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ukes\Desktop\"/>
    </mc:Choice>
  </mc:AlternateContent>
  <bookViews>
    <workbookView xWindow="0" yWindow="0" windowWidth="0" windowHeight="0"/>
  </bookViews>
  <sheets>
    <sheet name="Rekapitulace stavby" sheetId="1" r:id="rId1"/>
    <sheet name="SO 01 - 01 Dešťová kanali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01 - 01 Dešťová kanali...'!$C$87:$K$476</definedName>
    <definedName name="_xlnm.Print_Area" localSheetId="1">'SO 01 - 01 Dešťová kanali...'!$C$4:$J$39,'SO 01 - 01 Dešťová kanali...'!$C$45:$J$69,'SO 01 - 01 Dešťová kanali...'!$C$75:$K$476</definedName>
    <definedName name="_xlnm.Print_Titles" localSheetId="1">'SO 01 - 01 Dešťová kanali...'!$87:$87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6"/>
  <c r="BH456"/>
  <c r="BG456"/>
  <c r="BF456"/>
  <c r="T456"/>
  <c r="T455"/>
  <c r="R456"/>
  <c r="R455"/>
  <c r="P456"/>
  <c r="P455"/>
  <c r="BI451"/>
  <c r="BH451"/>
  <c r="BG451"/>
  <c r="BF451"/>
  <c r="T451"/>
  <c r="R451"/>
  <c r="P451"/>
  <c r="BI447"/>
  <c r="BH447"/>
  <c r="BG447"/>
  <c r="BF447"/>
  <c r="T447"/>
  <c r="R447"/>
  <c r="P447"/>
  <c r="BI445"/>
  <c r="BH445"/>
  <c r="BG445"/>
  <c r="BF445"/>
  <c r="T445"/>
  <c r="R445"/>
  <c r="P445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3"/>
  <c r="BH433"/>
  <c r="BG433"/>
  <c r="BF433"/>
  <c r="T433"/>
  <c r="R433"/>
  <c r="P433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7"/>
  <c r="BH357"/>
  <c r="BG357"/>
  <c r="BF357"/>
  <c r="T357"/>
  <c r="R357"/>
  <c r="P357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2"/>
  <c r="BH322"/>
  <c r="BG322"/>
  <c r="BF322"/>
  <c r="T322"/>
  <c r="R322"/>
  <c r="P322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3"/>
  <c r="BH263"/>
  <c r="BG263"/>
  <c r="BF263"/>
  <c r="T263"/>
  <c r="T262"/>
  <c r="R263"/>
  <c r="R262"/>
  <c r="P263"/>
  <c r="P262"/>
  <c r="BI258"/>
  <c r="BH258"/>
  <c r="BG258"/>
  <c r="BF258"/>
  <c r="T258"/>
  <c r="R258"/>
  <c r="P258"/>
  <c r="BI256"/>
  <c r="BH256"/>
  <c r="BG256"/>
  <c r="BF256"/>
  <c r="T256"/>
  <c r="R256"/>
  <c r="P256"/>
  <c r="BI252"/>
  <c r="BH252"/>
  <c r="BG252"/>
  <c r="BF252"/>
  <c r="T252"/>
  <c r="R252"/>
  <c r="P252"/>
  <c r="BI247"/>
  <c r="BH247"/>
  <c r="BG247"/>
  <c r="BF247"/>
  <c r="T247"/>
  <c r="R247"/>
  <c r="P247"/>
  <c r="BI239"/>
  <c r="BH239"/>
  <c r="BG239"/>
  <c r="BF239"/>
  <c r="T239"/>
  <c r="R239"/>
  <c r="P239"/>
  <c r="BI235"/>
  <c r="BH235"/>
  <c r="BG235"/>
  <c r="BF235"/>
  <c r="T235"/>
  <c r="R235"/>
  <c r="P235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5"/>
  <c r="BH205"/>
  <c r="BG205"/>
  <c r="BF205"/>
  <c r="T205"/>
  <c r="R205"/>
  <c r="P205"/>
  <c r="BI202"/>
  <c r="BH202"/>
  <c r="BG202"/>
  <c r="BF202"/>
  <c r="T202"/>
  <c r="R202"/>
  <c r="P202"/>
  <c r="BI191"/>
  <c r="BH191"/>
  <c r="BG191"/>
  <c r="BF191"/>
  <c r="T191"/>
  <c r="R191"/>
  <c r="P191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24"/>
  <c r="BH124"/>
  <c r="BG124"/>
  <c r="BF124"/>
  <c r="T124"/>
  <c r="R124"/>
  <c r="P124"/>
  <c r="BI115"/>
  <c r="BH115"/>
  <c r="BG115"/>
  <c r="BF115"/>
  <c r="T115"/>
  <c r="R115"/>
  <c r="P115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F82"/>
  <c r="E80"/>
  <c r="F52"/>
  <c r="E50"/>
  <c r="J24"/>
  <c r="E24"/>
  <c r="J85"/>
  <c r="J23"/>
  <c r="J21"/>
  <c r="E21"/>
  <c r="J54"/>
  <c r="J20"/>
  <c r="J18"/>
  <c r="E18"/>
  <c r="F85"/>
  <c r="J17"/>
  <c r="J15"/>
  <c r="E15"/>
  <c r="F84"/>
  <c r="J14"/>
  <c r="J12"/>
  <c r="J52"/>
  <c r="E7"/>
  <c r="E48"/>
  <c i="1" r="L50"/>
  <c r="AM50"/>
  <c r="AM49"/>
  <c r="L49"/>
  <c r="AM47"/>
  <c r="L47"/>
  <c r="L45"/>
  <c r="L44"/>
  <c i="2" r="J441"/>
  <c r="BK402"/>
  <c r="BK276"/>
  <c r="J176"/>
  <c r="BK433"/>
  <c r="J345"/>
  <c r="BK258"/>
  <c i="1" r="AS54"/>
  <c i="2" r="J404"/>
  <c r="BK337"/>
  <c r="BK228"/>
  <c r="J428"/>
  <c r="J362"/>
  <c r="BK298"/>
  <c r="BK171"/>
  <c r="BK414"/>
  <c r="BK306"/>
  <c r="J218"/>
  <c r="J467"/>
  <c r="J365"/>
  <c r="BK263"/>
  <c r="J473"/>
  <c r="J416"/>
  <c r="J314"/>
  <c r="BK202"/>
  <c r="BK422"/>
  <c r="J337"/>
  <c r="BK286"/>
  <c r="BK475"/>
  <c r="J406"/>
  <c r="J268"/>
  <c r="BK115"/>
  <c r="BK406"/>
  <c r="J288"/>
  <c r="BK179"/>
  <c r="BK437"/>
  <c r="J394"/>
  <c r="BK300"/>
  <c r="BK106"/>
  <c r="BK410"/>
  <c r="BK310"/>
  <c r="BK176"/>
  <c r="J445"/>
  <c r="J380"/>
  <c r="BK225"/>
  <c r="J94"/>
  <c r="BK394"/>
  <c r="BK294"/>
  <c r="BK102"/>
  <c r="J418"/>
  <c r="J329"/>
  <c r="BK268"/>
  <c r="J124"/>
  <c r="J398"/>
  <c r="BK318"/>
  <c r="J252"/>
  <c r="J430"/>
  <c r="BK382"/>
  <c r="J205"/>
  <c r="BK463"/>
  <c r="J382"/>
  <c r="J276"/>
  <c r="BK144"/>
  <c r="J422"/>
  <c r="J316"/>
  <c r="BK156"/>
  <c r="BK380"/>
  <c r="BK322"/>
  <c r="J272"/>
  <c r="BK439"/>
  <c r="J368"/>
  <c r="BK239"/>
  <c r="J106"/>
  <c r="BK384"/>
  <c r="BK280"/>
  <c r="J182"/>
  <c r="BK445"/>
  <c r="BK371"/>
  <c r="J286"/>
  <c r="J148"/>
  <c r="J408"/>
  <c r="BK314"/>
  <c r="BK124"/>
  <c r="BK416"/>
  <c r="J304"/>
  <c r="BK210"/>
  <c r="BK461"/>
  <c r="BK377"/>
  <c r="J270"/>
  <c r="BK90"/>
  <c r="J424"/>
  <c r="BK365"/>
  <c r="BK270"/>
  <c r="BK152"/>
  <c r="BK390"/>
  <c r="BK329"/>
  <c r="J280"/>
  <c r="J144"/>
  <c r="J410"/>
  <c r="J284"/>
  <c r="J179"/>
  <c r="BK456"/>
  <c r="BK374"/>
  <c r="BK256"/>
  <c r="J463"/>
  <c r="J377"/>
  <c r="J308"/>
  <c r="J102"/>
  <c r="J374"/>
  <c r="BK304"/>
  <c r="BK214"/>
  <c r="BK412"/>
  <c r="J310"/>
  <c r="J247"/>
  <c r="J152"/>
  <c r="BK359"/>
  <c r="J239"/>
  <c r="BK467"/>
  <c r="J390"/>
  <c r="BK302"/>
  <c r="J115"/>
  <c r="J420"/>
  <c r="BK341"/>
  <c r="BK288"/>
  <c r="J447"/>
  <c r="BK386"/>
  <c r="J274"/>
  <c r="J171"/>
  <c r="J451"/>
  <c r="J349"/>
  <c r="BK218"/>
  <c r="J465"/>
  <c r="BK398"/>
  <c r="BK333"/>
  <c r="J225"/>
  <c r="BK447"/>
  <c r="J386"/>
  <c r="BK296"/>
  <c r="BK184"/>
  <c r="J384"/>
  <c r="J290"/>
  <c r="J184"/>
  <c r="BK428"/>
  <c r="J322"/>
  <c r="J210"/>
  <c r="J461"/>
  <c r="BK349"/>
  <c r="BK235"/>
  <c r="BK441"/>
  <c r="J371"/>
  <c r="J300"/>
  <c r="BK247"/>
  <c r="BK465"/>
  <c r="BK400"/>
  <c r="J298"/>
  <c r="J202"/>
  <c r="BK469"/>
  <c r="BK353"/>
  <c r="BK272"/>
  <c r="J471"/>
  <c r="J400"/>
  <c r="BK292"/>
  <c r="BK182"/>
  <c r="J412"/>
  <c r="J357"/>
  <c r="J294"/>
  <c r="BK148"/>
  <c r="BK471"/>
  <c r="J296"/>
  <c r="J228"/>
  <c r="J475"/>
  <c r="BK408"/>
  <c r="J306"/>
  <c r="BK205"/>
  <c r="J456"/>
  <c r="BK362"/>
  <c r="BK274"/>
  <c r="BK451"/>
  <c r="J402"/>
  <c r="BK308"/>
  <c r="BK221"/>
  <c r="BK98"/>
  <c r="BK404"/>
  <c r="J292"/>
  <c r="J191"/>
  <c r="BK420"/>
  <c r="J312"/>
  <c r="J98"/>
  <c r="BK430"/>
  <c r="J359"/>
  <c r="J258"/>
  <c r="BK426"/>
  <c r="BK368"/>
  <c r="J302"/>
  <c r="J256"/>
  <c r="J437"/>
  <c r="J341"/>
  <c r="J235"/>
  <c r="BK473"/>
  <c r="BK357"/>
  <c r="BK252"/>
  <c r="J469"/>
  <c r="J414"/>
  <c r="J318"/>
  <c r="J214"/>
  <c r="BK424"/>
  <c r="BK345"/>
  <c r="BK290"/>
  <c r="BK94"/>
  <c r="BK418"/>
  <c r="BK312"/>
  <c r="J263"/>
  <c r="J156"/>
  <c r="J426"/>
  <c r="BK316"/>
  <c r="BK191"/>
  <c r="J433"/>
  <c r="J353"/>
  <c r="J221"/>
  <c r="J439"/>
  <c r="J333"/>
  <c r="BK284"/>
  <c r="J90"/>
  <c l="1" r="R89"/>
  <c r="P209"/>
  <c r="P227"/>
  <c r="R251"/>
  <c r="R267"/>
  <c r="T436"/>
  <c r="P89"/>
  <c r="T209"/>
  <c r="R227"/>
  <c r="T251"/>
  <c r="BK267"/>
  <c r="J267"/>
  <c r="J65"/>
  <c r="BK436"/>
  <c r="J436"/>
  <c r="J66"/>
  <c r="BK89"/>
  <c r="J89"/>
  <c r="J60"/>
  <c r="BK209"/>
  <c r="J209"/>
  <c r="J61"/>
  <c r="BK227"/>
  <c r="J227"/>
  <c r="J62"/>
  <c r="BK251"/>
  <c r="J251"/>
  <c r="J63"/>
  <c r="P267"/>
  <c r="P436"/>
  <c r="T89"/>
  <c r="R209"/>
  <c r="T227"/>
  <c r="P251"/>
  <c r="T267"/>
  <c r="R436"/>
  <c r="BK460"/>
  <c r="J460"/>
  <c r="J68"/>
  <c r="P460"/>
  <c r="R460"/>
  <c r="T460"/>
  <c r="BK262"/>
  <c r="J262"/>
  <c r="J64"/>
  <c r="BK455"/>
  <c r="J455"/>
  <c r="J67"/>
  <c r="F54"/>
  <c r="J55"/>
  <c r="J82"/>
  <c r="BE102"/>
  <c r="BE176"/>
  <c r="BE179"/>
  <c r="BE191"/>
  <c r="BE225"/>
  <c r="BE228"/>
  <c r="BE235"/>
  <c r="BE258"/>
  <c r="BE268"/>
  <c r="BE270"/>
  <c r="BE274"/>
  <c r="BE306"/>
  <c r="BE353"/>
  <c r="BE362"/>
  <c r="BE382"/>
  <c r="BE394"/>
  <c r="BE404"/>
  <c r="BE418"/>
  <c r="BE430"/>
  <c r="BE437"/>
  <c r="BE461"/>
  <c r="BE463"/>
  <c r="BE465"/>
  <c r="BE469"/>
  <c r="F55"/>
  <c r="BE94"/>
  <c r="BE184"/>
  <c r="BE205"/>
  <c r="BE218"/>
  <c r="BE239"/>
  <c r="BE247"/>
  <c r="BE252"/>
  <c r="BE263"/>
  <c r="BE276"/>
  <c r="BE280"/>
  <c r="BE288"/>
  <c r="BE294"/>
  <c r="BE296"/>
  <c r="BE304"/>
  <c r="BE308"/>
  <c r="BE310"/>
  <c r="BE341"/>
  <c r="BE345"/>
  <c r="BE377"/>
  <c r="BE380"/>
  <c r="BE384"/>
  <c r="BE386"/>
  <c r="BE402"/>
  <c r="BE406"/>
  <c r="BE408"/>
  <c r="BE428"/>
  <c r="BE439"/>
  <c r="BE475"/>
  <c r="E78"/>
  <c r="J84"/>
  <c r="BE90"/>
  <c r="BE115"/>
  <c r="BE148"/>
  <c r="BE152"/>
  <c r="BE156"/>
  <c r="BE171"/>
  <c r="BE182"/>
  <c r="BE202"/>
  <c r="BE210"/>
  <c r="BE221"/>
  <c r="BE272"/>
  <c r="BE284"/>
  <c r="BE290"/>
  <c r="BE300"/>
  <c r="BE302"/>
  <c r="BE312"/>
  <c r="BE329"/>
  <c r="BE333"/>
  <c r="BE349"/>
  <c r="BE357"/>
  <c r="BE359"/>
  <c r="BE368"/>
  <c r="BE398"/>
  <c r="BE400"/>
  <c r="BE410"/>
  <c r="BE412"/>
  <c r="BE414"/>
  <c r="BE416"/>
  <c r="BE422"/>
  <c r="BE433"/>
  <c r="BE441"/>
  <c r="BE445"/>
  <c r="BE447"/>
  <c r="BE471"/>
  <c r="BE98"/>
  <c r="BE106"/>
  <c r="BE124"/>
  <c r="BE144"/>
  <c r="BE214"/>
  <c r="BE256"/>
  <c r="BE286"/>
  <c r="BE292"/>
  <c r="BE298"/>
  <c r="BE314"/>
  <c r="BE316"/>
  <c r="BE318"/>
  <c r="BE322"/>
  <c r="BE337"/>
  <c r="BE365"/>
  <c r="BE371"/>
  <c r="BE374"/>
  <c r="BE390"/>
  <c r="BE420"/>
  <c r="BE424"/>
  <c r="BE426"/>
  <c r="BE451"/>
  <c r="BE456"/>
  <c r="BE467"/>
  <c r="BE473"/>
  <c r="J34"/>
  <c i="1" r="AW55"/>
  <c i="2" r="F37"/>
  <c i="1" r="BD55"/>
  <c r="BD54"/>
  <c r="W33"/>
  <c i="2" r="F34"/>
  <c i="1" r="BA55"/>
  <c r="BA54"/>
  <c r="AW54"/>
  <c r="AK30"/>
  <c i="2" r="F35"/>
  <c i="1" r="BB55"/>
  <c r="BB54"/>
  <c r="AX54"/>
  <c i="2" r="F36"/>
  <c i="1" r="BC55"/>
  <c r="BC54"/>
  <c r="W32"/>
  <c i="2" l="1" r="P88"/>
  <c i="1" r="AU55"/>
  <c i="2" r="T88"/>
  <c r="R88"/>
  <c r="BK88"/>
  <c r="J88"/>
  <c i="1" r="AU54"/>
  <c i="2" r="J33"/>
  <c i="1" r="AV55"/>
  <c r="AT55"/>
  <c r="AY54"/>
  <c r="W30"/>
  <c r="W31"/>
  <c i="2" r="F33"/>
  <c i="1" r="AZ55"/>
  <c r="AZ54"/>
  <c r="W29"/>
  <c i="2" r="J30"/>
  <c i="1" r="AG55"/>
  <c r="AG54"/>
  <c r="AK26"/>
  <c i="2" l="1" r="J59"/>
  <c r="J39"/>
  <c i="1" r="AN55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<sst xmlns="http://schemas.openxmlformats.org/spreadsheetml/2006/main">
  <si>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</si>
  <si>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</si>
  <si>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</si>
  <si>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</si>
  <si>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</si>
  <si>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{1ec27199-1839-4597-99a0-16ce6da20827}</t>
  </si>
  <si>
    <t>0,01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</si>
  <si>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</si>
  <si>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</si>
  <si>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</si>
  <si>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</si>
  <si>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</si>
  <si>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</si>
  <si>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</si>
  <si>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VS176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</si>
  <si>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</si>
  <si>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</si>
  <si>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Dobřany - III/18034,Plzeňská ul. - rekonstrukce dešťová kanalizace</t>
  </si>
  <si>
    <t>0,1</t>
  </si>
  <si>
    <t>KSO:</t>
  </si>
  <si>
    <t/>
  </si>
  <si>
    <t>CC-CZ:</t>
  </si>
  <si>
    <t>Místo:</t>
  </si>
  <si>
    <t xml:space="preserve"> </t>
  </si>
  <si>
    <t>Datum:</t>
  </si>
  <si>
    <t>10. 7. 2022</t>
  </si>
  <si>
    <t>10</t>
  </si>
  <si>
    <t>100</t>
  </si>
  <si>
    <t>Zadavatel:</t>
  </si>
  <si>
    <t>IČ:</t>
  </si>
  <si>
    <t>Město Dobřany</t>
  </si>
  <si>
    <t>DIČ:</t>
  </si>
  <si>
    <t>Uchazeč:</t>
  </si>
  <si>
    <t>Vyplň údaj</t>
  </si>
  <si>
    <t>True</t>
  </si>
  <si>
    <t>Projektant:</t>
  </si>
  <si>
    <t>ČEVAK, a. s.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</si>
  <si>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</si>
  <si>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</si>
  <si>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</si>
  <si>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</si>
  <si>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</si>
  <si>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</si>
  <si>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</si>
  <si>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</si>
  <si>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</si>
  <si>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</si>
  <si>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</si>
  <si>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</si>
  <si>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</si>
  <si>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</si>
  <si>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</si>
  <si>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</si>
  <si>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</si>
  <si>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</si>
  <si>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</si>
  <si>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</si>
  <si>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</si>
  <si>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</si>
  <si>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</si>
  <si>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</si>
  <si>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</si>
  <si>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</si>
  <si>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</si>
  <si>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</si>
  <si>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</si>
  <si>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</si>
  <si>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</si>
  <si>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</si>
  <si>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</si>
  <si>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</si>
  <si>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</si>
  <si>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</si>
  <si>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</si>
  <si>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</si>
  <si>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</si>
  <si>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</si>
  <si>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</si>
  <si>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</si>
  <si>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</si>
  <si>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01 Dešťová kanalizace + přípojky</t>
  </si>
  <si>
    <t>STA</t>
  </si>
  <si>
    <t>{dbfc7f48-ae57-4fd8-a059-b73ed3ba3e01}</t>
  </si>
  <si>
    <t>2</t>
  </si>
  <si>
    <t>KRYCÍ LIST SOUPISU PRACÍ</t>
  </si>
  <si>
    <t>Objekt:</t>
  </si>
  <si>
    <t>SO 01 - 01 Dešťová kanalizace + přípojky</t>
  </si>
  <si>
    <t>REKAPITULACE ČLENĚNÍ SOUPISU PRACÍ</t>
  </si>
  <si>
    <t>Kód dílu - Popis</t>
  </si>
  <si>
    <t>Cena celkem [CZK]</t>
  </si>
  <si>
    <t>-1</t>
  </si>
  <si>
    <t>1 - Zemní práce</t>
  </si>
  <si>
    <t>3 - Svislé a kompletní konstrukce</t>
  </si>
  <si>
    <t>4 - Vodorovné konstrukce</t>
  </si>
  <si>
    <t>5 - Komunikace</t>
  </si>
  <si>
    <t>6 - Úpravy povrchu,podlahy</t>
  </si>
  <si>
    <t>8 - Trubní vedení</t>
  </si>
  <si>
    <t>9 - Ostatní konstrukce, bourání</t>
  </si>
  <si>
    <t>99 - Staveništní přesun hmot</t>
  </si>
  <si>
    <t>ON - Ostatní a vedlejší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</si>
  <si>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</si>
  <si>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</si>
  <si>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</si>
  <si>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</si>
  <si>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</si>
  <si>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</si>
  <si>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</si>
  <si>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</si>
  <si>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</si>
  <si>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</si>
  <si>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</si>
  <si>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</si>
  <si>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</si>
  <si>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</si>
  <si>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</si>
  <si>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</si>
  <si>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113106123</t>
  </si>
  <si>
    <t>Rozebrání dlažeb ze zámkových dlaždic komunikací pro pěší ručně</t>
  </si>
  <si>
    <t>m2</t>
  </si>
  <si>
    <t>CS ÚRS 2022 01</t>
  </si>
  <si>
    <t>4</t>
  </si>
  <si>
    <t>1981201578</t>
  </si>
  <si>
    <t>PP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</si>
  <si>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</si>
  <si>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Online PSC</t>
  </si>
  <si>
    <t>https://podminky.urs.cz/item/CS_URS_2022_01/113106123</t>
  </si>
  <si>
    <t>VV</t>
  </si>
  <si>
    <t>5,5*1,2</t>
  </si>
  <si>
    <t>113107122</t>
  </si>
  <si>
    <t>Odstranění podkladu z kameniva drceného tl přes 100 do 200 mm ručně</t>
  </si>
  <si>
    <t>-1352549119</t>
  </si>
  <si>
    <t>Odstranění podkladů nebo krytů ručně s přemístěním hmot na skládku na vzdálenost do 3 m nebo s naložením na dopravní prostředek z kameniva hrubého drceného, o tl. vrstvy přes 100 do 200 mm</t>
  </si>
  <si>
    <t>https://podminky.urs.cz/item/CS_URS_2022_01/113107122</t>
  </si>
  <si>
    <t>3</t>
  </si>
  <si>
    <t>119001401</t>
  </si>
  <si>
    <t>Dočasné zajištění potrubí ocelového nebo litinového DN do 200 mm</t>
  </si>
  <si>
    <t>m</t>
  </si>
  <si>
    <t>980284426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</si>
  <si>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</si>
  <si>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https://podminky.urs.cz/item/CS_URS_2022_01/119001401</t>
  </si>
  <si>
    <t>1,2*3</t>
  </si>
  <si>
    <t>119001421</t>
  </si>
  <si>
    <t>Dočasné zajištění kabelů a kabelových tratí ze 3 volně ložených kabelů</t>
  </si>
  <si>
    <t>1582846065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</si>
  <si>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</si>
  <si>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https://podminky.urs.cz/item/CS_URS_2022_01/119001421</t>
  </si>
  <si>
    <t>2,0*3</t>
  </si>
  <si>
    <t>5</t>
  </si>
  <si>
    <t>131251100</t>
  </si>
  <si>
    <t>Hloubení jam nezapažených v hornině třídy těžitelnosti I skupiny 3 objem do 20 m3 strojně</t>
  </si>
  <si>
    <t>m3</t>
  </si>
  <si>
    <t>-1063783426</t>
  </si>
  <si>
    <t>Hloubení nezapažených jam a zářezů strojně s urovnáním dna do předepsaného profilu a spádu v hornině třídy těžitelnosti I skupiny 3 do 20 m3</t>
  </si>
  <si>
    <t>https://podminky.urs.cz/item/CS_URS_2022_01/131251100</t>
  </si>
  <si>
    <t>Začátek provozního součtu</t>
  </si>
  <si>
    <t xml:space="preserve">"orient. výpočet  - cca"(3,0*1,5)/2*(1,6+2,1)/2</t>
  </si>
  <si>
    <t>(3,0*(0,8+1,2)/2)*1,6</t>
  </si>
  <si>
    <t>Konec provozního součtu</t>
  </si>
  <si>
    <t>Mezisoučet</t>
  </si>
  <si>
    <t xml:space="preserve">"z toho  hor 3  50%"8,9625*0,5</t>
  </si>
  <si>
    <t>6</t>
  </si>
  <si>
    <t>131351100</t>
  </si>
  <si>
    <t>Hloubení jam nezapažených v hornině třídy těžitelnosti II skupiny 4 objem do 20 m3 strojně</t>
  </si>
  <si>
    <t>-239338586</t>
  </si>
  <si>
    <t>Hloubení nezapažených jam a zářezů strojně s urovnáním dna do předepsaného profilu a spádu v hornině třídy těžitelnosti II skupiny 4 do 20 m3</t>
  </si>
  <si>
    <t>https://podminky.urs.cz/item/CS_URS_2022_01/131351100</t>
  </si>
  <si>
    <t>7</t>
  </si>
  <si>
    <t>132254204</t>
  </si>
  <si>
    <t>Hloubení zapažených rýh š do 2000 mm v hornině třídy těžitelnosti I skupiny 3 objem do 500 m3</t>
  </si>
  <si>
    <t>353330903</t>
  </si>
  <si>
    <t>Hloubení zapažených rýh šířky přes 800 do 2 000 mm strojně s urovnáním dna do předepsaného profilu a spádu v hornině třídy těžitelnosti I skupiny 3 přes 100 do 500 m3</t>
  </si>
  <si>
    <t>https://podminky.urs.cz/item/CS_URS_2022_01/132254204</t>
  </si>
  <si>
    <t xml:space="preserve">stoka  D:</t>
  </si>
  <si>
    <t>"st.0,90 - 5,50"4,6*(1,12+2,22)/2*1,2</t>
  </si>
  <si>
    <t>"5,50 - 10,96"(10,96-5,5)*(2,12+1,78)/2*1,2</t>
  </si>
  <si>
    <t>"10,96 - 16,59"(16,59-10,96)*(1,78+1,88)/2/1,2</t>
  </si>
  <si>
    <t>"ŠD1 - ŠD2"39,2*(1,88+1,82)/2*1,2</t>
  </si>
  <si>
    <t>"ŠD2 - ŠD3"49,1*(1,82+1,9)/2*1,1</t>
  </si>
  <si>
    <t>"ŠD3 - ŠD4"49,1*(1,9+1,2)/2*1,1</t>
  </si>
  <si>
    <t>"ŠD4 - zátka"12,3*(1,2+2,01)/2*0,9</t>
  </si>
  <si>
    <t xml:space="preserve">stoka  D - 1:</t>
  </si>
  <si>
    <t>"ŠD2 - 16,12"16,12*(2,41+1,93)/2*0,9</t>
  </si>
  <si>
    <t>"16,12 - 17,77"(17,77-16,12)*(1,93+1,87)/2*0,9</t>
  </si>
  <si>
    <t>"prohloubení a rozšíření pro šachty"3,14*0,9*0,9*0,2*4+1,6*0,5*(1,88+1,82+1,9+1,2)</t>
  </si>
  <si>
    <t>"přípojky"13,1*1,1*0,8</t>
  </si>
  <si>
    <t>"z toho v hor. 3 40 %"372,8526*0,4</t>
  </si>
  <si>
    <t>8</t>
  </si>
  <si>
    <t>132354204</t>
  </si>
  <si>
    <t>Hloubení zapažených rýh š do 2000 mm v hornině třídy těžitelnosti II skupiny 4 objem do 500 m3</t>
  </si>
  <si>
    <t>-513312380</t>
  </si>
  <si>
    <t>Hloubení zapažených rýh šířky přes 800 do 2 000 mm strojně s urovnáním dna do předepsaného profilu a spádu v hornině třídy těžitelnosti II skupiny 4 přes 100 do 500 m3</t>
  </si>
  <si>
    <t>https://podminky.urs.cz/item/CS_URS_2022_01/132354204</t>
  </si>
  <si>
    <t>"v hor. 4 50%"372,8526*0,5</t>
  </si>
  <si>
    <t>112</t>
  </si>
  <si>
    <t>132454204</t>
  </si>
  <si>
    <t>Hloubení zapažených rýh š do 2000 mm v hornině třídy těžitelnosti II skupiny 5 objem do 500 m3</t>
  </si>
  <si>
    <t>65230943</t>
  </si>
  <si>
    <t>Hloubení zapažených rýh šířky přes 800 do 2 000 mm strojně s urovnáním dna do předepsaného profilu a spádu v hornině třídy těžitelnosti II skupiny 5 přes 100 do 500 m3</t>
  </si>
  <si>
    <t>https://podminky.urs.cz/item/CS_URS_2022_01/132454204</t>
  </si>
  <si>
    <t>"vhor. 6 5%"372,8526*0,05</t>
  </si>
  <si>
    <t>9</t>
  </si>
  <si>
    <t>132554204</t>
  </si>
  <si>
    <t>Hloubení zapažených rýh š do 2000 mm v hornině třídy těžitelnosti III skupiny 6 objem do 500 m3</t>
  </si>
  <si>
    <t>181192272</t>
  </si>
  <si>
    <t>Hloubení zapažených rýh šířky přes 800 do 2 000 mm strojně s urovnáním dna do předepsaného profilu a spádu v hornině třídy těžitelnosti III skupiny 6 přes 100 do 500 m3</t>
  </si>
  <si>
    <t>https://podminky.urs.cz/item/CS_URS_2022_01/132554204</t>
  </si>
  <si>
    <t>11</t>
  </si>
  <si>
    <t>151101101</t>
  </si>
  <si>
    <t>Zřízení příložného pažení a rozepření stěn rýh hl do 2 m</t>
  </si>
  <si>
    <t>302511947</t>
  </si>
  <si>
    <t>Zřízení pažení a rozepření stěn rýh pro podzemní vedení příložné pro jakoukoliv mezerovitost, hloubky do 2 m</t>
  </si>
  <si>
    <t>https://podminky.urs.cz/item/CS_URS_2022_01/151101101</t>
  </si>
  <si>
    <t>"st.0,90 - 5,50"4,6*(1,12+2,22)/2*2</t>
  </si>
  <si>
    <t>"5,50 - 10,96"(10,96-5,5)*(2,12+1,78)/2*2</t>
  </si>
  <si>
    <t>"10,96 - 16,59"(16,59-10,96)*(1,78+1,88)/2/2</t>
  </si>
  <si>
    <t>"ŠD1 - ŠD2"39,2*(1,88+1,82)/2*2</t>
  </si>
  <si>
    <t>"ŠD2 - ŠD3"49,1*(1,82+1,9)/2*2</t>
  </si>
  <si>
    <t>"ŠD3 - ŠD4"49,1*(1,9+1,2)/2*2</t>
  </si>
  <si>
    <t>"ŠD4 - zátka"12,3*(1,2+2,01)/2*2</t>
  </si>
  <si>
    <t>"16,12 - 17,77"(17,77-16,12)*(1,93+1,87)/2*2</t>
  </si>
  <si>
    <t>Součet</t>
  </si>
  <si>
    <t>12</t>
  </si>
  <si>
    <t>151101102</t>
  </si>
  <si>
    <t>Zřízení příložného pažení a rozepření stěn rýh hl přes 2 do 4 m</t>
  </si>
  <si>
    <t>1554995533</t>
  </si>
  <si>
    <t>Zřízení pažení a rozepření stěn rýh pro podzemní vedení příložné pro jakoukoliv mezerovitost, hloubky přes 2 do 4 m</t>
  </si>
  <si>
    <t>https://podminky.urs.cz/item/CS_URS_2022_01/151101102</t>
  </si>
  <si>
    <t xml:space="preserve">stoka  D - 1 :</t>
  </si>
  <si>
    <t>"ŠD2 - 16,12"16,12*(2,41+1,93)/2*2</t>
  </si>
  <si>
    <t>13</t>
  </si>
  <si>
    <t>151101111</t>
  </si>
  <si>
    <t>Odstranění příložného pažení a rozepření stěn rýh hl do 2 m</t>
  </si>
  <si>
    <t>-1809558535</t>
  </si>
  <si>
    <t>Odstranění pažení a rozepření stěn rýh pro podzemní vedení s uložením materiálu na vzdálenost do 3 m od kraje výkopu příložné, hloubky do 2 m</t>
  </si>
  <si>
    <t>https://podminky.urs.cz/item/CS_URS_2022_01/151101111</t>
  </si>
  <si>
    <t>14</t>
  </si>
  <si>
    <t>151101112</t>
  </si>
  <si>
    <t>Odstranění příložného pažení a rozepření stěn rýh hl přes 2 do 4 m</t>
  </si>
  <si>
    <t>-1048592234</t>
  </si>
  <si>
    <t>Odstranění pažení a rozepření stěn rýh pro podzemní vedení s uložením materiálu na vzdálenost do 3 m od kraje výkopu příložné, hloubky přes 2 do 4 m</t>
  </si>
  <si>
    <t>https://podminky.urs.cz/item/CS_URS_2022_01/151101112</t>
  </si>
  <si>
    <t>162 111 R</t>
  </si>
  <si>
    <t>Vodorovné přemístění výkopku + poplatek za uložení dle zákona o odpadech</t>
  </si>
  <si>
    <t>-217433547</t>
  </si>
  <si>
    <t>16</t>
  </si>
  <si>
    <t>174151101</t>
  </si>
  <si>
    <t>Zásyp jam, šachet rýh nebo kolem objektů sypaninou se zhutněním</t>
  </si>
  <si>
    <t>1765896928</t>
  </si>
  <si>
    <t>Zásyp sypaninou z jakékoliv horniny strojně s uložením výkopku ve vrstvách se zhutněním jam, šachet, rýh nebo kolem objektů v těchto vykopávkách</t>
  </si>
  <si>
    <t>https://podminky.urs.cz/item/CS_URS_2022_01/174151101</t>
  </si>
  <si>
    <t>"výkop rýhy "372,8526</t>
  </si>
  <si>
    <t xml:space="preserve">"jáma  VO"8,9625</t>
  </si>
  <si>
    <t>"odp vytl. kubatura"-210,2249</t>
  </si>
  <si>
    <t>17</t>
  </si>
  <si>
    <t>175151101</t>
  </si>
  <si>
    <t>Obsypání potrubí strojně sypaninou bez prohození, uloženou do 3 m</t>
  </si>
  <si>
    <t>-1145638569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</si>
  <si>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</si>
  <si>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https://podminky.urs.cz/item/CS_URS_2022_01/175151101</t>
  </si>
  <si>
    <t>"DN 500"(55,8-1,4*2)*1,2*0,8</t>
  </si>
  <si>
    <t>"DN 400"(98,1-1,4*2)*1,1*0,7</t>
  </si>
  <si>
    <t>"DN 250"(12,3+17,8)*0,9*0,6</t>
  </si>
  <si>
    <t>"D N 160"13,1*0,9*0,5</t>
  </si>
  <si>
    <t>"odp. potrubí"-(55,8-1,4*2)*3,14*0,255*0,255</t>
  </si>
  <si>
    <t>-(98,1-1,4*2)*3,14*0,21*0,21</t>
  </si>
  <si>
    <t>-(12,3+17,8)*3,14*0,125*0,125</t>
  </si>
  <si>
    <t>18</t>
  </si>
  <si>
    <t>M</t>
  </si>
  <si>
    <t>58331200</t>
  </si>
  <si>
    <t>štěrkopísek netříděný</t>
  </si>
  <si>
    <t>t</t>
  </si>
  <si>
    <t>-1397977650</t>
  </si>
  <si>
    <t>120,91*2 'Přepočtené koeficientem množství</t>
  </si>
  <si>
    <t>19</t>
  </si>
  <si>
    <t>182211121</t>
  </si>
  <si>
    <t>Svahování násypů ručně</t>
  </si>
  <si>
    <t>-2099355383</t>
  </si>
  <si>
    <t>Svahování trvalých svahů do projektovaných profilů ručně s potřebným přemístěním výkopku při svahování násypů v jakékoliv hornině</t>
  </si>
  <si>
    <t>https://podminky.urs.cz/item/CS_URS_2022_01/182211121</t>
  </si>
  <si>
    <t>4,6*1,2</t>
  </si>
  <si>
    <t>Svislé a kompletní konstrukce</t>
  </si>
  <si>
    <t>20</t>
  </si>
  <si>
    <t>321311115</t>
  </si>
  <si>
    <t>Konstrukce vodních staveb z betonu prostého mrazuvzdorného tř. C 25/30</t>
  </si>
  <si>
    <t>-974581891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</si>
  <si>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</si>
  <si>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https://podminky.urs.cz/item/CS_URS_2022_01/321311115</t>
  </si>
  <si>
    <t xml:space="preserve">"srov. pol. těleso VO  dle TZ   cca"0,7+0,4</t>
  </si>
  <si>
    <t>321351010</t>
  </si>
  <si>
    <t>Bednění konstrukcí vodních staveb rovinné - zřízení</t>
  </si>
  <si>
    <t>-829022386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</si>
  <si>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</si>
  <si>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https://podminky.urs.cz/item/CS_URS_2022_01/321351010</t>
  </si>
  <si>
    <t>"cca"(1,27+1,97)*1,2</t>
  </si>
  <si>
    <t>22</t>
  </si>
  <si>
    <t>321352010</t>
  </si>
  <si>
    <t>Bednění konstrukcí vodních staveb rovinné - odstranění</t>
  </si>
  <si>
    <t>1176860027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</si>
  <si>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</si>
  <si>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https://podminky.urs.cz/item/CS_URS_2022_01/321352010</t>
  </si>
  <si>
    <t>23</t>
  </si>
  <si>
    <t>327213112</t>
  </si>
  <si>
    <t>Zdění zdiva opěrných zdí z nepravidelných kamenů na maltu obj kamene do 0,02 m3 š spáry přes 4 do 10 mm</t>
  </si>
  <si>
    <t>-1993125863</t>
  </si>
  <si>
    <t>Zdění zdiva nadzákladového opěrných zdí a valů z lomového kamene štípaného nebo ručně vybíraného na maltu z nepravidelných kamenů objemu 1 kusu kamene do 0,02 m3, šířka spáry přes 4 do 10 mm</t>
  </si>
  <si>
    <t>https://podminky.urs.cz/item/CS_URS_2022_01/327213112</t>
  </si>
  <si>
    <t>24</t>
  </si>
  <si>
    <t>58380756</t>
  </si>
  <si>
    <t>kámen lomový soklový (1t=1,7m2)</t>
  </si>
  <si>
    <t>84111337</t>
  </si>
  <si>
    <t>Vodorovné konstrukce</t>
  </si>
  <si>
    <t>25</t>
  </si>
  <si>
    <t>211531111</t>
  </si>
  <si>
    <t>Výplň odvodňovacích žeber nebo trativodů kamenivem hrubým drceným frakce 16 až 63 mm</t>
  </si>
  <si>
    <t>771211109</t>
  </si>
  <si>
    <t>Výplň kamenivem do rýh odvodňovacích žeber nebo trativodů bez zhutnění, s úpravou povrchu výplně kamenivem hrubým drceným frakce 16 až 63 mm</t>
  </si>
  <si>
    <t>https://podminky.urs.cz/item/CS_URS_2022_01/211531111</t>
  </si>
  <si>
    <t>"DN 500"(55,8-1,4*2)*1,2*0,15</t>
  </si>
  <si>
    <t>"DN 400"(98,1-1,4*2)*1,1*0,15</t>
  </si>
  <si>
    <t>"DN 250"(12,3+17,8)*0,9*0,15</t>
  </si>
  <si>
    <t>26</t>
  </si>
  <si>
    <t>451314111</t>
  </si>
  <si>
    <t>Podklad pod dlažbu z betonu prostého C 20/25 tl přes 200 do 250 mm</t>
  </si>
  <si>
    <t>-1420552353</t>
  </si>
  <si>
    <t>Podklad pod dlažbu z betonu prostého bez zvýšených nároků na prostředí tř. C 20/25 tl. přes 200 do 250 mm</t>
  </si>
  <si>
    <t>https://podminky.urs.cz/item/CS_URS_2022_01/451314111</t>
  </si>
  <si>
    <t xml:space="preserve">"dle TZ  cca"2,2+1,23</t>
  </si>
  <si>
    <t>27</t>
  </si>
  <si>
    <t>451573111</t>
  </si>
  <si>
    <t>Lože pod potrubí otevřený výkop ze štěrkopísku</t>
  </si>
  <si>
    <t>-1359417407</t>
  </si>
  <si>
    <t>Lože pod potrubí, stoky a drobné objekty v otevřeném výkopu z písku a štěrkopísku do 63 mm</t>
  </si>
  <si>
    <t>https://podminky.urs.cz/item/CS_URS_2022_01/451573111</t>
  </si>
  <si>
    <t>"DN 500"(55,8-1,4*2)*1,2*0,1</t>
  </si>
  <si>
    <t>"DN 400"(98,1-1,4*2)*1,1*0,1</t>
  </si>
  <si>
    <t>"DN 250"(12,3+17,8)*0,9*0,1</t>
  </si>
  <si>
    <t>"D N 160"13,1*0,9*0,1</t>
  </si>
  <si>
    <t>28</t>
  </si>
  <si>
    <t>465511511</t>
  </si>
  <si>
    <t>Dlažba z lomového kamene do malty s vyplněním spár maltou a vyspárováním pl do 20 m2 tl 200 mm</t>
  </si>
  <si>
    <t>1347648638</t>
  </si>
  <si>
    <t>Dlažba z lomového kamene upraveného vodorovná nebo plocha ve sklonu do 1:2 s dodáním hmot do cementové malty, s vyplněním spár a s vyspárováním cementovou maltou v ploše do 20 m2, tl. 200 mm</t>
  </si>
  <si>
    <t>https://podminky.urs.cz/item/CS_URS_2022_01/465511511</t>
  </si>
  <si>
    <t>Komunikace</t>
  </si>
  <si>
    <t>29</t>
  </si>
  <si>
    <t>564861011</t>
  </si>
  <si>
    <t>Podklad ze štěrkodrtě ŠD plochy do 100 m2 tl 200 mm</t>
  </si>
  <si>
    <t>-1217914537</t>
  </si>
  <si>
    <t>Podklad ze štěrkodrti ŠD s rozprostřením a zhutněním plochy jednotlivě do 100 m2, po zhutnění tl. 200 mm</t>
  </si>
  <si>
    <t>https://podminky.urs.cz/item/CS_URS_2022_01/564861011</t>
  </si>
  <si>
    <t>30</t>
  </si>
  <si>
    <t>592 001 R</t>
  </si>
  <si>
    <t>Dodávka zámkové dlažby</t>
  </si>
  <si>
    <t>-1279241120</t>
  </si>
  <si>
    <t>31</t>
  </si>
  <si>
    <t>596211210</t>
  </si>
  <si>
    <t>Kladení zámkové dlažby komunikací pro pěší ručně tl 80 mm skupiny A pl do 50 m2</t>
  </si>
  <si>
    <t>2054448749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</si>
  <si>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do 50 m2</t>
  </si>
  <si>
    <t>https://podminky.urs.cz/item/CS_URS_2022_01/596211210</t>
  </si>
  <si>
    <t>Úpravy povrchu,podlahy</t>
  </si>
  <si>
    <t>32</t>
  </si>
  <si>
    <t>631311122</t>
  </si>
  <si>
    <t>Mazanina tl přes 80 do 120 mm z betonu prostého bez zvýšených nároků na prostředí tř. C 8/10</t>
  </si>
  <si>
    <t>832015923</t>
  </si>
  <si>
    <t>Mazanina z betonu prostého bez zvýšených nároků na prostředí tl. přes 80 do 120 mm tř. C 8/10</t>
  </si>
  <si>
    <t>https://podminky.urs.cz/item/CS_URS_2022_01/631311122</t>
  </si>
  <si>
    <t>3,14*0,9*0,9*0,1*4</t>
  </si>
  <si>
    <t>Trubní vedení</t>
  </si>
  <si>
    <t>33</t>
  </si>
  <si>
    <t>280 101 R</t>
  </si>
  <si>
    <t>Potrubí PVC KG SN 160/4,7</t>
  </si>
  <si>
    <t>235085669</t>
  </si>
  <si>
    <t>34</t>
  </si>
  <si>
    <t>280 151 R</t>
  </si>
  <si>
    <t>Koleno PVC KG 45° DN 150</t>
  </si>
  <si>
    <t>ks</t>
  </si>
  <si>
    <t>1296543969</t>
  </si>
  <si>
    <t>35</t>
  </si>
  <si>
    <t>280 152 R</t>
  </si>
  <si>
    <t xml:space="preserve">Přesuvná spojka  DN 150</t>
  </si>
  <si>
    <t>307089325</t>
  </si>
  <si>
    <t>Přesuvná spojka DN 150</t>
  </si>
  <si>
    <t>36</t>
  </si>
  <si>
    <t>280 155 R</t>
  </si>
  <si>
    <t>Záslepka PVC DN 150</t>
  </si>
  <si>
    <t>-405673122</t>
  </si>
  <si>
    <t>37</t>
  </si>
  <si>
    <t>286 082 R</t>
  </si>
  <si>
    <t>Trubka drenážní flexibilní Dn 80 mm</t>
  </si>
  <si>
    <t>1327421994</t>
  </si>
  <si>
    <t>184,0*1,015</t>
  </si>
  <si>
    <t>38</t>
  </si>
  <si>
    <t>286 200 R</t>
  </si>
  <si>
    <t xml:space="preserve">Potrubí PVC-U SN 12 DN 250  (250/8,2)</t>
  </si>
  <si>
    <t>861778522</t>
  </si>
  <si>
    <t>Potrubí PVC-U SN 12 DN 250 (250/8,2)</t>
  </si>
  <si>
    <t>12,3+17,8</t>
  </si>
  <si>
    <t>39</t>
  </si>
  <si>
    <t>286 201 R</t>
  </si>
  <si>
    <t xml:space="preserve">Potrubí PVC-U SN 12 DN 400  (400/12,6)</t>
  </si>
  <si>
    <t>64581001</t>
  </si>
  <si>
    <t>Potrubí PVC-U SN 12 DN 400 (400/12,6)</t>
  </si>
  <si>
    <t>40</t>
  </si>
  <si>
    <t>286 2011 R</t>
  </si>
  <si>
    <t xml:space="preserve">Potrubí PVC-U SN 12 DN 500  (500/16,5)</t>
  </si>
  <si>
    <t>1199879003</t>
  </si>
  <si>
    <t>Potrubí PVC-U SN 12 DN 500 (500/16,5)</t>
  </si>
  <si>
    <t>41</t>
  </si>
  <si>
    <t>286 202 R</t>
  </si>
  <si>
    <t xml:space="preserve">Odbočka PVC  45°DN 250/160</t>
  </si>
  <si>
    <t>86856789</t>
  </si>
  <si>
    <t>Odbočka PVC 45°DN 250/160</t>
  </si>
  <si>
    <t>42</t>
  </si>
  <si>
    <t>286 203 R</t>
  </si>
  <si>
    <t xml:space="preserve">Odbočka PVC  45°DN 400/160</t>
  </si>
  <si>
    <t>1810507618</t>
  </si>
  <si>
    <t>Odbočka PVC 45°DN 400/160</t>
  </si>
  <si>
    <t>43</t>
  </si>
  <si>
    <t>286 204 R</t>
  </si>
  <si>
    <t>Odbočka PVC 45° DN 500/160</t>
  </si>
  <si>
    <t>131888540</t>
  </si>
  <si>
    <t>44</t>
  </si>
  <si>
    <t>286 220 R</t>
  </si>
  <si>
    <t>Zátka hrdla PVC DN 250</t>
  </si>
  <si>
    <t>-727160911</t>
  </si>
  <si>
    <t>45</t>
  </si>
  <si>
    <t>592 103 R</t>
  </si>
  <si>
    <t>Skruž šachetní TBS-Q 100/25/12 LS</t>
  </si>
  <si>
    <t>57856667</t>
  </si>
  <si>
    <t>46</t>
  </si>
  <si>
    <t>592 113 R</t>
  </si>
  <si>
    <t>Skruž šachetní TBS-Q 100/50/12 LS</t>
  </si>
  <si>
    <t>766081917</t>
  </si>
  <si>
    <t>47</t>
  </si>
  <si>
    <t>592 245 R</t>
  </si>
  <si>
    <t>Skruž kónus TBR-Q 1000/600/120</t>
  </si>
  <si>
    <t>413739289</t>
  </si>
  <si>
    <t>48</t>
  </si>
  <si>
    <t>592 260 R</t>
  </si>
  <si>
    <t>Prstenec vyrovnávacíTBW-Q 40</t>
  </si>
  <si>
    <t>-1107634481</t>
  </si>
  <si>
    <t>49</t>
  </si>
  <si>
    <t>592 261 R</t>
  </si>
  <si>
    <t>Prstenec vyrovnávacíTBW-Q 60</t>
  </si>
  <si>
    <t>785062785</t>
  </si>
  <si>
    <t>50</t>
  </si>
  <si>
    <t>592 263 R</t>
  </si>
  <si>
    <t>Prstenec vyrovnávacíTBW-Q 100</t>
  </si>
  <si>
    <t>2047502163</t>
  </si>
  <si>
    <t>51</t>
  </si>
  <si>
    <t>592 264</t>
  </si>
  <si>
    <t>Prstenec vyrovnávacíTBW-Q 120</t>
  </si>
  <si>
    <t>1015376294</t>
  </si>
  <si>
    <t>52</t>
  </si>
  <si>
    <t>592 300 R.1</t>
  </si>
  <si>
    <t>Šachtové dno TBZ-Q 1000/1000</t>
  </si>
  <si>
    <t>kpl</t>
  </si>
  <si>
    <t>912684329</t>
  </si>
  <si>
    <t>53</t>
  </si>
  <si>
    <t>592 301 R</t>
  </si>
  <si>
    <t>Šachtové dno TBZ-Q 1000/800</t>
  </si>
  <si>
    <t>1700051136</t>
  </si>
  <si>
    <t>54</t>
  </si>
  <si>
    <t>592 400 R</t>
  </si>
  <si>
    <t>Poklop LT D400, rám BEGU, s odvětráním</t>
  </si>
  <si>
    <t>-1292191360</t>
  </si>
  <si>
    <t>55</t>
  </si>
  <si>
    <t>592 401 R</t>
  </si>
  <si>
    <t>Poklop LT D400, rám BEGU, bez odvětrání</t>
  </si>
  <si>
    <t>-1034220078</t>
  </si>
  <si>
    <t>56</t>
  </si>
  <si>
    <t>871311101</t>
  </si>
  <si>
    <t>Montáž potrubí z PVC SDR 11 těsněných gumovým kroužkem otevřený výkop D 160 x 6,2 mm</t>
  </si>
  <si>
    <t>-972764925</t>
  </si>
  <si>
    <t>Montáž vodovodního potrubí z plastů v otevřeném výkopu z tvrdého PVC s integrovaným těsněnim SDR 11/PN10 D 160 x 6,2 mm</t>
  </si>
  <si>
    <t>https://podminky.urs.cz/item/CS_URS_2022_01/871311101</t>
  </si>
  <si>
    <t>"přípojky"13,1</t>
  </si>
  <si>
    <t>57</t>
  </si>
  <si>
    <t>871363121</t>
  </si>
  <si>
    <t>Montáž kanalizačního potrubí z PVC těsněné gumovým kroužkem otevřený výkop sklon do 20 % DN 250</t>
  </si>
  <si>
    <t>-825725550</t>
  </si>
  <si>
    <t>Montáž kanalizačního potrubí z plastů z tvrdého PVC těsněných gumovým kroužkem v otevřeném výkopu ve sklonu do 20 % DN 250</t>
  </si>
  <si>
    <t>https://podminky.urs.cz/item/CS_URS_2022_01/871363121</t>
  </si>
  <si>
    <t xml:space="preserve">DN  250:</t>
  </si>
  <si>
    <t xml:space="preserve">"stoka  D"12,3</t>
  </si>
  <si>
    <t xml:space="preserve">"stoka  D - 1"17,8</t>
  </si>
  <si>
    <t>58</t>
  </si>
  <si>
    <t>871393121</t>
  </si>
  <si>
    <t>Montáž kanalizačního potrubí z PVC těsněné gumovým kroužkem otevřený výkop sklon do 20 % DN 400</t>
  </si>
  <si>
    <t>-393282212</t>
  </si>
  <si>
    <t>Montáž kanalizačního potrubí z plastů z tvrdého PVC těsněných gumovým kroužkem v otevřeném výkopu ve sklonu do 20 % DN 400</t>
  </si>
  <si>
    <t>https://podminky.urs.cz/item/CS_URS_2022_01/871393121</t>
  </si>
  <si>
    <t xml:space="preserve">"stoka  D"98,1</t>
  </si>
  <si>
    <t>59</t>
  </si>
  <si>
    <t>871411141</t>
  </si>
  <si>
    <t>Montáž potrubí z PE100 SDR 11 otevřený výkop svařovaných na tupo D500 x 40,9 mm</t>
  </si>
  <si>
    <t>-1543741402</t>
  </si>
  <si>
    <t>Montáž vodovodního potrubí z plastů v otevřeném výkopu z polyetylenu PE 100 svařovaných na tupo SDR 11/PN16 D 500 x 40,9 mm</t>
  </si>
  <si>
    <t>https://podminky.urs.cz/item/CS_URS_2022_01/871411141</t>
  </si>
  <si>
    <t xml:space="preserve">"stoka  D"55,8</t>
  </si>
  <si>
    <t>60</t>
  </si>
  <si>
    <t>877355211</t>
  </si>
  <si>
    <t>Montáž tvarovek z tvrdého PVC-systém KG nebo z polypropylenu-systém KG 2000 jednoosé DN 200</t>
  </si>
  <si>
    <t>kus</t>
  </si>
  <si>
    <t>768938904</t>
  </si>
  <si>
    <t>Montáž tvarovek na kanalizačním potrubí z trub z plastu z tvrdého PVC nebo z polypropylenu v otevřeném výkopu jednoosých DN 200</t>
  </si>
  <si>
    <t>https://podminky.urs.cz/item/CS_URS_2022_01/877355211</t>
  </si>
  <si>
    <t>"přípojky"4+10+1</t>
  </si>
  <si>
    <t>61</t>
  </si>
  <si>
    <t>877375211</t>
  </si>
  <si>
    <t>Montáž tvarovek z tvrdého PVC-systém KG nebo z polypropylenu-systém KG 2000 jednoosé DN 315</t>
  </si>
  <si>
    <t>-1955753467</t>
  </si>
  <si>
    <t>Montáž tvarovek na kanalizačním potrubí z trub z plastu z tvrdého PVC nebo z polypropylenu v otevřeném výkopu jednoosých DN 315</t>
  </si>
  <si>
    <t>https://podminky.urs.cz/item/CS_URS_2022_01/877375211</t>
  </si>
  <si>
    <t>"zátka 250"2</t>
  </si>
  <si>
    <t>62</t>
  </si>
  <si>
    <t>877375221</t>
  </si>
  <si>
    <t>Montáž tvarovek z tvrdého PVC-systém KG nebo z polypropylenu-systém KG 2000 dvouosé DN 315</t>
  </si>
  <si>
    <t>-604108199</t>
  </si>
  <si>
    <t>Montáž tvarovek na kanalizačním potrubí z trub z plastu z tvrdého PVC nebo z polypropylenu v otevřeném výkopu dvouosých DN 315</t>
  </si>
  <si>
    <t>https://podminky.urs.cz/item/CS_URS_2022_01/877375221</t>
  </si>
  <si>
    <t>"250/160"3</t>
  </si>
  <si>
    <t>63</t>
  </si>
  <si>
    <t>877395221</t>
  </si>
  <si>
    <t>Montáž tvarovek z tvrdého PVC-systém KG nebo z polypropylenu-systém KG 2000 dvouosé DN 400</t>
  </si>
  <si>
    <t>577836265</t>
  </si>
  <si>
    <t>Montáž tvarovek na kanalizačním potrubí z trub z plastu z tvrdého PVC nebo z polypropylenu v otevřeném výkopu dvouosých DN 400</t>
  </si>
  <si>
    <t>https://podminky.urs.cz/item/CS_URS_2022_01/877395221</t>
  </si>
  <si>
    <t>"400/160"8</t>
  </si>
  <si>
    <t>64</t>
  </si>
  <si>
    <t>877425221</t>
  </si>
  <si>
    <t>Montáž tvarovek z tvrdého PVC-systém KG nebo z polypropylenu-systém KG 2000 dvouosé DN 500</t>
  </si>
  <si>
    <t>967932231</t>
  </si>
  <si>
    <t>Montáž tvarovek na kanalizačním potrubí z trub z plastu z tvrdého PVC nebo z polypropylenu v otevřeném výkopu dvouosých DN 500</t>
  </si>
  <si>
    <t>https://podminky.urs.cz/item/CS_URS_2022_01/877425221</t>
  </si>
  <si>
    <t>"500/160"3</t>
  </si>
  <si>
    <t>65</t>
  </si>
  <si>
    <t>890 001 R</t>
  </si>
  <si>
    <t xml:space="preserve">Přepojení  dvou kusů deš'tových přípojek ve VO</t>
  </si>
  <si>
    <t>1764858901</t>
  </si>
  <si>
    <t>Přepojení dvou kusů deš'tových přípojek ve VO</t>
  </si>
  <si>
    <t>66</t>
  </si>
  <si>
    <t>892351111</t>
  </si>
  <si>
    <t>Tlaková zkouška vodou potrubí DN 150 nebo 200</t>
  </si>
  <si>
    <t>-1182896396</t>
  </si>
  <si>
    <t>Tlakové zkoušky vodou na potrubí DN 150 nebo 200</t>
  </si>
  <si>
    <t>https://podminky.urs.cz/item/CS_URS_2022_01/892351111</t>
  </si>
  <si>
    <t>67</t>
  </si>
  <si>
    <t>892381111</t>
  </si>
  <si>
    <t>Tlaková zkouška vodou potrubí DN 250, DN 300 nebo 350</t>
  </si>
  <si>
    <t>1693258708</t>
  </si>
  <si>
    <t>Tlakové zkoušky vodou na potrubí DN 250, 300 nebo 350</t>
  </si>
  <si>
    <t>https://podminky.urs.cz/item/CS_URS_2022_01/892381111</t>
  </si>
  <si>
    <t>68</t>
  </si>
  <si>
    <t>892421111</t>
  </si>
  <si>
    <t>Tlaková zkouška vodou potrubí DN 400 nebo 500</t>
  </si>
  <si>
    <t>960257218</t>
  </si>
  <si>
    <t>Tlakové zkoušky vodou na potrubí DN 400 nebo 500</t>
  </si>
  <si>
    <t>https://podminky.urs.cz/item/CS_URS_2022_01/892421111</t>
  </si>
  <si>
    <t>69</t>
  </si>
  <si>
    <t>892441111</t>
  </si>
  <si>
    <t>Tlaková zkouška vodou potrubí DN 600</t>
  </si>
  <si>
    <t>803580101</t>
  </si>
  <si>
    <t>Tlakové zkoušky vodou na potrubí DN 600</t>
  </si>
  <si>
    <t>https://podminky.urs.cz/item/CS_URS_2022_01/892441111</t>
  </si>
  <si>
    <t>70</t>
  </si>
  <si>
    <t>894410103</t>
  </si>
  <si>
    <t>Osazení betonových dílců pro kanalizační šachty DN 1000 šachtové dno výšky 1000 mm</t>
  </si>
  <si>
    <t>-141034804</t>
  </si>
  <si>
    <t>Osazení betonových dílců šachet kanalizačních dno DN 1000, výšky 1000 mm</t>
  </si>
  <si>
    <t>https://podminky.urs.cz/item/CS_URS_2022_01/894410103</t>
  </si>
  <si>
    <t>71</t>
  </si>
  <si>
    <t>894410211</t>
  </si>
  <si>
    <t>Osazení betonových dílců pro kanalizační šachty DN 1000 skruž rovná výšky 250 mm</t>
  </si>
  <si>
    <t>2125465291</t>
  </si>
  <si>
    <t>Osazení betonových dílců šachet kanalizačních skruž rovná DN 1000, výšky 250 mm</t>
  </si>
  <si>
    <t>https://podminky.urs.cz/item/CS_URS_2022_01/894410211</t>
  </si>
  <si>
    <t>72</t>
  </si>
  <si>
    <t>894410212</t>
  </si>
  <si>
    <t>Osazení betonových dílců pro kanalizační šachty DN 1000 skruž rovná výšky 500 mm</t>
  </si>
  <si>
    <t>821650967</t>
  </si>
  <si>
    <t>Osazení betonových dílců šachet kanalizačních skruž rovná DN 1000, výšky 500 mm</t>
  </si>
  <si>
    <t>https://podminky.urs.cz/item/CS_URS_2022_01/894410212</t>
  </si>
  <si>
    <t>73</t>
  </si>
  <si>
    <t>74</t>
  </si>
  <si>
    <t>75</t>
  </si>
  <si>
    <t>76</t>
  </si>
  <si>
    <t>119,8*1,015</t>
  </si>
  <si>
    <t>77</t>
  </si>
  <si>
    <t>27,1*1,015</t>
  </si>
  <si>
    <t>78</t>
  </si>
  <si>
    <t>89,3*1,015</t>
  </si>
  <si>
    <t>79</t>
  </si>
  <si>
    <t>80</t>
  </si>
  <si>
    <t>81</t>
  </si>
  <si>
    <t>286 321 R</t>
  </si>
  <si>
    <t>Šachtová vložka bet. DN 400</t>
  </si>
  <si>
    <t>82</t>
  </si>
  <si>
    <t>83</t>
  </si>
  <si>
    <t>84</t>
  </si>
  <si>
    <t>86</t>
  </si>
  <si>
    <t>85</t>
  </si>
  <si>
    <t>88</t>
  </si>
  <si>
    <t>592 262 R</t>
  </si>
  <si>
    <t>Prstenec vyrovnávacíTBW-Q 80</t>
  </si>
  <si>
    <t>90</t>
  </si>
  <si>
    <t>87</t>
  </si>
  <si>
    <t>92</t>
  </si>
  <si>
    <t>592 300 R</t>
  </si>
  <si>
    <t>Šachtové dno TBZ-Q 1000/500</t>
  </si>
  <si>
    <t>94</t>
  </si>
  <si>
    <t>89</t>
  </si>
  <si>
    <t>96</t>
  </si>
  <si>
    <t>98</t>
  </si>
  <si>
    <t>91</t>
  </si>
  <si>
    <t>597 001 R</t>
  </si>
  <si>
    <t>Kanal. trubka KT DN 300</t>
  </si>
  <si>
    <t>102</t>
  </si>
  <si>
    <t>93</t>
  </si>
  <si>
    <t>800 001 R</t>
  </si>
  <si>
    <t xml:space="preserve">Úpravy na stávající šachtě  Š1</t>
  </si>
  <si>
    <t>104</t>
  </si>
  <si>
    <t>Úpravy na stávající šachtě Š1</t>
  </si>
  <si>
    <t>800 002</t>
  </si>
  <si>
    <t>Demolice stáv. šachet Š2, Š3</t>
  </si>
  <si>
    <t>106</t>
  </si>
  <si>
    <t>95</t>
  </si>
  <si>
    <t>894410232</t>
  </si>
  <si>
    <t>Osazení betonových dílců pro kanalizační šachty DN 1000 skruž přechodová (konus)</t>
  </si>
  <si>
    <t>689602027</t>
  </si>
  <si>
    <t>Osazení betonových dílců šachet kanalizačních skruž přechodová (konus) DN 1000</t>
  </si>
  <si>
    <t>https://podminky.urs.cz/item/CS_URS_2022_01/894410232</t>
  </si>
  <si>
    <t>899104112</t>
  </si>
  <si>
    <t>Osazení poklopů litinových nebo ocelových včetně rámů pro třídu zatížení D400, E600</t>
  </si>
  <si>
    <t>116016627</t>
  </si>
  <si>
    <t>Osazení poklopů litinových a ocelových včetně rámů pro třídu zatížení D400, E600</t>
  </si>
  <si>
    <t>https://podminky.urs.cz/item/CS_URS_2022_01/899104112</t>
  </si>
  <si>
    <t>Ostatní konstrukce, bourání</t>
  </si>
  <si>
    <t>97</t>
  </si>
  <si>
    <t>960 001 R</t>
  </si>
  <si>
    <t>Očištění vybourané dlažby a kamen. zdiva</t>
  </si>
  <si>
    <t>-730674681</t>
  </si>
  <si>
    <t>960 002 R</t>
  </si>
  <si>
    <t>Zajištění opěrné zdi - gabiony</t>
  </si>
  <si>
    <t>1972682187</t>
  </si>
  <si>
    <t>99</t>
  </si>
  <si>
    <t>960211251</t>
  </si>
  <si>
    <t>Bourání vodních staveb zděných z kamene nebo z cihel, z vodní hladiny</t>
  </si>
  <si>
    <t>1943799218</t>
  </si>
  <si>
    <t>Bourání konstrukcí vodních staveb z hladiny, s naložením vybouraných hmot a suti na dopravní prostředek nebo s odklizením na hromady do vzdálenosti 20 m zděných z kamene nebo z cihel</t>
  </si>
  <si>
    <t>https://podminky.urs.cz/item/CS_URS_2022_01/960211251</t>
  </si>
  <si>
    <t>"cca"2,6*0,3*1,2</t>
  </si>
  <si>
    <t>962 111 R</t>
  </si>
  <si>
    <t>Vod. přem.kameniva+živice + poplatek za uložení dle zákona o odpadech</t>
  </si>
  <si>
    <t>654380110</t>
  </si>
  <si>
    <t>101</t>
  </si>
  <si>
    <t>979054441</t>
  </si>
  <si>
    <t>Očištění vybouraných z desek nebo dlaždic s původním spárováním z kameniva těženého</t>
  </si>
  <si>
    <t>-1579425189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</si>
  <si>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</si>
  <si>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https://podminky.urs.cz/item/CS_URS_2022_01/979054441</t>
  </si>
  <si>
    <t>997221611</t>
  </si>
  <si>
    <t>Nakládání suti na dopravní prostředky pro vodorovnou dopravu</t>
  </si>
  <si>
    <t>-664788502</t>
  </si>
  <si>
    <t>Nakládání na dopravní prostředky pro vodorovnou dopravu suti</t>
  </si>
  <si>
    <t>https://podminky.urs.cz/item/CS_URS_2022_01/997221611</t>
  </si>
  <si>
    <t>1,55</t>
  </si>
  <si>
    <t>Staveništní přesun hmot</t>
  </si>
  <si>
    <t>103</t>
  </si>
  <si>
    <t>998276101</t>
  </si>
  <si>
    <t>Přesun hmot pro trubní vedení z trub z plastických hmot otevřený výkop</t>
  </si>
  <si>
    <t>-1077379996</t>
  </si>
  <si>
    <t>Přesun hmot pro trubní vedení hloubené z trub z plastických hmot nebo sklolaminátových pro vodovody nebo kanalizace v otevřeném výkopu dopravní vzdálenost do 15 m</t>
  </si>
  <si>
    <t>https://podminky.urs.cz/item/CS_URS_2022_01/998276101</t>
  </si>
  <si>
    <t>346,42</t>
  </si>
  <si>
    <t>ON</t>
  </si>
  <si>
    <t>Ostatní a vedlejší náklady</t>
  </si>
  <si>
    <t>00 001</t>
  </si>
  <si>
    <t>Zařízení staveniště</t>
  </si>
  <si>
    <t>sbr</t>
  </si>
  <si>
    <t>-1833468705</t>
  </si>
  <si>
    <t>105</t>
  </si>
  <si>
    <t>00 002</t>
  </si>
  <si>
    <t>Vytýčení stávajících inženýrských sítí</t>
  </si>
  <si>
    <t>-719276314</t>
  </si>
  <si>
    <t>00 003</t>
  </si>
  <si>
    <t>Geodetické práce při provádění stavby</t>
  </si>
  <si>
    <t>1739020425</t>
  </si>
  <si>
    <t>107</t>
  </si>
  <si>
    <t>00 004</t>
  </si>
  <si>
    <t>Geodetické práce po výstavbě</t>
  </si>
  <si>
    <t>sb</t>
  </si>
  <si>
    <t>-868246050</t>
  </si>
  <si>
    <t>108</t>
  </si>
  <si>
    <t>00 005</t>
  </si>
  <si>
    <t>Dokumentace skutečného provedení stavby</t>
  </si>
  <si>
    <t>-1614110685</t>
  </si>
  <si>
    <t>109</t>
  </si>
  <si>
    <t>00 006</t>
  </si>
  <si>
    <t>Zkoušky hutnění dle TP 146</t>
  </si>
  <si>
    <t>-562061316</t>
  </si>
  <si>
    <t>110</t>
  </si>
  <si>
    <t>00 007</t>
  </si>
  <si>
    <t>Inženýrská činnost</t>
  </si>
  <si>
    <t>-1127441035</t>
  </si>
  <si>
    <t>111</t>
  </si>
  <si>
    <t>00 008</t>
  </si>
  <si>
    <t>Pojištění dodavatele a pojištění díla</t>
  </si>
  <si>
    <t>255081863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</si>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</sst>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4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4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6123" TargetMode="External" /><Relationship Id="rId2" Type="http://schemas.openxmlformats.org/officeDocument/2006/relationships/hyperlink" Target="https://podminky.urs.cz/item/CS_URS_2022_01/113107122" TargetMode="External" /><Relationship Id="rId3" Type="http://schemas.openxmlformats.org/officeDocument/2006/relationships/hyperlink" Target="https://podminky.urs.cz/item/CS_URS_2022_01/119001401" TargetMode="External" /><Relationship Id="rId4" Type="http://schemas.openxmlformats.org/officeDocument/2006/relationships/hyperlink" Target="https://podminky.urs.cz/item/CS_URS_2022_01/119001421" TargetMode="External" /><Relationship Id="rId5" Type="http://schemas.openxmlformats.org/officeDocument/2006/relationships/hyperlink" Target="https://podminky.urs.cz/item/CS_URS_2022_01/131251100" TargetMode="External" /><Relationship Id="rId6" Type="http://schemas.openxmlformats.org/officeDocument/2006/relationships/hyperlink" Target="https://podminky.urs.cz/item/CS_URS_2022_01/131351100" TargetMode="External" /><Relationship Id="rId7" Type="http://schemas.openxmlformats.org/officeDocument/2006/relationships/hyperlink" Target="https://podminky.urs.cz/item/CS_URS_2022_01/132254204" TargetMode="External" /><Relationship Id="rId8" Type="http://schemas.openxmlformats.org/officeDocument/2006/relationships/hyperlink" Target="https://podminky.urs.cz/item/CS_URS_2022_01/132354204" TargetMode="External" /><Relationship Id="rId9" Type="http://schemas.openxmlformats.org/officeDocument/2006/relationships/hyperlink" Target="https://podminky.urs.cz/item/CS_URS_2022_01/132454204" TargetMode="External" /><Relationship Id="rId10" Type="http://schemas.openxmlformats.org/officeDocument/2006/relationships/hyperlink" Target="https://podminky.urs.cz/item/CS_URS_2022_01/132554204" TargetMode="External" /><Relationship Id="rId11" Type="http://schemas.openxmlformats.org/officeDocument/2006/relationships/hyperlink" Target="https://podminky.urs.cz/item/CS_URS_2022_01/151101101" TargetMode="External" /><Relationship Id="rId12" Type="http://schemas.openxmlformats.org/officeDocument/2006/relationships/hyperlink" Target="https://podminky.urs.cz/item/CS_URS_2022_01/151101102" TargetMode="External" /><Relationship Id="rId13" Type="http://schemas.openxmlformats.org/officeDocument/2006/relationships/hyperlink" Target="https://podminky.urs.cz/item/CS_URS_2022_01/151101111" TargetMode="External" /><Relationship Id="rId14" Type="http://schemas.openxmlformats.org/officeDocument/2006/relationships/hyperlink" Target="https://podminky.urs.cz/item/CS_URS_2022_01/151101112" TargetMode="External" /><Relationship Id="rId15" Type="http://schemas.openxmlformats.org/officeDocument/2006/relationships/hyperlink" Target="https://podminky.urs.cz/item/CS_URS_2022_01/174151101" TargetMode="External" /><Relationship Id="rId16" Type="http://schemas.openxmlformats.org/officeDocument/2006/relationships/hyperlink" Target="https://podminky.urs.cz/item/CS_URS_2022_01/175151101" TargetMode="External" /><Relationship Id="rId17" Type="http://schemas.openxmlformats.org/officeDocument/2006/relationships/hyperlink" Target="https://podminky.urs.cz/item/CS_URS_2022_01/182211121" TargetMode="External" /><Relationship Id="rId18" Type="http://schemas.openxmlformats.org/officeDocument/2006/relationships/hyperlink" Target="https://podminky.urs.cz/item/CS_URS_2022_01/321311115" TargetMode="External" /><Relationship Id="rId19" Type="http://schemas.openxmlformats.org/officeDocument/2006/relationships/hyperlink" Target="https://podminky.urs.cz/item/CS_URS_2022_01/321351010" TargetMode="External" /><Relationship Id="rId20" Type="http://schemas.openxmlformats.org/officeDocument/2006/relationships/hyperlink" Target="https://podminky.urs.cz/item/CS_URS_2022_01/321352010" TargetMode="External" /><Relationship Id="rId21" Type="http://schemas.openxmlformats.org/officeDocument/2006/relationships/hyperlink" Target="https://podminky.urs.cz/item/CS_URS_2022_01/327213112" TargetMode="External" /><Relationship Id="rId22" Type="http://schemas.openxmlformats.org/officeDocument/2006/relationships/hyperlink" Target="https://podminky.urs.cz/item/CS_URS_2022_01/211531111" TargetMode="External" /><Relationship Id="rId23" Type="http://schemas.openxmlformats.org/officeDocument/2006/relationships/hyperlink" Target="https://podminky.urs.cz/item/CS_URS_2022_01/451314111" TargetMode="External" /><Relationship Id="rId24" Type="http://schemas.openxmlformats.org/officeDocument/2006/relationships/hyperlink" Target="https://podminky.urs.cz/item/CS_URS_2022_01/451573111" TargetMode="External" /><Relationship Id="rId25" Type="http://schemas.openxmlformats.org/officeDocument/2006/relationships/hyperlink" Target="https://podminky.urs.cz/item/CS_URS_2022_01/465511511" TargetMode="External" /><Relationship Id="rId26" Type="http://schemas.openxmlformats.org/officeDocument/2006/relationships/hyperlink" Target="https://podminky.urs.cz/item/CS_URS_2022_01/564861011" TargetMode="External" /><Relationship Id="rId27" Type="http://schemas.openxmlformats.org/officeDocument/2006/relationships/hyperlink" Target="https://podminky.urs.cz/item/CS_URS_2022_01/596211210" TargetMode="External" /><Relationship Id="rId28" Type="http://schemas.openxmlformats.org/officeDocument/2006/relationships/hyperlink" Target="https://podminky.urs.cz/item/CS_URS_2022_01/631311122" TargetMode="External" /><Relationship Id="rId29" Type="http://schemas.openxmlformats.org/officeDocument/2006/relationships/hyperlink" Target="https://podminky.urs.cz/item/CS_URS_2022_01/871311101" TargetMode="External" /><Relationship Id="rId30" Type="http://schemas.openxmlformats.org/officeDocument/2006/relationships/hyperlink" Target="https://podminky.urs.cz/item/CS_URS_2022_01/871363121" TargetMode="External" /><Relationship Id="rId31" Type="http://schemas.openxmlformats.org/officeDocument/2006/relationships/hyperlink" Target="https://podminky.urs.cz/item/CS_URS_2022_01/871393121" TargetMode="External" /><Relationship Id="rId32" Type="http://schemas.openxmlformats.org/officeDocument/2006/relationships/hyperlink" Target="https://podminky.urs.cz/item/CS_URS_2022_01/871411141" TargetMode="External" /><Relationship Id="rId33" Type="http://schemas.openxmlformats.org/officeDocument/2006/relationships/hyperlink" Target="https://podminky.urs.cz/item/CS_URS_2022_01/877355211" TargetMode="External" /><Relationship Id="rId34" Type="http://schemas.openxmlformats.org/officeDocument/2006/relationships/hyperlink" Target="https://podminky.urs.cz/item/CS_URS_2022_01/877375211" TargetMode="External" /><Relationship Id="rId35" Type="http://schemas.openxmlformats.org/officeDocument/2006/relationships/hyperlink" Target="https://podminky.urs.cz/item/CS_URS_2022_01/877375221" TargetMode="External" /><Relationship Id="rId36" Type="http://schemas.openxmlformats.org/officeDocument/2006/relationships/hyperlink" Target="https://podminky.urs.cz/item/CS_URS_2022_01/877395221" TargetMode="External" /><Relationship Id="rId37" Type="http://schemas.openxmlformats.org/officeDocument/2006/relationships/hyperlink" Target="https://podminky.urs.cz/item/CS_URS_2022_01/877425221" TargetMode="External" /><Relationship Id="rId38" Type="http://schemas.openxmlformats.org/officeDocument/2006/relationships/hyperlink" Target="https://podminky.urs.cz/item/CS_URS_2022_01/892351111" TargetMode="External" /><Relationship Id="rId39" Type="http://schemas.openxmlformats.org/officeDocument/2006/relationships/hyperlink" Target="https://podminky.urs.cz/item/CS_URS_2022_01/892381111" TargetMode="External" /><Relationship Id="rId40" Type="http://schemas.openxmlformats.org/officeDocument/2006/relationships/hyperlink" Target="https://podminky.urs.cz/item/CS_URS_2022_01/892421111" TargetMode="External" /><Relationship Id="rId41" Type="http://schemas.openxmlformats.org/officeDocument/2006/relationships/hyperlink" Target="https://podminky.urs.cz/item/CS_URS_2022_01/892441111" TargetMode="External" /><Relationship Id="rId42" Type="http://schemas.openxmlformats.org/officeDocument/2006/relationships/hyperlink" Target="https://podminky.urs.cz/item/CS_URS_2022_01/894410103" TargetMode="External" /><Relationship Id="rId43" Type="http://schemas.openxmlformats.org/officeDocument/2006/relationships/hyperlink" Target="https://podminky.urs.cz/item/CS_URS_2022_01/894410211" TargetMode="External" /><Relationship Id="rId44" Type="http://schemas.openxmlformats.org/officeDocument/2006/relationships/hyperlink" Target="https://podminky.urs.cz/item/CS_URS_2022_01/894410212" TargetMode="External" /><Relationship Id="rId45" Type="http://schemas.openxmlformats.org/officeDocument/2006/relationships/hyperlink" Target="https://podminky.urs.cz/item/CS_URS_2022_01/894410232" TargetMode="External" /><Relationship Id="rId46" Type="http://schemas.openxmlformats.org/officeDocument/2006/relationships/hyperlink" Target="https://podminky.urs.cz/item/CS_URS_2022_01/899104112" TargetMode="External" /><Relationship Id="rId47" Type="http://schemas.openxmlformats.org/officeDocument/2006/relationships/hyperlink" Target="https://podminky.urs.cz/item/CS_URS_2022_01/960211251" TargetMode="External" /><Relationship Id="rId48" Type="http://schemas.openxmlformats.org/officeDocument/2006/relationships/hyperlink" Target="https://podminky.urs.cz/item/CS_URS_2022_01/979054441" TargetMode="External" /><Relationship Id="rId49" Type="http://schemas.openxmlformats.org/officeDocument/2006/relationships/hyperlink" Target="https://podminky.urs.cz/item/CS_URS_2022_01/997221611" TargetMode="External" /><Relationship Id="rId50" Type="http://schemas.openxmlformats.org/officeDocument/2006/relationships/hyperlink" Target="https://podminky.urs.cz/item/CS_URS_2022_01/998276101" TargetMode="External" /><Relationship Id="rId5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="1" customFormat="1" ht="24.96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E4" s="26" t="s">
        <v>12</v>
      </c>
      <c r="BS4" s="18" t="s">
        <v>6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18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21</v>
      </c>
      <c r="AL7" s="23"/>
      <c r="AM7" s="23"/>
      <c r="AN7" s="28" t="s">
        <v>20</v>
      </c>
      <c r="AO7" s="23"/>
      <c r="AP7" s="23"/>
      <c r="AQ7" s="23"/>
      <c r="AR7" s="21"/>
      <c r="BE7" s="32"/>
      <c r="BS7" s="18" t="s">
        <v>8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26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27</v>
      </c>
    </row>
    <row r="10" s="1" customFormat="1" ht="12" customHeight="1">
      <c r="B10" s="22"/>
      <c r="C10" s="23"/>
      <c r="D10" s="33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29</v>
      </c>
      <c r="AL10" s="23"/>
      <c r="AM10" s="23"/>
      <c r="AN10" s="28" t="s">
        <v>20</v>
      </c>
      <c r="AO10" s="23"/>
      <c r="AP10" s="23"/>
      <c r="AQ10" s="23"/>
      <c r="AR10" s="21"/>
      <c r="BE10" s="32"/>
      <c r="BS10" s="18" t="s">
        <v>18</v>
      </c>
    </row>
    <row r="11" s="1" customFormat="1" ht="18.48" customHeight="1">
      <c r="B11" s="22"/>
      <c r="C11" s="23"/>
      <c r="D11" s="23"/>
      <c r="E11" s="28" t="s">
        <v>30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31</v>
      </c>
      <c r="AL11" s="23"/>
      <c r="AM11" s="23"/>
      <c r="AN11" s="28" t="s">
        <v>20</v>
      </c>
      <c r="AO11" s="23"/>
      <c r="AP11" s="23"/>
      <c r="AQ11" s="23"/>
      <c r="AR11" s="21"/>
      <c r="BE11" s="32"/>
      <c r="BS11" s="18" t="s">
        <v>18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18</v>
      </c>
    </row>
    <row r="13" s="1" customFormat="1" ht="12" customHeight="1">
      <c r="B13" s="22"/>
      <c r="C13" s="23"/>
      <c r="D13" s="33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29</v>
      </c>
      <c r="AL13" s="23"/>
      <c r="AM13" s="23"/>
      <c r="AN13" s="35" t="s">
        <v>33</v>
      </c>
      <c r="AO13" s="23"/>
      <c r="AP13" s="23"/>
      <c r="AQ13" s="23"/>
      <c r="AR13" s="21"/>
      <c r="BE13" s="32"/>
      <c r="BS13" s="18" t="s">
        <v>18</v>
      </c>
    </row>
    <row r="14">
      <c r="B14" s="22"/>
      <c r="C14" s="23"/>
      <c r="D14" s="23"/>
      <c r="E14" s="35" t="s">
        <v>33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31</v>
      </c>
      <c r="AL14" s="23"/>
      <c r="AM14" s="23"/>
      <c r="AN14" s="35" t="s">
        <v>33</v>
      </c>
      <c r="AO14" s="23"/>
      <c r="AP14" s="23"/>
      <c r="AQ14" s="23"/>
      <c r="AR14" s="21"/>
      <c r="BE14" s="32"/>
      <c r="BS14" s="18" t="s">
        <v>18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34</v>
      </c>
    </row>
    <row r="16" s="1" customFormat="1" ht="12" customHeight="1">
      <c r="B16" s="22"/>
      <c r="C16" s="23"/>
      <c r="D16" s="33" t="s">
        <v>35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29</v>
      </c>
      <c r="AL16" s="23"/>
      <c r="AM16" s="23"/>
      <c r="AN16" s="28" t="s">
        <v>20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31</v>
      </c>
      <c r="AL17" s="23"/>
      <c r="AM17" s="23"/>
      <c r="AN17" s="28" t="s">
        <v>20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29</v>
      </c>
      <c r="AL19" s="23"/>
      <c r="AM19" s="23"/>
      <c r="AN19" s="28" t="s">
        <v>20</v>
      </c>
      <c r="AO19" s="23"/>
      <c r="AP19" s="23"/>
      <c r="AQ19" s="23"/>
      <c r="AR19" s="21"/>
      <c r="BE19" s="32"/>
      <c r="BS19" s="18" t="s">
        <v>8</v>
      </c>
    </row>
    <row r="20" s="1" customFormat="1" ht="18.48" customHeight="1">
      <c r="B20" s="22"/>
      <c r="C20" s="23"/>
      <c r="D20" s="23"/>
      <c r="E20" s="28" t="s">
        <v>23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31</v>
      </c>
      <c r="AL20" s="23"/>
      <c r="AM20" s="23"/>
      <c r="AN20" s="28" t="s">
        <v>20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VS176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Dobřany - III/18034,Plzeňská ul. - rekonstrukce dešťová kanalizace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10. 7. 2022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28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Dobřany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35</v>
      </c>
      <c r="AJ49" s="41"/>
      <c r="AK49" s="41"/>
      <c r="AL49" s="41"/>
      <c r="AM49" s="74" t="str">
        <f>IF(E17="","",E17)</f>
        <v>ČEVAK, a. s.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32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37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5" t="s">
        <v>71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20</v>
      </c>
      <c r="AR54" s="105"/>
      <c r="AS54" s="106">
        <f>ROUND(AS55,2)</f>
        <v>0</v>
      </c>
      <c r="AT54" s="107">
        <f>ROUND(SUM(AV54:AW54),0)</f>
        <v>0</v>
      </c>
      <c r="AU54" s="108">
        <f>ROUND(AU55,5)</f>
        <v>0</v>
      </c>
      <c r="AV54" s="107">
        <f>ROUND(AZ54*L29,0)</f>
        <v>0</v>
      </c>
      <c r="AW54" s="107">
        <f>ROUND(BA54*L30,0)</f>
        <v>0</v>
      </c>
      <c r="AX54" s="107">
        <f>ROUND(BB54*L29,0)</f>
        <v>0</v>
      </c>
      <c r="AY54" s="107">
        <f>ROUND(BC54*L30,0)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73</v>
      </c>
      <c r="BT54" s="110" t="s">
        <v>74</v>
      </c>
      <c r="BU54" s="111" t="s">
        <v>75</v>
      </c>
      <c r="BV54" s="110" t="s">
        <v>76</v>
      </c>
      <c r="BW54" s="110" t="s">
        <v>5</v>
      </c>
      <c r="BX54" s="110" t="s">
        <v>77</v>
      </c>
      <c r="CL54" s="110" t="s">
        <v>20</v>
      </c>
    </row>
    <row r="55" s="7" customFormat="1" ht="16.5" customHeight="1">
      <c r="A55" s="112" t="s">
        <v>78</v>
      </c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01 - 01 Dešťová kanali...'!J30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81</v>
      </c>
      <c r="AR55" s="119"/>
      <c r="AS55" s="120">
        <v>0</v>
      </c>
      <c r="AT55" s="121">
        <f>ROUND(SUM(AV55:AW55),0)</f>
        <v>0</v>
      </c>
      <c r="AU55" s="122">
        <f>'SO 01 - 01 Dešťová kanali...'!P88</f>
        <v>0</v>
      </c>
      <c r="AV55" s="121">
        <f>'SO 01 - 01 Dešťová kanali...'!J33</f>
        <v>0</v>
      </c>
      <c r="AW55" s="121">
        <f>'SO 01 - 01 Dešťová kanali...'!J34</f>
        <v>0</v>
      </c>
      <c r="AX55" s="121">
        <f>'SO 01 - 01 Dešťová kanali...'!J35</f>
        <v>0</v>
      </c>
      <c r="AY55" s="121">
        <f>'SO 01 - 01 Dešťová kanali...'!J36</f>
        <v>0</v>
      </c>
      <c r="AZ55" s="121">
        <f>'SO 01 - 01 Dešťová kanali...'!F33</f>
        <v>0</v>
      </c>
      <c r="BA55" s="121">
        <f>'SO 01 - 01 Dešťová kanali...'!F34</f>
        <v>0</v>
      </c>
      <c r="BB55" s="121">
        <f>'SO 01 - 01 Dešťová kanali...'!F35</f>
        <v>0</v>
      </c>
      <c r="BC55" s="121">
        <f>'SO 01 - 01 Dešťová kanali...'!F36</f>
        <v>0</v>
      </c>
      <c r="BD55" s="123">
        <f>'SO 01 - 01 Dešťová kanali...'!F37</f>
        <v>0</v>
      </c>
      <c r="BE55" s="7"/>
      <c r="BT55" s="124" t="s">
        <v>8</v>
      </c>
      <c r="BV55" s="124" t="s">
        <v>76</v>
      </c>
      <c r="BW55" s="124" t="s">
        <v>82</v>
      </c>
      <c r="BX55" s="124" t="s">
        <v>5</v>
      </c>
      <c r="CL55" s="124" t="s">
        <v>20</v>
      </c>
      <c r="CM55" s="124" t="s">
        <v>83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ntxXcZfJPSW4BF8Sn3uPyjsIwR6dCPuYaCqTvgNprukTbJwIwcdW/L6CEhpZK2DYOufY+jr726JszqjLx10S2w==" hashValue="Huvmpn7KN6xQnGsDmg6ZkoySKF3SbkjbBPOwA7R01dvBHcG9iGCZB6V28rdnVPBiT4BvdJJvbEBI46UFYWVH3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01 - 01 Dešťová kanali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83</v>
      </c>
    </row>
    <row r="4" s="1" customFormat="1" ht="24.96" customHeight="1">
      <c r="B4" s="21"/>
      <c r="D4" s="127" t="s">
        <v>84</v>
      </c>
      <c r="L4" s="21"/>
      <c r="M4" s="128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Dobřany - III/18034,Plzeňská ul. - rekonstrukce dešťová kanalizace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85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86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19</v>
      </c>
      <c r="E11" s="39"/>
      <c r="F11" s="133" t="s">
        <v>20</v>
      </c>
      <c r="G11" s="39"/>
      <c r="H11" s="39"/>
      <c r="I11" s="129" t="s">
        <v>21</v>
      </c>
      <c r="J11" s="133" t="s">
        <v>20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22</v>
      </c>
      <c r="E12" s="39"/>
      <c r="F12" s="133" t="s">
        <v>23</v>
      </c>
      <c r="G12" s="39"/>
      <c r="H12" s="39"/>
      <c r="I12" s="129" t="s">
        <v>24</v>
      </c>
      <c r="J12" s="134" t="str">
        <f>'Rekapitulace stavby'!AN8</f>
        <v>10. 7. 2022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28</v>
      </c>
      <c r="E14" s="39"/>
      <c r="F14" s="39"/>
      <c r="G14" s="39"/>
      <c r="H14" s="39"/>
      <c r="I14" s="129" t="s">
        <v>29</v>
      </c>
      <c r="J14" s="133" t="str">
        <f>IF('Rekapitulace stavby'!AN10="","",'Rekapitulace stavby'!AN10)</f>
        <v/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tr">
        <f>IF('Rekapitulace stavby'!E11="","",'Rekapitulace stavby'!E11)</f>
        <v>Město Dobřany</v>
      </c>
      <c r="F15" s="39"/>
      <c r="G15" s="39"/>
      <c r="H15" s="39"/>
      <c r="I15" s="129" t="s">
        <v>31</v>
      </c>
      <c r="J15" s="133" t="str">
        <f>IF('Rekapitulace stavby'!AN11="","",'Rekapitulace stavby'!AN11)</f>
        <v/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32</v>
      </c>
      <c r="E17" s="39"/>
      <c r="F17" s="39"/>
      <c r="G17" s="39"/>
      <c r="H17" s="39"/>
      <c r="I17" s="129" t="s">
        <v>29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31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35</v>
      </c>
      <c r="E20" s="39"/>
      <c r="F20" s="39"/>
      <c r="G20" s="39"/>
      <c r="H20" s="39"/>
      <c r="I20" s="129" t="s">
        <v>29</v>
      </c>
      <c r="J20" s="133" t="str">
        <f>IF('Rekapitulace stavby'!AN16="","",'Rekapitulace stavby'!AN16)</f>
        <v/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tr">
        <f>IF('Rekapitulace stavby'!E17="","",'Rekapitulace stavby'!E17)</f>
        <v>ČEVAK, a. s.</v>
      </c>
      <c r="F21" s="39"/>
      <c r="G21" s="39"/>
      <c r="H21" s="39"/>
      <c r="I21" s="129" t="s">
        <v>31</v>
      </c>
      <c r="J21" s="133" t="str">
        <f>IF('Rekapitulace stavby'!AN17="","",'Rekapitulace stavby'!AN17)</f>
        <v/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37</v>
      </c>
      <c r="E23" s="39"/>
      <c r="F23" s="39"/>
      <c r="G23" s="39"/>
      <c r="H23" s="39"/>
      <c r="I23" s="129" t="s">
        <v>29</v>
      </c>
      <c r="J23" s="133" t="str">
        <f>IF('Rekapitulace stavby'!AN19="","",'Rekapitulace stavby'!AN19)</f>
        <v/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tr">
        <f>IF('Rekapitulace stavby'!E20="","",'Rekapitulace stavby'!E20)</f>
        <v xml:space="preserve"> </v>
      </c>
      <c r="F24" s="39"/>
      <c r="G24" s="39"/>
      <c r="H24" s="39"/>
      <c r="I24" s="129" t="s">
        <v>31</v>
      </c>
      <c r="J24" s="133" t="str">
        <f>IF('Rekapitulace stavby'!AN20="","",'Rekapitulace stavby'!AN20)</f>
        <v/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38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20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40</v>
      </c>
      <c r="E30" s="39"/>
      <c r="F30" s="39"/>
      <c r="G30" s="39"/>
      <c r="H30" s="39"/>
      <c r="I30" s="39"/>
      <c r="J30" s="141">
        <f>ROUND(J88,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42</v>
      </c>
      <c r="G32" s="39"/>
      <c r="H32" s="39"/>
      <c r="I32" s="142" t="s">
        <v>41</v>
      </c>
      <c r="J32" s="142" t="s">
        <v>43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44</v>
      </c>
      <c r="E33" s="129" t="s">
        <v>45</v>
      </c>
      <c r="F33" s="144">
        <f>ROUND((SUM(BE88:BE476)),  2)</f>
        <v>0</v>
      </c>
      <c r="G33" s="39"/>
      <c r="H33" s="39"/>
      <c r="I33" s="145">
        <v>0.20999999999999999</v>
      </c>
      <c r="J33" s="144">
        <f>ROUND(((SUM(BE88:BE476))*I33),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46</v>
      </c>
      <c r="F34" s="144">
        <f>ROUND((SUM(BF88:BF476)),  2)</f>
        <v>0</v>
      </c>
      <c r="G34" s="39"/>
      <c r="H34" s="39"/>
      <c r="I34" s="145">
        <v>0.14999999999999999</v>
      </c>
      <c r="J34" s="144">
        <f>ROUND(((SUM(BF88:BF476))*I34),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47</v>
      </c>
      <c r="F35" s="144">
        <f>ROUND((SUM(BG88:BG476)),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48</v>
      </c>
      <c r="F36" s="144">
        <f>ROUND((SUM(BH88:BH476)),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49</v>
      </c>
      <c r="F37" s="144">
        <f>ROUND((SUM(BI88:BI476)),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87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Dobřany - III/18034,Plzeňská ul. - rekonstrukce dešťová kanalizace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85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01 - 01 Dešťová kanalizace + přípojky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 xml:space="preserve"> </v>
      </c>
      <c r="G52" s="41"/>
      <c r="H52" s="41"/>
      <c r="I52" s="33" t="s">
        <v>24</v>
      </c>
      <c r="J52" s="73" t="str">
        <f>IF(J12="","",J12)</f>
        <v>10. 7. 2022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28</v>
      </c>
      <c r="D54" s="41"/>
      <c r="E54" s="41"/>
      <c r="F54" s="28" t="str">
        <f>E15</f>
        <v>Město Dobřany</v>
      </c>
      <c r="G54" s="41"/>
      <c r="H54" s="41"/>
      <c r="I54" s="33" t="s">
        <v>35</v>
      </c>
      <c r="J54" s="37" t="str">
        <f>E21</f>
        <v>ČEVAK, a. s.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32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 xml:space="preserve"> 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88</v>
      </c>
      <c r="D57" s="159"/>
      <c r="E57" s="159"/>
      <c r="F57" s="159"/>
      <c r="G57" s="159"/>
      <c r="H57" s="159"/>
      <c r="I57" s="159"/>
      <c r="J57" s="160" t="s">
        <v>89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72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90</v>
      </c>
    </row>
    <row r="60" s="9" customFormat="1" ht="24.96" customHeight="1">
      <c r="A60" s="9"/>
      <c r="B60" s="162"/>
      <c r="C60" s="163"/>
      <c r="D60" s="164" t="s">
        <v>91</v>
      </c>
      <c r="E60" s="165"/>
      <c r="F60" s="165"/>
      <c r="G60" s="165"/>
      <c r="H60" s="165"/>
      <c r="I60" s="165"/>
      <c r="J60" s="166">
        <f>J89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2"/>
      <c r="C61" s="163"/>
      <c r="D61" s="164" t="s">
        <v>92</v>
      </c>
      <c r="E61" s="165"/>
      <c r="F61" s="165"/>
      <c r="G61" s="165"/>
      <c r="H61" s="165"/>
      <c r="I61" s="165"/>
      <c r="J61" s="166">
        <f>J209</f>
        <v>0</v>
      </c>
      <c r="K61" s="163"/>
      <c r="L61" s="167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2"/>
      <c r="C62" s="163"/>
      <c r="D62" s="164" t="s">
        <v>93</v>
      </c>
      <c r="E62" s="165"/>
      <c r="F62" s="165"/>
      <c r="G62" s="165"/>
      <c r="H62" s="165"/>
      <c r="I62" s="165"/>
      <c r="J62" s="166">
        <f>J227</f>
        <v>0</v>
      </c>
      <c r="K62" s="163"/>
      <c r="L62" s="167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2"/>
      <c r="C63" s="163"/>
      <c r="D63" s="164" t="s">
        <v>94</v>
      </c>
      <c r="E63" s="165"/>
      <c r="F63" s="165"/>
      <c r="G63" s="165"/>
      <c r="H63" s="165"/>
      <c r="I63" s="165"/>
      <c r="J63" s="166">
        <f>J251</f>
        <v>0</v>
      </c>
      <c r="K63" s="163"/>
      <c r="L63" s="167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2"/>
      <c r="C64" s="163"/>
      <c r="D64" s="164" t="s">
        <v>95</v>
      </c>
      <c r="E64" s="165"/>
      <c r="F64" s="165"/>
      <c r="G64" s="165"/>
      <c r="H64" s="165"/>
      <c r="I64" s="165"/>
      <c r="J64" s="166">
        <f>J262</f>
        <v>0</v>
      </c>
      <c r="K64" s="163"/>
      <c r="L64" s="16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2"/>
      <c r="C65" s="163"/>
      <c r="D65" s="164" t="s">
        <v>96</v>
      </c>
      <c r="E65" s="165"/>
      <c r="F65" s="165"/>
      <c r="G65" s="165"/>
      <c r="H65" s="165"/>
      <c r="I65" s="165"/>
      <c r="J65" s="166">
        <f>J267</f>
        <v>0</v>
      </c>
      <c r="K65" s="163"/>
      <c r="L65" s="167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2"/>
      <c r="C66" s="163"/>
      <c r="D66" s="164" t="s">
        <v>97</v>
      </c>
      <c r="E66" s="165"/>
      <c r="F66" s="165"/>
      <c r="G66" s="165"/>
      <c r="H66" s="165"/>
      <c r="I66" s="165"/>
      <c r="J66" s="166">
        <f>J436</f>
        <v>0</v>
      </c>
      <c r="K66" s="163"/>
      <c r="L66" s="167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2"/>
      <c r="C67" s="163"/>
      <c r="D67" s="164" t="s">
        <v>98</v>
      </c>
      <c r="E67" s="165"/>
      <c r="F67" s="165"/>
      <c r="G67" s="165"/>
      <c r="H67" s="165"/>
      <c r="I67" s="165"/>
      <c r="J67" s="166">
        <f>J455</f>
        <v>0</v>
      </c>
      <c r="K67" s="163"/>
      <c r="L67" s="167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2"/>
      <c r="C68" s="163"/>
      <c r="D68" s="164" t="s">
        <v>99</v>
      </c>
      <c r="E68" s="165"/>
      <c r="F68" s="165"/>
      <c r="G68" s="165"/>
      <c r="H68" s="165"/>
      <c r="I68" s="165"/>
      <c r="J68" s="166">
        <f>J460</f>
        <v>0</v>
      </c>
      <c r="K68" s="163"/>
      <c r="L68" s="167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1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1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1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100</v>
      </c>
      <c r="D75" s="41"/>
      <c r="E75" s="41"/>
      <c r="F75" s="41"/>
      <c r="G75" s="41"/>
      <c r="H75" s="41"/>
      <c r="I75" s="41"/>
      <c r="J75" s="41"/>
      <c r="K75" s="41"/>
      <c r="L75" s="131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1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1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57" t="str">
        <f>E7</f>
        <v>Dobřany - III/18034,Plzeňská ul. - rekonstrukce dešťová kanalizace</v>
      </c>
      <c r="F78" s="33"/>
      <c r="G78" s="33"/>
      <c r="H78" s="33"/>
      <c r="I78" s="41"/>
      <c r="J78" s="41"/>
      <c r="K78" s="4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85</v>
      </c>
      <c r="D79" s="41"/>
      <c r="E79" s="41"/>
      <c r="F79" s="41"/>
      <c r="G79" s="41"/>
      <c r="H79" s="41"/>
      <c r="I79" s="41"/>
      <c r="J79" s="41"/>
      <c r="K79" s="41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SO 01 - 01 Dešťová kanalizace + přípojky</v>
      </c>
      <c r="F80" s="41"/>
      <c r="G80" s="41"/>
      <c r="H80" s="41"/>
      <c r="I80" s="41"/>
      <c r="J80" s="41"/>
      <c r="K80" s="41"/>
      <c r="L80" s="131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1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22</v>
      </c>
      <c r="D82" s="41"/>
      <c r="E82" s="41"/>
      <c r="F82" s="28" t="str">
        <f>F12</f>
        <v xml:space="preserve"> </v>
      </c>
      <c r="G82" s="41"/>
      <c r="H82" s="41"/>
      <c r="I82" s="33" t="s">
        <v>24</v>
      </c>
      <c r="J82" s="73" t="str">
        <f>IF(J12="","",J12)</f>
        <v>10. 7. 2022</v>
      </c>
      <c r="K82" s="41"/>
      <c r="L82" s="131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28</v>
      </c>
      <c r="D84" s="41"/>
      <c r="E84" s="41"/>
      <c r="F84" s="28" t="str">
        <f>E15</f>
        <v>Město Dobřany</v>
      </c>
      <c r="G84" s="41"/>
      <c r="H84" s="41"/>
      <c r="I84" s="33" t="s">
        <v>35</v>
      </c>
      <c r="J84" s="37" t="str">
        <f>E21</f>
        <v>ČEVAK, a. s.</v>
      </c>
      <c r="K84" s="41"/>
      <c r="L84" s="131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32</v>
      </c>
      <c r="D85" s="41"/>
      <c r="E85" s="41"/>
      <c r="F85" s="28" t="str">
        <f>IF(E18="","",E18)</f>
        <v>Vyplň údaj</v>
      </c>
      <c r="G85" s="41"/>
      <c r="H85" s="41"/>
      <c r="I85" s="33" t="s">
        <v>37</v>
      </c>
      <c r="J85" s="37" t="str">
        <f>E24</f>
        <v xml:space="preserve"> </v>
      </c>
      <c r="K85" s="41"/>
      <c r="L85" s="131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1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0" customFormat="1" ht="29.28" customHeight="1">
      <c r="A87" s="168"/>
      <c r="B87" s="169"/>
      <c r="C87" s="170" t="s">
        <v>101</v>
      </c>
      <c r="D87" s="171" t="s">
        <v>59</v>
      </c>
      <c r="E87" s="171" t="s">
        <v>55</v>
      </c>
      <c r="F87" s="171" t="s">
        <v>56</v>
      </c>
      <c r="G87" s="171" t="s">
        <v>102</v>
      </c>
      <c r="H87" s="171" t="s">
        <v>103</v>
      </c>
      <c r="I87" s="171" t="s">
        <v>104</v>
      </c>
      <c r="J87" s="171" t="s">
        <v>89</v>
      </c>
      <c r="K87" s="172" t="s">
        <v>105</v>
      </c>
      <c r="L87" s="173"/>
      <c r="M87" s="93" t="s">
        <v>20</v>
      </c>
      <c r="N87" s="94" t="s">
        <v>44</v>
      </c>
      <c r="O87" s="94" t="s">
        <v>106</v>
      </c>
      <c r="P87" s="94" t="s">
        <v>107</v>
      </c>
      <c r="Q87" s="94" t="s">
        <v>108</v>
      </c>
      <c r="R87" s="94" t="s">
        <v>109</v>
      </c>
      <c r="S87" s="94" t="s">
        <v>110</v>
      </c>
      <c r="T87" s="95" t="s">
        <v>111</v>
      </c>
      <c r="U87" s="168"/>
      <c r="V87" s="168"/>
      <c r="W87" s="168"/>
      <c r="X87" s="168"/>
      <c r="Y87" s="168"/>
      <c r="Z87" s="168"/>
      <c r="AA87" s="168"/>
      <c r="AB87" s="168"/>
      <c r="AC87" s="168"/>
      <c r="AD87" s="168"/>
      <c r="AE87" s="168"/>
    </row>
    <row r="88" s="2" customFormat="1" ht="22.8" customHeight="1">
      <c r="A88" s="39"/>
      <c r="B88" s="40"/>
      <c r="C88" s="100" t="s">
        <v>112</v>
      </c>
      <c r="D88" s="41"/>
      <c r="E88" s="41"/>
      <c r="F88" s="41"/>
      <c r="G88" s="41"/>
      <c r="H88" s="41"/>
      <c r="I88" s="41"/>
      <c r="J88" s="174">
        <f>BK88</f>
        <v>0</v>
      </c>
      <c r="K88" s="41"/>
      <c r="L88" s="45"/>
      <c r="M88" s="96"/>
      <c r="N88" s="175"/>
      <c r="O88" s="97"/>
      <c r="P88" s="176">
        <f>P89+P209+P227+P251+P262+P267+P436+P455+P460</f>
        <v>0</v>
      </c>
      <c r="Q88" s="97"/>
      <c r="R88" s="176">
        <f>R89+R209+R227+R251+R262+R267+R436+R455+R460</f>
        <v>252.86823699999999</v>
      </c>
      <c r="S88" s="97"/>
      <c r="T88" s="177">
        <f>T89+T209+T227+T251+T262+T267+T436+T455+T460</f>
        <v>6.1209999999999996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73</v>
      </c>
      <c r="AU88" s="18" t="s">
        <v>90</v>
      </c>
      <c r="BK88" s="178">
        <f>BK89+BK209+BK227+BK251+BK262+BK267+BK436+BK455+BK460</f>
        <v>0</v>
      </c>
    </row>
    <row r="89" s="11" customFormat="1" ht="25.92" customHeight="1">
      <c r="A89" s="11"/>
      <c r="B89" s="179"/>
      <c r="C89" s="180"/>
      <c r="D89" s="181" t="s">
        <v>73</v>
      </c>
      <c r="E89" s="182" t="s">
        <v>8</v>
      </c>
      <c r="F89" s="182" t="s">
        <v>113</v>
      </c>
      <c r="G89" s="180"/>
      <c r="H89" s="180"/>
      <c r="I89" s="183"/>
      <c r="J89" s="184">
        <f>BK89</f>
        <v>0</v>
      </c>
      <c r="K89" s="180"/>
      <c r="L89" s="185"/>
      <c r="M89" s="186"/>
      <c r="N89" s="187"/>
      <c r="O89" s="187"/>
      <c r="P89" s="188">
        <f>SUM(P90:P208)</f>
        <v>0</v>
      </c>
      <c r="Q89" s="187"/>
      <c r="R89" s="188">
        <f>SUM(R90:R208)</f>
        <v>242.63521520000001</v>
      </c>
      <c r="S89" s="187"/>
      <c r="T89" s="189">
        <f>SUM(T90:T208)</f>
        <v>3.6299999999999999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0" t="s">
        <v>8</v>
      </c>
      <c r="AT89" s="191" t="s">
        <v>73</v>
      </c>
      <c r="AU89" s="191" t="s">
        <v>74</v>
      </c>
      <c r="AY89" s="190" t="s">
        <v>114</v>
      </c>
      <c r="BK89" s="192">
        <f>SUM(BK90:BK208)</f>
        <v>0</v>
      </c>
    </row>
    <row r="90" s="2" customFormat="1" ht="16.5" customHeight="1">
      <c r="A90" s="39"/>
      <c r="B90" s="40"/>
      <c r="C90" s="193" t="s">
        <v>8</v>
      </c>
      <c r="D90" s="193" t="s">
        <v>115</v>
      </c>
      <c r="E90" s="194" t="s">
        <v>116</v>
      </c>
      <c r="F90" s="195" t="s">
        <v>117</v>
      </c>
      <c r="G90" s="196" t="s">
        <v>118</v>
      </c>
      <c r="H90" s="197">
        <v>6.5999999999999996</v>
      </c>
      <c r="I90" s="198"/>
      <c r="J90" s="197">
        <f>ROUND(I90*H90,0)</f>
        <v>0</v>
      </c>
      <c r="K90" s="195" t="s">
        <v>119</v>
      </c>
      <c r="L90" s="45"/>
      <c r="M90" s="199" t="s">
        <v>20</v>
      </c>
      <c r="N90" s="200" t="s">
        <v>45</v>
      </c>
      <c r="O90" s="85"/>
      <c r="P90" s="201">
        <f>O90*H90</f>
        <v>0</v>
      </c>
      <c r="Q90" s="201">
        <v>0</v>
      </c>
      <c r="R90" s="201">
        <f>Q90*H90</f>
        <v>0</v>
      </c>
      <c r="S90" s="201">
        <v>0.26000000000000001</v>
      </c>
      <c r="T90" s="202">
        <f>S90*H90</f>
        <v>1.716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3" t="s">
        <v>120</v>
      </c>
      <c r="AT90" s="203" t="s">
        <v>115</v>
      </c>
      <c r="AU90" s="203" t="s">
        <v>8</v>
      </c>
      <c r="AY90" s="18" t="s">
        <v>114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18" t="s">
        <v>8</v>
      </c>
      <c r="BK90" s="204">
        <f>ROUND(I90*H90,0)</f>
        <v>0</v>
      </c>
      <c r="BL90" s="18" t="s">
        <v>120</v>
      </c>
      <c r="BM90" s="203" t="s">
        <v>121</v>
      </c>
    </row>
    <row r="91" s="2" customFormat="1">
      <c r="A91" s="39"/>
      <c r="B91" s="40"/>
      <c r="C91" s="41"/>
      <c r="D91" s="205" t="s">
        <v>122</v>
      </c>
      <c r="E91" s="41"/>
      <c r="F91" s="206" t="s">
        <v>123</v>
      </c>
      <c r="G91" s="41"/>
      <c r="H91" s="41"/>
      <c r="I91" s="207"/>
      <c r="J91" s="41"/>
      <c r="K91" s="41"/>
      <c r="L91" s="45"/>
      <c r="M91" s="208"/>
      <c r="N91" s="209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122</v>
      </c>
      <c r="AU91" s="18" t="s">
        <v>8</v>
      </c>
    </row>
    <row r="92" s="2" customFormat="1">
      <c r="A92" s="39"/>
      <c r="B92" s="40"/>
      <c r="C92" s="41"/>
      <c r="D92" s="210" t="s">
        <v>124</v>
      </c>
      <c r="E92" s="41"/>
      <c r="F92" s="211" t="s">
        <v>125</v>
      </c>
      <c r="G92" s="41"/>
      <c r="H92" s="41"/>
      <c r="I92" s="207"/>
      <c r="J92" s="41"/>
      <c r="K92" s="41"/>
      <c r="L92" s="45"/>
      <c r="M92" s="208"/>
      <c r="N92" s="209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124</v>
      </c>
      <c r="AU92" s="18" t="s">
        <v>8</v>
      </c>
    </row>
    <row r="93" s="12" customFormat="1">
      <c r="A93" s="12"/>
      <c r="B93" s="212"/>
      <c r="C93" s="213"/>
      <c r="D93" s="205" t="s">
        <v>126</v>
      </c>
      <c r="E93" s="214" t="s">
        <v>20</v>
      </c>
      <c r="F93" s="215" t="s">
        <v>127</v>
      </c>
      <c r="G93" s="213"/>
      <c r="H93" s="216">
        <v>6.5999999999999996</v>
      </c>
      <c r="I93" s="217"/>
      <c r="J93" s="213"/>
      <c r="K93" s="213"/>
      <c r="L93" s="218"/>
      <c r="M93" s="219"/>
      <c r="N93" s="220"/>
      <c r="O93" s="220"/>
      <c r="P93" s="220"/>
      <c r="Q93" s="220"/>
      <c r="R93" s="220"/>
      <c r="S93" s="220"/>
      <c r="T93" s="221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22" t="s">
        <v>126</v>
      </c>
      <c r="AU93" s="222" t="s">
        <v>8</v>
      </c>
      <c r="AV93" s="12" t="s">
        <v>83</v>
      </c>
      <c r="AW93" s="12" t="s">
        <v>34</v>
      </c>
      <c r="AX93" s="12" t="s">
        <v>8</v>
      </c>
      <c r="AY93" s="222" t="s">
        <v>114</v>
      </c>
    </row>
    <row r="94" s="2" customFormat="1" ht="16.5" customHeight="1">
      <c r="A94" s="39"/>
      <c r="B94" s="40"/>
      <c r="C94" s="193" t="s">
        <v>83</v>
      </c>
      <c r="D94" s="193" t="s">
        <v>115</v>
      </c>
      <c r="E94" s="194" t="s">
        <v>128</v>
      </c>
      <c r="F94" s="195" t="s">
        <v>129</v>
      </c>
      <c r="G94" s="196" t="s">
        <v>118</v>
      </c>
      <c r="H94" s="197">
        <v>6.5999999999999996</v>
      </c>
      <c r="I94" s="198"/>
      <c r="J94" s="197">
        <f>ROUND(I94*H94,0)</f>
        <v>0</v>
      </c>
      <c r="K94" s="195" t="s">
        <v>119</v>
      </c>
      <c r="L94" s="45"/>
      <c r="M94" s="199" t="s">
        <v>20</v>
      </c>
      <c r="N94" s="200" t="s">
        <v>45</v>
      </c>
      <c r="O94" s="85"/>
      <c r="P94" s="201">
        <f>O94*H94</f>
        <v>0</v>
      </c>
      <c r="Q94" s="201">
        <v>0</v>
      </c>
      <c r="R94" s="201">
        <f>Q94*H94</f>
        <v>0</v>
      </c>
      <c r="S94" s="201">
        <v>0.28999999999999998</v>
      </c>
      <c r="T94" s="202">
        <f>S94*H94</f>
        <v>1.9139999999999997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3" t="s">
        <v>120</v>
      </c>
      <c r="AT94" s="203" t="s">
        <v>115</v>
      </c>
      <c r="AU94" s="203" t="s">
        <v>8</v>
      </c>
      <c r="AY94" s="18" t="s">
        <v>114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18" t="s">
        <v>8</v>
      </c>
      <c r="BK94" s="204">
        <f>ROUND(I94*H94,0)</f>
        <v>0</v>
      </c>
      <c r="BL94" s="18" t="s">
        <v>120</v>
      </c>
      <c r="BM94" s="203" t="s">
        <v>130</v>
      </c>
    </row>
    <row r="95" s="2" customFormat="1">
      <c r="A95" s="39"/>
      <c r="B95" s="40"/>
      <c r="C95" s="41"/>
      <c r="D95" s="205" t="s">
        <v>122</v>
      </c>
      <c r="E95" s="41"/>
      <c r="F95" s="206" t="s">
        <v>131</v>
      </c>
      <c r="G95" s="41"/>
      <c r="H95" s="41"/>
      <c r="I95" s="207"/>
      <c r="J95" s="41"/>
      <c r="K95" s="41"/>
      <c r="L95" s="45"/>
      <c r="M95" s="208"/>
      <c r="N95" s="209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122</v>
      </c>
      <c r="AU95" s="18" t="s">
        <v>8</v>
      </c>
    </row>
    <row r="96" s="2" customFormat="1">
      <c r="A96" s="39"/>
      <c r="B96" s="40"/>
      <c r="C96" s="41"/>
      <c r="D96" s="210" t="s">
        <v>124</v>
      </c>
      <c r="E96" s="41"/>
      <c r="F96" s="211" t="s">
        <v>132</v>
      </c>
      <c r="G96" s="41"/>
      <c r="H96" s="41"/>
      <c r="I96" s="207"/>
      <c r="J96" s="41"/>
      <c r="K96" s="41"/>
      <c r="L96" s="45"/>
      <c r="M96" s="208"/>
      <c r="N96" s="209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124</v>
      </c>
      <c r="AU96" s="18" t="s">
        <v>8</v>
      </c>
    </row>
    <row r="97" s="12" customFormat="1">
      <c r="A97" s="12"/>
      <c r="B97" s="212"/>
      <c r="C97" s="213"/>
      <c r="D97" s="205" t="s">
        <v>126</v>
      </c>
      <c r="E97" s="214" t="s">
        <v>20</v>
      </c>
      <c r="F97" s="215" t="s">
        <v>127</v>
      </c>
      <c r="G97" s="213"/>
      <c r="H97" s="216">
        <v>6.5999999999999996</v>
      </c>
      <c r="I97" s="217"/>
      <c r="J97" s="213"/>
      <c r="K97" s="213"/>
      <c r="L97" s="218"/>
      <c r="M97" s="219"/>
      <c r="N97" s="220"/>
      <c r="O97" s="220"/>
      <c r="P97" s="220"/>
      <c r="Q97" s="220"/>
      <c r="R97" s="220"/>
      <c r="S97" s="220"/>
      <c r="T97" s="221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22" t="s">
        <v>126</v>
      </c>
      <c r="AU97" s="222" t="s">
        <v>8</v>
      </c>
      <c r="AV97" s="12" t="s">
        <v>83</v>
      </c>
      <c r="AW97" s="12" t="s">
        <v>34</v>
      </c>
      <c r="AX97" s="12" t="s">
        <v>8</v>
      </c>
      <c r="AY97" s="222" t="s">
        <v>114</v>
      </c>
    </row>
    <row r="98" s="2" customFormat="1" ht="16.5" customHeight="1">
      <c r="A98" s="39"/>
      <c r="B98" s="40"/>
      <c r="C98" s="193" t="s">
        <v>133</v>
      </c>
      <c r="D98" s="193" t="s">
        <v>115</v>
      </c>
      <c r="E98" s="194" t="s">
        <v>134</v>
      </c>
      <c r="F98" s="195" t="s">
        <v>135</v>
      </c>
      <c r="G98" s="196" t="s">
        <v>136</v>
      </c>
      <c r="H98" s="197">
        <v>3.6000000000000001</v>
      </c>
      <c r="I98" s="198"/>
      <c r="J98" s="197">
        <f>ROUND(I98*H98,0)</f>
        <v>0</v>
      </c>
      <c r="K98" s="195" t="s">
        <v>119</v>
      </c>
      <c r="L98" s="45"/>
      <c r="M98" s="199" t="s">
        <v>20</v>
      </c>
      <c r="N98" s="200" t="s">
        <v>45</v>
      </c>
      <c r="O98" s="85"/>
      <c r="P98" s="201">
        <f>O98*H98</f>
        <v>0</v>
      </c>
      <c r="Q98" s="201">
        <v>0.0086800000000000002</v>
      </c>
      <c r="R98" s="201">
        <f>Q98*H98</f>
        <v>0.031248000000000001</v>
      </c>
      <c r="S98" s="201">
        <v>0</v>
      </c>
      <c r="T98" s="202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3" t="s">
        <v>120</v>
      </c>
      <c r="AT98" s="203" t="s">
        <v>115</v>
      </c>
      <c r="AU98" s="203" t="s">
        <v>8</v>
      </c>
      <c r="AY98" s="18" t="s">
        <v>114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18" t="s">
        <v>8</v>
      </c>
      <c r="BK98" s="204">
        <f>ROUND(I98*H98,0)</f>
        <v>0</v>
      </c>
      <c r="BL98" s="18" t="s">
        <v>120</v>
      </c>
      <c r="BM98" s="203" t="s">
        <v>137</v>
      </c>
    </row>
    <row r="99" s="2" customFormat="1">
      <c r="A99" s="39"/>
      <c r="B99" s="40"/>
      <c r="C99" s="41"/>
      <c r="D99" s="205" t="s">
        <v>122</v>
      </c>
      <c r="E99" s="41"/>
      <c r="F99" s="206" t="s">
        <v>138</v>
      </c>
      <c r="G99" s="41"/>
      <c r="H99" s="41"/>
      <c r="I99" s="207"/>
      <c r="J99" s="41"/>
      <c r="K99" s="41"/>
      <c r="L99" s="45"/>
      <c r="M99" s="208"/>
      <c r="N99" s="209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122</v>
      </c>
      <c r="AU99" s="18" t="s">
        <v>8</v>
      </c>
    </row>
    <row r="100" s="2" customFormat="1">
      <c r="A100" s="39"/>
      <c r="B100" s="40"/>
      <c r="C100" s="41"/>
      <c r="D100" s="210" t="s">
        <v>124</v>
      </c>
      <c r="E100" s="41"/>
      <c r="F100" s="211" t="s">
        <v>139</v>
      </c>
      <c r="G100" s="41"/>
      <c r="H100" s="41"/>
      <c r="I100" s="207"/>
      <c r="J100" s="41"/>
      <c r="K100" s="41"/>
      <c r="L100" s="45"/>
      <c r="M100" s="208"/>
      <c r="N100" s="209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124</v>
      </c>
      <c r="AU100" s="18" t="s">
        <v>8</v>
      </c>
    </row>
    <row r="101" s="12" customFormat="1">
      <c r="A101" s="12"/>
      <c r="B101" s="212"/>
      <c r="C101" s="213"/>
      <c r="D101" s="205" t="s">
        <v>126</v>
      </c>
      <c r="E101" s="214" t="s">
        <v>20</v>
      </c>
      <c r="F101" s="215" t="s">
        <v>140</v>
      </c>
      <c r="G101" s="213"/>
      <c r="H101" s="216">
        <v>3.6000000000000001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22" t="s">
        <v>126</v>
      </c>
      <c r="AU101" s="222" t="s">
        <v>8</v>
      </c>
      <c r="AV101" s="12" t="s">
        <v>83</v>
      </c>
      <c r="AW101" s="12" t="s">
        <v>34</v>
      </c>
      <c r="AX101" s="12" t="s">
        <v>8</v>
      </c>
      <c r="AY101" s="222" t="s">
        <v>114</v>
      </c>
    </row>
    <row r="102" s="2" customFormat="1" ht="16.5" customHeight="1">
      <c r="A102" s="39"/>
      <c r="B102" s="40"/>
      <c r="C102" s="193" t="s">
        <v>120</v>
      </c>
      <c r="D102" s="193" t="s">
        <v>115</v>
      </c>
      <c r="E102" s="194" t="s">
        <v>141</v>
      </c>
      <c r="F102" s="195" t="s">
        <v>142</v>
      </c>
      <c r="G102" s="196" t="s">
        <v>136</v>
      </c>
      <c r="H102" s="197">
        <v>6</v>
      </c>
      <c r="I102" s="198"/>
      <c r="J102" s="197">
        <f>ROUND(I102*H102,0)</f>
        <v>0</v>
      </c>
      <c r="K102" s="195" t="s">
        <v>119</v>
      </c>
      <c r="L102" s="45"/>
      <c r="M102" s="199" t="s">
        <v>20</v>
      </c>
      <c r="N102" s="200" t="s">
        <v>45</v>
      </c>
      <c r="O102" s="85"/>
      <c r="P102" s="201">
        <f>O102*H102</f>
        <v>0</v>
      </c>
      <c r="Q102" s="201">
        <v>0.036900000000000002</v>
      </c>
      <c r="R102" s="201">
        <f>Q102*H102</f>
        <v>0.22140000000000001</v>
      </c>
      <c r="S102" s="201">
        <v>0</v>
      </c>
      <c r="T102" s="202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3" t="s">
        <v>120</v>
      </c>
      <c r="AT102" s="203" t="s">
        <v>115</v>
      </c>
      <c r="AU102" s="203" t="s">
        <v>8</v>
      </c>
      <c r="AY102" s="18" t="s">
        <v>114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18" t="s">
        <v>8</v>
      </c>
      <c r="BK102" s="204">
        <f>ROUND(I102*H102,0)</f>
        <v>0</v>
      </c>
      <c r="BL102" s="18" t="s">
        <v>120</v>
      </c>
      <c r="BM102" s="203" t="s">
        <v>143</v>
      </c>
    </row>
    <row r="103" s="2" customFormat="1">
      <c r="A103" s="39"/>
      <c r="B103" s="40"/>
      <c r="C103" s="41"/>
      <c r="D103" s="205" t="s">
        <v>122</v>
      </c>
      <c r="E103" s="41"/>
      <c r="F103" s="206" t="s">
        <v>144</v>
      </c>
      <c r="G103" s="41"/>
      <c r="H103" s="41"/>
      <c r="I103" s="207"/>
      <c r="J103" s="41"/>
      <c r="K103" s="41"/>
      <c r="L103" s="45"/>
      <c r="M103" s="208"/>
      <c r="N103" s="209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122</v>
      </c>
      <c r="AU103" s="18" t="s">
        <v>8</v>
      </c>
    </row>
    <row r="104" s="2" customFormat="1">
      <c r="A104" s="39"/>
      <c r="B104" s="40"/>
      <c r="C104" s="41"/>
      <c r="D104" s="210" t="s">
        <v>124</v>
      </c>
      <c r="E104" s="41"/>
      <c r="F104" s="211" t="s">
        <v>145</v>
      </c>
      <c r="G104" s="41"/>
      <c r="H104" s="41"/>
      <c r="I104" s="207"/>
      <c r="J104" s="41"/>
      <c r="K104" s="41"/>
      <c r="L104" s="45"/>
      <c r="M104" s="208"/>
      <c r="N104" s="209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124</v>
      </c>
      <c r="AU104" s="18" t="s">
        <v>8</v>
      </c>
    </row>
    <row r="105" s="12" customFormat="1">
      <c r="A105" s="12"/>
      <c r="B105" s="212"/>
      <c r="C105" s="213"/>
      <c r="D105" s="205" t="s">
        <v>126</v>
      </c>
      <c r="E105" s="214" t="s">
        <v>20</v>
      </c>
      <c r="F105" s="215" t="s">
        <v>146</v>
      </c>
      <c r="G105" s="213"/>
      <c r="H105" s="216">
        <v>6</v>
      </c>
      <c r="I105" s="217"/>
      <c r="J105" s="213"/>
      <c r="K105" s="213"/>
      <c r="L105" s="218"/>
      <c r="M105" s="219"/>
      <c r="N105" s="220"/>
      <c r="O105" s="220"/>
      <c r="P105" s="220"/>
      <c r="Q105" s="220"/>
      <c r="R105" s="220"/>
      <c r="S105" s="220"/>
      <c r="T105" s="221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22" t="s">
        <v>126</v>
      </c>
      <c r="AU105" s="222" t="s">
        <v>8</v>
      </c>
      <c r="AV105" s="12" t="s">
        <v>83</v>
      </c>
      <c r="AW105" s="12" t="s">
        <v>34</v>
      </c>
      <c r="AX105" s="12" t="s">
        <v>8</v>
      </c>
      <c r="AY105" s="222" t="s">
        <v>114</v>
      </c>
    </row>
    <row r="106" s="2" customFormat="1" ht="16.5" customHeight="1">
      <c r="A106" s="39"/>
      <c r="B106" s="40"/>
      <c r="C106" s="193" t="s">
        <v>147</v>
      </c>
      <c r="D106" s="193" t="s">
        <v>115</v>
      </c>
      <c r="E106" s="194" t="s">
        <v>148</v>
      </c>
      <c r="F106" s="195" t="s">
        <v>149</v>
      </c>
      <c r="G106" s="196" t="s">
        <v>150</v>
      </c>
      <c r="H106" s="197">
        <v>4.4800000000000004</v>
      </c>
      <c r="I106" s="198"/>
      <c r="J106" s="197">
        <f>ROUND(I106*H106,0)</f>
        <v>0</v>
      </c>
      <c r="K106" s="195" t="s">
        <v>119</v>
      </c>
      <c r="L106" s="45"/>
      <c r="M106" s="199" t="s">
        <v>20</v>
      </c>
      <c r="N106" s="200" t="s">
        <v>45</v>
      </c>
      <c r="O106" s="85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03" t="s">
        <v>120</v>
      </c>
      <c r="AT106" s="203" t="s">
        <v>115</v>
      </c>
      <c r="AU106" s="203" t="s">
        <v>8</v>
      </c>
      <c r="AY106" s="18" t="s">
        <v>114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18" t="s">
        <v>8</v>
      </c>
      <c r="BK106" s="204">
        <f>ROUND(I106*H106,0)</f>
        <v>0</v>
      </c>
      <c r="BL106" s="18" t="s">
        <v>120</v>
      </c>
      <c r="BM106" s="203" t="s">
        <v>151</v>
      </c>
    </row>
    <row r="107" s="2" customFormat="1">
      <c r="A107" s="39"/>
      <c r="B107" s="40"/>
      <c r="C107" s="41"/>
      <c r="D107" s="205" t="s">
        <v>122</v>
      </c>
      <c r="E107" s="41"/>
      <c r="F107" s="206" t="s">
        <v>152</v>
      </c>
      <c r="G107" s="41"/>
      <c r="H107" s="41"/>
      <c r="I107" s="207"/>
      <c r="J107" s="41"/>
      <c r="K107" s="41"/>
      <c r="L107" s="45"/>
      <c r="M107" s="208"/>
      <c r="N107" s="209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122</v>
      </c>
      <c r="AU107" s="18" t="s">
        <v>8</v>
      </c>
    </row>
    <row r="108" s="2" customFormat="1">
      <c r="A108" s="39"/>
      <c r="B108" s="40"/>
      <c r="C108" s="41"/>
      <c r="D108" s="210" t="s">
        <v>124</v>
      </c>
      <c r="E108" s="41"/>
      <c r="F108" s="211" t="s">
        <v>153</v>
      </c>
      <c r="G108" s="41"/>
      <c r="H108" s="41"/>
      <c r="I108" s="207"/>
      <c r="J108" s="41"/>
      <c r="K108" s="41"/>
      <c r="L108" s="45"/>
      <c r="M108" s="208"/>
      <c r="N108" s="209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124</v>
      </c>
      <c r="AU108" s="18" t="s">
        <v>8</v>
      </c>
    </row>
    <row r="109" s="13" customFormat="1">
      <c r="A109" s="13"/>
      <c r="B109" s="223"/>
      <c r="C109" s="224"/>
      <c r="D109" s="205" t="s">
        <v>126</v>
      </c>
      <c r="E109" s="225" t="s">
        <v>20</v>
      </c>
      <c r="F109" s="226" t="s">
        <v>154</v>
      </c>
      <c r="G109" s="224"/>
      <c r="H109" s="225" t="s">
        <v>20</v>
      </c>
      <c r="I109" s="227"/>
      <c r="J109" s="224"/>
      <c r="K109" s="224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126</v>
      </c>
      <c r="AU109" s="232" t="s">
        <v>8</v>
      </c>
      <c r="AV109" s="13" t="s">
        <v>8</v>
      </c>
      <c r="AW109" s="13" t="s">
        <v>34</v>
      </c>
      <c r="AX109" s="13" t="s">
        <v>74</v>
      </c>
      <c r="AY109" s="232" t="s">
        <v>114</v>
      </c>
    </row>
    <row r="110" s="12" customFormat="1">
      <c r="A110" s="12"/>
      <c r="B110" s="212"/>
      <c r="C110" s="213"/>
      <c r="D110" s="205" t="s">
        <v>126</v>
      </c>
      <c r="E110" s="214" t="s">
        <v>20</v>
      </c>
      <c r="F110" s="215" t="s">
        <v>155</v>
      </c>
      <c r="G110" s="213"/>
      <c r="H110" s="216">
        <v>4.1600000000000001</v>
      </c>
      <c r="I110" s="217"/>
      <c r="J110" s="213"/>
      <c r="K110" s="213"/>
      <c r="L110" s="218"/>
      <c r="M110" s="219"/>
      <c r="N110" s="220"/>
      <c r="O110" s="220"/>
      <c r="P110" s="220"/>
      <c r="Q110" s="220"/>
      <c r="R110" s="220"/>
      <c r="S110" s="220"/>
      <c r="T110" s="221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22" t="s">
        <v>126</v>
      </c>
      <c r="AU110" s="222" t="s">
        <v>8</v>
      </c>
      <c r="AV110" s="12" t="s">
        <v>83</v>
      </c>
      <c r="AW110" s="12" t="s">
        <v>34</v>
      </c>
      <c r="AX110" s="12" t="s">
        <v>74</v>
      </c>
      <c r="AY110" s="222" t="s">
        <v>114</v>
      </c>
    </row>
    <row r="111" s="12" customFormat="1">
      <c r="A111" s="12"/>
      <c r="B111" s="212"/>
      <c r="C111" s="213"/>
      <c r="D111" s="205" t="s">
        <v>126</v>
      </c>
      <c r="E111" s="214" t="s">
        <v>20</v>
      </c>
      <c r="F111" s="215" t="s">
        <v>156</v>
      </c>
      <c r="G111" s="213"/>
      <c r="H111" s="216">
        <v>4.7999999999999998</v>
      </c>
      <c r="I111" s="217"/>
      <c r="J111" s="213"/>
      <c r="K111" s="213"/>
      <c r="L111" s="218"/>
      <c r="M111" s="219"/>
      <c r="N111" s="220"/>
      <c r="O111" s="220"/>
      <c r="P111" s="220"/>
      <c r="Q111" s="220"/>
      <c r="R111" s="220"/>
      <c r="S111" s="220"/>
      <c r="T111" s="221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22" t="s">
        <v>126</v>
      </c>
      <c r="AU111" s="222" t="s">
        <v>8</v>
      </c>
      <c r="AV111" s="12" t="s">
        <v>83</v>
      </c>
      <c r="AW111" s="12" t="s">
        <v>34</v>
      </c>
      <c r="AX111" s="12" t="s">
        <v>74</v>
      </c>
      <c r="AY111" s="222" t="s">
        <v>114</v>
      </c>
    </row>
    <row r="112" s="13" customFormat="1">
      <c r="A112" s="13"/>
      <c r="B112" s="223"/>
      <c r="C112" s="224"/>
      <c r="D112" s="205" t="s">
        <v>126</v>
      </c>
      <c r="E112" s="225" t="s">
        <v>20</v>
      </c>
      <c r="F112" s="226" t="s">
        <v>157</v>
      </c>
      <c r="G112" s="224"/>
      <c r="H112" s="225" t="s">
        <v>20</v>
      </c>
      <c r="I112" s="227"/>
      <c r="J112" s="224"/>
      <c r="K112" s="224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126</v>
      </c>
      <c r="AU112" s="232" t="s">
        <v>8</v>
      </c>
      <c r="AV112" s="13" t="s">
        <v>8</v>
      </c>
      <c r="AW112" s="13" t="s">
        <v>34</v>
      </c>
      <c r="AX112" s="13" t="s">
        <v>74</v>
      </c>
      <c r="AY112" s="232" t="s">
        <v>114</v>
      </c>
    </row>
    <row r="113" s="14" customFormat="1">
      <c r="A113" s="14"/>
      <c r="B113" s="233"/>
      <c r="C113" s="234"/>
      <c r="D113" s="205" t="s">
        <v>126</v>
      </c>
      <c r="E113" s="235" t="s">
        <v>20</v>
      </c>
      <c r="F113" s="236" t="s">
        <v>158</v>
      </c>
      <c r="G113" s="234"/>
      <c r="H113" s="237">
        <v>8.9600000000000009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3" t="s">
        <v>126</v>
      </c>
      <c r="AU113" s="243" t="s">
        <v>8</v>
      </c>
      <c r="AV113" s="14" t="s">
        <v>133</v>
      </c>
      <c r="AW113" s="14" t="s">
        <v>34</v>
      </c>
      <c r="AX113" s="14" t="s">
        <v>74</v>
      </c>
      <c r="AY113" s="243" t="s">
        <v>114</v>
      </c>
    </row>
    <row r="114" s="12" customFormat="1">
      <c r="A114" s="12"/>
      <c r="B114" s="212"/>
      <c r="C114" s="213"/>
      <c r="D114" s="205" t="s">
        <v>126</v>
      </c>
      <c r="E114" s="214" t="s">
        <v>20</v>
      </c>
      <c r="F114" s="215" t="s">
        <v>159</v>
      </c>
      <c r="G114" s="213"/>
      <c r="H114" s="216">
        <v>4.4800000000000004</v>
      </c>
      <c r="I114" s="217"/>
      <c r="J114" s="213"/>
      <c r="K114" s="213"/>
      <c r="L114" s="218"/>
      <c r="M114" s="219"/>
      <c r="N114" s="220"/>
      <c r="O114" s="220"/>
      <c r="P114" s="220"/>
      <c r="Q114" s="220"/>
      <c r="R114" s="220"/>
      <c r="S114" s="220"/>
      <c r="T114" s="221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22" t="s">
        <v>126</v>
      </c>
      <c r="AU114" s="222" t="s">
        <v>8</v>
      </c>
      <c r="AV114" s="12" t="s">
        <v>83</v>
      </c>
      <c r="AW114" s="12" t="s">
        <v>34</v>
      </c>
      <c r="AX114" s="12" t="s">
        <v>8</v>
      </c>
      <c r="AY114" s="222" t="s">
        <v>114</v>
      </c>
    </row>
    <row r="115" s="2" customFormat="1" ht="16.5" customHeight="1">
      <c r="A115" s="39"/>
      <c r="B115" s="40"/>
      <c r="C115" s="193" t="s">
        <v>160</v>
      </c>
      <c r="D115" s="193" t="s">
        <v>115</v>
      </c>
      <c r="E115" s="194" t="s">
        <v>161</v>
      </c>
      <c r="F115" s="195" t="s">
        <v>162</v>
      </c>
      <c r="G115" s="196" t="s">
        <v>150</v>
      </c>
      <c r="H115" s="197">
        <v>4.4800000000000004</v>
      </c>
      <c r="I115" s="198"/>
      <c r="J115" s="197">
        <f>ROUND(I115*H115,0)</f>
        <v>0</v>
      </c>
      <c r="K115" s="195" t="s">
        <v>119</v>
      </c>
      <c r="L115" s="45"/>
      <c r="M115" s="199" t="s">
        <v>20</v>
      </c>
      <c r="N115" s="200" t="s">
        <v>45</v>
      </c>
      <c r="O115" s="85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03" t="s">
        <v>120</v>
      </c>
      <c r="AT115" s="203" t="s">
        <v>115</v>
      </c>
      <c r="AU115" s="203" t="s">
        <v>8</v>
      </c>
      <c r="AY115" s="18" t="s">
        <v>114</v>
      </c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18" t="s">
        <v>8</v>
      </c>
      <c r="BK115" s="204">
        <f>ROUND(I115*H115,0)</f>
        <v>0</v>
      </c>
      <c r="BL115" s="18" t="s">
        <v>120</v>
      </c>
      <c r="BM115" s="203" t="s">
        <v>163</v>
      </c>
    </row>
    <row r="116" s="2" customFormat="1">
      <c r="A116" s="39"/>
      <c r="B116" s="40"/>
      <c r="C116" s="41"/>
      <c r="D116" s="205" t="s">
        <v>122</v>
      </c>
      <c r="E116" s="41"/>
      <c r="F116" s="206" t="s">
        <v>164</v>
      </c>
      <c r="G116" s="41"/>
      <c r="H116" s="41"/>
      <c r="I116" s="207"/>
      <c r="J116" s="41"/>
      <c r="K116" s="41"/>
      <c r="L116" s="45"/>
      <c r="M116" s="208"/>
      <c r="N116" s="209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122</v>
      </c>
      <c r="AU116" s="18" t="s">
        <v>8</v>
      </c>
    </row>
    <row r="117" s="2" customFormat="1">
      <c r="A117" s="39"/>
      <c r="B117" s="40"/>
      <c r="C117" s="41"/>
      <c r="D117" s="210" t="s">
        <v>124</v>
      </c>
      <c r="E117" s="41"/>
      <c r="F117" s="211" t="s">
        <v>165</v>
      </c>
      <c r="G117" s="41"/>
      <c r="H117" s="41"/>
      <c r="I117" s="207"/>
      <c r="J117" s="41"/>
      <c r="K117" s="41"/>
      <c r="L117" s="45"/>
      <c r="M117" s="208"/>
      <c r="N117" s="209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124</v>
      </c>
      <c r="AU117" s="18" t="s">
        <v>8</v>
      </c>
    </row>
    <row r="118" s="13" customFormat="1">
      <c r="A118" s="13"/>
      <c r="B118" s="223"/>
      <c r="C118" s="224"/>
      <c r="D118" s="205" t="s">
        <v>126</v>
      </c>
      <c r="E118" s="225" t="s">
        <v>20</v>
      </c>
      <c r="F118" s="226" t="s">
        <v>154</v>
      </c>
      <c r="G118" s="224"/>
      <c r="H118" s="225" t="s">
        <v>20</v>
      </c>
      <c r="I118" s="227"/>
      <c r="J118" s="224"/>
      <c r="K118" s="224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126</v>
      </c>
      <c r="AU118" s="232" t="s">
        <v>8</v>
      </c>
      <c r="AV118" s="13" t="s">
        <v>8</v>
      </c>
      <c r="AW118" s="13" t="s">
        <v>34</v>
      </c>
      <c r="AX118" s="13" t="s">
        <v>74</v>
      </c>
      <c r="AY118" s="232" t="s">
        <v>114</v>
      </c>
    </row>
    <row r="119" s="12" customFormat="1">
      <c r="A119" s="12"/>
      <c r="B119" s="212"/>
      <c r="C119" s="213"/>
      <c r="D119" s="205" t="s">
        <v>126</v>
      </c>
      <c r="E119" s="214" t="s">
        <v>20</v>
      </c>
      <c r="F119" s="215" t="s">
        <v>155</v>
      </c>
      <c r="G119" s="213"/>
      <c r="H119" s="216">
        <v>4.1600000000000001</v>
      </c>
      <c r="I119" s="217"/>
      <c r="J119" s="213"/>
      <c r="K119" s="213"/>
      <c r="L119" s="218"/>
      <c r="M119" s="219"/>
      <c r="N119" s="220"/>
      <c r="O119" s="220"/>
      <c r="P119" s="220"/>
      <c r="Q119" s="220"/>
      <c r="R119" s="220"/>
      <c r="S119" s="220"/>
      <c r="T119" s="221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22" t="s">
        <v>126</v>
      </c>
      <c r="AU119" s="222" t="s">
        <v>8</v>
      </c>
      <c r="AV119" s="12" t="s">
        <v>83</v>
      </c>
      <c r="AW119" s="12" t="s">
        <v>34</v>
      </c>
      <c r="AX119" s="12" t="s">
        <v>74</v>
      </c>
      <c r="AY119" s="222" t="s">
        <v>114</v>
      </c>
    </row>
    <row r="120" s="12" customFormat="1">
      <c r="A120" s="12"/>
      <c r="B120" s="212"/>
      <c r="C120" s="213"/>
      <c r="D120" s="205" t="s">
        <v>126</v>
      </c>
      <c r="E120" s="214" t="s">
        <v>20</v>
      </c>
      <c r="F120" s="215" t="s">
        <v>156</v>
      </c>
      <c r="G120" s="213"/>
      <c r="H120" s="216">
        <v>4.7999999999999998</v>
      </c>
      <c r="I120" s="217"/>
      <c r="J120" s="213"/>
      <c r="K120" s="213"/>
      <c r="L120" s="218"/>
      <c r="M120" s="219"/>
      <c r="N120" s="220"/>
      <c r="O120" s="220"/>
      <c r="P120" s="220"/>
      <c r="Q120" s="220"/>
      <c r="R120" s="220"/>
      <c r="S120" s="220"/>
      <c r="T120" s="221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22" t="s">
        <v>126</v>
      </c>
      <c r="AU120" s="222" t="s">
        <v>8</v>
      </c>
      <c r="AV120" s="12" t="s">
        <v>83</v>
      </c>
      <c r="AW120" s="12" t="s">
        <v>34</v>
      </c>
      <c r="AX120" s="12" t="s">
        <v>74</v>
      </c>
      <c r="AY120" s="222" t="s">
        <v>114</v>
      </c>
    </row>
    <row r="121" s="13" customFormat="1">
      <c r="A121" s="13"/>
      <c r="B121" s="223"/>
      <c r="C121" s="224"/>
      <c r="D121" s="205" t="s">
        <v>126</v>
      </c>
      <c r="E121" s="225" t="s">
        <v>20</v>
      </c>
      <c r="F121" s="226" t="s">
        <v>157</v>
      </c>
      <c r="G121" s="224"/>
      <c r="H121" s="225" t="s">
        <v>20</v>
      </c>
      <c r="I121" s="227"/>
      <c r="J121" s="224"/>
      <c r="K121" s="224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126</v>
      </c>
      <c r="AU121" s="232" t="s">
        <v>8</v>
      </c>
      <c r="AV121" s="13" t="s">
        <v>8</v>
      </c>
      <c r="AW121" s="13" t="s">
        <v>34</v>
      </c>
      <c r="AX121" s="13" t="s">
        <v>74</v>
      </c>
      <c r="AY121" s="232" t="s">
        <v>114</v>
      </c>
    </row>
    <row r="122" s="14" customFormat="1">
      <c r="A122" s="14"/>
      <c r="B122" s="233"/>
      <c r="C122" s="234"/>
      <c r="D122" s="205" t="s">
        <v>126</v>
      </c>
      <c r="E122" s="235" t="s">
        <v>20</v>
      </c>
      <c r="F122" s="236" t="s">
        <v>158</v>
      </c>
      <c r="G122" s="234"/>
      <c r="H122" s="237">
        <v>8.9600000000000009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3" t="s">
        <v>126</v>
      </c>
      <c r="AU122" s="243" t="s">
        <v>8</v>
      </c>
      <c r="AV122" s="14" t="s">
        <v>133</v>
      </c>
      <c r="AW122" s="14" t="s">
        <v>34</v>
      </c>
      <c r="AX122" s="14" t="s">
        <v>74</v>
      </c>
      <c r="AY122" s="243" t="s">
        <v>114</v>
      </c>
    </row>
    <row r="123" s="12" customFormat="1">
      <c r="A123" s="12"/>
      <c r="B123" s="212"/>
      <c r="C123" s="213"/>
      <c r="D123" s="205" t="s">
        <v>126</v>
      </c>
      <c r="E123" s="214" t="s">
        <v>20</v>
      </c>
      <c r="F123" s="215" t="s">
        <v>159</v>
      </c>
      <c r="G123" s="213"/>
      <c r="H123" s="216">
        <v>4.4800000000000004</v>
      </c>
      <c r="I123" s="217"/>
      <c r="J123" s="213"/>
      <c r="K123" s="213"/>
      <c r="L123" s="218"/>
      <c r="M123" s="219"/>
      <c r="N123" s="220"/>
      <c r="O123" s="220"/>
      <c r="P123" s="220"/>
      <c r="Q123" s="220"/>
      <c r="R123" s="220"/>
      <c r="S123" s="220"/>
      <c r="T123" s="221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22" t="s">
        <v>126</v>
      </c>
      <c r="AU123" s="222" t="s">
        <v>8</v>
      </c>
      <c r="AV123" s="12" t="s">
        <v>83</v>
      </c>
      <c r="AW123" s="12" t="s">
        <v>34</v>
      </c>
      <c r="AX123" s="12" t="s">
        <v>8</v>
      </c>
      <c r="AY123" s="222" t="s">
        <v>114</v>
      </c>
    </row>
    <row r="124" s="2" customFormat="1" ht="21.75" customHeight="1">
      <c r="A124" s="39"/>
      <c r="B124" s="40"/>
      <c r="C124" s="193" t="s">
        <v>166</v>
      </c>
      <c r="D124" s="193" t="s">
        <v>115</v>
      </c>
      <c r="E124" s="194" t="s">
        <v>167</v>
      </c>
      <c r="F124" s="195" t="s">
        <v>168</v>
      </c>
      <c r="G124" s="196" t="s">
        <v>150</v>
      </c>
      <c r="H124" s="197">
        <v>149.13999999999999</v>
      </c>
      <c r="I124" s="198"/>
      <c r="J124" s="197">
        <f>ROUND(I124*H124,0)</f>
        <v>0</v>
      </c>
      <c r="K124" s="195" t="s">
        <v>119</v>
      </c>
      <c r="L124" s="45"/>
      <c r="M124" s="199" t="s">
        <v>20</v>
      </c>
      <c r="N124" s="200" t="s">
        <v>45</v>
      </c>
      <c r="O124" s="85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03" t="s">
        <v>120</v>
      </c>
      <c r="AT124" s="203" t="s">
        <v>115</v>
      </c>
      <c r="AU124" s="203" t="s">
        <v>8</v>
      </c>
      <c r="AY124" s="18" t="s">
        <v>114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8" t="s">
        <v>8</v>
      </c>
      <c r="BK124" s="204">
        <f>ROUND(I124*H124,0)</f>
        <v>0</v>
      </c>
      <c r="BL124" s="18" t="s">
        <v>120</v>
      </c>
      <c r="BM124" s="203" t="s">
        <v>169</v>
      </c>
    </row>
    <row r="125" s="2" customFormat="1">
      <c r="A125" s="39"/>
      <c r="B125" s="40"/>
      <c r="C125" s="41"/>
      <c r="D125" s="205" t="s">
        <v>122</v>
      </c>
      <c r="E125" s="41"/>
      <c r="F125" s="206" t="s">
        <v>170</v>
      </c>
      <c r="G125" s="41"/>
      <c r="H125" s="41"/>
      <c r="I125" s="207"/>
      <c r="J125" s="41"/>
      <c r="K125" s="41"/>
      <c r="L125" s="45"/>
      <c r="M125" s="208"/>
      <c r="N125" s="209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122</v>
      </c>
      <c r="AU125" s="18" t="s">
        <v>8</v>
      </c>
    </row>
    <row r="126" s="2" customFormat="1">
      <c r="A126" s="39"/>
      <c r="B126" s="40"/>
      <c r="C126" s="41"/>
      <c r="D126" s="210" t="s">
        <v>124</v>
      </c>
      <c r="E126" s="41"/>
      <c r="F126" s="211" t="s">
        <v>171</v>
      </c>
      <c r="G126" s="41"/>
      <c r="H126" s="41"/>
      <c r="I126" s="207"/>
      <c r="J126" s="41"/>
      <c r="K126" s="41"/>
      <c r="L126" s="45"/>
      <c r="M126" s="208"/>
      <c r="N126" s="209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124</v>
      </c>
      <c r="AU126" s="18" t="s">
        <v>8</v>
      </c>
    </row>
    <row r="127" s="13" customFormat="1">
      <c r="A127" s="13"/>
      <c r="B127" s="223"/>
      <c r="C127" s="224"/>
      <c r="D127" s="205" t="s">
        <v>126</v>
      </c>
      <c r="E127" s="225" t="s">
        <v>20</v>
      </c>
      <c r="F127" s="226" t="s">
        <v>154</v>
      </c>
      <c r="G127" s="224"/>
      <c r="H127" s="225" t="s">
        <v>20</v>
      </c>
      <c r="I127" s="227"/>
      <c r="J127" s="224"/>
      <c r="K127" s="224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126</v>
      </c>
      <c r="AU127" s="232" t="s">
        <v>8</v>
      </c>
      <c r="AV127" s="13" t="s">
        <v>8</v>
      </c>
      <c r="AW127" s="13" t="s">
        <v>34</v>
      </c>
      <c r="AX127" s="13" t="s">
        <v>74</v>
      </c>
      <c r="AY127" s="232" t="s">
        <v>114</v>
      </c>
    </row>
    <row r="128" s="13" customFormat="1">
      <c r="A128" s="13"/>
      <c r="B128" s="223"/>
      <c r="C128" s="224"/>
      <c r="D128" s="205" t="s">
        <v>126</v>
      </c>
      <c r="E128" s="225" t="s">
        <v>20</v>
      </c>
      <c r="F128" s="226" t="s">
        <v>172</v>
      </c>
      <c r="G128" s="224"/>
      <c r="H128" s="225" t="s">
        <v>20</v>
      </c>
      <c r="I128" s="227"/>
      <c r="J128" s="224"/>
      <c r="K128" s="224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126</v>
      </c>
      <c r="AU128" s="232" t="s">
        <v>8</v>
      </c>
      <c r="AV128" s="13" t="s">
        <v>8</v>
      </c>
      <c r="AW128" s="13" t="s">
        <v>34</v>
      </c>
      <c r="AX128" s="13" t="s">
        <v>74</v>
      </c>
      <c r="AY128" s="232" t="s">
        <v>114</v>
      </c>
    </row>
    <row r="129" s="12" customFormat="1">
      <c r="A129" s="12"/>
      <c r="B129" s="212"/>
      <c r="C129" s="213"/>
      <c r="D129" s="205" t="s">
        <v>126</v>
      </c>
      <c r="E129" s="214" t="s">
        <v>20</v>
      </c>
      <c r="F129" s="215" t="s">
        <v>173</v>
      </c>
      <c r="G129" s="213"/>
      <c r="H129" s="216">
        <v>9.2200000000000006</v>
      </c>
      <c r="I129" s="217"/>
      <c r="J129" s="213"/>
      <c r="K129" s="213"/>
      <c r="L129" s="218"/>
      <c r="M129" s="219"/>
      <c r="N129" s="220"/>
      <c r="O129" s="220"/>
      <c r="P129" s="220"/>
      <c r="Q129" s="220"/>
      <c r="R129" s="220"/>
      <c r="S129" s="220"/>
      <c r="T129" s="221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22" t="s">
        <v>126</v>
      </c>
      <c r="AU129" s="222" t="s">
        <v>8</v>
      </c>
      <c r="AV129" s="12" t="s">
        <v>83</v>
      </c>
      <c r="AW129" s="12" t="s">
        <v>34</v>
      </c>
      <c r="AX129" s="12" t="s">
        <v>74</v>
      </c>
      <c r="AY129" s="222" t="s">
        <v>114</v>
      </c>
    </row>
    <row r="130" s="12" customFormat="1">
      <c r="A130" s="12"/>
      <c r="B130" s="212"/>
      <c r="C130" s="213"/>
      <c r="D130" s="205" t="s">
        <v>126</v>
      </c>
      <c r="E130" s="214" t="s">
        <v>20</v>
      </c>
      <c r="F130" s="215" t="s">
        <v>174</v>
      </c>
      <c r="G130" s="213"/>
      <c r="H130" s="216">
        <v>12.779999999999999</v>
      </c>
      <c r="I130" s="217"/>
      <c r="J130" s="213"/>
      <c r="K130" s="213"/>
      <c r="L130" s="218"/>
      <c r="M130" s="219"/>
      <c r="N130" s="220"/>
      <c r="O130" s="220"/>
      <c r="P130" s="220"/>
      <c r="Q130" s="220"/>
      <c r="R130" s="220"/>
      <c r="S130" s="220"/>
      <c r="T130" s="22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22" t="s">
        <v>126</v>
      </c>
      <c r="AU130" s="222" t="s">
        <v>8</v>
      </c>
      <c r="AV130" s="12" t="s">
        <v>83</v>
      </c>
      <c r="AW130" s="12" t="s">
        <v>34</v>
      </c>
      <c r="AX130" s="12" t="s">
        <v>74</v>
      </c>
      <c r="AY130" s="222" t="s">
        <v>114</v>
      </c>
    </row>
    <row r="131" s="12" customFormat="1">
      <c r="A131" s="12"/>
      <c r="B131" s="212"/>
      <c r="C131" s="213"/>
      <c r="D131" s="205" t="s">
        <v>126</v>
      </c>
      <c r="E131" s="214" t="s">
        <v>20</v>
      </c>
      <c r="F131" s="215" t="s">
        <v>175</v>
      </c>
      <c r="G131" s="213"/>
      <c r="H131" s="216">
        <v>8.5899999999999999</v>
      </c>
      <c r="I131" s="217"/>
      <c r="J131" s="213"/>
      <c r="K131" s="213"/>
      <c r="L131" s="218"/>
      <c r="M131" s="219"/>
      <c r="N131" s="220"/>
      <c r="O131" s="220"/>
      <c r="P131" s="220"/>
      <c r="Q131" s="220"/>
      <c r="R131" s="220"/>
      <c r="S131" s="220"/>
      <c r="T131" s="221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22" t="s">
        <v>126</v>
      </c>
      <c r="AU131" s="222" t="s">
        <v>8</v>
      </c>
      <c r="AV131" s="12" t="s">
        <v>83</v>
      </c>
      <c r="AW131" s="12" t="s">
        <v>34</v>
      </c>
      <c r="AX131" s="12" t="s">
        <v>74</v>
      </c>
      <c r="AY131" s="222" t="s">
        <v>114</v>
      </c>
    </row>
    <row r="132" s="12" customFormat="1">
      <c r="A132" s="12"/>
      <c r="B132" s="212"/>
      <c r="C132" s="213"/>
      <c r="D132" s="205" t="s">
        <v>126</v>
      </c>
      <c r="E132" s="214" t="s">
        <v>20</v>
      </c>
      <c r="F132" s="215" t="s">
        <v>176</v>
      </c>
      <c r="G132" s="213"/>
      <c r="H132" s="216">
        <v>87.019999999999996</v>
      </c>
      <c r="I132" s="217"/>
      <c r="J132" s="213"/>
      <c r="K132" s="213"/>
      <c r="L132" s="218"/>
      <c r="M132" s="219"/>
      <c r="N132" s="220"/>
      <c r="O132" s="220"/>
      <c r="P132" s="220"/>
      <c r="Q132" s="220"/>
      <c r="R132" s="220"/>
      <c r="S132" s="220"/>
      <c r="T132" s="221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22" t="s">
        <v>126</v>
      </c>
      <c r="AU132" s="222" t="s">
        <v>8</v>
      </c>
      <c r="AV132" s="12" t="s">
        <v>83</v>
      </c>
      <c r="AW132" s="12" t="s">
        <v>34</v>
      </c>
      <c r="AX132" s="12" t="s">
        <v>74</v>
      </c>
      <c r="AY132" s="222" t="s">
        <v>114</v>
      </c>
    </row>
    <row r="133" s="12" customFormat="1">
      <c r="A133" s="12"/>
      <c r="B133" s="212"/>
      <c r="C133" s="213"/>
      <c r="D133" s="205" t="s">
        <v>126</v>
      </c>
      <c r="E133" s="214" t="s">
        <v>20</v>
      </c>
      <c r="F133" s="215" t="s">
        <v>177</v>
      </c>
      <c r="G133" s="213"/>
      <c r="H133" s="216">
        <v>100.45999999999999</v>
      </c>
      <c r="I133" s="217"/>
      <c r="J133" s="213"/>
      <c r="K133" s="213"/>
      <c r="L133" s="218"/>
      <c r="M133" s="219"/>
      <c r="N133" s="220"/>
      <c r="O133" s="220"/>
      <c r="P133" s="220"/>
      <c r="Q133" s="220"/>
      <c r="R133" s="220"/>
      <c r="S133" s="220"/>
      <c r="T133" s="221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22" t="s">
        <v>126</v>
      </c>
      <c r="AU133" s="222" t="s">
        <v>8</v>
      </c>
      <c r="AV133" s="12" t="s">
        <v>83</v>
      </c>
      <c r="AW133" s="12" t="s">
        <v>34</v>
      </c>
      <c r="AX133" s="12" t="s">
        <v>74</v>
      </c>
      <c r="AY133" s="222" t="s">
        <v>114</v>
      </c>
    </row>
    <row r="134" s="12" customFormat="1">
      <c r="A134" s="12"/>
      <c r="B134" s="212"/>
      <c r="C134" s="213"/>
      <c r="D134" s="205" t="s">
        <v>126</v>
      </c>
      <c r="E134" s="214" t="s">
        <v>20</v>
      </c>
      <c r="F134" s="215" t="s">
        <v>178</v>
      </c>
      <c r="G134" s="213"/>
      <c r="H134" s="216">
        <v>83.719999999999999</v>
      </c>
      <c r="I134" s="217"/>
      <c r="J134" s="213"/>
      <c r="K134" s="213"/>
      <c r="L134" s="218"/>
      <c r="M134" s="219"/>
      <c r="N134" s="220"/>
      <c r="O134" s="220"/>
      <c r="P134" s="220"/>
      <c r="Q134" s="220"/>
      <c r="R134" s="220"/>
      <c r="S134" s="220"/>
      <c r="T134" s="221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22" t="s">
        <v>126</v>
      </c>
      <c r="AU134" s="222" t="s">
        <v>8</v>
      </c>
      <c r="AV134" s="12" t="s">
        <v>83</v>
      </c>
      <c r="AW134" s="12" t="s">
        <v>34</v>
      </c>
      <c r="AX134" s="12" t="s">
        <v>74</v>
      </c>
      <c r="AY134" s="222" t="s">
        <v>114</v>
      </c>
    </row>
    <row r="135" s="12" customFormat="1">
      <c r="A135" s="12"/>
      <c r="B135" s="212"/>
      <c r="C135" s="213"/>
      <c r="D135" s="205" t="s">
        <v>126</v>
      </c>
      <c r="E135" s="214" t="s">
        <v>20</v>
      </c>
      <c r="F135" s="215" t="s">
        <v>179</v>
      </c>
      <c r="G135" s="213"/>
      <c r="H135" s="216">
        <v>17.77</v>
      </c>
      <c r="I135" s="217"/>
      <c r="J135" s="213"/>
      <c r="K135" s="213"/>
      <c r="L135" s="218"/>
      <c r="M135" s="219"/>
      <c r="N135" s="220"/>
      <c r="O135" s="220"/>
      <c r="P135" s="220"/>
      <c r="Q135" s="220"/>
      <c r="R135" s="220"/>
      <c r="S135" s="220"/>
      <c r="T135" s="221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22" t="s">
        <v>126</v>
      </c>
      <c r="AU135" s="222" t="s">
        <v>8</v>
      </c>
      <c r="AV135" s="12" t="s">
        <v>83</v>
      </c>
      <c r="AW135" s="12" t="s">
        <v>34</v>
      </c>
      <c r="AX135" s="12" t="s">
        <v>74</v>
      </c>
      <c r="AY135" s="222" t="s">
        <v>114</v>
      </c>
    </row>
    <row r="136" s="13" customFormat="1">
      <c r="A136" s="13"/>
      <c r="B136" s="223"/>
      <c r="C136" s="224"/>
      <c r="D136" s="205" t="s">
        <v>126</v>
      </c>
      <c r="E136" s="225" t="s">
        <v>20</v>
      </c>
      <c r="F136" s="226" t="s">
        <v>180</v>
      </c>
      <c r="G136" s="224"/>
      <c r="H136" s="225" t="s">
        <v>20</v>
      </c>
      <c r="I136" s="227"/>
      <c r="J136" s="224"/>
      <c r="K136" s="224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126</v>
      </c>
      <c r="AU136" s="232" t="s">
        <v>8</v>
      </c>
      <c r="AV136" s="13" t="s">
        <v>8</v>
      </c>
      <c r="AW136" s="13" t="s">
        <v>34</v>
      </c>
      <c r="AX136" s="13" t="s">
        <v>74</v>
      </c>
      <c r="AY136" s="232" t="s">
        <v>114</v>
      </c>
    </row>
    <row r="137" s="12" customFormat="1">
      <c r="A137" s="12"/>
      <c r="B137" s="212"/>
      <c r="C137" s="213"/>
      <c r="D137" s="205" t="s">
        <v>126</v>
      </c>
      <c r="E137" s="214" t="s">
        <v>20</v>
      </c>
      <c r="F137" s="215" t="s">
        <v>181</v>
      </c>
      <c r="G137" s="213"/>
      <c r="H137" s="216">
        <v>31.48</v>
      </c>
      <c r="I137" s="217"/>
      <c r="J137" s="213"/>
      <c r="K137" s="213"/>
      <c r="L137" s="218"/>
      <c r="M137" s="219"/>
      <c r="N137" s="220"/>
      <c r="O137" s="220"/>
      <c r="P137" s="220"/>
      <c r="Q137" s="220"/>
      <c r="R137" s="220"/>
      <c r="S137" s="220"/>
      <c r="T137" s="221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22" t="s">
        <v>126</v>
      </c>
      <c r="AU137" s="222" t="s">
        <v>8</v>
      </c>
      <c r="AV137" s="12" t="s">
        <v>83</v>
      </c>
      <c r="AW137" s="12" t="s">
        <v>34</v>
      </c>
      <c r="AX137" s="12" t="s">
        <v>74</v>
      </c>
      <c r="AY137" s="222" t="s">
        <v>114</v>
      </c>
    </row>
    <row r="138" s="12" customFormat="1">
      <c r="A138" s="12"/>
      <c r="B138" s="212"/>
      <c r="C138" s="213"/>
      <c r="D138" s="205" t="s">
        <v>126</v>
      </c>
      <c r="E138" s="214" t="s">
        <v>20</v>
      </c>
      <c r="F138" s="215" t="s">
        <v>182</v>
      </c>
      <c r="G138" s="213"/>
      <c r="H138" s="216">
        <v>2.8199999999999998</v>
      </c>
      <c r="I138" s="217"/>
      <c r="J138" s="213"/>
      <c r="K138" s="213"/>
      <c r="L138" s="218"/>
      <c r="M138" s="219"/>
      <c r="N138" s="220"/>
      <c r="O138" s="220"/>
      <c r="P138" s="220"/>
      <c r="Q138" s="220"/>
      <c r="R138" s="220"/>
      <c r="S138" s="220"/>
      <c r="T138" s="221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22" t="s">
        <v>126</v>
      </c>
      <c r="AU138" s="222" t="s">
        <v>8</v>
      </c>
      <c r="AV138" s="12" t="s">
        <v>83</v>
      </c>
      <c r="AW138" s="12" t="s">
        <v>34</v>
      </c>
      <c r="AX138" s="12" t="s">
        <v>74</v>
      </c>
      <c r="AY138" s="222" t="s">
        <v>114</v>
      </c>
    </row>
    <row r="139" s="12" customFormat="1">
      <c r="A139" s="12"/>
      <c r="B139" s="212"/>
      <c r="C139" s="213"/>
      <c r="D139" s="205" t="s">
        <v>126</v>
      </c>
      <c r="E139" s="214" t="s">
        <v>20</v>
      </c>
      <c r="F139" s="215" t="s">
        <v>183</v>
      </c>
      <c r="G139" s="213"/>
      <c r="H139" s="216">
        <v>7.4699999999999998</v>
      </c>
      <c r="I139" s="217"/>
      <c r="J139" s="213"/>
      <c r="K139" s="213"/>
      <c r="L139" s="218"/>
      <c r="M139" s="219"/>
      <c r="N139" s="220"/>
      <c r="O139" s="220"/>
      <c r="P139" s="220"/>
      <c r="Q139" s="220"/>
      <c r="R139" s="220"/>
      <c r="S139" s="220"/>
      <c r="T139" s="221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22" t="s">
        <v>126</v>
      </c>
      <c r="AU139" s="222" t="s">
        <v>8</v>
      </c>
      <c r="AV139" s="12" t="s">
        <v>83</v>
      </c>
      <c r="AW139" s="12" t="s">
        <v>34</v>
      </c>
      <c r="AX139" s="12" t="s">
        <v>74</v>
      </c>
      <c r="AY139" s="222" t="s">
        <v>114</v>
      </c>
    </row>
    <row r="140" s="12" customFormat="1">
      <c r="A140" s="12"/>
      <c r="B140" s="212"/>
      <c r="C140" s="213"/>
      <c r="D140" s="205" t="s">
        <v>126</v>
      </c>
      <c r="E140" s="214" t="s">
        <v>20</v>
      </c>
      <c r="F140" s="215" t="s">
        <v>184</v>
      </c>
      <c r="G140" s="213"/>
      <c r="H140" s="216">
        <v>11.529999999999999</v>
      </c>
      <c r="I140" s="217"/>
      <c r="J140" s="213"/>
      <c r="K140" s="213"/>
      <c r="L140" s="218"/>
      <c r="M140" s="219"/>
      <c r="N140" s="220"/>
      <c r="O140" s="220"/>
      <c r="P140" s="220"/>
      <c r="Q140" s="220"/>
      <c r="R140" s="220"/>
      <c r="S140" s="220"/>
      <c r="T140" s="221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22" t="s">
        <v>126</v>
      </c>
      <c r="AU140" s="222" t="s">
        <v>8</v>
      </c>
      <c r="AV140" s="12" t="s">
        <v>83</v>
      </c>
      <c r="AW140" s="12" t="s">
        <v>34</v>
      </c>
      <c r="AX140" s="12" t="s">
        <v>74</v>
      </c>
      <c r="AY140" s="222" t="s">
        <v>114</v>
      </c>
    </row>
    <row r="141" s="13" customFormat="1">
      <c r="A141" s="13"/>
      <c r="B141" s="223"/>
      <c r="C141" s="224"/>
      <c r="D141" s="205" t="s">
        <v>126</v>
      </c>
      <c r="E141" s="225" t="s">
        <v>20</v>
      </c>
      <c r="F141" s="226" t="s">
        <v>157</v>
      </c>
      <c r="G141" s="224"/>
      <c r="H141" s="225" t="s">
        <v>20</v>
      </c>
      <c r="I141" s="227"/>
      <c r="J141" s="224"/>
      <c r="K141" s="224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126</v>
      </c>
      <c r="AU141" s="232" t="s">
        <v>8</v>
      </c>
      <c r="AV141" s="13" t="s">
        <v>8</v>
      </c>
      <c r="AW141" s="13" t="s">
        <v>34</v>
      </c>
      <c r="AX141" s="13" t="s">
        <v>74</v>
      </c>
      <c r="AY141" s="232" t="s">
        <v>114</v>
      </c>
    </row>
    <row r="142" s="14" customFormat="1">
      <c r="A142" s="14"/>
      <c r="B142" s="233"/>
      <c r="C142" s="234"/>
      <c r="D142" s="205" t="s">
        <v>126</v>
      </c>
      <c r="E142" s="235" t="s">
        <v>20</v>
      </c>
      <c r="F142" s="236" t="s">
        <v>158</v>
      </c>
      <c r="G142" s="234"/>
      <c r="H142" s="237">
        <v>372.86000000000001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3" t="s">
        <v>126</v>
      </c>
      <c r="AU142" s="243" t="s">
        <v>8</v>
      </c>
      <c r="AV142" s="14" t="s">
        <v>133</v>
      </c>
      <c r="AW142" s="14" t="s">
        <v>34</v>
      </c>
      <c r="AX142" s="14" t="s">
        <v>74</v>
      </c>
      <c r="AY142" s="243" t="s">
        <v>114</v>
      </c>
    </row>
    <row r="143" s="12" customFormat="1">
      <c r="A143" s="12"/>
      <c r="B143" s="212"/>
      <c r="C143" s="213"/>
      <c r="D143" s="205" t="s">
        <v>126</v>
      </c>
      <c r="E143" s="214" t="s">
        <v>20</v>
      </c>
      <c r="F143" s="215" t="s">
        <v>185</v>
      </c>
      <c r="G143" s="213"/>
      <c r="H143" s="216">
        <v>149.13999999999999</v>
      </c>
      <c r="I143" s="217"/>
      <c r="J143" s="213"/>
      <c r="K143" s="213"/>
      <c r="L143" s="218"/>
      <c r="M143" s="219"/>
      <c r="N143" s="220"/>
      <c r="O143" s="220"/>
      <c r="P143" s="220"/>
      <c r="Q143" s="220"/>
      <c r="R143" s="220"/>
      <c r="S143" s="220"/>
      <c r="T143" s="221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22" t="s">
        <v>126</v>
      </c>
      <c r="AU143" s="222" t="s">
        <v>8</v>
      </c>
      <c r="AV143" s="12" t="s">
        <v>83</v>
      </c>
      <c r="AW143" s="12" t="s">
        <v>34</v>
      </c>
      <c r="AX143" s="12" t="s">
        <v>8</v>
      </c>
      <c r="AY143" s="222" t="s">
        <v>114</v>
      </c>
    </row>
    <row r="144" s="2" customFormat="1" ht="21.75" customHeight="1">
      <c r="A144" s="39"/>
      <c r="B144" s="40"/>
      <c r="C144" s="193" t="s">
        <v>186</v>
      </c>
      <c r="D144" s="193" t="s">
        <v>115</v>
      </c>
      <c r="E144" s="194" t="s">
        <v>187</v>
      </c>
      <c r="F144" s="195" t="s">
        <v>188</v>
      </c>
      <c r="G144" s="196" t="s">
        <v>150</v>
      </c>
      <c r="H144" s="197">
        <v>186.43000000000001</v>
      </c>
      <c r="I144" s="198"/>
      <c r="J144" s="197">
        <f>ROUND(I144*H144,0)</f>
        <v>0</v>
      </c>
      <c r="K144" s="195" t="s">
        <v>119</v>
      </c>
      <c r="L144" s="45"/>
      <c r="M144" s="199" t="s">
        <v>20</v>
      </c>
      <c r="N144" s="200" t="s">
        <v>45</v>
      </c>
      <c r="O144" s="85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03" t="s">
        <v>120</v>
      </c>
      <c r="AT144" s="203" t="s">
        <v>115</v>
      </c>
      <c r="AU144" s="203" t="s">
        <v>8</v>
      </c>
      <c r="AY144" s="18" t="s">
        <v>114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8" t="s">
        <v>8</v>
      </c>
      <c r="BK144" s="204">
        <f>ROUND(I144*H144,0)</f>
        <v>0</v>
      </c>
      <c r="BL144" s="18" t="s">
        <v>120</v>
      </c>
      <c r="BM144" s="203" t="s">
        <v>189</v>
      </c>
    </row>
    <row r="145" s="2" customFormat="1">
      <c r="A145" s="39"/>
      <c r="B145" s="40"/>
      <c r="C145" s="41"/>
      <c r="D145" s="205" t="s">
        <v>122</v>
      </c>
      <c r="E145" s="41"/>
      <c r="F145" s="206" t="s">
        <v>190</v>
      </c>
      <c r="G145" s="41"/>
      <c r="H145" s="41"/>
      <c r="I145" s="207"/>
      <c r="J145" s="41"/>
      <c r="K145" s="41"/>
      <c r="L145" s="45"/>
      <c r="M145" s="208"/>
      <c r="N145" s="209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122</v>
      </c>
      <c r="AU145" s="18" t="s">
        <v>8</v>
      </c>
    </row>
    <row r="146" s="2" customFormat="1">
      <c r="A146" s="39"/>
      <c r="B146" s="40"/>
      <c r="C146" s="41"/>
      <c r="D146" s="210" t="s">
        <v>124</v>
      </c>
      <c r="E146" s="41"/>
      <c r="F146" s="211" t="s">
        <v>191</v>
      </c>
      <c r="G146" s="41"/>
      <c r="H146" s="41"/>
      <c r="I146" s="207"/>
      <c r="J146" s="41"/>
      <c r="K146" s="41"/>
      <c r="L146" s="45"/>
      <c r="M146" s="208"/>
      <c r="N146" s="209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124</v>
      </c>
      <c r="AU146" s="18" t="s">
        <v>8</v>
      </c>
    </row>
    <row r="147" s="12" customFormat="1">
      <c r="A147" s="12"/>
      <c r="B147" s="212"/>
      <c r="C147" s="213"/>
      <c r="D147" s="205" t="s">
        <v>126</v>
      </c>
      <c r="E147" s="214" t="s">
        <v>20</v>
      </c>
      <c r="F147" s="215" t="s">
        <v>192</v>
      </c>
      <c r="G147" s="213"/>
      <c r="H147" s="216">
        <v>186.43000000000001</v>
      </c>
      <c r="I147" s="217"/>
      <c r="J147" s="213"/>
      <c r="K147" s="213"/>
      <c r="L147" s="218"/>
      <c r="M147" s="219"/>
      <c r="N147" s="220"/>
      <c r="O147" s="220"/>
      <c r="P147" s="220"/>
      <c r="Q147" s="220"/>
      <c r="R147" s="220"/>
      <c r="S147" s="220"/>
      <c r="T147" s="22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22" t="s">
        <v>126</v>
      </c>
      <c r="AU147" s="222" t="s">
        <v>8</v>
      </c>
      <c r="AV147" s="12" t="s">
        <v>83</v>
      </c>
      <c r="AW147" s="12" t="s">
        <v>34</v>
      </c>
      <c r="AX147" s="12" t="s">
        <v>8</v>
      </c>
      <c r="AY147" s="222" t="s">
        <v>114</v>
      </c>
    </row>
    <row r="148" s="2" customFormat="1" ht="21.75" customHeight="1">
      <c r="A148" s="39"/>
      <c r="B148" s="40"/>
      <c r="C148" s="193" t="s">
        <v>193</v>
      </c>
      <c r="D148" s="193" t="s">
        <v>115</v>
      </c>
      <c r="E148" s="194" t="s">
        <v>194</v>
      </c>
      <c r="F148" s="195" t="s">
        <v>195</v>
      </c>
      <c r="G148" s="196" t="s">
        <v>150</v>
      </c>
      <c r="H148" s="197">
        <v>18.640000000000001</v>
      </c>
      <c r="I148" s="198"/>
      <c r="J148" s="197">
        <f>ROUND(I148*H148,0)</f>
        <v>0</v>
      </c>
      <c r="K148" s="195" t="s">
        <v>119</v>
      </c>
      <c r="L148" s="45"/>
      <c r="M148" s="199" t="s">
        <v>20</v>
      </c>
      <c r="N148" s="200" t="s">
        <v>45</v>
      </c>
      <c r="O148" s="85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03" t="s">
        <v>120</v>
      </c>
      <c r="AT148" s="203" t="s">
        <v>115</v>
      </c>
      <c r="AU148" s="203" t="s">
        <v>8</v>
      </c>
      <c r="AY148" s="18" t="s">
        <v>114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8" t="s">
        <v>8</v>
      </c>
      <c r="BK148" s="204">
        <f>ROUND(I148*H148,0)</f>
        <v>0</v>
      </c>
      <c r="BL148" s="18" t="s">
        <v>120</v>
      </c>
      <c r="BM148" s="203" t="s">
        <v>196</v>
      </c>
    </row>
    <row r="149" s="2" customFormat="1">
      <c r="A149" s="39"/>
      <c r="B149" s="40"/>
      <c r="C149" s="41"/>
      <c r="D149" s="205" t="s">
        <v>122</v>
      </c>
      <c r="E149" s="41"/>
      <c r="F149" s="206" t="s">
        <v>197</v>
      </c>
      <c r="G149" s="41"/>
      <c r="H149" s="41"/>
      <c r="I149" s="207"/>
      <c r="J149" s="41"/>
      <c r="K149" s="41"/>
      <c r="L149" s="45"/>
      <c r="M149" s="208"/>
      <c r="N149" s="209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122</v>
      </c>
      <c r="AU149" s="18" t="s">
        <v>8</v>
      </c>
    </row>
    <row r="150" s="2" customFormat="1">
      <c r="A150" s="39"/>
      <c r="B150" s="40"/>
      <c r="C150" s="41"/>
      <c r="D150" s="210" t="s">
        <v>124</v>
      </c>
      <c r="E150" s="41"/>
      <c r="F150" s="211" t="s">
        <v>198</v>
      </c>
      <c r="G150" s="41"/>
      <c r="H150" s="41"/>
      <c r="I150" s="207"/>
      <c r="J150" s="41"/>
      <c r="K150" s="41"/>
      <c r="L150" s="45"/>
      <c r="M150" s="208"/>
      <c r="N150" s="209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124</v>
      </c>
      <c r="AU150" s="18" t="s">
        <v>8</v>
      </c>
    </row>
    <row r="151" s="12" customFormat="1">
      <c r="A151" s="12"/>
      <c r="B151" s="212"/>
      <c r="C151" s="213"/>
      <c r="D151" s="205" t="s">
        <v>126</v>
      </c>
      <c r="E151" s="214" t="s">
        <v>20</v>
      </c>
      <c r="F151" s="215" t="s">
        <v>199</v>
      </c>
      <c r="G151" s="213"/>
      <c r="H151" s="216">
        <v>18.640000000000001</v>
      </c>
      <c r="I151" s="217"/>
      <c r="J151" s="213"/>
      <c r="K151" s="213"/>
      <c r="L151" s="218"/>
      <c r="M151" s="219"/>
      <c r="N151" s="220"/>
      <c r="O151" s="220"/>
      <c r="P151" s="220"/>
      <c r="Q151" s="220"/>
      <c r="R151" s="220"/>
      <c r="S151" s="220"/>
      <c r="T151" s="221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22" t="s">
        <v>126</v>
      </c>
      <c r="AU151" s="222" t="s">
        <v>8</v>
      </c>
      <c r="AV151" s="12" t="s">
        <v>83</v>
      </c>
      <c r="AW151" s="12" t="s">
        <v>34</v>
      </c>
      <c r="AX151" s="12" t="s">
        <v>8</v>
      </c>
      <c r="AY151" s="222" t="s">
        <v>114</v>
      </c>
    </row>
    <row r="152" s="2" customFormat="1" ht="21.75" customHeight="1">
      <c r="A152" s="39"/>
      <c r="B152" s="40"/>
      <c r="C152" s="193" t="s">
        <v>200</v>
      </c>
      <c r="D152" s="193" t="s">
        <v>115</v>
      </c>
      <c r="E152" s="194" t="s">
        <v>201</v>
      </c>
      <c r="F152" s="195" t="s">
        <v>202</v>
      </c>
      <c r="G152" s="196" t="s">
        <v>150</v>
      </c>
      <c r="H152" s="197">
        <v>18.640000000000001</v>
      </c>
      <c r="I152" s="198"/>
      <c r="J152" s="197">
        <f>ROUND(I152*H152,0)</f>
        <v>0</v>
      </c>
      <c r="K152" s="195" t="s">
        <v>119</v>
      </c>
      <c r="L152" s="45"/>
      <c r="M152" s="199" t="s">
        <v>20</v>
      </c>
      <c r="N152" s="200" t="s">
        <v>45</v>
      </c>
      <c r="O152" s="85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03" t="s">
        <v>120</v>
      </c>
      <c r="AT152" s="203" t="s">
        <v>115</v>
      </c>
      <c r="AU152" s="203" t="s">
        <v>8</v>
      </c>
      <c r="AY152" s="18" t="s">
        <v>114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8" t="s">
        <v>8</v>
      </c>
      <c r="BK152" s="204">
        <f>ROUND(I152*H152,0)</f>
        <v>0</v>
      </c>
      <c r="BL152" s="18" t="s">
        <v>120</v>
      </c>
      <c r="BM152" s="203" t="s">
        <v>203</v>
      </c>
    </row>
    <row r="153" s="2" customFormat="1">
      <c r="A153" s="39"/>
      <c r="B153" s="40"/>
      <c r="C153" s="41"/>
      <c r="D153" s="205" t="s">
        <v>122</v>
      </c>
      <c r="E153" s="41"/>
      <c r="F153" s="206" t="s">
        <v>204</v>
      </c>
      <c r="G153" s="41"/>
      <c r="H153" s="41"/>
      <c r="I153" s="207"/>
      <c r="J153" s="41"/>
      <c r="K153" s="41"/>
      <c r="L153" s="45"/>
      <c r="M153" s="208"/>
      <c r="N153" s="209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122</v>
      </c>
      <c r="AU153" s="18" t="s">
        <v>8</v>
      </c>
    </row>
    <row r="154" s="2" customFormat="1">
      <c r="A154" s="39"/>
      <c r="B154" s="40"/>
      <c r="C154" s="41"/>
      <c r="D154" s="210" t="s">
        <v>124</v>
      </c>
      <c r="E154" s="41"/>
      <c r="F154" s="211" t="s">
        <v>205</v>
      </c>
      <c r="G154" s="41"/>
      <c r="H154" s="41"/>
      <c r="I154" s="207"/>
      <c r="J154" s="41"/>
      <c r="K154" s="41"/>
      <c r="L154" s="45"/>
      <c r="M154" s="208"/>
      <c r="N154" s="209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124</v>
      </c>
      <c r="AU154" s="18" t="s">
        <v>8</v>
      </c>
    </row>
    <row r="155" s="12" customFormat="1">
      <c r="A155" s="12"/>
      <c r="B155" s="212"/>
      <c r="C155" s="213"/>
      <c r="D155" s="205" t="s">
        <v>126</v>
      </c>
      <c r="E155" s="214" t="s">
        <v>20</v>
      </c>
      <c r="F155" s="215" t="s">
        <v>199</v>
      </c>
      <c r="G155" s="213"/>
      <c r="H155" s="216">
        <v>18.640000000000001</v>
      </c>
      <c r="I155" s="217"/>
      <c r="J155" s="213"/>
      <c r="K155" s="213"/>
      <c r="L155" s="218"/>
      <c r="M155" s="219"/>
      <c r="N155" s="220"/>
      <c r="O155" s="220"/>
      <c r="P155" s="220"/>
      <c r="Q155" s="220"/>
      <c r="R155" s="220"/>
      <c r="S155" s="220"/>
      <c r="T155" s="221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22" t="s">
        <v>126</v>
      </c>
      <c r="AU155" s="222" t="s">
        <v>8</v>
      </c>
      <c r="AV155" s="12" t="s">
        <v>83</v>
      </c>
      <c r="AW155" s="12" t="s">
        <v>34</v>
      </c>
      <c r="AX155" s="12" t="s">
        <v>8</v>
      </c>
      <c r="AY155" s="222" t="s">
        <v>114</v>
      </c>
    </row>
    <row r="156" s="2" customFormat="1" ht="16.5" customHeight="1">
      <c r="A156" s="39"/>
      <c r="B156" s="40"/>
      <c r="C156" s="193" t="s">
        <v>206</v>
      </c>
      <c r="D156" s="193" t="s">
        <v>115</v>
      </c>
      <c r="E156" s="194" t="s">
        <v>207</v>
      </c>
      <c r="F156" s="195" t="s">
        <v>208</v>
      </c>
      <c r="G156" s="196" t="s">
        <v>118</v>
      </c>
      <c r="H156" s="197">
        <v>598.92999999999995</v>
      </c>
      <c r="I156" s="198"/>
      <c r="J156" s="197">
        <f>ROUND(I156*H156,0)</f>
        <v>0</v>
      </c>
      <c r="K156" s="195" t="s">
        <v>119</v>
      </c>
      <c r="L156" s="45"/>
      <c r="M156" s="199" t="s">
        <v>20</v>
      </c>
      <c r="N156" s="200" t="s">
        <v>45</v>
      </c>
      <c r="O156" s="85"/>
      <c r="P156" s="201">
        <f>O156*H156</f>
        <v>0</v>
      </c>
      <c r="Q156" s="201">
        <v>0.00084000000000000003</v>
      </c>
      <c r="R156" s="201">
        <f>Q156*H156</f>
        <v>0.50310120000000003</v>
      </c>
      <c r="S156" s="201">
        <v>0</v>
      </c>
      <c r="T156" s="20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03" t="s">
        <v>120</v>
      </c>
      <c r="AT156" s="203" t="s">
        <v>115</v>
      </c>
      <c r="AU156" s="203" t="s">
        <v>8</v>
      </c>
      <c r="AY156" s="18" t="s">
        <v>114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8" t="s">
        <v>8</v>
      </c>
      <c r="BK156" s="204">
        <f>ROUND(I156*H156,0)</f>
        <v>0</v>
      </c>
      <c r="BL156" s="18" t="s">
        <v>120</v>
      </c>
      <c r="BM156" s="203" t="s">
        <v>209</v>
      </c>
    </row>
    <row r="157" s="2" customFormat="1">
      <c r="A157" s="39"/>
      <c r="B157" s="40"/>
      <c r="C157" s="41"/>
      <c r="D157" s="205" t="s">
        <v>122</v>
      </c>
      <c r="E157" s="41"/>
      <c r="F157" s="206" t="s">
        <v>210</v>
      </c>
      <c r="G157" s="41"/>
      <c r="H157" s="41"/>
      <c r="I157" s="207"/>
      <c r="J157" s="41"/>
      <c r="K157" s="41"/>
      <c r="L157" s="45"/>
      <c r="M157" s="208"/>
      <c r="N157" s="209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122</v>
      </c>
      <c r="AU157" s="18" t="s">
        <v>8</v>
      </c>
    </row>
    <row r="158" s="2" customFormat="1">
      <c r="A158" s="39"/>
      <c r="B158" s="40"/>
      <c r="C158" s="41"/>
      <c r="D158" s="210" t="s">
        <v>124</v>
      </c>
      <c r="E158" s="41"/>
      <c r="F158" s="211" t="s">
        <v>211</v>
      </c>
      <c r="G158" s="41"/>
      <c r="H158" s="41"/>
      <c r="I158" s="207"/>
      <c r="J158" s="41"/>
      <c r="K158" s="41"/>
      <c r="L158" s="45"/>
      <c r="M158" s="208"/>
      <c r="N158" s="209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124</v>
      </c>
      <c r="AU158" s="18" t="s">
        <v>8</v>
      </c>
    </row>
    <row r="159" s="13" customFormat="1">
      <c r="A159" s="13"/>
      <c r="B159" s="223"/>
      <c r="C159" s="224"/>
      <c r="D159" s="205" t="s">
        <v>126</v>
      </c>
      <c r="E159" s="225" t="s">
        <v>20</v>
      </c>
      <c r="F159" s="226" t="s">
        <v>172</v>
      </c>
      <c r="G159" s="224"/>
      <c r="H159" s="225" t="s">
        <v>20</v>
      </c>
      <c r="I159" s="227"/>
      <c r="J159" s="224"/>
      <c r="K159" s="224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126</v>
      </c>
      <c r="AU159" s="232" t="s">
        <v>8</v>
      </c>
      <c r="AV159" s="13" t="s">
        <v>8</v>
      </c>
      <c r="AW159" s="13" t="s">
        <v>34</v>
      </c>
      <c r="AX159" s="13" t="s">
        <v>74</v>
      </c>
      <c r="AY159" s="232" t="s">
        <v>114</v>
      </c>
    </row>
    <row r="160" s="12" customFormat="1">
      <c r="A160" s="12"/>
      <c r="B160" s="212"/>
      <c r="C160" s="213"/>
      <c r="D160" s="205" t="s">
        <v>126</v>
      </c>
      <c r="E160" s="214" t="s">
        <v>20</v>
      </c>
      <c r="F160" s="215" t="s">
        <v>212</v>
      </c>
      <c r="G160" s="213"/>
      <c r="H160" s="216">
        <v>15.359999999999999</v>
      </c>
      <c r="I160" s="217"/>
      <c r="J160" s="213"/>
      <c r="K160" s="213"/>
      <c r="L160" s="218"/>
      <c r="M160" s="219"/>
      <c r="N160" s="220"/>
      <c r="O160" s="220"/>
      <c r="P160" s="220"/>
      <c r="Q160" s="220"/>
      <c r="R160" s="220"/>
      <c r="S160" s="220"/>
      <c r="T160" s="221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22" t="s">
        <v>126</v>
      </c>
      <c r="AU160" s="222" t="s">
        <v>8</v>
      </c>
      <c r="AV160" s="12" t="s">
        <v>83</v>
      </c>
      <c r="AW160" s="12" t="s">
        <v>34</v>
      </c>
      <c r="AX160" s="12" t="s">
        <v>74</v>
      </c>
      <c r="AY160" s="222" t="s">
        <v>114</v>
      </c>
    </row>
    <row r="161" s="12" customFormat="1">
      <c r="A161" s="12"/>
      <c r="B161" s="212"/>
      <c r="C161" s="213"/>
      <c r="D161" s="205" t="s">
        <v>126</v>
      </c>
      <c r="E161" s="214" t="s">
        <v>20</v>
      </c>
      <c r="F161" s="215" t="s">
        <v>213</v>
      </c>
      <c r="G161" s="213"/>
      <c r="H161" s="216">
        <v>21.289999999999999</v>
      </c>
      <c r="I161" s="217"/>
      <c r="J161" s="213"/>
      <c r="K161" s="213"/>
      <c r="L161" s="218"/>
      <c r="M161" s="219"/>
      <c r="N161" s="220"/>
      <c r="O161" s="220"/>
      <c r="P161" s="220"/>
      <c r="Q161" s="220"/>
      <c r="R161" s="220"/>
      <c r="S161" s="220"/>
      <c r="T161" s="221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22" t="s">
        <v>126</v>
      </c>
      <c r="AU161" s="222" t="s">
        <v>8</v>
      </c>
      <c r="AV161" s="12" t="s">
        <v>83</v>
      </c>
      <c r="AW161" s="12" t="s">
        <v>34</v>
      </c>
      <c r="AX161" s="12" t="s">
        <v>74</v>
      </c>
      <c r="AY161" s="222" t="s">
        <v>114</v>
      </c>
    </row>
    <row r="162" s="12" customFormat="1">
      <c r="A162" s="12"/>
      <c r="B162" s="212"/>
      <c r="C162" s="213"/>
      <c r="D162" s="205" t="s">
        <v>126</v>
      </c>
      <c r="E162" s="214" t="s">
        <v>20</v>
      </c>
      <c r="F162" s="215" t="s">
        <v>214</v>
      </c>
      <c r="G162" s="213"/>
      <c r="H162" s="216">
        <v>5.1500000000000004</v>
      </c>
      <c r="I162" s="217"/>
      <c r="J162" s="213"/>
      <c r="K162" s="213"/>
      <c r="L162" s="218"/>
      <c r="M162" s="219"/>
      <c r="N162" s="220"/>
      <c r="O162" s="220"/>
      <c r="P162" s="220"/>
      <c r="Q162" s="220"/>
      <c r="R162" s="220"/>
      <c r="S162" s="220"/>
      <c r="T162" s="221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22" t="s">
        <v>126</v>
      </c>
      <c r="AU162" s="222" t="s">
        <v>8</v>
      </c>
      <c r="AV162" s="12" t="s">
        <v>83</v>
      </c>
      <c r="AW162" s="12" t="s">
        <v>34</v>
      </c>
      <c r="AX162" s="12" t="s">
        <v>74</v>
      </c>
      <c r="AY162" s="222" t="s">
        <v>114</v>
      </c>
    </row>
    <row r="163" s="12" customFormat="1">
      <c r="A163" s="12"/>
      <c r="B163" s="212"/>
      <c r="C163" s="213"/>
      <c r="D163" s="205" t="s">
        <v>126</v>
      </c>
      <c r="E163" s="214" t="s">
        <v>20</v>
      </c>
      <c r="F163" s="215" t="s">
        <v>215</v>
      </c>
      <c r="G163" s="213"/>
      <c r="H163" s="216">
        <v>145.03999999999999</v>
      </c>
      <c r="I163" s="217"/>
      <c r="J163" s="213"/>
      <c r="K163" s="213"/>
      <c r="L163" s="218"/>
      <c r="M163" s="219"/>
      <c r="N163" s="220"/>
      <c r="O163" s="220"/>
      <c r="P163" s="220"/>
      <c r="Q163" s="220"/>
      <c r="R163" s="220"/>
      <c r="S163" s="220"/>
      <c r="T163" s="221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22" t="s">
        <v>126</v>
      </c>
      <c r="AU163" s="222" t="s">
        <v>8</v>
      </c>
      <c r="AV163" s="12" t="s">
        <v>83</v>
      </c>
      <c r="AW163" s="12" t="s">
        <v>34</v>
      </c>
      <c r="AX163" s="12" t="s">
        <v>74</v>
      </c>
      <c r="AY163" s="222" t="s">
        <v>114</v>
      </c>
    </row>
    <row r="164" s="12" customFormat="1">
      <c r="A164" s="12"/>
      <c r="B164" s="212"/>
      <c r="C164" s="213"/>
      <c r="D164" s="205" t="s">
        <v>126</v>
      </c>
      <c r="E164" s="214" t="s">
        <v>20</v>
      </c>
      <c r="F164" s="215" t="s">
        <v>216</v>
      </c>
      <c r="G164" s="213"/>
      <c r="H164" s="216">
        <v>182.65000000000001</v>
      </c>
      <c r="I164" s="217"/>
      <c r="J164" s="213"/>
      <c r="K164" s="213"/>
      <c r="L164" s="218"/>
      <c r="M164" s="219"/>
      <c r="N164" s="220"/>
      <c r="O164" s="220"/>
      <c r="P164" s="220"/>
      <c r="Q164" s="220"/>
      <c r="R164" s="220"/>
      <c r="S164" s="220"/>
      <c r="T164" s="221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22" t="s">
        <v>126</v>
      </c>
      <c r="AU164" s="222" t="s">
        <v>8</v>
      </c>
      <c r="AV164" s="12" t="s">
        <v>83</v>
      </c>
      <c r="AW164" s="12" t="s">
        <v>34</v>
      </c>
      <c r="AX164" s="12" t="s">
        <v>74</v>
      </c>
      <c r="AY164" s="222" t="s">
        <v>114</v>
      </c>
    </row>
    <row r="165" s="12" customFormat="1">
      <c r="A165" s="12"/>
      <c r="B165" s="212"/>
      <c r="C165" s="213"/>
      <c r="D165" s="205" t="s">
        <v>126</v>
      </c>
      <c r="E165" s="214" t="s">
        <v>20</v>
      </c>
      <c r="F165" s="215" t="s">
        <v>217</v>
      </c>
      <c r="G165" s="213"/>
      <c r="H165" s="216">
        <v>152.21000000000001</v>
      </c>
      <c r="I165" s="217"/>
      <c r="J165" s="213"/>
      <c r="K165" s="213"/>
      <c r="L165" s="218"/>
      <c r="M165" s="219"/>
      <c r="N165" s="220"/>
      <c r="O165" s="220"/>
      <c r="P165" s="220"/>
      <c r="Q165" s="220"/>
      <c r="R165" s="220"/>
      <c r="S165" s="220"/>
      <c r="T165" s="221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22" t="s">
        <v>126</v>
      </c>
      <c r="AU165" s="222" t="s">
        <v>8</v>
      </c>
      <c r="AV165" s="12" t="s">
        <v>83</v>
      </c>
      <c r="AW165" s="12" t="s">
        <v>34</v>
      </c>
      <c r="AX165" s="12" t="s">
        <v>74</v>
      </c>
      <c r="AY165" s="222" t="s">
        <v>114</v>
      </c>
    </row>
    <row r="166" s="12" customFormat="1">
      <c r="A166" s="12"/>
      <c r="B166" s="212"/>
      <c r="C166" s="213"/>
      <c r="D166" s="205" t="s">
        <v>126</v>
      </c>
      <c r="E166" s="214" t="s">
        <v>20</v>
      </c>
      <c r="F166" s="215" t="s">
        <v>218</v>
      </c>
      <c r="G166" s="213"/>
      <c r="H166" s="216">
        <v>39.479999999999997</v>
      </c>
      <c r="I166" s="217"/>
      <c r="J166" s="213"/>
      <c r="K166" s="213"/>
      <c r="L166" s="218"/>
      <c r="M166" s="219"/>
      <c r="N166" s="220"/>
      <c r="O166" s="220"/>
      <c r="P166" s="220"/>
      <c r="Q166" s="220"/>
      <c r="R166" s="220"/>
      <c r="S166" s="220"/>
      <c r="T166" s="221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22" t="s">
        <v>126</v>
      </c>
      <c r="AU166" s="222" t="s">
        <v>8</v>
      </c>
      <c r="AV166" s="12" t="s">
        <v>83</v>
      </c>
      <c r="AW166" s="12" t="s">
        <v>34</v>
      </c>
      <c r="AX166" s="12" t="s">
        <v>74</v>
      </c>
      <c r="AY166" s="222" t="s">
        <v>114</v>
      </c>
    </row>
    <row r="167" s="13" customFormat="1">
      <c r="A167" s="13"/>
      <c r="B167" s="223"/>
      <c r="C167" s="224"/>
      <c r="D167" s="205" t="s">
        <v>126</v>
      </c>
      <c r="E167" s="225" t="s">
        <v>20</v>
      </c>
      <c r="F167" s="226" t="s">
        <v>180</v>
      </c>
      <c r="G167" s="224"/>
      <c r="H167" s="225" t="s">
        <v>20</v>
      </c>
      <c r="I167" s="227"/>
      <c r="J167" s="224"/>
      <c r="K167" s="224"/>
      <c r="L167" s="228"/>
      <c r="M167" s="229"/>
      <c r="N167" s="230"/>
      <c r="O167" s="230"/>
      <c r="P167" s="230"/>
      <c r="Q167" s="230"/>
      <c r="R167" s="230"/>
      <c r="S167" s="230"/>
      <c r="T167" s="23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2" t="s">
        <v>126</v>
      </c>
      <c r="AU167" s="232" t="s">
        <v>8</v>
      </c>
      <c r="AV167" s="13" t="s">
        <v>8</v>
      </c>
      <c r="AW167" s="13" t="s">
        <v>34</v>
      </c>
      <c r="AX167" s="13" t="s">
        <v>74</v>
      </c>
      <c r="AY167" s="232" t="s">
        <v>114</v>
      </c>
    </row>
    <row r="168" s="12" customFormat="1">
      <c r="A168" s="12"/>
      <c r="B168" s="212"/>
      <c r="C168" s="213"/>
      <c r="D168" s="205" t="s">
        <v>126</v>
      </c>
      <c r="E168" s="214" t="s">
        <v>20</v>
      </c>
      <c r="F168" s="215" t="s">
        <v>181</v>
      </c>
      <c r="G168" s="213"/>
      <c r="H168" s="216">
        <v>31.48</v>
      </c>
      <c r="I168" s="217"/>
      <c r="J168" s="213"/>
      <c r="K168" s="213"/>
      <c r="L168" s="218"/>
      <c r="M168" s="219"/>
      <c r="N168" s="220"/>
      <c r="O168" s="220"/>
      <c r="P168" s="220"/>
      <c r="Q168" s="220"/>
      <c r="R168" s="220"/>
      <c r="S168" s="220"/>
      <c r="T168" s="221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22" t="s">
        <v>126</v>
      </c>
      <c r="AU168" s="222" t="s">
        <v>8</v>
      </c>
      <c r="AV168" s="12" t="s">
        <v>83</v>
      </c>
      <c r="AW168" s="12" t="s">
        <v>34</v>
      </c>
      <c r="AX168" s="12" t="s">
        <v>74</v>
      </c>
      <c r="AY168" s="222" t="s">
        <v>114</v>
      </c>
    </row>
    <row r="169" s="12" customFormat="1">
      <c r="A169" s="12"/>
      <c r="B169" s="212"/>
      <c r="C169" s="213"/>
      <c r="D169" s="205" t="s">
        <v>126</v>
      </c>
      <c r="E169" s="214" t="s">
        <v>20</v>
      </c>
      <c r="F169" s="215" t="s">
        <v>219</v>
      </c>
      <c r="G169" s="213"/>
      <c r="H169" s="216">
        <v>6.2699999999999996</v>
      </c>
      <c r="I169" s="217"/>
      <c r="J169" s="213"/>
      <c r="K169" s="213"/>
      <c r="L169" s="218"/>
      <c r="M169" s="219"/>
      <c r="N169" s="220"/>
      <c r="O169" s="220"/>
      <c r="P169" s="220"/>
      <c r="Q169" s="220"/>
      <c r="R169" s="220"/>
      <c r="S169" s="220"/>
      <c r="T169" s="221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22" t="s">
        <v>126</v>
      </c>
      <c r="AU169" s="222" t="s">
        <v>8</v>
      </c>
      <c r="AV169" s="12" t="s">
        <v>83</v>
      </c>
      <c r="AW169" s="12" t="s">
        <v>34</v>
      </c>
      <c r="AX169" s="12" t="s">
        <v>74</v>
      </c>
      <c r="AY169" s="222" t="s">
        <v>114</v>
      </c>
    </row>
    <row r="170" s="15" customFormat="1">
      <c r="A170" s="15"/>
      <c r="B170" s="244"/>
      <c r="C170" s="245"/>
      <c r="D170" s="205" t="s">
        <v>126</v>
      </c>
      <c r="E170" s="246" t="s">
        <v>20</v>
      </c>
      <c r="F170" s="247" t="s">
        <v>220</v>
      </c>
      <c r="G170" s="245"/>
      <c r="H170" s="248">
        <v>598.93000000000006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4" t="s">
        <v>126</v>
      </c>
      <c r="AU170" s="254" t="s">
        <v>8</v>
      </c>
      <c r="AV170" s="15" t="s">
        <v>120</v>
      </c>
      <c r="AW170" s="15" t="s">
        <v>34</v>
      </c>
      <c r="AX170" s="15" t="s">
        <v>8</v>
      </c>
      <c r="AY170" s="254" t="s">
        <v>114</v>
      </c>
    </row>
    <row r="171" s="2" customFormat="1" ht="16.5" customHeight="1">
      <c r="A171" s="39"/>
      <c r="B171" s="40"/>
      <c r="C171" s="193" t="s">
        <v>221</v>
      </c>
      <c r="D171" s="193" t="s">
        <v>115</v>
      </c>
      <c r="E171" s="194" t="s">
        <v>222</v>
      </c>
      <c r="F171" s="195" t="s">
        <v>223</v>
      </c>
      <c r="G171" s="196" t="s">
        <v>118</v>
      </c>
      <c r="H171" s="197">
        <v>69.959999999999994</v>
      </c>
      <c r="I171" s="198"/>
      <c r="J171" s="197">
        <f>ROUND(I171*H171,0)</f>
        <v>0</v>
      </c>
      <c r="K171" s="195" t="s">
        <v>119</v>
      </c>
      <c r="L171" s="45"/>
      <c r="M171" s="199" t="s">
        <v>20</v>
      </c>
      <c r="N171" s="200" t="s">
        <v>45</v>
      </c>
      <c r="O171" s="85"/>
      <c r="P171" s="201">
        <f>O171*H171</f>
        <v>0</v>
      </c>
      <c r="Q171" s="201">
        <v>0.00084999999999999995</v>
      </c>
      <c r="R171" s="201">
        <f>Q171*H171</f>
        <v>0.059465999999999991</v>
      </c>
      <c r="S171" s="201">
        <v>0</v>
      </c>
      <c r="T171" s="202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03" t="s">
        <v>120</v>
      </c>
      <c r="AT171" s="203" t="s">
        <v>115</v>
      </c>
      <c r="AU171" s="203" t="s">
        <v>8</v>
      </c>
      <c r="AY171" s="18" t="s">
        <v>114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8" t="s">
        <v>8</v>
      </c>
      <c r="BK171" s="204">
        <f>ROUND(I171*H171,0)</f>
        <v>0</v>
      </c>
      <c r="BL171" s="18" t="s">
        <v>120</v>
      </c>
      <c r="BM171" s="203" t="s">
        <v>224</v>
      </c>
    </row>
    <row r="172" s="2" customFormat="1">
      <c r="A172" s="39"/>
      <c r="B172" s="40"/>
      <c r="C172" s="41"/>
      <c r="D172" s="205" t="s">
        <v>122</v>
      </c>
      <c r="E172" s="41"/>
      <c r="F172" s="206" t="s">
        <v>225</v>
      </c>
      <c r="G172" s="41"/>
      <c r="H172" s="41"/>
      <c r="I172" s="207"/>
      <c r="J172" s="41"/>
      <c r="K172" s="41"/>
      <c r="L172" s="45"/>
      <c r="M172" s="208"/>
      <c r="N172" s="209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122</v>
      </c>
      <c r="AU172" s="18" t="s">
        <v>8</v>
      </c>
    </row>
    <row r="173" s="2" customFormat="1">
      <c r="A173" s="39"/>
      <c r="B173" s="40"/>
      <c r="C173" s="41"/>
      <c r="D173" s="210" t="s">
        <v>124</v>
      </c>
      <c r="E173" s="41"/>
      <c r="F173" s="211" t="s">
        <v>226</v>
      </c>
      <c r="G173" s="41"/>
      <c r="H173" s="41"/>
      <c r="I173" s="207"/>
      <c r="J173" s="41"/>
      <c r="K173" s="41"/>
      <c r="L173" s="45"/>
      <c r="M173" s="208"/>
      <c r="N173" s="209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124</v>
      </c>
      <c r="AU173" s="18" t="s">
        <v>8</v>
      </c>
    </row>
    <row r="174" s="13" customFormat="1">
      <c r="A174" s="13"/>
      <c r="B174" s="223"/>
      <c r="C174" s="224"/>
      <c r="D174" s="205" t="s">
        <v>126</v>
      </c>
      <c r="E174" s="225" t="s">
        <v>20</v>
      </c>
      <c r="F174" s="226" t="s">
        <v>227</v>
      </c>
      <c r="G174" s="224"/>
      <c r="H174" s="225" t="s">
        <v>20</v>
      </c>
      <c r="I174" s="227"/>
      <c r="J174" s="224"/>
      <c r="K174" s="224"/>
      <c r="L174" s="228"/>
      <c r="M174" s="229"/>
      <c r="N174" s="230"/>
      <c r="O174" s="230"/>
      <c r="P174" s="230"/>
      <c r="Q174" s="230"/>
      <c r="R174" s="230"/>
      <c r="S174" s="230"/>
      <c r="T174" s="23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2" t="s">
        <v>126</v>
      </c>
      <c r="AU174" s="232" t="s">
        <v>8</v>
      </c>
      <c r="AV174" s="13" t="s">
        <v>8</v>
      </c>
      <c r="AW174" s="13" t="s">
        <v>34</v>
      </c>
      <c r="AX174" s="13" t="s">
        <v>74</v>
      </c>
      <c r="AY174" s="232" t="s">
        <v>114</v>
      </c>
    </row>
    <row r="175" s="12" customFormat="1">
      <c r="A175" s="12"/>
      <c r="B175" s="212"/>
      <c r="C175" s="213"/>
      <c r="D175" s="205" t="s">
        <v>126</v>
      </c>
      <c r="E175" s="214" t="s">
        <v>20</v>
      </c>
      <c r="F175" s="215" t="s">
        <v>228</v>
      </c>
      <c r="G175" s="213"/>
      <c r="H175" s="216">
        <v>69.959999999999994</v>
      </c>
      <c r="I175" s="217"/>
      <c r="J175" s="213"/>
      <c r="K175" s="213"/>
      <c r="L175" s="218"/>
      <c r="M175" s="219"/>
      <c r="N175" s="220"/>
      <c r="O175" s="220"/>
      <c r="P175" s="220"/>
      <c r="Q175" s="220"/>
      <c r="R175" s="220"/>
      <c r="S175" s="220"/>
      <c r="T175" s="221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22" t="s">
        <v>126</v>
      </c>
      <c r="AU175" s="222" t="s">
        <v>8</v>
      </c>
      <c r="AV175" s="12" t="s">
        <v>83</v>
      </c>
      <c r="AW175" s="12" t="s">
        <v>34</v>
      </c>
      <c r="AX175" s="12" t="s">
        <v>8</v>
      </c>
      <c r="AY175" s="222" t="s">
        <v>114</v>
      </c>
    </row>
    <row r="176" s="2" customFormat="1" ht="16.5" customHeight="1">
      <c r="A176" s="39"/>
      <c r="B176" s="40"/>
      <c r="C176" s="193" t="s">
        <v>229</v>
      </c>
      <c r="D176" s="193" t="s">
        <v>115</v>
      </c>
      <c r="E176" s="194" t="s">
        <v>230</v>
      </c>
      <c r="F176" s="195" t="s">
        <v>231</v>
      </c>
      <c r="G176" s="196" t="s">
        <v>118</v>
      </c>
      <c r="H176" s="197">
        <v>598.92999999999995</v>
      </c>
      <c r="I176" s="198"/>
      <c r="J176" s="197">
        <f>ROUND(I176*H176,0)</f>
        <v>0</v>
      </c>
      <c r="K176" s="195" t="s">
        <v>119</v>
      </c>
      <c r="L176" s="45"/>
      <c r="M176" s="199" t="s">
        <v>20</v>
      </c>
      <c r="N176" s="200" t="s">
        <v>45</v>
      </c>
      <c r="O176" s="85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03" t="s">
        <v>120</v>
      </c>
      <c r="AT176" s="203" t="s">
        <v>115</v>
      </c>
      <c r="AU176" s="203" t="s">
        <v>8</v>
      </c>
      <c r="AY176" s="18" t="s">
        <v>114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8" t="s">
        <v>8</v>
      </c>
      <c r="BK176" s="204">
        <f>ROUND(I176*H176,0)</f>
        <v>0</v>
      </c>
      <c r="BL176" s="18" t="s">
        <v>120</v>
      </c>
      <c r="BM176" s="203" t="s">
        <v>232</v>
      </c>
    </row>
    <row r="177" s="2" customFormat="1">
      <c r="A177" s="39"/>
      <c r="B177" s="40"/>
      <c r="C177" s="41"/>
      <c r="D177" s="205" t="s">
        <v>122</v>
      </c>
      <c r="E177" s="41"/>
      <c r="F177" s="206" t="s">
        <v>233</v>
      </c>
      <c r="G177" s="41"/>
      <c r="H177" s="41"/>
      <c r="I177" s="207"/>
      <c r="J177" s="41"/>
      <c r="K177" s="41"/>
      <c r="L177" s="45"/>
      <c r="M177" s="208"/>
      <c r="N177" s="209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122</v>
      </c>
      <c r="AU177" s="18" t="s">
        <v>8</v>
      </c>
    </row>
    <row r="178" s="2" customFormat="1">
      <c r="A178" s="39"/>
      <c r="B178" s="40"/>
      <c r="C178" s="41"/>
      <c r="D178" s="210" t="s">
        <v>124</v>
      </c>
      <c r="E178" s="41"/>
      <c r="F178" s="211" t="s">
        <v>234</v>
      </c>
      <c r="G178" s="41"/>
      <c r="H178" s="41"/>
      <c r="I178" s="207"/>
      <c r="J178" s="41"/>
      <c r="K178" s="41"/>
      <c r="L178" s="45"/>
      <c r="M178" s="208"/>
      <c r="N178" s="209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124</v>
      </c>
      <c r="AU178" s="18" t="s">
        <v>8</v>
      </c>
    </row>
    <row r="179" s="2" customFormat="1" ht="16.5" customHeight="1">
      <c r="A179" s="39"/>
      <c r="B179" s="40"/>
      <c r="C179" s="193" t="s">
        <v>235</v>
      </c>
      <c r="D179" s="193" t="s">
        <v>115</v>
      </c>
      <c r="E179" s="194" t="s">
        <v>236</v>
      </c>
      <c r="F179" s="195" t="s">
        <v>237</v>
      </c>
      <c r="G179" s="196" t="s">
        <v>118</v>
      </c>
      <c r="H179" s="197">
        <v>69.959999999999994</v>
      </c>
      <c r="I179" s="198"/>
      <c r="J179" s="197">
        <f>ROUND(I179*H179,0)</f>
        <v>0</v>
      </c>
      <c r="K179" s="195" t="s">
        <v>119</v>
      </c>
      <c r="L179" s="45"/>
      <c r="M179" s="199" t="s">
        <v>20</v>
      </c>
      <c r="N179" s="200" t="s">
        <v>45</v>
      </c>
      <c r="O179" s="85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03" t="s">
        <v>120</v>
      </c>
      <c r="AT179" s="203" t="s">
        <v>115</v>
      </c>
      <c r="AU179" s="203" t="s">
        <v>8</v>
      </c>
      <c r="AY179" s="18" t="s">
        <v>114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8" t="s">
        <v>8</v>
      </c>
      <c r="BK179" s="204">
        <f>ROUND(I179*H179,0)</f>
        <v>0</v>
      </c>
      <c r="BL179" s="18" t="s">
        <v>120</v>
      </c>
      <c r="BM179" s="203" t="s">
        <v>238</v>
      </c>
    </row>
    <row r="180" s="2" customFormat="1">
      <c r="A180" s="39"/>
      <c r="B180" s="40"/>
      <c r="C180" s="41"/>
      <c r="D180" s="205" t="s">
        <v>122</v>
      </c>
      <c r="E180" s="41"/>
      <c r="F180" s="206" t="s">
        <v>239</v>
      </c>
      <c r="G180" s="41"/>
      <c r="H180" s="41"/>
      <c r="I180" s="207"/>
      <c r="J180" s="41"/>
      <c r="K180" s="41"/>
      <c r="L180" s="45"/>
      <c r="M180" s="208"/>
      <c r="N180" s="209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122</v>
      </c>
      <c r="AU180" s="18" t="s">
        <v>8</v>
      </c>
    </row>
    <row r="181" s="2" customFormat="1">
      <c r="A181" s="39"/>
      <c r="B181" s="40"/>
      <c r="C181" s="41"/>
      <c r="D181" s="210" t="s">
        <v>124</v>
      </c>
      <c r="E181" s="41"/>
      <c r="F181" s="211" t="s">
        <v>240</v>
      </c>
      <c r="G181" s="41"/>
      <c r="H181" s="41"/>
      <c r="I181" s="207"/>
      <c r="J181" s="41"/>
      <c r="K181" s="41"/>
      <c r="L181" s="45"/>
      <c r="M181" s="208"/>
      <c r="N181" s="209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124</v>
      </c>
      <c r="AU181" s="18" t="s">
        <v>8</v>
      </c>
    </row>
    <row r="182" s="2" customFormat="1" ht="16.5" customHeight="1">
      <c r="A182" s="39"/>
      <c r="B182" s="40"/>
      <c r="C182" s="193" t="s">
        <v>9</v>
      </c>
      <c r="D182" s="193" t="s">
        <v>115</v>
      </c>
      <c r="E182" s="194" t="s">
        <v>241</v>
      </c>
      <c r="F182" s="195" t="s">
        <v>242</v>
      </c>
      <c r="G182" s="196" t="s">
        <v>150</v>
      </c>
      <c r="H182" s="197">
        <v>210.22</v>
      </c>
      <c r="I182" s="198"/>
      <c r="J182" s="197">
        <f>ROUND(I182*H182,0)</f>
        <v>0</v>
      </c>
      <c r="K182" s="195" t="s">
        <v>20</v>
      </c>
      <c r="L182" s="45"/>
      <c r="M182" s="199" t="s">
        <v>20</v>
      </c>
      <c r="N182" s="200" t="s">
        <v>45</v>
      </c>
      <c r="O182" s="85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03" t="s">
        <v>120</v>
      </c>
      <c r="AT182" s="203" t="s">
        <v>115</v>
      </c>
      <c r="AU182" s="203" t="s">
        <v>8</v>
      </c>
      <c r="AY182" s="18" t="s">
        <v>114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8" t="s">
        <v>8</v>
      </c>
      <c r="BK182" s="204">
        <f>ROUND(I182*H182,0)</f>
        <v>0</v>
      </c>
      <c r="BL182" s="18" t="s">
        <v>120</v>
      </c>
      <c r="BM182" s="203" t="s">
        <v>243</v>
      </c>
    </row>
    <row r="183" s="2" customFormat="1">
      <c r="A183" s="39"/>
      <c r="B183" s="40"/>
      <c r="C183" s="41"/>
      <c r="D183" s="205" t="s">
        <v>122</v>
      </c>
      <c r="E183" s="41"/>
      <c r="F183" s="206" t="s">
        <v>242</v>
      </c>
      <c r="G183" s="41"/>
      <c r="H183" s="41"/>
      <c r="I183" s="207"/>
      <c r="J183" s="41"/>
      <c r="K183" s="41"/>
      <c r="L183" s="45"/>
      <c r="M183" s="208"/>
      <c r="N183" s="209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122</v>
      </c>
      <c r="AU183" s="18" t="s">
        <v>8</v>
      </c>
    </row>
    <row r="184" s="2" customFormat="1" ht="16.5" customHeight="1">
      <c r="A184" s="39"/>
      <c r="B184" s="40"/>
      <c r="C184" s="193" t="s">
        <v>244</v>
      </c>
      <c r="D184" s="193" t="s">
        <v>115</v>
      </c>
      <c r="E184" s="194" t="s">
        <v>245</v>
      </c>
      <c r="F184" s="195" t="s">
        <v>246</v>
      </c>
      <c r="G184" s="196" t="s">
        <v>150</v>
      </c>
      <c r="H184" s="197">
        <v>171.59</v>
      </c>
      <c r="I184" s="198"/>
      <c r="J184" s="197">
        <f>ROUND(I184*H184,0)</f>
        <v>0</v>
      </c>
      <c r="K184" s="195" t="s">
        <v>119</v>
      </c>
      <c r="L184" s="45"/>
      <c r="M184" s="199" t="s">
        <v>20</v>
      </c>
      <c r="N184" s="200" t="s">
        <v>45</v>
      </c>
      <c r="O184" s="85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03" t="s">
        <v>120</v>
      </c>
      <c r="AT184" s="203" t="s">
        <v>115</v>
      </c>
      <c r="AU184" s="203" t="s">
        <v>8</v>
      </c>
      <c r="AY184" s="18" t="s">
        <v>114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8" t="s">
        <v>8</v>
      </c>
      <c r="BK184" s="204">
        <f>ROUND(I184*H184,0)</f>
        <v>0</v>
      </c>
      <c r="BL184" s="18" t="s">
        <v>120</v>
      </c>
      <c r="BM184" s="203" t="s">
        <v>247</v>
      </c>
    </row>
    <row r="185" s="2" customFormat="1">
      <c r="A185" s="39"/>
      <c r="B185" s="40"/>
      <c r="C185" s="41"/>
      <c r="D185" s="205" t="s">
        <v>122</v>
      </c>
      <c r="E185" s="41"/>
      <c r="F185" s="206" t="s">
        <v>248</v>
      </c>
      <c r="G185" s="41"/>
      <c r="H185" s="41"/>
      <c r="I185" s="207"/>
      <c r="J185" s="41"/>
      <c r="K185" s="41"/>
      <c r="L185" s="45"/>
      <c r="M185" s="208"/>
      <c r="N185" s="209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122</v>
      </c>
      <c r="AU185" s="18" t="s">
        <v>8</v>
      </c>
    </row>
    <row r="186" s="2" customFormat="1">
      <c r="A186" s="39"/>
      <c r="B186" s="40"/>
      <c r="C186" s="41"/>
      <c r="D186" s="210" t="s">
        <v>124</v>
      </c>
      <c r="E186" s="41"/>
      <c r="F186" s="211" t="s">
        <v>249</v>
      </c>
      <c r="G186" s="41"/>
      <c r="H186" s="41"/>
      <c r="I186" s="207"/>
      <c r="J186" s="41"/>
      <c r="K186" s="41"/>
      <c r="L186" s="45"/>
      <c r="M186" s="208"/>
      <c r="N186" s="209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124</v>
      </c>
      <c r="AU186" s="18" t="s">
        <v>8</v>
      </c>
    </row>
    <row r="187" s="12" customFormat="1">
      <c r="A187" s="12"/>
      <c r="B187" s="212"/>
      <c r="C187" s="213"/>
      <c r="D187" s="205" t="s">
        <v>126</v>
      </c>
      <c r="E187" s="214" t="s">
        <v>20</v>
      </c>
      <c r="F187" s="215" t="s">
        <v>250</v>
      </c>
      <c r="G187" s="213"/>
      <c r="H187" s="216">
        <v>372.85000000000002</v>
      </c>
      <c r="I187" s="217"/>
      <c r="J187" s="213"/>
      <c r="K187" s="213"/>
      <c r="L187" s="218"/>
      <c r="M187" s="219"/>
      <c r="N187" s="220"/>
      <c r="O187" s="220"/>
      <c r="P187" s="220"/>
      <c r="Q187" s="220"/>
      <c r="R187" s="220"/>
      <c r="S187" s="220"/>
      <c r="T187" s="221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22" t="s">
        <v>126</v>
      </c>
      <c r="AU187" s="222" t="s">
        <v>8</v>
      </c>
      <c r="AV187" s="12" t="s">
        <v>83</v>
      </c>
      <c r="AW187" s="12" t="s">
        <v>34</v>
      </c>
      <c r="AX187" s="12" t="s">
        <v>74</v>
      </c>
      <c r="AY187" s="222" t="s">
        <v>114</v>
      </c>
    </row>
    <row r="188" s="12" customFormat="1">
      <c r="A188" s="12"/>
      <c r="B188" s="212"/>
      <c r="C188" s="213"/>
      <c r="D188" s="205" t="s">
        <v>126</v>
      </c>
      <c r="E188" s="214" t="s">
        <v>20</v>
      </c>
      <c r="F188" s="215" t="s">
        <v>251</v>
      </c>
      <c r="G188" s="213"/>
      <c r="H188" s="216">
        <v>8.9600000000000009</v>
      </c>
      <c r="I188" s="217"/>
      <c r="J188" s="213"/>
      <c r="K188" s="213"/>
      <c r="L188" s="218"/>
      <c r="M188" s="219"/>
      <c r="N188" s="220"/>
      <c r="O188" s="220"/>
      <c r="P188" s="220"/>
      <c r="Q188" s="220"/>
      <c r="R188" s="220"/>
      <c r="S188" s="220"/>
      <c r="T188" s="221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22" t="s">
        <v>126</v>
      </c>
      <c r="AU188" s="222" t="s">
        <v>8</v>
      </c>
      <c r="AV188" s="12" t="s">
        <v>83</v>
      </c>
      <c r="AW188" s="12" t="s">
        <v>34</v>
      </c>
      <c r="AX188" s="12" t="s">
        <v>74</v>
      </c>
      <c r="AY188" s="222" t="s">
        <v>114</v>
      </c>
    </row>
    <row r="189" s="12" customFormat="1">
      <c r="A189" s="12"/>
      <c r="B189" s="212"/>
      <c r="C189" s="213"/>
      <c r="D189" s="205" t="s">
        <v>126</v>
      </c>
      <c r="E189" s="214" t="s">
        <v>20</v>
      </c>
      <c r="F189" s="215" t="s">
        <v>252</v>
      </c>
      <c r="G189" s="213"/>
      <c r="H189" s="216">
        <v>-210.22</v>
      </c>
      <c r="I189" s="217"/>
      <c r="J189" s="213"/>
      <c r="K189" s="213"/>
      <c r="L189" s="218"/>
      <c r="M189" s="219"/>
      <c r="N189" s="220"/>
      <c r="O189" s="220"/>
      <c r="P189" s="220"/>
      <c r="Q189" s="220"/>
      <c r="R189" s="220"/>
      <c r="S189" s="220"/>
      <c r="T189" s="221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22" t="s">
        <v>126</v>
      </c>
      <c r="AU189" s="222" t="s">
        <v>8</v>
      </c>
      <c r="AV189" s="12" t="s">
        <v>83</v>
      </c>
      <c r="AW189" s="12" t="s">
        <v>34</v>
      </c>
      <c r="AX189" s="12" t="s">
        <v>74</v>
      </c>
      <c r="AY189" s="222" t="s">
        <v>114</v>
      </c>
    </row>
    <row r="190" s="15" customFormat="1">
      <c r="A190" s="15"/>
      <c r="B190" s="244"/>
      <c r="C190" s="245"/>
      <c r="D190" s="205" t="s">
        <v>126</v>
      </c>
      <c r="E190" s="246" t="s">
        <v>20</v>
      </c>
      <c r="F190" s="247" t="s">
        <v>220</v>
      </c>
      <c r="G190" s="245"/>
      <c r="H190" s="248">
        <v>171.59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4" t="s">
        <v>126</v>
      </c>
      <c r="AU190" s="254" t="s">
        <v>8</v>
      </c>
      <c r="AV190" s="15" t="s">
        <v>120</v>
      </c>
      <c r="AW190" s="15" t="s">
        <v>34</v>
      </c>
      <c r="AX190" s="15" t="s">
        <v>8</v>
      </c>
      <c r="AY190" s="254" t="s">
        <v>114</v>
      </c>
    </row>
    <row r="191" s="2" customFormat="1" ht="16.5" customHeight="1">
      <c r="A191" s="39"/>
      <c r="B191" s="40"/>
      <c r="C191" s="193" t="s">
        <v>253</v>
      </c>
      <c r="D191" s="193" t="s">
        <v>115</v>
      </c>
      <c r="E191" s="194" t="s">
        <v>254</v>
      </c>
      <c r="F191" s="195" t="s">
        <v>255</v>
      </c>
      <c r="G191" s="196" t="s">
        <v>150</v>
      </c>
      <c r="H191" s="197">
        <v>120.91</v>
      </c>
      <c r="I191" s="198"/>
      <c r="J191" s="197">
        <f>ROUND(I191*H191,0)</f>
        <v>0</v>
      </c>
      <c r="K191" s="195" t="s">
        <v>119</v>
      </c>
      <c r="L191" s="45"/>
      <c r="M191" s="199" t="s">
        <v>20</v>
      </c>
      <c r="N191" s="200" t="s">
        <v>45</v>
      </c>
      <c r="O191" s="85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03" t="s">
        <v>120</v>
      </c>
      <c r="AT191" s="203" t="s">
        <v>115</v>
      </c>
      <c r="AU191" s="203" t="s">
        <v>8</v>
      </c>
      <c r="AY191" s="18" t="s">
        <v>114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8" t="s">
        <v>8</v>
      </c>
      <c r="BK191" s="204">
        <f>ROUND(I191*H191,0)</f>
        <v>0</v>
      </c>
      <c r="BL191" s="18" t="s">
        <v>120</v>
      </c>
      <c r="BM191" s="203" t="s">
        <v>256</v>
      </c>
    </row>
    <row r="192" s="2" customFormat="1">
      <c r="A192" s="39"/>
      <c r="B192" s="40"/>
      <c r="C192" s="41"/>
      <c r="D192" s="205" t="s">
        <v>122</v>
      </c>
      <c r="E192" s="41"/>
      <c r="F192" s="206" t="s">
        <v>257</v>
      </c>
      <c r="G192" s="41"/>
      <c r="H192" s="41"/>
      <c r="I192" s="207"/>
      <c r="J192" s="41"/>
      <c r="K192" s="41"/>
      <c r="L192" s="45"/>
      <c r="M192" s="208"/>
      <c r="N192" s="209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122</v>
      </c>
      <c r="AU192" s="18" t="s">
        <v>8</v>
      </c>
    </row>
    <row r="193" s="2" customFormat="1">
      <c r="A193" s="39"/>
      <c r="B193" s="40"/>
      <c r="C193" s="41"/>
      <c r="D193" s="210" t="s">
        <v>124</v>
      </c>
      <c r="E193" s="41"/>
      <c r="F193" s="211" t="s">
        <v>258</v>
      </c>
      <c r="G193" s="41"/>
      <c r="H193" s="41"/>
      <c r="I193" s="207"/>
      <c r="J193" s="41"/>
      <c r="K193" s="41"/>
      <c r="L193" s="45"/>
      <c r="M193" s="208"/>
      <c r="N193" s="209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124</v>
      </c>
      <c r="AU193" s="18" t="s">
        <v>8</v>
      </c>
    </row>
    <row r="194" s="12" customFormat="1">
      <c r="A194" s="12"/>
      <c r="B194" s="212"/>
      <c r="C194" s="213"/>
      <c r="D194" s="205" t="s">
        <v>126</v>
      </c>
      <c r="E194" s="214" t="s">
        <v>20</v>
      </c>
      <c r="F194" s="215" t="s">
        <v>259</v>
      </c>
      <c r="G194" s="213"/>
      <c r="H194" s="216">
        <v>50.880000000000003</v>
      </c>
      <c r="I194" s="217"/>
      <c r="J194" s="213"/>
      <c r="K194" s="213"/>
      <c r="L194" s="218"/>
      <c r="M194" s="219"/>
      <c r="N194" s="220"/>
      <c r="O194" s="220"/>
      <c r="P194" s="220"/>
      <c r="Q194" s="220"/>
      <c r="R194" s="220"/>
      <c r="S194" s="220"/>
      <c r="T194" s="221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22" t="s">
        <v>126</v>
      </c>
      <c r="AU194" s="222" t="s">
        <v>8</v>
      </c>
      <c r="AV194" s="12" t="s">
        <v>83</v>
      </c>
      <c r="AW194" s="12" t="s">
        <v>34</v>
      </c>
      <c r="AX194" s="12" t="s">
        <v>74</v>
      </c>
      <c r="AY194" s="222" t="s">
        <v>114</v>
      </c>
    </row>
    <row r="195" s="12" customFormat="1">
      <c r="A195" s="12"/>
      <c r="B195" s="212"/>
      <c r="C195" s="213"/>
      <c r="D195" s="205" t="s">
        <v>126</v>
      </c>
      <c r="E195" s="214" t="s">
        <v>20</v>
      </c>
      <c r="F195" s="215" t="s">
        <v>260</v>
      </c>
      <c r="G195" s="213"/>
      <c r="H195" s="216">
        <v>73.379999999999995</v>
      </c>
      <c r="I195" s="217"/>
      <c r="J195" s="213"/>
      <c r="K195" s="213"/>
      <c r="L195" s="218"/>
      <c r="M195" s="219"/>
      <c r="N195" s="220"/>
      <c r="O195" s="220"/>
      <c r="P195" s="220"/>
      <c r="Q195" s="220"/>
      <c r="R195" s="220"/>
      <c r="S195" s="220"/>
      <c r="T195" s="221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22" t="s">
        <v>126</v>
      </c>
      <c r="AU195" s="222" t="s">
        <v>8</v>
      </c>
      <c r="AV195" s="12" t="s">
        <v>83</v>
      </c>
      <c r="AW195" s="12" t="s">
        <v>34</v>
      </c>
      <c r="AX195" s="12" t="s">
        <v>74</v>
      </c>
      <c r="AY195" s="222" t="s">
        <v>114</v>
      </c>
    </row>
    <row r="196" s="12" customFormat="1">
      <c r="A196" s="12"/>
      <c r="B196" s="212"/>
      <c r="C196" s="213"/>
      <c r="D196" s="205" t="s">
        <v>126</v>
      </c>
      <c r="E196" s="214" t="s">
        <v>20</v>
      </c>
      <c r="F196" s="215" t="s">
        <v>261</v>
      </c>
      <c r="G196" s="213"/>
      <c r="H196" s="216">
        <v>16.25</v>
      </c>
      <c r="I196" s="217"/>
      <c r="J196" s="213"/>
      <c r="K196" s="213"/>
      <c r="L196" s="218"/>
      <c r="M196" s="219"/>
      <c r="N196" s="220"/>
      <c r="O196" s="220"/>
      <c r="P196" s="220"/>
      <c r="Q196" s="220"/>
      <c r="R196" s="220"/>
      <c r="S196" s="220"/>
      <c r="T196" s="221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22" t="s">
        <v>126</v>
      </c>
      <c r="AU196" s="222" t="s">
        <v>8</v>
      </c>
      <c r="AV196" s="12" t="s">
        <v>83</v>
      </c>
      <c r="AW196" s="12" t="s">
        <v>34</v>
      </c>
      <c r="AX196" s="12" t="s">
        <v>74</v>
      </c>
      <c r="AY196" s="222" t="s">
        <v>114</v>
      </c>
    </row>
    <row r="197" s="12" customFormat="1">
      <c r="A197" s="12"/>
      <c r="B197" s="212"/>
      <c r="C197" s="213"/>
      <c r="D197" s="205" t="s">
        <v>126</v>
      </c>
      <c r="E197" s="214" t="s">
        <v>20</v>
      </c>
      <c r="F197" s="215" t="s">
        <v>262</v>
      </c>
      <c r="G197" s="213"/>
      <c r="H197" s="216">
        <v>5.9000000000000004</v>
      </c>
      <c r="I197" s="217"/>
      <c r="J197" s="213"/>
      <c r="K197" s="213"/>
      <c r="L197" s="218"/>
      <c r="M197" s="219"/>
      <c r="N197" s="220"/>
      <c r="O197" s="220"/>
      <c r="P197" s="220"/>
      <c r="Q197" s="220"/>
      <c r="R197" s="220"/>
      <c r="S197" s="220"/>
      <c r="T197" s="221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22" t="s">
        <v>126</v>
      </c>
      <c r="AU197" s="222" t="s">
        <v>8</v>
      </c>
      <c r="AV197" s="12" t="s">
        <v>83</v>
      </c>
      <c r="AW197" s="12" t="s">
        <v>34</v>
      </c>
      <c r="AX197" s="12" t="s">
        <v>74</v>
      </c>
      <c r="AY197" s="222" t="s">
        <v>114</v>
      </c>
    </row>
    <row r="198" s="12" customFormat="1">
      <c r="A198" s="12"/>
      <c r="B198" s="212"/>
      <c r="C198" s="213"/>
      <c r="D198" s="205" t="s">
        <v>126</v>
      </c>
      <c r="E198" s="214" t="s">
        <v>20</v>
      </c>
      <c r="F198" s="215" t="s">
        <v>263</v>
      </c>
      <c r="G198" s="213"/>
      <c r="H198" s="216">
        <v>-10.82</v>
      </c>
      <c r="I198" s="217"/>
      <c r="J198" s="213"/>
      <c r="K198" s="213"/>
      <c r="L198" s="218"/>
      <c r="M198" s="219"/>
      <c r="N198" s="220"/>
      <c r="O198" s="220"/>
      <c r="P198" s="220"/>
      <c r="Q198" s="220"/>
      <c r="R198" s="220"/>
      <c r="S198" s="220"/>
      <c r="T198" s="221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22" t="s">
        <v>126</v>
      </c>
      <c r="AU198" s="222" t="s">
        <v>8</v>
      </c>
      <c r="AV198" s="12" t="s">
        <v>83</v>
      </c>
      <c r="AW198" s="12" t="s">
        <v>34</v>
      </c>
      <c r="AX198" s="12" t="s">
        <v>74</v>
      </c>
      <c r="AY198" s="222" t="s">
        <v>114</v>
      </c>
    </row>
    <row r="199" s="12" customFormat="1">
      <c r="A199" s="12"/>
      <c r="B199" s="212"/>
      <c r="C199" s="213"/>
      <c r="D199" s="205" t="s">
        <v>126</v>
      </c>
      <c r="E199" s="214" t="s">
        <v>20</v>
      </c>
      <c r="F199" s="215" t="s">
        <v>264</v>
      </c>
      <c r="G199" s="213"/>
      <c r="H199" s="216">
        <v>-13.199999999999999</v>
      </c>
      <c r="I199" s="217"/>
      <c r="J199" s="213"/>
      <c r="K199" s="213"/>
      <c r="L199" s="218"/>
      <c r="M199" s="219"/>
      <c r="N199" s="220"/>
      <c r="O199" s="220"/>
      <c r="P199" s="220"/>
      <c r="Q199" s="220"/>
      <c r="R199" s="220"/>
      <c r="S199" s="220"/>
      <c r="T199" s="221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22" t="s">
        <v>126</v>
      </c>
      <c r="AU199" s="222" t="s">
        <v>8</v>
      </c>
      <c r="AV199" s="12" t="s">
        <v>83</v>
      </c>
      <c r="AW199" s="12" t="s">
        <v>34</v>
      </c>
      <c r="AX199" s="12" t="s">
        <v>74</v>
      </c>
      <c r="AY199" s="222" t="s">
        <v>114</v>
      </c>
    </row>
    <row r="200" s="12" customFormat="1">
      <c r="A200" s="12"/>
      <c r="B200" s="212"/>
      <c r="C200" s="213"/>
      <c r="D200" s="205" t="s">
        <v>126</v>
      </c>
      <c r="E200" s="214" t="s">
        <v>20</v>
      </c>
      <c r="F200" s="215" t="s">
        <v>265</v>
      </c>
      <c r="G200" s="213"/>
      <c r="H200" s="216">
        <v>-1.48</v>
      </c>
      <c r="I200" s="217"/>
      <c r="J200" s="213"/>
      <c r="K200" s="213"/>
      <c r="L200" s="218"/>
      <c r="M200" s="219"/>
      <c r="N200" s="220"/>
      <c r="O200" s="220"/>
      <c r="P200" s="220"/>
      <c r="Q200" s="220"/>
      <c r="R200" s="220"/>
      <c r="S200" s="220"/>
      <c r="T200" s="221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22" t="s">
        <v>126</v>
      </c>
      <c r="AU200" s="222" t="s">
        <v>8</v>
      </c>
      <c r="AV200" s="12" t="s">
        <v>83</v>
      </c>
      <c r="AW200" s="12" t="s">
        <v>34</v>
      </c>
      <c r="AX200" s="12" t="s">
        <v>74</v>
      </c>
      <c r="AY200" s="222" t="s">
        <v>114</v>
      </c>
    </row>
    <row r="201" s="15" customFormat="1">
      <c r="A201" s="15"/>
      <c r="B201" s="244"/>
      <c r="C201" s="245"/>
      <c r="D201" s="205" t="s">
        <v>126</v>
      </c>
      <c r="E201" s="246" t="s">
        <v>20</v>
      </c>
      <c r="F201" s="247" t="s">
        <v>220</v>
      </c>
      <c r="G201" s="245"/>
      <c r="H201" s="248">
        <v>120.91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4" t="s">
        <v>126</v>
      </c>
      <c r="AU201" s="254" t="s">
        <v>8</v>
      </c>
      <c r="AV201" s="15" t="s">
        <v>120</v>
      </c>
      <c r="AW201" s="15" t="s">
        <v>34</v>
      </c>
      <c r="AX201" s="15" t="s">
        <v>8</v>
      </c>
      <c r="AY201" s="254" t="s">
        <v>114</v>
      </c>
    </row>
    <row r="202" s="2" customFormat="1" ht="16.5" customHeight="1">
      <c r="A202" s="39"/>
      <c r="B202" s="40"/>
      <c r="C202" s="255" t="s">
        <v>266</v>
      </c>
      <c r="D202" s="255" t="s">
        <v>267</v>
      </c>
      <c r="E202" s="256" t="s">
        <v>268</v>
      </c>
      <c r="F202" s="257" t="s">
        <v>269</v>
      </c>
      <c r="G202" s="258" t="s">
        <v>270</v>
      </c>
      <c r="H202" s="259">
        <v>241.81999999999999</v>
      </c>
      <c r="I202" s="260"/>
      <c r="J202" s="259">
        <f>ROUND(I202*H202,0)</f>
        <v>0</v>
      </c>
      <c r="K202" s="257" t="s">
        <v>119</v>
      </c>
      <c r="L202" s="261"/>
      <c r="M202" s="262" t="s">
        <v>20</v>
      </c>
      <c r="N202" s="263" t="s">
        <v>45</v>
      </c>
      <c r="O202" s="85"/>
      <c r="P202" s="201">
        <f>O202*H202</f>
        <v>0</v>
      </c>
      <c r="Q202" s="201">
        <v>1</v>
      </c>
      <c r="R202" s="201">
        <f>Q202*H202</f>
        <v>241.81999999999999</v>
      </c>
      <c r="S202" s="201">
        <v>0</v>
      </c>
      <c r="T202" s="202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03" t="s">
        <v>186</v>
      </c>
      <c r="AT202" s="203" t="s">
        <v>267</v>
      </c>
      <c r="AU202" s="203" t="s">
        <v>8</v>
      </c>
      <c r="AY202" s="18" t="s">
        <v>114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8" t="s">
        <v>8</v>
      </c>
      <c r="BK202" s="204">
        <f>ROUND(I202*H202,0)</f>
        <v>0</v>
      </c>
      <c r="BL202" s="18" t="s">
        <v>120</v>
      </c>
      <c r="BM202" s="203" t="s">
        <v>271</v>
      </c>
    </row>
    <row r="203" s="2" customFormat="1">
      <c r="A203" s="39"/>
      <c r="B203" s="40"/>
      <c r="C203" s="41"/>
      <c r="D203" s="205" t="s">
        <v>122</v>
      </c>
      <c r="E203" s="41"/>
      <c r="F203" s="206" t="s">
        <v>269</v>
      </c>
      <c r="G203" s="41"/>
      <c r="H203" s="41"/>
      <c r="I203" s="207"/>
      <c r="J203" s="41"/>
      <c r="K203" s="41"/>
      <c r="L203" s="45"/>
      <c r="M203" s="208"/>
      <c r="N203" s="209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122</v>
      </c>
      <c r="AU203" s="18" t="s">
        <v>8</v>
      </c>
    </row>
    <row r="204" s="12" customFormat="1">
      <c r="A204" s="12"/>
      <c r="B204" s="212"/>
      <c r="C204" s="213"/>
      <c r="D204" s="205" t="s">
        <v>126</v>
      </c>
      <c r="E204" s="213"/>
      <c r="F204" s="215" t="s">
        <v>272</v>
      </c>
      <c r="G204" s="213"/>
      <c r="H204" s="216">
        <v>241.81999999999999</v>
      </c>
      <c r="I204" s="217"/>
      <c r="J204" s="213"/>
      <c r="K204" s="213"/>
      <c r="L204" s="218"/>
      <c r="M204" s="219"/>
      <c r="N204" s="220"/>
      <c r="O204" s="220"/>
      <c r="P204" s="220"/>
      <c r="Q204" s="220"/>
      <c r="R204" s="220"/>
      <c r="S204" s="220"/>
      <c r="T204" s="221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22" t="s">
        <v>126</v>
      </c>
      <c r="AU204" s="222" t="s">
        <v>8</v>
      </c>
      <c r="AV204" s="12" t="s">
        <v>83</v>
      </c>
      <c r="AW204" s="12" t="s">
        <v>4</v>
      </c>
      <c r="AX204" s="12" t="s">
        <v>8</v>
      </c>
      <c r="AY204" s="222" t="s">
        <v>114</v>
      </c>
    </row>
    <row r="205" s="2" customFormat="1" ht="16.5" customHeight="1">
      <c r="A205" s="39"/>
      <c r="B205" s="40"/>
      <c r="C205" s="193" t="s">
        <v>273</v>
      </c>
      <c r="D205" s="193" t="s">
        <v>115</v>
      </c>
      <c r="E205" s="194" t="s">
        <v>274</v>
      </c>
      <c r="F205" s="195" t="s">
        <v>275</v>
      </c>
      <c r="G205" s="196" t="s">
        <v>118</v>
      </c>
      <c r="H205" s="197">
        <v>5.5199999999999996</v>
      </c>
      <c r="I205" s="198"/>
      <c r="J205" s="197">
        <f>ROUND(I205*H205,0)</f>
        <v>0</v>
      </c>
      <c r="K205" s="195" t="s">
        <v>119</v>
      </c>
      <c r="L205" s="45"/>
      <c r="M205" s="199" t="s">
        <v>20</v>
      </c>
      <c r="N205" s="200" t="s">
        <v>45</v>
      </c>
      <c r="O205" s="85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03" t="s">
        <v>120</v>
      </c>
      <c r="AT205" s="203" t="s">
        <v>115</v>
      </c>
      <c r="AU205" s="203" t="s">
        <v>8</v>
      </c>
      <c r="AY205" s="18" t="s">
        <v>114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18" t="s">
        <v>8</v>
      </c>
      <c r="BK205" s="204">
        <f>ROUND(I205*H205,0)</f>
        <v>0</v>
      </c>
      <c r="BL205" s="18" t="s">
        <v>120</v>
      </c>
      <c r="BM205" s="203" t="s">
        <v>276</v>
      </c>
    </row>
    <row r="206" s="2" customFormat="1">
      <c r="A206" s="39"/>
      <c r="B206" s="40"/>
      <c r="C206" s="41"/>
      <c r="D206" s="205" t="s">
        <v>122</v>
      </c>
      <c r="E206" s="41"/>
      <c r="F206" s="206" t="s">
        <v>277</v>
      </c>
      <c r="G206" s="41"/>
      <c r="H206" s="41"/>
      <c r="I206" s="207"/>
      <c r="J206" s="41"/>
      <c r="K206" s="41"/>
      <c r="L206" s="45"/>
      <c r="M206" s="208"/>
      <c r="N206" s="209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122</v>
      </c>
      <c r="AU206" s="18" t="s">
        <v>8</v>
      </c>
    </row>
    <row r="207" s="2" customFormat="1">
      <c r="A207" s="39"/>
      <c r="B207" s="40"/>
      <c r="C207" s="41"/>
      <c r="D207" s="210" t="s">
        <v>124</v>
      </c>
      <c r="E207" s="41"/>
      <c r="F207" s="211" t="s">
        <v>278</v>
      </c>
      <c r="G207" s="41"/>
      <c r="H207" s="41"/>
      <c r="I207" s="207"/>
      <c r="J207" s="41"/>
      <c r="K207" s="41"/>
      <c r="L207" s="45"/>
      <c r="M207" s="208"/>
      <c r="N207" s="209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124</v>
      </c>
      <c r="AU207" s="18" t="s">
        <v>8</v>
      </c>
    </row>
    <row r="208" s="12" customFormat="1">
      <c r="A208" s="12"/>
      <c r="B208" s="212"/>
      <c r="C208" s="213"/>
      <c r="D208" s="205" t="s">
        <v>126</v>
      </c>
      <c r="E208" s="214" t="s">
        <v>20</v>
      </c>
      <c r="F208" s="215" t="s">
        <v>279</v>
      </c>
      <c r="G208" s="213"/>
      <c r="H208" s="216">
        <v>5.5199999999999996</v>
      </c>
      <c r="I208" s="217"/>
      <c r="J208" s="213"/>
      <c r="K208" s="213"/>
      <c r="L208" s="218"/>
      <c r="M208" s="219"/>
      <c r="N208" s="220"/>
      <c r="O208" s="220"/>
      <c r="P208" s="220"/>
      <c r="Q208" s="220"/>
      <c r="R208" s="220"/>
      <c r="S208" s="220"/>
      <c r="T208" s="221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22" t="s">
        <v>126</v>
      </c>
      <c r="AU208" s="222" t="s">
        <v>8</v>
      </c>
      <c r="AV208" s="12" t="s">
        <v>83</v>
      </c>
      <c r="AW208" s="12" t="s">
        <v>34</v>
      </c>
      <c r="AX208" s="12" t="s">
        <v>8</v>
      </c>
      <c r="AY208" s="222" t="s">
        <v>114</v>
      </c>
    </row>
    <row r="209" s="11" customFormat="1" ht="25.92" customHeight="1">
      <c r="A209" s="11"/>
      <c r="B209" s="179"/>
      <c r="C209" s="180"/>
      <c r="D209" s="181" t="s">
        <v>73</v>
      </c>
      <c r="E209" s="182" t="s">
        <v>133</v>
      </c>
      <c r="F209" s="182" t="s">
        <v>280</v>
      </c>
      <c r="G209" s="180"/>
      <c r="H209" s="180"/>
      <c r="I209" s="183"/>
      <c r="J209" s="184">
        <f>BK209</f>
        <v>0</v>
      </c>
      <c r="K209" s="180"/>
      <c r="L209" s="185"/>
      <c r="M209" s="186"/>
      <c r="N209" s="187"/>
      <c r="O209" s="187"/>
      <c r="P209" s="188">
        <f>SUM(P210:P226)</f>
        <v>0</v>
      </c>
      <c r="Q209" s="187"/>
      <c r="R209" s="188">
        <f>SUM(R210:R226)</f>
        <v>1.9295268000000001</v>
      </c>
      <c r="S209" s="187"/>
      <c r="T209" s="189">
        <f>SUM(T210:T226)</f>
        <v>0</v>
      </c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R209" s="190" t="s">
        <v>8</v>
      </c>
      <c r="AT209" s="191" t="s">
        <v>73</v>
      </c>
      <c r="AU209" s="191" t="s">
        <v>74</v>
      </c>
      <c r="AY209" s="190" t="s">
        <v>114</v>
      </c>
      <c r="BK209" s="192">
        <f>SUM(BK210:BK226)</f>
        <v>0</v>
      </c>
    </row>
    <row r="210" s="2" customFormat="1" ht="16.5" customHeight="1">
      <c r="A210" s="39"/>
      <c r="B210" s="40"/>
      <c r="C210" s="193" t="s">
        <v>281</v>
      </c>
      <c r="D210" s="193" t="s">
        <v>115</v>
      </c>
      <c r="E210" s="194" t="s">
        <v>282</v>
      </c>
      <c r="F210" s="195" t="s">
        <v>283</v>
      </c>
      <c r="G210" s="196" t="s">
        <v>150</v>
      </c>
      <c r="H210" s="197">
        <v>1.1000000000000001</v>
      </c>
      <c r="I210" s="198"/>
      <c r="J210" s="197">
        <f>ROUND(I210*H210,0)</f>
        <v>0</v>
      </c>
      <c r="K210" s="195" t="s">
        <v>119</v>
      </c>
      <c r="L210" s="45"/>
      <c r="M210" s="199" t="s">
        <v>20</v>
      </c>
      <c r="N210" s="200" t="s">
        <v>45</v>
      </c>
      <c r="O210" s="85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03" t="s">
        <v>120</v>
      </c>
      <c r="AT210" s="203" t="s">
        <v>115</v>
      </c>
      <c r="AU210" s="203" t="s">
        <v>8</v>
      </c>
      <c r="AY210" s="18" t="s">
        <v>114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8" t="s">
        <v>8</v>
      </c>
      <c r="BK210" s="204">
        <f>ROUND(I210*H210,0)</f>
        <v>0</v>
      </c>
      <c r="BL210" s="18" t="s">
        <v>120</v>
      </c>
      <c r="BM210" s="203" t="s">
        <v>284</v>
      </c>
    </row>
    <row r="211" s="2" customFormat="1">
      <c r="A211" s="39"/>
      <c r="B211" s="40"/>
      <c r="C211" s="41"/>
      <c r="D211" s="205" t="s">
        <v>122</v>
      </c>
      <c r="E211" s="41"/>
      <c r="F211" s="206" t="s">
        <v>285</v>
      </c>
      <c r="G211" s="41"/>
      <c r="H211" s="41"/>
      <c r="I211" s="207"/>
      <c r="J211" s="41"/>
      <c r="K211" s="41"/>
      <c r="L211" s="45"/>
      <c r="M211" s="208"/>
      <c r="N211" s="209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122</v>
      </c>
      <c r="AU211" s="18" t="s">
        <v>8</v>
      </c>
    </row>
    <row r="212" s="2" customFormat="1">
      <c r="A212" s="39"/>
      <c r="B212" s="40"/>
      <c r="C212" s="41"/>
      <c r="D212" s="210" t="s">
        <v>124</v>
      </c>
      <c r="E212" s="41"/>
      <c r="F212" s="211" t="s">
        <v>286</v>
      </c>
      <c r="G212" s="41"/>
      <c r="H212" s="41"/>
      <c r="I212" s="207"/>
      <c r="J212" s="41"/>
      <c r="K212" s="41"/>
      <c r="L212" s="45"/>
      <c r="M212" s="208"/>
      <c r="N212" s="209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124</v>
      </c>
      <c r="AU212" s="18" t="s">
        <v>8</v>
      </c>
    </row>
    <row r="213" s="12" customFormat="1">
      <c r="A213" s="12"/>
      <c r="B213" s="212"/>
      <c r="C213" s="213"/>
      <c r="D213" s="205" t="s">
        <v>126</v>
      </c>
      <c r="E213" s="214" t="s">
        <v>20</v>
      </c>
      <c r="F213" s="215" t="s">
        <v>287</v>
      </c>
      <c r="G213" s="213"/>
      <c r="H213" s="216">
        <v>1.1000000000000001</v>
      </c>
      <c r="I213" s="217"/>
      <c r="J213" s="213"/>
      <c r="K213" s="213"/>
      <c r="L213" s="218"/>
      <c r="M213" s="219"/>
      <c r="N213" s="220"/>
      <c r="O213" s="220"/>
      <c r="P213" s="220"/>
      <c r="Q213" s="220"/>
      <c r="R213" s="220"/>
      <c r="S213" s="220"/>
      <c r="T213" s="221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22" t="s">
        <v>126</v>
      </c>
      <c r="AU213" s="222" t="s">
        <v>8</v>
      </c>
      <c r="AV213" s="12" t="s">
        <v>83</v>
      </c>
      <c r="AW213" s="12" t="s">
        <v>34</v>
      </c>
      <c r="AX213" s="12" t="s">
        <v>8</v>
      </c>
      <c r="AY213" s="222" t="s">
        <v>114</v>
      </c>
    </row>
    <row r="214" s="2" customFormat="1" ht="16.5" customHeight="1">
      <c r="A214" s="39"/>
      <c r="B214" s="40"/>
      <c r="C214" s="193" t="s">
        <v>7</v>
      </c>
      <c r="D214" s="193" t="s">
        <v>115</v>
      </c>
      <c r="E214" s="194" t="s">
        <v>288</v>
      </c>
      <c r="F214" s="195" t="s">
        <v>289</v>
      </c>
      <c r="G214" s="196" t="s">
        <v>118</v>
      </c>
      <c r="H214" s="197">
        <v>3.8900000000000001</v>
      </c>
      <c r="I214" s="198"/>
      <c r="J214" s="197">
        <f>ROUND(I214*H214,0)</f>
        <v>0</v>
      </c>
      <c r="K214" s="195" t="s">
        <v>119</v>
      </c>
      <c r="L214" s="45"/>
      <c r="M214" s="199" t="s">
        <v>20</v>
      </c>
      <c r="N214" s="200" t="s">
        <v>45</v>
      </c>
      <c r="O214" s="85"/>
      <c r="P214" s="201">
        <f>O214*H214</f>
        <v>0</v>
      </c>
      <c r="Q214" s="201">
        <v>0.00726</v>
      </c>
      <c r="R214" s="201">
        <f>Q214*H214</f>
        <v>0.0282414</v>
      </c>
      <c r="S214" s="201">
        <v>0</v>
      </c>
      <c r="T214" s="202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03" t="s">
        <v>120</v>
      </c>
      <c r="AT214" s="203" t="s">
        <v>115</v>
      </c>
      <c r="AU214" s="203" t="s">
        <v>8</v>
      </c>
      <c r="AY214" s="18" t="s">
        <v>114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8" t="s">
        <v>8</v>
      </c>
      <c r="BK214" s="204">
        <f>ROUND(I214*H214,0)</f>
        <v>0</v>
      </c>
      <c r="BL214" s="18" t="s">
        <v>120</v>
      </c>
      <c r="BM214" s="203" t="s">
        <v>290</v>
      </c>
    </row>
    <row r="215" s="2" customFormat="1">
      <c r="A215" s="39"/>
      <c r="B215" s="40"/>
      <c r="C215" s="41"/>
      <c r="D215" s="205" t="s">
        <v>122</v>
      </c>
      <c r="E215" s="41"/>
      <c r="F215" s="206" t="s">
        <v>291</v>
      </c>
      <c r="G215" s="41"/>
      <c r="H215" s="41"/>
      <c r="I215" s="207"/>
      <c r="J215" s="41"/>
      <c r="K215" s="41"/>
      <c r="L215" s="45"/>
      <c r="M215" s="208"/>
      <c r="N215" s="209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122</v>
      </c>
      <c r="AU215" s="18" t="s">
        <v>8</v>
      </c>
    </row>
    <row r="216" s="2" customFormat="1">
      <c r="A216" s="39"/>
      <c r="B216" s="40"/>
      <c r="C216" s="41"/>
      <c r="D216" s="210" t="s">
        <v>124</v>
      </c>
      <c r="E216" s="41"/>
      <c r="F216" s="211" t="s">
        <v>292</v>
      </c>
      <c r="G216" s="41"/>
      <c r="H216" s="41"/>
      <c r="I216" s="207"/>
      <c r="J216" s="41"/>
      <c r="K216" s="41"/>
      <c r="L216" s="45"/>
      <c r="M216" s="208"/>
      <c r="N216" s="209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124</v>
      </c>
      <c r="AU216" s="18" t="s">
        <v>8</v>
      </c>
    </row>
    <row r="217" s="12" customFormat="1">
      <c r="A217" s="12"/>
      <c r="B217" s="212"/>
      <c r="C217" s="213"/>
      <c r="D217" s="205" t="s">
        <v>126</v>
      </c>
      <c r="E217" s="214" t="s">
        <v>20</v>
      </c>
      <c r="F217" s="215" t="s">
        <v>293</v>
      </c>
      <c r="G217" s="213"/>
      <c r="H217" s="216">
        <v>3.8900000000000001</v>
      </c>
      <c r="I217" s="217"/>
      <c r="J217" s="213"/>
      <c r="K217" s="213"/>
      <c r="L217" s="218"/>
      <c r="M217" s="219"/>
      <c r="N217" s="220"/>
      <c r="O217" s="220"/>
      <c r="P217" s="220"/>
      <c r="Q217" s="220"/>
      <c r="R217" s="220"/>
      <c r="S217" s="220"/>
      <c r="T217" s="221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22" t="s">
        <v>126</v>
      </c>
      <c r="AU217" s="222" t="s">
        <v>8</v>
      </c>
      <c r="AV217" s="12" t="s">
        <v>83</v>
      </c>
      <c r="AW217" s="12" t="s">
        <v>34</v>
      </c>
      <c r="AX217" s="12" t="s">
        <v>8</v>
      </c>
      <c r="AY217" s="222" t="s">
        <v>114</v>
      </c>
    </row>
    <row r="218" s="2" customFormat="1" ht="16.5" customHeight="1">
      <c r="A218" s="39"/>
      <c r="B218" s="40"/>
      <c r="C218" s="193" t="s">
        <v>294</v>
      </c>
      <c r="D218" s="193" t="s">
        <v>115</v>
      </c>
      <c r="E218" s="194" t="s">
        <v>295</v>
      </c>
      <c r="F218" s="195" t="s">
        <v>296</v>
      </c>
      <c r="G218" s="196" t="s">
        <v>118</v>
      </c>
      <c r="H218" s="197">
        <v>3.8900000000000001</v>
      </c>
      <c r="I218" s="198"/>
      <c r="J218" s="197">
        <f>ROUND(I218*H218,0)</f>
        <v>0</v>
      </c>
      <c r="K218" s="195" t="s">
        <v>119</v>
      </c>
      <c r="L218" s="45"/>
      <c r="M218" s="199" t="s">
        <v>20</v>
      </c>
      <c r="N218" s="200" t="s">
        <v>45</v>
      </c>
      <c r="O218" s="85"/>
      <c r="P218" s="201">
        <f>O218*H218</f>
        <v>0</v>
      </c>
      <c r="Q218" s="201">
        <v>0.00085999999999999998</v>
      </c>
      <c r="R218" s="201">
        <f>Q218*H218</f>
        <v>0.0033454000000000001</v>
      </c>
      <c r="S218" s="201">
        <v>0</v>
      </c>
      <c r="T218" s="202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03" t="s">
        <v>120</v>
      </c>
      <c r="AT218" s="203" t="s">
        <v>115</v>
      </c>
      <c r="AU218" s="203" t="s">
        <v>8</v>
      </c>
      <c r="AY218" s="18" t="s">
        <v>114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18" t="s">
        <v>8</v>
      </c>
      <c r="BK218" s="204">
        <f>ROUND(I218*H218,0)</f>
        <v>0</v>
      </c>
      <c r="BL218" s="18" t="s">
        <v>120</v>
      </c>
      <c r="BM218" s="203" t="s">
        <v>297</v>
      </c>
    </row>
    <row r="219" s="2" customFormat="1">
      <c r="A219" s="39"/>
      <c r="B219" s="40"/>
      <c r="C219" s="41"/>
      <c r="D219" s="205" t="s">
        <v>122</v>
      </c>
      <c r="E219" s="41"/>
      <c r="F219" s="206" t="s">
        <v>298</v>
      </c>
      <c r="G219" s="41"/>
      <c r="H219" s="41"/>
      <c r="I219" s="207"/>
      <c r="J219" s="41"/>
      <c r="K219" s="41"/>
      <c r="L219" s="45"/>
      <c r="M219" s="208"/>
      <c r="N219" s="209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122</v>
      </c>
      <c r="AU219" s="18" t="s">
        <v>8</v>
      </c>
    </row>
    <row r="220" s="2" customFormat="1">
      <c r="A220" s="39"/>
      <c r="B220" s="40"/>
      <c r="C220" s="41"/>
      <c r="D220" s="210" t="s">
        <v>124</v>
      </c>
      <c r="E220" s="41"/>
      <c r="F220" s="211" t="s">
        <v>299</v>
      </c>
      <c r="G220" s="41"/>
      <c r="H220" s="41"/>
      <c r="I220" s="207"/>
      <c r="J220" s="41"/>
      <c r="K220" s="41"/>
      <c r="L220" s="45"/>
      <c r="M220" s="208"/>
      <c r="N220" s="209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124</v>
      </c>
      <c r="AU220" s="18" t="s">
        <v>8</v>
      </c>
    </row>
    <row r="221" s="2" customFormat="1" ht="21.75" customHeight="1">
      <c r="A221" s="39"/>
      <c r="B221" s="40"/>
      <c r="C221" s="193" t="s">
        <v>300</v>
      </c>
      <c r="D221" s="193" t="s">
        <v>115</v>
      </c>
      <c r="E221" s="194" t="s">
        <v>301</v>
      </c>
      <c r="F221" s="195" t="s">
        <v>302</v>
      </c>
      <c r="G221" s="196" t="s">
        <v>150</v>
      </c>
      <c r="H221" s="197">
        <v>1.1000000000000001</v>
      </c>
      <c r="I221" s="198"/>
      <c r="J221" s="197">
        <f>ROUND(I221*H221,0)</f>
        <v>0</v>
      </c>
      <c r="K221" s="195" t="s">
        <v>119</v>
      </c>
      <c r="L221" s="45"/>
      <c r="M221" s="199" t="s">
        <v>20</v>
      </c>
      <c r="N221" s="200" t="s">
        <v>45</v>
      </c>
      <c r="O221" s="85"/>
      <c r="P221" s="201">
        <f>O221*H221</f>
        <v>0</v>
      </c>
      <c r="Q221" s="201">
        <v>0.72540000000000004</v>
      </c>
      <c r="R221" s="201">
        <f>Q221*H221</f>
        <v>0.79794000000000009</v>
      </c>
      <c r="S221" s="201">
        <v>0</v>
      </c>
      <c r="T221" s="202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03" t="s">
        <v>120</v>
      </c>
      <c r="AT221" s="203" t="s">
        <v>115</v>
      </c>
      <c r="AU221" s="203" t="s">
        <v>8</v>
      </c>
      <c r="AY221" s="18" t="s">
        <v>114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8" t="s">
        <v>8</v>
      </c>
      <c r="BK221" s="204">
        <f>ROUND(I221*H221,0)</f>
        <v>0</v>
      </c>
      <c r="BL221" s="18" t="s">
        <v>120</v>
      </c>
      <c r="BM221" s="203" t="s">
        <v>303</v>
      </c>
    </row>
    <row r="222" s="2" customFormat="1">
      <c r="A222" s="39"/>
      <c r="B222" s="40"/>
      <c r="C222" s="41"/>
      <c r="D222" s="205" t="s">
        <v>122</v>
      </c>
      <c r="E222" s="41"/>
      <c r="F222" s="206" t="s">
        <v>304</v>
      </c>
      <c r="G222" s="41"/>
      <c r="H222" s="41"/>
      <c r="I222" s="207"/>
      <c r="J222" s="41"/>
      <c r="K222" s="41"/>
      <c r="L222" s="45"/>
      <c r="M222" s="208"/>
      <c r="N222" s="209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122</v>
      </c>
      <c r="AU222" s="18" t="s">
        <v>8</v>
      </c>
    </row>
    <row r="223" s="2" customFormat="1">
      <c r="A223" s="39"/>
      <c r="B223" s="40"/>
      <c r="C223" s="41"/>
      <c r="D223" s="210" t="s">
        <v>124</v>
      </c>
      <c r="E223" s="41"/>
      <c r="F223" s="211" t="s">
        <v>305</v>
      </c>
      <c r="G223" s="41"/>
      <c r="H223" s="41"/>
      <c r="I223" s="207"/>
      <c r="J223" s="41"/>
      <c r="K223" s="41"/>
      <c r="L223" s="45"/>
      <c r="M223" s="208"/>
      <c r="N223" s="209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124</v>
      </c>
      <c r="AU223" s="18" t="s">
        <v>8</v>
      </c>
    </row>
    <row r="224" s="12" customFormat="1">
      <c r="A224" s="12"/>
      <c r="B224" s="212"/>
      <c r="C224" s="213"/>
      <c r="D224" s="205" t="s">
        <v>126</v>
      </c>
      <c r="E224" s="214" t="s">
        <v>20</v>
      </c>
      <c r="F224" s="215" t="s">
        <v>287</v>
      </c>
      <c r="G224" s="213"/>
      <c r="H224" s="216">
        <v>1.1000000000000001</v>
      </c>
      <c r="I224" s="217"/>
      <c r="J224" s="213"/>
      <c r="K224" s="213"/>
      <c r="L224" s="218"/>
      <c r="M224" s="219"/>
      <c r="N224" s="220"/>
      <c r="O224" s="220"/>
      <c r="P224" s="220"/>
      <c r="Q224" s="220"/>
      <c r="R224" s="220"/>
      <c r="S224" s="220"/>
      <c r="T224" s="221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22" t="s">
        <v>126</v>
      </c>
      <c r="AU224" s="222" t="s">
        <v>8</v>
      </c>
      <c r="AV224" s="12" t="s">
        <v>83</v>
      </c>
      <c r="AW224" s="12" t="s">
        <v>34</v>
      </c>
      <c r="AX224" s="12" t="s">
        <v>8</v>
      </c>
      <c r="AY224" s="222" t="s">
        <v>114</v>
      </c>
    </row>
    <row r="225" s="2" customFormat="1" ht="16.5" customHeight="1">
      <c r="A225" s="39"/>
      <c r="B225" s="40"/>
      <c r="C225" s="255" t="s">
        <v>306</v>
      </c>
      <c r="D225" s="255" t="s">
        <v>267</v>
      </c>
      <c r="E225" s="256" t="s">
        <v>307</v>
      </c>
      <c r="F225" s="257" t="s">
        <v>308</v>
      </c>
      <c r="G225" s="258" t="s">
        <v>270</v>
      </c>
      <c r="H225" s="259">
        <v>1.1000000000000001</v>
      </c>
      <c r="I225" s="260"/>
      <c r="J225" s="259">
        <f>ROUND(I225*H225,0)</f>
        <v>0</v>
      </c>
      <c r="K225" s="257" t="s">
        <v>119</v>
      </c>
      <c r="L225" s="261"/>
      <c r="M225" s="262" t="s">
        <v>20</v>
      </c>
      <c r="N225" s="263" t="s">
        <v>45</v>
      </c>
      <c r="O225" s="85"/>
      <c r="P225" s="201">
        <f>O225*H225</f>
        <v>0</v>
      </c>
      <c r="Q225" s="201">
        <v>1</v>
      </c>
      <c r="R225" s="201">
        <f>Q225*H225</f>
        <v>1.1000000000000001</v>
      </c>
      <c r="S225" s="201">
        <v>0</v>
      </c>
      <c r="T225" s="202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03" t="s">
        <v>186</v>
      </c>
      <c r="AT225" s="203" t="s">
        <v>267</v>
      </c>
      <c r="AU225" s="203" t="s">
        <v>8</v>
      </c>
      <c r="AY225" s="18" t="s">
        <v>114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8" t="s">
        <v>8</v>
      </c>
      <c r="BK225" s="204">
        <f>ROUND(I225*H225,0)</f>
        <v>0</v>
      </c>
      <c r="BL225" s="18" t="s">
        <v>120</v>
      </c>
      <c r="BM225" s="203" t="s">
        <v>309</v>
      </c>
    </row>
    <row r="226" s="2" customFormat="1">
      <c r="A226" s="39"/>
      <c r="B226" s="40"/>
      <c r="C226" s="41"/>
      <c r="D226" s="205" t="s">
        <v>122</v>
      </c>
      <c r="E226" s="41"/>
      <c r="F226" s="206" t="s">
        <v>308</v>
      </c>
      <c r="G226" s="41"/>
      <c r="H226" s="41"/>
      <c r="I226" s="207"/>
      <c r="J226" s="41"/>
      <c r="K226" s="41"/>
      <c r="L226" s="45"/>
      <c r="M226" s="208"/>
      <c r="N226" s="209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122</v>
      </c>
      <c r="AU226" s="18" t="s">
        <v>8</v>
      </c>
    </row>
    <row r="227" s="11" customFormat="1" ht="25.92" customHeight="1">
      <c r="A227" s="11"/>
      <c r="B227" s="179"/>
      <c r="C227" s="180"/>
      <c r="D227" s="181" t="s">
        <v>73</v>
      </c>
      <c r="E227" s="182" t="s">
        <v>120</v>
      </c>
      <c r="F227" s="182" t="s">
        <v>310</v>
      </c>
      <c r="G227" s="180"/>
      <c r="H227" s="180"/>
      <c r="I227" s="183"/>
      <c r="J227" s="184">
        <f>BK227</f>
        <v>0</v>
      </c>
      <c r="K227" s="180"/>
      <c r="L227" s="185"/>
      <c r="M227" s="186"/>
      <c r="N227" s="187"/>
      <c r="O227" s="187"/>
      <c r="P227" s="188">
        <f>SUM(P228:P250)</f>
        <v>0</v>
      </c>
      <c r="Q227" s="187"/>
      <c r="R227" s="188">
        <f>SUM(R228:R250)</f>
        <v>2.6775266000000002</v>
      </c>
      <c r="S227" s="187"/>
      <c r="T227" s="189">
        <f>SUM(T228:T250)</f>
        <v>0</v>
      </c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R227" s="190" t="s">
        <v>8</v>
      </c>
      <c r="AT227" s="191" t="s">
        <v>73</v>
      </c>
      <c r="AU227" s="191" t="s">
        <v>74</v>
      </c>
      <c r="AY227" s="190" t="s">
        <v>114</v>
      </c>
      <c r="BK227" s="192">
        <f>SUM(BK228:BK250)</f>
        <v>0</v>
      </c>
    </row>
    <row r="228" s="2" customFormat="1" ht="16.5" customHeight="1">
      <c r="A228" s="39"/>
      <c r="B228" s="40"/>
      <c r="C228" s="193" t="s">
        <v>311</v>
      </c>
      <c r="D228" s="193" t="s">
        <v>115</v>
      </c>
      <c r="E228" s="194" t="s">
        <v>312</v>
      </c>
      <c r="F228" s="195" t="s">
        <v>313</v>
      </c>
      <c r="G228" s="196" t="s">
        <v>150</v>
      </c>
      <c r="H228" s="197">
        <v>29.32</v>
      </c>
      <c r="I228" s="198"/>
      <c r="J228" s="197">
        <f>ROUND(I228*H228,0)</f>
        <v>0</v>
      </c>
      <c r="K228" s="195" t="s">
        <v>119</v>
      </c>
      <c r="L228" s="45"/>
      <c r="M228" s="199" t="s">
        <v>20</v>
      </c>
      <c r="N228" s="200" t="s">
        <v>45</v>
      </c>
      <c r="O228" s="85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03" t="s">
        <v>120</v>
      </c>
      <c r="AT228" s="203" t="s">
        <v>115</v>
      </c>
      <c r="AU228" s="203" t="s">
        <v>8</v>
      </c>
      <c r="AY228" s="18" t="s">
        <v>114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18" t="s">
        <v>8</v>
      </c>
      <c r="BK228" s="204">
        <f>ROUND(I228*H228,0)</f>
        <v>0</v>
      </c>
      <c r="BL228" s="18" t="s">
        <v>120</v>
      </c>
      <c r="BM228" s="203" t="s">
        <v>314</v>
      </c>
    </row>
    <row r="229" s="2" customFormat="1">
      <c r="A229" s="39"/>
      <c r="B229" s="40"/>
      <c r="C229" s="41"/>
      <c r="D229" s="205" t="s">
        <v>122</v>
      </c>
      <c r="E229" s="41"/>
      <c r="F229" s="206" t="s">
        <v>315</v>
      </c>
      <c r="G229" s="41"/>
      <c r="H229" s="41"/>
      <c r="I229" s="207"/>
      <c r="J229" s="41"/>
      <c r="K229" s="41"/>
      <c r="L229" s="45"/>
      <c r="M229" s="208"/>
      <c r="N229" s="209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122</v>
      </c>
      <c r="AU229" s="18" t="s">
        <v>8</v>
      </c>
    </row>
    <row r="230" s="2" customFormat="1">
      <c r="A230" s="39"/>
      <c r="B230" s="40"/>
      <c r="C230" s="41"/>
      <c r="D230" s="210" t="s">
        <v>124</v>
      </c>
      <c r="E230" s="41"/>
      <c r="F230" s="211" t="s">
        <v>316</v>
      </c>
      <c r="G230" s="41"/>
      <c r="H230" s="41"/>
      <c r="I230" s="207"/>
      <c r="J230" s="41"/>
      <c r="K230" s="41"/>
      <c r="L230" s="45"/>
      <c r="M230" s="208"/>
      <c r="N230" s="209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124</v>
      </c>
      <c r="AU230" s="18" t="s">
        <v>8</v>
      </c>
    </row>
    <row r="231" s="12" customFormat="1">
      <c r="A231" s="12"/>
      <c r="B231" s="212"/>
      <c r="C231" s="213"/>
      <c r="D231" s="205" t="s">
        <v>126</v>
      </c>
      <c r="E231" s="214" t="s">
        <v>20</v>
      </c>
      <c r="F231" s="215" t="s">
        <v>317</v>
      </c>
      <c r="G231" s="213"/>
      <c r="H231" s="216">
        <v>9.5399999999999991</v>
      </c>
      <c r="I231" s="217"/>
      <c r="J231" s="213"/>
      <c r="K231" s="213"/>
      <c r="L231" s="218"/>
      <c r="M231" s="219"/>
      <c r="N231" s="220"/>
      <c r="O231" s="220"/>
      <c r="P231" s="220"/>
      <c r="Q231" s="220"/>
      <c r="R231" s="220"/>
      <c r="S231" s="220"/>
      <c r="T231" s="221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22" t="s">
        <v>126</v>
      </c>
      <c r="AU231" s="222" t="s">
        <v>8</v>
      </c>
      <c r="AV231" s="12" t="s">
        <v>83</v>
      </c>
      <c r="AW231" s="12" t="s">
        <v>34</v>
      </c>
      <c r="AX231" s="12" t="s">
        <v>74</v>
      </c>
      <c r="AY231" s="222" t="s">
        <v>114</v>
      </c>
    </row>
    <row r="232" s="12" customFormat="1">
      <c r="A232" s="12"/>
      <c r="B232" s="212"/>
      <c r="C232" s="213"/>
      <c r="D232" s="205" t="s">
        <v>126</v>
      </c>
      <c r="E232" s="214" t="s">
        <v>20</v>
      </c>
      <c r="F232" s="215" t="s">
        <v>318</v>
      </c>
      <c r="G232" s="213"/>
      <c r="H232" s="216">
        <v>15.720000000000001</v>
      </c>
      <c r="I232" s="217"/>
      <c r="J232" s="213"/>
      <c r="K232" s="213"/>
      <c r="L232" s="218"/>
      <c r="M232" s="219"/>
      <c r="N232" s="220"/>
      <c r="O232" s="220"/>
      <c r="P232" s="220"/>
      <c r="Q232" s="220"/>
      <c r="R232" s="220"/>
      <c r="S232" s="220"/>
      <c r="T232" s="221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22" t="s">
        <v>126</v>
      </c>
      <c r="AU232" s="222" t="s">
        <v>8</v>
      </c>
      <c r="AV232" s="12" t="s">
        <v>83</v>
      </c>
      <c r="AW232" s="12" t="s">
        <v>34</v>
      </c>
      <c r="AX232" s="12" t="s">
        <v>74</v>
      </c>
      <c r="AY232" s="222" t="s">
        <v>114</v>
      </c>
    </row>
    <row r="233" s="12" customFormat="1">
      <c r="A233" s="12"/>
      <c r="B233" s="212"/>
      <c r="C233" s="213"/>
      <c r="D233" s="205" t="s">
        <v>126</v>
      </c>
      <c r="E233" s="214" t="s">
        <v>20</v>
      </c>
      <c r="F233" s="215" t="s">
        <v>319</v>
      </c>
      <c r="G233" s="213"/>
      <c r="H233" s="216">
        <v>4.0599999999999996</v>
      </c>
      <c r="I233" s="217"/>
      <c r="J233" s="213"/>
      <c r="K233" s="213"/>
      <c r="L233" s="218"/>
      <c r="M233" s="219"/>
      <c r="N233" s="220"/>
      <c r="O233" s="220"/>
      <c r="P233" s="220"/>
      <c r="Q233" s="220"/>
      <c r="R233" s="220"/>
      <c r="S233" s="220"/>
      <c r="T233" s="221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22" t="s">
        <v>126</v>
      </c>
      <c r="AU233" s="222" t="s">
        <v>8</v>
      </c>
      <c r="AV233" s="12" t="s">
        <v>83</v>
      </c>
      <c r="AW233" s="12" t="s">
        <v>34</v>
      </c>
      <c r="AX233" s="12" t="s">
        <v>74</v>
      </c>
      <c r="AY233" s="222" t="s">
        <v>114</v>
      </c>
    </row>
    <row r="234" s="15" customFormat="1">
      <c r="A234" s="15"/>
      <c r="B234" s="244"/>
      <c r="C234" s="245"/>
      <c r="D234" s="205" t="s">
        <v>126</v>
      </c>
      <c r="E234" s="246" t="s">
        <v>20</v>
      </c>
      <c r="F234" s="247" t="s">
        <v>220</v>
      </c>
      <c r="G234" s="245"/>
      <c r="H234" s="248">
        <v>29.32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4" t="s">
        <v>126</v>
      </c>
      <c r="AU234" s="254" t="s">
        <v>8</v>
      </c>
      <c r="AV234" s="15" t="s">
        <v>120</v>
      </c>
      <c r="AW234" s="15" t="s">
        <v>34</v>
      </c>
      <c r="AX234" s="15" t="s">
        <v>8</v>
      </c>
      <c r="AY234" s="254" t="s">
        <v>114</v>
      </c>
    </row>
    <row r="235" s="2" customFormat="1" ht="16.5" customHeight="1">
      <c r="A235" s="39"/>
      <c r="B235" s="40"/>
      <c r="C235" s="193" t="s">
        <v>320</v>
      </c>
      <c r="D235" s="193" t="s">
        <v>115</v>
      </c>
      <c r="E235" s="194" t="s">
        <v>321</v>
      </c>
      <c r="F235" s="195" t="s">
        <v>322</v>
      </c>
      <c r="G235" s="196" t="s">
        <v>118</v>
      </c>
      <c r="H235" s="197">
        <v>3.4300000000000002</v>
      </c>
      <c r="I235" s="198"/>
      <c r="J235" s="197">
        <f>ROUND(I235*H235,0)</f>
        <v>0</v>
      </c>
      <c r="K235" s="195" t="s">
        <v>119</v>
      </c>
      <c r="L235" s="45"/>
      <c r="M235" s="199" t="s">
        <v>20</v>
      </c>
      <c r="N235" s="200" t="s">
        <v>45</v>
      </c>
      <c r="O235" s="85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03" t="s">
        <v>120</v>
      </c>
      <c r="AT235" s="203" t="s">
        <v>115</v>
      </c>
      <c r="AU235" s="203" t="s">
        <v>8</v>
      </c>
      <c r="AY235" s="18" t="s">
        <v>114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8" t="s">
        <v>8</v>
      </c>
      <c r="BK235" s="204">
        <f>ROUND(I235*H235,0)</f>
        <v>0</v>
      </c>
      <c r="BL235" s="18" t="s">
        <v>120</v>
      </c>
      <c r="BM235" s="203" t="s">
        <v>323</v>
      </c>
    </row>
    <row r="236" s="2" customFormat="1">
      <c r="A236" s="39"/>
      <c r="B236" s="40"/>
      <c r="C236" s="41"/>
      <c r="D236" s="205" t="s">
        <v>122</v>
      </c>
      <c r="E236" s="41"/>
      <c r="F236" s="206" t="s">
        <v>324</v>
      </c>
      <c r="G236" s="41"/>
      <c r="H236" s="41"/>
      <c r="I236" s="207"/>
      <c r="J236" s="41"/>
      <c r="K236" s="41"/>
      <c r="L236" s="45"/>
      <c r="M236" s="208"/>
      <c r="N236" s="209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122</v>
      </c>
      <c r="AU236" s="18" t="s">
        <v>8</v>
      </c>
    </row>
    <row r="237" s="2" customFormat="1">
      <c r="A237" s="39"/>
      <c r="B237" s="40"/>
      <c r="C237" s="41"/>
      <c r="D237" s="210" t="s">
        <v>124</v>
      </c>
      <c r="E237" s="41"/>
      <c r="F237" s="211" t="s">
        <v>325</v>
      </c>
      <c r="G237" s="41"/>
      <c r="H237" s="41"/>
      <c r="I237" s="207"/>
      <c r="J237" s="41"/>
      <c r="K237" s="41"/>
      <c r="L237" s="45"/>
      <c r="M237" s="208"/>
      <c r="N237" s="209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124</v>
      </c>
      <c r="AU237" s="18" t="s">
        <v>8</v>
      </c>
    </row>
    <row r="238" s="12" customFormat="1">
      <c r="A238" s="12"/>
      <c r="B238" s="212"/>
      <c r="C238" s="213"/>
      <c r="D238" s="205" t="s">
        <v>126</v>
      </c>
      <c r="E238" s="214" t="s">
        <v>20</v>
      </c>
      <c r="F238" s="215" t="s">
        <v>326</v>
      </c>
      <c r="G238" s="213"/>
      <c r="H238" s="216">
        <v>3.4300000000000002</v>
      </c>
      <c r="I238" s="217"/>
      <c r="J238" s="213"/>
      <c r="K238" s="213"/>
      <c r="L238" s="218"/>
      <c r="M238" s="219"/>
      <c r="N238" s="220"/>
      <c r="O238" s="220"/>
      <c r="P238" s="220"/>
      <c r="Q238" s="220"/>
      <c r="R238" s="220"/>
      <c r="S238" s="220"/>
      <c r="T238" s="221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22" t="s">
        <v>126</v>
      </c>
      <c r="AU238" s="222" t="s">
        <v>8</v>
      </c>
      <c r="AV238" s="12" t="s">
        <v>83</v>
      </c>
      <c r="AW238" s="12" t="s">
        <v>34</v>
      </c>
      <c r="AX238" s="12" t="s">
        <v>8</v>
      </c>
      <c r="AY238" s="222" t="s">
        <v>114</v>
      </c>
    </row>
    <row r="239" s="2" customFormat="1" ht="16.5" customHeight="1">
      <c r="A239" s="39"/>
      <c r="B239" s="40"/>
      <c r="C239" s="193" t="s">
        <v>327</v>
      </c>
      <c r="D239" s="193" t="s">
        <v>115</v>
      </c>
      <c r="E239" s="194" t="s">
        <v>328</v>
      </c>
      <c r="F239" s="195" t="s">
        <v>329</v>
      </c>
      <c r="G239" s="196" t="s">
        <v>150</v>
      </c>
      <c r="H239" s="197">
        <v>20.73</v>
      </c>
      <c r="I239" s="198"/>
      <c r="J239" s="197">
        <f>ROUND(I239*H239,0)</f>
        <v>0</v>
      </c>
      <c r="K239" s="195" t="s">
        <v>119</v>
      </c>
      <c r="L239" s="45"/>
      <c r="M239" s="199" t="s">
        <v>20</v>
      </c>
      <c r="N239" s="200" t="s">
        <v>45</v>
      </c>
      <c r="O239" s="85"/>
      <c r="P239" s="201">
        <f>O239*H239</f>
        <v>0</v>
      </c>
      <c r="Q239" s="201">
        <v>0</v>
      </c>
      <c r="R239" s="201">
        <f>Q239*H239</f>
        <v>0</v>
      </c>
      <c r="S239" s="201">
        <v>0</v>
      </c>
      <c r="T239" s="202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03" t="s">
        <v>120</v>
      </c>
      <c r="AT239" s="203" t="s">
        <v>115</v>
      </c>
      <c r="AU239" s="203" t="s">
        <v>8</v>
      </c>
      <c r="AY239" s="18" t="s">
        <v>114</v>
      </c>
      <c r="BE239" s="204">
        <f>IF(N239="základní",J239,0)</f>
        <v>0</v>
      </c>
      <c r="BF239" s="204">
        <f>IF(N239="snížená",J239,0)</f>
        <v>0</v>
      </c>
      <c r="BG239" s="204">
        <f>IF(N239="zákl. přenesená",J239,0)</f>
        <v>0</v>
      </c>
      <c r="BH239" s="204">
        <f>IF(N239="sníž. přenesená",J239,0)</f>
        <v>0</v>
      </c>
      <c r="BI239" s="204">
        <f>IF(N239="nulová",J239,0)</f>
        <v>0</v>
      </c>
      <c r="BJ239" s="18" t="s">
        <v>8</v>
      </c>
      <c r="BK239" s="204">
        <f>ROUND(I239*H239,0)</f>
        <v>0</v>
      </c>
      <c r="BL239" s="18" t="s">
        <v>120</v>
      </c>
      <c r="BM239" s="203" t="s">
        <v>330</v>
      </c>
    </row>
    <row r="240" s="2" customFormat="1">
      <c r="A240" s="39"/>
      <c r="B240" s="40"/>
      <c r="C240" s="41"/>
      <c r="D240" s="205" t="s">
        <v>122</v>
      </c>
      <c r="E240" s="41"/>
      <c r="F240" s="206" t="s">
        <v>331</v>
      </c>
      <c r="G240" s="41"/>
      <c r="H240" s="41"/>
      <c r="I240" s="207"/>
      <c r="J240" s="41"/>
      <c r="K240" s="41"/>
      <c r="L240" s="45"/>
      <c r="M240" s="208"/>
      <c r="N240" s="209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122</v>
      </c>
      <c r="AU240" s="18" t="s">
        <v>8</v>
      </c>
    </row>
    <row r="241" s="2" customFormat="1">
      <c r="A241" s="39"/>
      <c r="B241" s="40"/>
      <c r="C241" s="41"/>
      <c r="D241" s="210" t="s">
        <v>124</v>
      </c>
      <c r="E241" s="41"/>
      <c r="F241" s="211" t="s">
        <v>332</v>
      </c>
      <c r="G241" s="41"/>
      <c r="H241" s="41"/>
      <c r="I241" s="207"/>
      <c r="J241" s="41"/>
      <c r="K241" s="41"/>
      <c r="L241" s="45"/>
      <c r="M241" s="208"/>
      <c r="N241" s="209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124</v>
      </c>
      <c r="AU241" s="18" t="s">
        <v>8</v>
      </c>
    </row>
    <row r="242" s="12" customFormat="1">
      <c r="A242" s="12"/>
      <c r="B242" s="212"/>
      <c r="C242" s="213"/>
      <c r="D242" s="205" t="s">
        <v>126</v>
      </c>
      <c r="E242" s="214" t="s">
        <v>20</v>
      </c>
      <c r="F242" s="215" t="s">
        <v>333</v>
      </c>
      <c r="G242" s="213"/>
      <c r="H242" s="216">
        <v>6.3600000000000003</v>
      </c>
      <c r="I242" s="217"/>
      <c r="J242" s="213"/>
      <c r="K242" s="213"/>
      <c r="L242" s="218"/>
      <c r="M242" s="219"/>
      <c r="N242" s="220"/>
      <c r="O242" s="220"/>
      <c r="P242" s="220"/>
      <c r="Q242" s="220"/>
      <c r="R242" s="220"/>
      <c r="S242" s="220"/>
      <c r="T242" s="221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22" t="s">
        <v>126</v>
      </c>
      <c r="AU242" s="222" t="s">
        <v>8</v>
      </c>
      <c r="AV242" s="12" t="s">
        <v>83</v>
      </c>
      <c r="AW242" s="12" t="s">
        <v>34</v>
      </c>
      <c r="AX242" s="12" t="s">
        <v>74</v>
      </c>
      <c r="AY242" s="222" t="s">
        <v>114</v>
      </c>
    </row>
    <row r="243" s="12" customFormat="1">
      <c r="A243" s="12"/>
      <c r="B243" s="212"/>
      <c r="C243" s="213"/>
      <c r="D243" s="205" t="s">
        <v>126</v>
      </c>
      <c r="E243" s="214" t="s">
        <v>20</v>
      </c>
      <c r="F243" s="215" t="s">
        <v>334</v>
      </c>
      <c r="G243" s="213"/>
      <c r="H243" s="216">
        <v>10.48</v>
      </c>
      <c r="I243" s="217"/>
      <c r="J243" s="213"/>
      <c r="K243" s="213"/>
      <c r="L243" s="218"/>
      <c r="M243" s="219"/>
      <c r="N243" s="220"/>
      <c r="O243" s="220"/>
      <c r="P243" s="220"/>
      <c r="Q243" s="220"/>
      <c r="R243" s="220"/>
      <c r="S243" s="220"/>
      <c r="T243" s="221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22" t="s">
        <v>126</v>
      </c>
      <c r="AU243" s="222" t="s">
        <v>8</v>
      </c>
      <c r="AV243" s="12" t="s">
        <v>83</v>
      </c>
      <c r="AW243" s="12" t="s">
        <v>34</v>
      </c>
      <c r="AX243" s="12" t="s">
        <v>74</v>
      </c>
      <c r="AY243" s="222" t="s">
        <v>114</v>
      </c>
    </row>
    <row r="244" s="12" customFormat="1">
      <c r="A244" s="12"/>
      <c r="B244" s="212"/>
      <c r="C244" s="213"/>
      <c r="D244" s="205" t="s">
        <v>126</v>
      </c>
      <c r="E244" s="214" t="s">
        <v>20</v>
      </c>
      <c r="F244" s="215" t="s">
        <v>335</v>
      </c>
      <c r="G244" s="213"/>
      <c r="H244" s="216">
        <v>2.71</v>
      </c>
      <c r="I244" s="217"/>
      <c r="J244" s="213"/>
      <c r="K244" s="213"/>
      <c r="L244" s="218"/>
      <c r="M244" s="219"/>
      <c r="N244" s="220"/>
      <c r="O244" s="220"/>
      <c r="P244" s="220"/>
      <c r="Q244" s="220"/>
      <c r="R244" s="220"/>
      <c r="S244" s="220"/>
      <c r="T244" s="221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22" t="s">
        <v>126</v>
      </c>
      <c r="AU244" s="222" t="s">
        <v>8</v>
      </c>
      <c r="AV244" s="12" t="s">
        <v>83</v>
      </c>
      <c r="AW244" s="12" t="s">
        <v>34</v>
      </c>
      <c r="AX244" s="12" t="s">
        <v>74</v>
      </c>
      <c r="AY244" s="222" t="s">
        <v>114</v>
      </c>
    </row>
    <row r="245" s="12" customFormat="1">
      <c r="A245" s="12"/>
      <c r="B245" s="212"/>
      <c r="C245" s="213"/>
      <c r="D245" s="205" t="s">
        <v>126</v>
      </c>
      <c r="E245" s="214" t="s">
        <v>20</v>
      </c>
      <c r="F245" s="215" t="s">
        <v>336</v>
      </c>
      <c r="G245" s="213"/>
      <c r="H245" s="216">
        <v>1.1799999999999999</v>
      </c>
      <c r="I245" s="217"/>
      <c r="J245" s="213"/>
      <c r="K245" s="213"/>
      <c r="L245" s="218"/>
      <c r="M245" s="219"/>
      <c r="N245" s="220"/>
      <c r="O245" s="220"/>
      <c r="P245" s="220"/>
      <c r="Q245" s="220"/>
      <c r="R245" s="220"/>
      <c r="S245" s="220"/>
      <c r="T245" s="221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22" t="s">
        <v>126</v>
      </c>
      <c r="AU245" s="222" t="s">
        <v>8</v>
      </c>
      <c r="AV245" s="12" t="s">
        <v>83</v>
      </c>
      <c r="AW245" s="12" t="s">
        <v>34</v>
      </c>
      <c r="AX245" s="12" t="s">
        <v>74</v>
      </c>
      <c r="AY245" s="222" t="s">
        <v>114</v>
      </c>
    </row>
    <row r="246" s="15" customFormat="1">
      <c r="A246" s="15"/>
      <c r="B246" s="244"/>
      <c r="C246" s="245"/>
      <c r="D246" s="205" t="s">
        <v>126</v>
      </c>
      <c r="E246" s="246" t="s">
        <v>20</v>
      </c>
      <c r="F246" s="247" t="s">
        <v>220</v>
      </c>
      <c r="G246" s="245"/>
      <c r="H246" s="248">
        <v>20.73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4" t="s">
        <v>126</v>
      </c>
      <c r="AU246" s="254" t="s">
        <v>8</v>
      </c>
      <c r="AV246" s="15" t="s">
        <v>120</v>
      </c>
      <c r="AW246" s="15" t="s">
        <v>34</v>
      </c>
      <c r="AX246" s="15" t="s">
        <v>8</v>
      </c>
      <c r="AY246" s="254" t="s">
        <v>114</v>
      </c>
    </row>
    <row r="247" s="2" customFormat="1" ht="21.75" customHeight="1">
      <c r="A247" s="39"/>
      <c r="B247" s="40"/>
      <c r="C247" s="193" t="s">
        <v>337</v>
      </c>
      <c r="D247" s="193" t="s">
        <v>115</v>
      </c>
      <c r="E247" s="194" t="s">
        <v>338</v>
      </c>
      <c r="F247" s="195" t="s">
        <v>339</v>
      </c>
      <c r="G247" s="196" t="s">
        <v>118</v>
      </c>
      <c r="H247" s="197">
        <v>3.4300000000000002</v>
      </c>
      <c r="I247" s="198"/>
      <c r="J247" s="197">
        <f>ROUND(I247*H247,0)</f>
        <v>0</v>
      </c>
      <c r="K247" s="195" t="s">
        <v>119</v>
      </c>
      <c r="L247" s="45"/>
      <c r="M247" s="199" t="s">
        <v>20</v>
      </c>
      <c r="N247" s="200" t="s">
        <v>45</v>
      </c>
      <c r="O247" s="85"/>
      <c r="P247" s="201">
        <f>O247*H247</f>
        <v>0</v>
      </c>
      <c r="Q247" s="201">
        <v>0.78061999999999998</v>
      </c>
      <c r="R247" s="201">
        <f>Q247*H247</f>
        <v>2.6775266000000002</v>
      </c>
      <c r="S247" s="201">
        <v>0</v>
      </c>
      <c r="T247" s="202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03" t="s">
        <v>120</v>
      </c>
      <c r="AT247" s="203" t="s">
        <v>115</v>
      </c>
      <c r="AU247" s="203" t="s">
        <v>8</v>
      </c>
      <c r="AY247" s="18" t="s">
        <v>114</v>
      </c>
      <c r="BE247" s="204">
        <f>IF(N247="základní",J247,0)</f>
        <v>0</v>
      </c>
      <c r="BF247" s="204">
        <f>IF(N247="snížená",J247,0)</f>
        <v>0</v>
      </c>
      <c r="BG247" s="204">
        <f>IF(N247="zákl. přenesená",J247,0)</f>
        <v>0</v>
      </c>
      <c r="BH247" s="204">
        <f>IF(N247="sníž. přenesená",J247,0)</f>
        <v>0</v>
      </c>
      <c r="BI247" s="204">
        <f>IF(N247="nulová",J247,0)</f>
        <v>0</v>
      </c>
      <c r="BJ247" s="18" t="s">
        <v>8</v>
      </c>
      <c r="BK247" s="204">
        <f>ROUND(I247*H247,0)</f>
        <v>0</v>
      </c>
      <c r="BL247" s="18" t="s">
        <v>120</v>
      </c>
      <c r="BM247" s="203" t="s">
        <v>340</v>
      </c>
    </row>
    <row r="248" s="2" customFormat="1">
      <c r="A248" s="39"/>
      <c r="B248" s="40"/>
      <c r="C248" s="41"/>
      <c r="D248" s="205" t="s">
        <v>122</v>
      </c>
      <c r="E248" s="41"/>
      <c r="F248" s="206" t="s">
        <v>341</v>
      </c>
      <c r="G248" s="41"/>
      <c r="H248" s="41"/>
      <c r="I248" s="207"/>
      <c r="J248" s="41"/>
      <c r="K248" s="41"/>
      <c r="L248" s="45"/>
      <c r="M248" s="208"/>
      <c r="N248" s="209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122</v>
      </c>
      <c r="AU248" s="18" t="s">
        <v>8</v>
      </c>
    </row>
    <row r="249" s="2" customFormat="1">
      <c r="A249" s="39"/>
      <c r="B249" s="40"/>
      <c r="C249" s="41"/>
      <c r="D249" s="210" t="s">
        <v>124</v>
      </c>
      <c r="E249" s="41"/>
      <c r="F249" s="211" t="s">
        <v>342</v>
      </c>
      <c r="G249" s="41"/>
      <c r="H249" s="41"/>
      <c r="I249" s="207"/>
      <c r="J249" s="41"/>
      <c r="K249" s="41"/>
      <c r="L249" s="45"/>
      <c r="M249" s="208"/>
      <c r="N249" s="209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124</v>
      </c>
      <c r="AU249" s="18" t="s">
        <v>8</v>
      </c>
    </row>
    <row r="250" s="12" customFormat="1">
      <c r="A250" s="12"/>
      <c r="B250" s="212"/>
      <c r="C250" s="213"/>
      <c r="D250" s="205" t="s">
        <v>126</v>
      </c>
      <c r="E250" s="214" t="s">
        <v>20</v>
      </c>
      <c r="F250" s="215" t="s">
        <v>326</v>
      </c>
      <c r="G250" s="213"/>
      <c r="H250" s="216">
        <v>3.4300000000000002</v>
      </c>
      <c r="I250" s="217"/>
      <c r="J250" s="213"/>
      <c r="K250" s="213"/>
      <c r="L250" s="218"/>
      <c r="M250" s="219"/>
      <c r="N250" s="220"/>
      <c r="O250" s="220"/>
      <c r="P250" s="220"/>
      <c r="Q250" s="220"/>
      <c r="R250" s="220"/>
      <c r="S250" s="220"/>
      <c r="T250" s="221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22" t="s">
        <v>126</v>
      </c>
      <c r="AU250" s="222" t="s">
        <v>8</v>
      </c>
      <c r="AV250" s="12" t="s">
        <v>83</v>
      </c>
      <c r="AW250" s="12" t="s">
        <v>34</v>
      </c>
      <c r="AX250" s="12" t="s">
        <v>8</v>
      </c>
      <c r="AY250" s="222" t="s">
        <v>114</v>
      </c>
    </row>
    <row r="251" s="11" customFormat="1" ht="25.92" customHeight="1">
      <c r="A251" s="11"/>
      <c r="B251" s="179"/>
      <c r="C251" s="180"/>
      <c r="D251" s="181" t="s">
        <v>73</v>
      </c>
      <c r="E251" s="182" t="s">
        <v>147</v>
      </c>
      <c r="F251" s="182" t="s">
        <v>343</v>
      </c>
      <c r="G251" s="180"/>
      <c r="H251" s="180"/>
      <c r="I251" s="183"/>
      <c r="J251" s="184">
        <f>BK251</f>
        <v>0</v>
      </c>
      <c r="K251" s="180"/>
      <c r="L251" s="185"/>
      <c r="M251" s="186"/>
      <c r="N251" s="187"/>
      <c r="O251" s="187"/>
      <c r="P251" s="188">
        <f>SUM(P252:P261)</f>
        <v>0</v>
      </c>
      <c r="Q251" s="187"/>
      <c r="R251" s="188">
        <f>SUM(R252:R261)</f>
        <v>0.59809199999999996</v>
      </c>
      <c r="S251" s="187"/>
      <c r="T251" s="189">
        <f>SUM(T252:T261)</f>
        <v>0</v>
      </c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R251" s="190" t="s">
        <v>8</v>
      </c>
      <c r="AT251" s="191" t="s">
        <v>73</v>
      </c>
      <c r="AU251" s="191" t="s">
        <v>74</v>
      </c>
      <c r="AY251" s="190" t="s">
        <v>114</v>
      </c>
      <c r="BK251" s="192">
        <f>SUM(BK252:BK261)</f>
        <v>0</v>
      </c>
    </row>
    <row r="252" s="2" customFormat="1" ht="16.5" customHeight="1">
      <c r="A252" s="39"/>
      <c r="B252" s="40"/>
      <c r="C252" s="193" t="s">
        <v>344</v>
      </c>
      <c r="D252" s="193" t="s">
        <v>115</v>
      </c>
      <c r="E252" s="194" t="s">
        <v>345</v>
      </c>
      <c r="F252" s="195" t="s">
        <v>346</v>
      </c>
      <c r="G252" s="196" t="s">
        <v>118</v>
      </c>
      <c r="H252" s="197">
        <v>6.5999999999999996</v>
      </c>
      <c r="I252" s="198"/>
      <c r="J252" s="197">
        <f>ROUND(I252*H252,0)</f>
        <v>0</v>
      </c>
      <c r="K252" s="195" t="s">
        <v>119</v>
      </c>
      <c r="L252" s="45"/>
      <c r="M252" s="199" t="s">
        <v>20</v>
      </c>
      <c r="N252" s="200" t="s">
        <v>45</v>
      </c>
      <c r="O252" s="85"/>
      <c r="P252" s="201">
        <f>O252*H252</f>
        <v>0</v>
      </c>
      <c r="Q252" s="201">
        <v>0</v>
      </c>
      <c r="R252" s="201">
        <f>Q252*H252</f>
        <v>0</v>
      </c>
      <c r="S252" s="201">
        <v>0</v>
      </c>
      <c r="T252" s="202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03" t="s">
        <v>120</v>
      </c>
      <c r="AT252" s="203" t="s">
        <v>115</v>
      </c>
      <c r="AU252" s="203" t="s">
        <v>8</v>
      </c>
      <c r="AY252" s="18" t="s">
        <v>114</v>
      </c>
      <c r="BE252" s="204">
        <f>IF(N252="základní",J252,0)</f>
        <v>0</v>
      </c>
      <c r="BF252" s="204">
        <f>IF(N252="snížená",J252,0)</f>
        <v>0</v>
      </c>
      <c r="BG252" s="204">
        <f>IF(N252="zákl. přenesená",J252,0)</f>
        <v>0</v>
      </c>
      <c r="BH252" s="204">
        <f>IF(N252="sníž. přenesená",J252,0)</f>
        <v>0</v>
      </c>
      <c r="BI252" s="204">
        <f>IF(N252="nulová",J252,0)</f>
        <v>0</v>
      </c>
      <c r="BJ252" s="18" t="s">
        <v>8</v>
      </c>
      <c r="BK252" s="204">
        <f>ROUND(I252*H252,0)</f>
        <v>0</v>
      </c>
      <c r="BL252" s="18" t="s">
        <v>120</v>
      </c>
      <c r="BM252" s="203" t="s">
        <v>347</v>
      </c>
    </row>
    <row r="253" s="2" customFormat="1">
      <c r="A253" s="39"/>
      <c r="B253" s="40"/>
      <c r="C253" s="41"/>
      <c r="D253" s="205" t="s">
        <v>122</v>
      </c>
      <c r="E253" s="41"/>
      <c r="F253" s="206" t="s">
        <v>348</v>
      </c>
      <c r="G253" s="41"/>
      <c r="H253" s="41"/>
      <c r="I253" s="207"/>
      <c r="J253" s="41"/>
      <c r="K253" s="41"/>
      <c r="L253" s="45"/>
      <c r="M253" s="208"/>
      <c r="N253" s="209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122</v>
      </c>
      <c r="AU253" s="18" t="s">
        <v>8</v>
      </c>
    </row>
    <row r="254" s="2" customFormat="1">
      <c r="A254" s="39"/>
      <c r="B254" s="40"/>
      <c r="C254" s="41"/>
      <c r="D254" s="210" t="s">
        <v>124</v>
      </c>
      <c r="E254" s="41"/>
      <c r="F254" s="211" t="s">
        <v>349</v>
      </c>
      <c r="G254" s="41"/>
      <c r="H254" s="41"/>
      <c r="I254" s="207"/>
      <c r="J254" s="41"/>
      <c r="K254" s="41"/>
      <c r="L254" s="45"/>
      <c r="M254" s="208"/>
      <c r="N254" s="209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124</v>
      </c>
      <c r="AU254" s="18" t="s">
        <v>8</v>
      </c>
    </row>
    <row r="255" s="12" customFormat="1">
      <c r="A255" s="12"/>
      <c r="B255" s="212"/>
      <c r="C255" s="213"/>
      <c r="D255" s="205" t="s">
        <v>126</v>
      </c>
      <c r="E255" s="214" t="s">
        <v>20</v>
      </c>
      <c r="F255" s="215" t="s">
        <v>127</v>
      </c>
      <c r="G255" s="213"/>
      <c r="H255" s="216">
        <v>6.5999999999999996</v>
      </c>
      <c r="I255" s="217"/>
      <c r="J255" s="213"/>
      <c r="K255" s="213"/>
      <c r="L255" s="218"/>
      <c r="M255" s="219"/>
      <c r="N255" s="220"/>
      <c r="O255" s="220"/>
      <c r="P255" s="220"/>
      <c r="Q255" s="220"/>
      <c r="R255" s="220"/>
      <c r="S255" s="220"/>
      <c r="T255" s="221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22" t="s">
        <v>126</v>
      </c>
      <c r="AU255" s="222" t="s">
        <v>8</v>
      </c>
      <c r="AV255" s="12" t="s">
        <v>83</v>
      </c>
      <c r="AW255" s="12" t="s">
        <v>34</v>
      </c>
      <c r="AX255" s="12" t="s">
        <v>8</v>
      </c>
      <c r="AY255" s="222" t="s">
        <v>114</v>
      </c>
    </row>
    <row r="256" s="2" customFormat="1" ht="16.5" customHeight="1">
      <c r="A256" s="39"/>
      <c r="B256" s="40"/>
      <c r="C256" s="193" t="s">
        <v>350</v>
      </c>
      <c r="D256" s="193" t="s">
        <v>115</v>
      </c>
      <c r="E256" s="194" t="s">
        <v>351</v>
      </c>
      <c r="F256" s="195" t="s">
        <v>352</v>
      </c>
      <c r="G256" s="196" t="s">
        <v>118</v>
      </c>
      <c r="H256" s="197">
        <v>2</v>
      </c>
      <c r="I256" s="198"/>
      <c r="J256" s="197">
        <f>ROUND(I256*H256,0)</f>
        <v>0</v>
      </c>
      <c r="K256" s="195" t="s">
        <v>20</v>
      </c>
      <c r="L256" s="45"/>
      <c r="M256" s="199" t="s">
        <v>20</v>
      </c>
      <c r="N256" s="200" t="s">
        <v>45</v>
      </c>
      <c r="O256" s="85"/>
      <c r="P256" s="201">
        <f>O256*H256</f>
        <v>0</v>
      </c>
      <c r="Q256" s="201">
        <v>0</v>
      </c>
      <c r="R256" s="201">
        <f>Q256*H256</f>
        <v>0</v>
      </c>
      <c r="S256" s="201">
        <v>0</v>
      </c>
      <c r="T256" s="202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03" t="s">
        <v>120</v>
      </c>
      <c r="AT256" s="203" t="s">
        <v>115</v>
      </c>
      <c r="AU256" s="203" t="s">
        <v>8</v>
      </c>
      <c r="AY256" s="18" t="s">
        <v>114</v>
      </c>
      <c r="BE256" s="204">
        <f>IF(N256="základní",J256,0)</f>
        <v>0</v>
      </c>
      <c r="BF256" s="204">
        <f>IF(N256="snížená",J256,0)</f>
        <v>0</v>
      </c>
      <c r="BG256" s="204">
        <f>IF(N256="zákl. přenesená",J256,0)</f>
        <v>0</v>
      </c>
      <c r="BH256" s="204">
        <f>IF(N256="sníž. přenesená",J256,0)</f>
        <v>0</v>
      </c>
      <c r="BI256" s="204">
        <f>IF(N256="nulová",J256,0)</f>
        <v>0</v>
      </c>
      <c r="BJ256" s="18" t="s">
        <v>8</v>
      </c>
      <c r="BK256" s="204">
        <f>ROUND(I256*H256,0)</f>
        <v>0</v>
      </c>
      <c r="BL256" s="18" t="s">
        <v>120</v>
      </c>
      <c r="BM256" s="203" t="s">
        <v>353</v>
      </c>
    </row>
    <row r="257" s="2" customFormat="1">
      <c r="A257" s="39"/>
      <c r="B257" s="40"/>
      <c r="C257" s="41"/>
      <c r="D257" s="205" t="s">
        <v>122</v>
      </c>
      <c r="E257" s="41"/>
      <c r="F257" s="206" t="s">
        <v>352</v>
      </c>
      <c r="G257" s="41"/>
      <c r="H257" s="41"/>
      <c r="I257" s="207"/>
      <c r="J257" s="41"/>
      <c r="K257" s="41"/>
      <c r="L257" s="45"/>
      <c r="M257" s="208"/>
      <c r="N257" s="209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122</v>
      </c>
      <c r="AU257" s="18" t="s">
        <v>8</v>
      </c>
    </row>
    <row r="258" s="2" customFormat="1" ht="16.5" customHeight="1">
      <c r="A258" s="39"/>
      <c r="B258" s="40"/>
      <c r="C258" s="193" t="s">
        <v>354</v>
      </c>
      <c r="D258" s="193" t="s">
        <v>115</v>
      </c>
      <c r="E258" s="194" t="s">
        <v>355</v>
      </c>
      <c r="F258" s="195" t="s">
        <v>356</v>
      </c>
      <c r="G258" s="196" t="s">
        <v>118</v>
      </c>
      <c r="H258" s="197">
        <v>6.5999999999999996</v>
      </c>
      <c r="I258" s="198"/>
      <c r="J258" s="197">
        <f>ROUND(I258*H258,0)</f>
        <v>0</v>
      </c>
      <c r="K258" s="195" t="s">
        <v>119</v>
      </c>
      <c r="L258" s="45"/>
      <c r="M258" s="199" t="s">
        <v>20</v>
      </c>
      <c r="N258" s="200" t="s">
        <v>45</v>
      </c>
      <c r="O258" s="85"/>
      <c r="P258" s="201">
        <f>O258*H258</f>
        <v>0</v>
      </c>
      <c r="Q258" s="201">
        <v>0.090620000000000006</v>
      </c>
      <c r="R258" s="201">
        <f>Q258*H258</f>
        <v>0.59809199999999996</v>
      </c>
      <c r="S258" s="201">
        <v>0</v>
      </c>
      <c r="T258" s="202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03" t="s">
        <v>120</v>
      </c>
      <c r="AT258" s="203" t="s">
        <v>115</v>
      </c>
      <c r="AU258" s="203" t="s">
        <v>8</v>
      </c>
      <c r="AY258" s="18" t="s">
        <v>114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18" t="s">
        <v>8</v>
      </c>
      <c r="BK258" s="204">
        <f>ROUND(I258*H258,0)</f>
        <v>0</v>
      </c>
      <c r="BL258" s="18" t="s">
        <v>120</v>
      </c>
      <c r="BM258" s="203" t="s">
        <v>357</v>
      </c>
    </row>
    <row r="259" s="2" customFormat="1">
      <c r="A259" s="39"/>
      <c r="B259" s="40"/>
      <c r="C259" s="41"/>
      <c r="D259" s="205" t="s">
        <v>122</v>
      </c>
      <c r="E259" s="41"/>
      <c r="F259" s="206" t="s">
        <v>358</v>
      </c>
      <c r="G259" s="41"/>
      <c r="H259" s="41"/>
      <c r="I259" s="207"/>
      <c r="J259" s="41"/>
      <c r="K259" s="41"/>
      <c r="L259" s="45"/>
      <c r="M259" s="208"/>
      <c r="N259" s="209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122</v>
      </c>
      <c r="AU259" s="18" t="s">
        <v>8</v>
      </c>
    </row>
    <row r="260" s="2" customFormat="1">
      <c r="A260" s="39"/>
      <c r="B260" s="40"/>
      <c r="C260" s="41"/>
      <c r="D260" s="210" t="s">
        <v>124</v>
      </c>
      <c r="E260" s="41"/>
      <c r="F260" s="211" t="s">
        <v>359</v>
      </c>
      <c r="G260" s="41"/>
      <c r="H260" s="41"/>
      <c r="I260" s="207"/>
      <c r="J260" s="41"/>
      <c r="K260" s="41"/>
      <c r="L260" s="45"/>
      <c r="M260" s="208"/>
      <c r="N260" s="209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124</v>
      </c>
      <c r="AU260" s="18" t="s">
        <v>8</v>
      </c>
    </row>
    <row r="261" s="12" customFormat="1">
      <c r="A261" s="12"/>
      <c r="B261" s="212"/>
      <c r="C261" s="213"/>
      <c r="D261" s="205" t="s">
        <v>126</v>
      </c>
      <c r="E261" s="214" t="s">
        <v>20</v>
      </c>
      <c r="F261" s="215" t="s">
        <v>127</v>
      </c>
      <c r="G261" s="213"/>
      <c r="H261" s="216">
        <v>6.5999999999999996</v>
      </c>
      <c r="I261" s="217"/>
      <c r="J261" s="213"/>
      <c r="K261" s="213"/>
      <c r="L261" s="218"/>
      <c r="M261" s="219"/>
      <c r="N261" s="220"/>
      <c r="O261" s="220"/>
      <c r="P261" s="220"/>
      <c r="Q261" s="220"/>
      <c r="R261" s="220"/>
      <c r="S261" s="220"/>
      <c r="T261" s="221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22" t="s">
        <v>126</v>
      </c>
      <c r="AU261" s="222" t="s">
        <v>8</v>
      </c>
      <c r="AV261" s="12" t="s">
        <v>83</v>
      </c>
      <c r="AW261" s="12" t="s">
        <v>34</v>
      </c>
      <c r="AX261" s="12" t="s">
        <v>8</v>
      </c>
      <c r="AY261" s="222" t="s">
        <v>114</v>
      </c>
    </row>
    <row r="262" s="11" customFormat="1" ht="25.92" customHeight="1">
      <c r="A262" s="11"/>
      <c r="B262" s="179"/>
      <c r="C262" s="180"/>
      <c r="D262" s="181" t="s">
        <v>73</v>
      </c>
      <c r="E262" s="182" t="s">
        <v>160</v>
      </c>
      <c r="F262" s="182" t="s">
        <v>360</v>
      </c>
      <c r="G262" s="180"/>
      <c r="H262" s="180"/>
      <c r="I262" s="183"/>
      <c r="J262" s="184">
        <f>BK262</f>
        <v>0</v>
      </c>
      <c r="K262" s="180"/>
      <c r="L262" s="185"/>
      <c r="M262" s="186"/>
      <c r="N262" s="187"/>
      <c r="O262" s="187"/>
      <c r="P262" s="188">
        <f>SUM(P263:P266)</f>
        <v>0</v>
      </c>
      <c r="Q262" s="187"/>
      <c r="R262" s="188">
        <f>SUM(R263:R266)</f>
        <v>2.3470404</v>
      </c>
      <c r="S262" s="187"/>
      <c r="T262" s="189">
        <f>SUM(T263:T266)</f>
        <v>0</v>
      </c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R262" s="190" t="s">
        <v>8</v>
      </c>
      <c r="AT262" s="191" t="s">
        <v>73</v>
      </c>
      <c r="AU262" s="191" t="s">
        <v>74</v>
      </c>
      <c r="AY262" s="190" t="s">
        <v>114</v>
      </c>
      <c r="BK262" s="192">
        <f>SUM(BK263:BK266)</f>
        <v>0</v>
      </c>
    </row>
    <row r="263" s="2" customFormat="1" ht="21.75" customHeight="1">
      <c r="A263" s="39"/>
      <c r="B263" s="40"/>
      <c r="C263" s="193" t="s">
        <v>361</v>
      </c>
      <c r="D263" s="193" t="s">
        <v>115</v>
      </c>
      <c r="E263" s="194" t="s">
        <v>362</v>
      </c>
      <c r="F263" s="195" t="s">
        <v>363</v>
      </c>
      <c r="G263" s="196" t="s">
        <v>150</v>
      </c>
      <c r="H263" s="197">
        <v>1.02</v>
      </c>
      <c r="I263" s="198"/>
      <c r="J263" s="197">
        <f>ROUND(I263*H263,0)</f>
        <v>0</v>
      </c>
      <c r="K263" s="195" t="s">
        <v>119</v>
      </c>
      <c r="L263" s="45"/>
      <c r="M263" s="199" t="s">
        <v>20</v>
      </c>
      <c r="N263" s="200" t="s">
        <v>45</v>
      </c>
      <c r="O263" s="85"/>
      <c r="P263" s="201">
        <f>O263*H263</f>
        <v>0</v>
      </c>
      <c r="Q263" s="201">
        <v>2.3010199999999998</v>
      </c>
      <c r="R263" s="201">
        <f>Q263*H263</f>
        <v>2.3470404</v>
      </c>
      <c r="S263" s="201">
        <v>0</v>
      </c>
      <c r="T263" s="202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03" t="s">
        <v>120</v>
      </c>
      <c r="AT263" s="203" t="s">
        <v>115</v>
      </c>
      <c r="AU263" s="203" t="s">
        <v>8</v>
      </c>
      <c r="AY263" s="18" t="s">
        <v>114</v>
      </c>
      <c r="BE263" s="204">
        <f>IF(N263="základní",J263,0)</f>
        <v>0</v>
      </c>
      <c r="BF263" s="204">
        <f>IF(N263="snížená",J263,0)</f>
        <v>0</v>
      </c>
      <c r="BG263" s="204">
        <f>IF(N263="zákl. přenesená",J263,0)</f>
        <v>0</v>
      </c>
      <c r="BH263" s="204">
        <f>IF(N263="sníž. přenesená",J263,0)</f>
        <v>0</v>
      </c>
      <c r="BI263" s="204">
        <f>IF(N263="nulová",J263,0)</f>
        <v>0</v>
      </c>
      <c r="BJ263" s="18" t="s">
        <v>8</v>
      </c>
      <c r="BK263" s="204">
        <f>ROUND(I263*H263,0)</f>
        <v>0</v>
      </c>
      <c r="BL263" s="18" t="s">
        <v>120</v>
      </c>
      <c r="BM263" s="203" t="s">
        <v>364</v>
      </c>
    </row>
    <row r="264" s="2" customFormat="1">
      <c r="A264" s="39"/>
      <c r="B264" s="40"/>
      <c r="C264" s="41"/>
      <c r="D264" s="205" t="s">
        <v>122</v>
      </c>
      <c r="E264" s="41"/>
      <c r="F264" s="206" t="s">
        <v>365</v>
      </c>
      <c r="G264" s="41"/>
      <c r="H264" s="41"/>
      <c r="I264" s="207"/>
      <c r="J264" s="41"/>
      <c r="K264" s="41"/>
      <c r="L264" s="45"/>
      <c r="M264" s="208"/>
      <c r="N264" s="209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122</v>
      </c>
      <c r="AU264" s="18" t="s">
        <v>8</v>
      </c>
    </row>
    <row r="265" s="2" customFormat="1">
      <c r="A265" s="39"/>
      <c r="B265" s="40"/>
      <c r="C265" s="41"/>
      <c r="D265" s="210" t="s">
        <v>124</v>
      </c>
      <c r="E265" s="41"/>
      <c r="F265" s="211" t="s">
        <v>366</v>
      </c>
      <c r="G265" s="41"/>
      <c r="H265" s="41"/>
      <c r="I265" s="207"/>
      <c r="J265" s="41"/>
      <c r="K265" s="41"/>
      <c r="L265" s="45"/>
      <c r="M265" s="208"/>
      <c r="N265" s="209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124</v>
      </c>
      <c r="AU265" s="18" t="s">
        <v>8</v>
      </c>
    </row>
    <row r="266" s="12" customFormat="1">
      <c r="A266" s="12"/>
      <c r="B266" s="212"/>
      <c r="C266" s="213"/>
      <c r="D266" s="205" t="s">
        <v>126</v>
      </c>
      <c r="E266" s="214" t="s">
        <v>20</v>
      </c>
      <c r="F266" s="215" t="s">
        <v>367</v>
      </c>
      <c r="G266" s="213"/>
      <c r="H266" s="216">
        <v>1.02</v>
      </c>
      <c r="I266" s="217"/>
      <c r="J266" s="213"/>
      <c r="K266" s="213"/>
      <c r="L266" s="218"/>
      <c r="M266" s="219"/>
      <c r="N266" s="220"/>
      <c r="O266" s="220"/>
      <c r="P266" s="220"/>
      <c r="Q266" s="220"/>
      <c r="R266" s="220"/>
      <c r="S266" s="220"/>
      <c r="T266" s="221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22" t="s">
        <v>126</v>
      </c>
      <c r="AU266" s="222" t="s">
        <v>8</v>
      </c>
      <c r="AV266" s="12" t="s">
        <v>83</v>
      </c>
      <c r="AW266" s="12" t="s">
        <v>34</v>
      </c>
      <c r="AX266" s="12" t="s">
        <v>8</v>
      </c>
      <c r="AY266" s="222" t="s">
        <v>114</v>
      </c>
    </row>
    <row r="267" s="11" customFormat="1" ht="25.92" customHeight="1">
      <c r="A267" s="11"/>
      <c r="B267" s="179"/>
      <c r="C267" s="180"/>
      <c r="D267" s="181" t="s">
        <v>73</v>
      </c>
      <c r="E267" s="182" t="s">
        <v>186</v>
      </c>
      <c r="F267" s="182" t="s">
        <v>368</v>
      </c>
      <c r="G267" s="180"/>
      <c r="H267" s="180"/>
      <c r="I267" s="183"/>
      <c r="J267" s="184">
        <f>BK267</f>
        <v>0</v>
      </c>
      <c r="K267" s="180"/>
      <c r="L267" s="185"/>
      <c r="M267" s="186"/>
      <c r="N267" s="187"/>
      <c r="O267" s="187"/>
      <c r="P267" s="188">
        <f>SUM(P268:P435)</f>
        <v>0</v>
      </c>
      <c r="Q267" s="187"/>
      <c r="R267" s="188">
        <f>SUM(R268:R435)</f>
        <v>2.6808360000000002</v>
      </c>
      <c r="S267" s="187"/>
      <c r="T267" s="189">
        <f>SUM(T268:T435)</f>
        <v>0</v>
      </c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R267" s="190" t="s">
        <v>8</v>
      </c>
      <c r="AT267" s="191" t="s">
        <v>73</v>
      </c>
      <c r="AU267" s="191" t="s">
        <v>74</v>
      </c>
      <c r="AY267" s="190" t="s">
        <v>114</v>
      </c>
      <c r="BK267" s="192">
        <f>SUM(BK268:BK435)</f>
        <v>0</v>
      </c>
    </row>
    <row r="268" s="2" customFormat="1" ht="16.5" customHeight="1">
      <c r="A268" s="39"/>
      <c r="B268" s="40"/>
      <c r="C268" s="193" t="s">
        <v>369</v>
      </c>
      <c r="D268" s="193" t="s">
        <v>115</v>
      </c>
      <c r="E268" s="194" t="s">
        <v>370</v>
      </c>
      <c r="F268" s="195" t="s">
        <v>371</v>
      </c>
      <c r="G268" s="196" t="s">
        <v>136</v>
      </c>
      <c r="H268" s="197">
        <v>13.1</v>
      </c>
      <c r="I268" s="198"/>
      <c r="J268" s="197">
        <f>ROUND(I268*H268,0)</f>
        <v>0</v>
      </c>
      <c r="K268" s="195" t="s">
        <v>20</v>
      </c>
      <c r="L268" s="45"/>
      <c r="M268" s="199" t="s">
        <v>20</v>
      </c>
      <c r="N268" s="200" t="s">
        <v>45</v>
      </c>
      <c r="O268" s="85"/>
      <c r="P268" s="201">
        <f>O268*H268</f>
        <v>0</v>
      </c>
      <c r="Q268" s="201">
        <v>0</v>
      </c>
      <c r="R268" s="201">
        <f>Q268*H268</f>
        <v>0</v>
      </c>
      <c r="S268" s="201">
        <v>0</v>
      </c>
      <c r="T268" s="202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03" t="s">
        <v>120</v>
      </c>
      <c r="AT268" s="203" t="s">
        <v>115</v>
      </c>
      <c r="AU268" s="203" t="s">
        <v>8</v>
      </c>
      <c r="AY268" s="18" t="s">
        <v>114</v>
      </c>
      <c r="BE268" s="204">
        <f>IF(N268="základní",J268,0)</f>
        <v>0</v>
      </c>
      <c r="BF268" s="204">
        <f>IF(N268="snížená",J268,0)</f>
        <v>0</v>
      </c>
      <c r="BG268" s="204">
        <f>IF(N268="zákl. přenesená",J268,0)</f>
        <v>0</v>
      </c>
      <c r="BH268" s="204">
        <f>IF(N268="sníž. přenesená",J268,0)</f>
        <v>0</v>
      </c>
      <c r="BI268" s="204">
        <f>IF(N268="nulová",J268,0)</f>
        <v>0</v>
      </c>
      <c r="BJ268" s="18" t="s">
        <v>8</v>
      </c>
      <c r="BK268" s="204">
        <f>ROUND(I268*H268,0)</f>
        <v>0</v>
      </c>
      <c r="BL268" s="18" t="s">
        <v>120</v>
      </c>
      <c r="BM268" s="203" t="s">
        <v>372</v>
      </c>
    </row>
    <row r="269" s="2" customFormat="1">
      <c r="A269" s="39"/>
      <c r="B269" s="40"/>
      <c r="C269" s="41"/>
      <c r="D269" s="205" t="s">
        <v>122</v>
      </c>
      <c r="E269" s="41"/>
      <c r="F269" s="206" t="s">
        <v>371</v>
      </c>
      <c r="G269" s="41"/>
      <c r="H269" s="41"/>
      <c r="I269" s="207"/>
      <c r="J269" s="41"/>
      <c r="K269" s="41"/>
      <c r="L269" s="45"/>
      <c r="M269" s="208"/>
      <c r="N269" s="209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122</v>
      </c>
      <c r="AU269" s="18" t="s">
        <v>8</v>
      </c>
    </row>
    <row r="270" s="2" customFormat="1" ht="16.5" customHeight="1">
      <c r="A270" s="39"/>
      <c r="B270" s="40"/>
      <c r="C270" s="193" t="s">
        <v>373</v>
      </c>
      <c r="D270" s="193" t="s">
        <v>115</v>
      </c>
      <c r="E270" s="194" t="s">
        <v>374</v>
      </c>
      <c r="F270" s="195" t="s">
        <v>375</v>
      </c>
      <c r="G270" s="196" t="s">
        <v>376</v>
      </c>
      <c r="H270" s="197">
        <v>4</v>
      </c>
      <c r="I270" s="198"/>
      <c r="J270" s="197">
        <f>ROUND(I270*H270,0)</f>
        <v>0</v>
      </c>
      <c r="K270" s="195" t="s">
        <v>20</v>
      </c>
      <c r="L270" s="45"/>
      <c r="M270" s="199" t="s">
        <v>20</v>
      </c>
      <c r="N270" s="200" t="s">
        <v>45</v>
      </c>
      <c r="O270" s="85"/>
      <c r="P270" s="201">
        <f>O270*H270</f>
        <v>0</v>
      </c>
      <c r="Q270" s="201">
        <v>0</v>
      </c>
      <c r="R270" s="201">
        <f>Q270*H270</f>
        <v>0</v>
      </c>
      <c r="S270" s="201">
        <v>0</v>
      </c>
      <c r="T270" s="202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03" t="s">
        <v>120</v>
      </c>
      <c r="AT270" s="203" t="s">
        <v>115</v>
      </c>
      <c r="AU270" s="203" t="s">
        <v>8</v>
      </c>
      <c r="AY270" s="18" t="s">
        <v>114</v>
      </c>
      <c r="BE270" s="204">
        <f>IF(N270="základní",J270,0)</f>
        <v>0</v>
      </c>
      <c r="BF270" s="204">
        <f>IF(N270="snížená",J270,0)</f>
        <v>0</v>
      </c>
      <c r="BG270" s="204">
        <f>IF(N270="zákl. přenesená",J270,0)</f>
        <v>0</v>
      </c>
      <c r="BH270" s="204">
        <f>IF(N270="sníž. přenesená",J270,0)</f>
        <v>0</v>
      </c>
      <c r="BI270" s="204">
        <f>IF(N270="nulová",J270,0)</f>
        <v>0</v>
      </c>
      <c r="BJ270" s="18" t="s">
        <v>8</v>
      </c>
      <c r="BK270" s="204">
        <f>ROUND(I270*H270,0)</f>
        <v>0</v>
      </c>
      <c r="BL270" s="18" t="s">
        <v>120</v>
      </c>
      <c r="BM270" s="203" t="s">
        <v>377</v>
      </c>
    </row>
    <row r="271" s="2" customFormat="1">
      <c r="A271" s="39"/>
      <c r="B271" s="40"/>
      <c r="C271" s="41"/>
      <c r="D271" s="205" t="s">
        <v>122</v>
      </c>
      <c r="E271" s="41"/>
      <c r="F271" s="206" t="s">
        <v>375</v>
      </c>
      <c r="G271" s="41"/>
      <c r="H271" s="41"/>
      <c r="I271" s="207"/>
      <c r="J271" s="41"/>
      <c r="K271" s="41"/>
      <c r="L271" s="45"/>
      <c r="M271" s="208"/>
      <c r="N271" s="209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122</v>
      </c>
      <c r="AU271" s="18" t="s">
        <v>8</v>
      </c>
    </row>
    <row r="272" s="2" customFormat="1" ht="16.5" customHeight="1">
      <c r="A272" s="39"/>
      <c r="B272" s="40"/>
      <c r="C272" s="193" t="s">
        <v>378</v>
      </c>
      <c r="D272" s="193" t="s">
        <v>115</v>
      </c>
      <c r="E272" s="194" t="s">
        <v>379</v>
      </c>
      <c r="F272" s="195" t="s">
        <v>380</v>
      </c>
      <c r="G272" s="196" t="s">
        <v>376</v>
      </c>
      <c r="H272" s="197">
        <v>1</v>
      </c>
      <c r="I272" s="198"/>
      <c r="J272" s="197">
        <f>ROUND(I272*H272,0)</f>
        <v>0</v>
      </c>
      <c r="K272" s="195" t="s">
        <v>20</v>
      </c>
      <c r="L272" s="45"/>
      <c r="M272" s="199" t="s">
        <v>20</v>
      </c>
      <c r="N272" s="200" t="s">
        <v>45</v>
      </c>
      <c r="O272" s="85"/>
      <c r="P272" s="201">
        <f>O272*H272</f>
        <v>0</v>
      </c>
      <c r="Q272" s="201">
        <v>0</v>
      </c>
      <c r="R272" s="201">
        <f>Q272*H272</f>
        <v>0</v>
      </c>
      <c r="S272" s="201">
        <v>0</v>
      </c>
      <c r="T272" s="202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03" t="s">
        <v>120</v>
      </c>
      <c r="AT272" s="203" t="s">
        <v>115</v>
      </c>
      <c r="AU272" s="203" t="s">
        <v>8</v>
      </c>
      <c r="AY272" s="18" t="s">
        <v>114</v>
      </c>
      <c r="BE272" s="204">
        <f>IF(N272="základní",J272,0)</f>
        <v>0</v>
      </c>
      <c r="BF272" s="204">
        <f>IF(N272="snížená",J272,0)</f>
        <v>0</v>
      </c>
      <c r="BG272" s="204">
        <f>IF(N272="zákl. přenesená",J272,0)</f>
        <v>0</v>
      </c>
      <c r="BH272" s="204">
        <f>IF(N272="sníž. přenesená",J272,0)</f>
        <v>0</v>
      </c>
      <c r="BI272" s="204">
        <f>IF(N272="nulová",J272,0)</f>
        <v>0</v>
      </c>
      <c r="BJ272" s="18" t="s">
        <v>8</v>
      </c>
      <c r="BK272" s="204">
        <f>ROUND(I272*H272,0)</f>
        <v>0</v>
      </c>
      <c r="BL272" s="18" t="s">
        <v>120</v>
      </c>
      <c r="BM272" s="203" t="s">
        <v>381</v>
      </c>
    </row>
    <row r="273" s="2" customFormat="1">
      <c r="A273" s="39"/>
      <c r="B273" s="40"/>
      <c r="C273" s="41"/>
      <c r="D273" s="205" t="s">
        <v>122</v>
      </c>
      <c r="E273" s="41"/>
      <c r="F273" s="206" t="s">
        <v>382</v>
      </c>
      <c r="G273" s="41"/>
      <c r="H273" s="41"/>
      <c r="I273" s="207"/>
      <c r="J273" s="41"/>
      <c r="K273" s="41"/>
      <c r="L273" s="45"/>
      <c r="M273" s="208"/>
      <c r="N273" s="209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122</v>
      </c>
      <c r="AU273" s="18" t="s">
        <v>8</v>
      </c>
    </row>
    <row r="274" s="2" customFormat="1" ht="16.5" customHeight="1">
      <c r="A274" s="39"/>
      <c r="B274" s="40"/>
      <c r="C274" s="193" t="s">
        <v>383</v>
      </c>
      <c r="D274" s="193" t="s">
        <v>115</v>
      </c>
      <c r="E274" s="194" t="s">
        <v>384</v>
      </c>
      <c r="F274" s="195" t="s">
        <v>385</v>
      </c>
      <c r="G274" s="196" t="s">
        <v>376</v>
      </c>
      <c r="H274" s="197">
        <v>10</v>
      </c>
      <c r="I274" s="198"/>
      <c r="J274" s="197">
        <f>ROUND(I274*H274,0)</f>
        <v>0</v>
      </c>
      <c r="K274" s="195" t="s">
        <v>20</v>
      </c>
      <c r="L274" s="45"/>
      <c r="M274" s="199" t="s">
        <v>20</v>
      </c>
      <c r="N274" s="200" t="s">
        <v>45</v>
      </c>
      <c r="O274" s="85"/>
      <c r="P274" s="201">
        <f>O274*H274</f>
        <v>0</v>
      </c>
      <c r="Q274" s="201">
        <v>0</v>
      </c>
      <c r="R274" s="201">
        <f>Q274*H274</f>
        <v>0</v>
      </c>
      <c r="S274" s="201">
        <v>0</v>
      </c>
      <c r="T274" s="202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03" t="s">
        <v>120</v>
      </c>
      <c r="AT274" s="203" t="s">
        <v>115</v>
      </c>
      <c r="AU274" s="203" t="s">
        <v>8</v>
      </c>
      <c r="AY274" s="18" t="s">
        <v>114</v>
      </c>
      <c r="BE274" s="204">
        <f>IF(N274="základní",J274,0)</f>
        <v>0</v>
      </c>
      <c r="BF274" s="204">
        <f>IF(N274="snížená",J274,0)</f>
        <v>0</v>
      </c>
      <c r="BG274" s="204">
        <f>IF(N274="zákl. přenesená",J274,0)</f>
        <v>0</v>
      </c>
      <c r="BH274" s="204">
        <f>IF(N274="sníž. přenesená",J274,0)</f>
        <v>0</v>
      </c>
      <c r="BI274" s="204">
        <f>IF(N274="nulová",J274,0)</f>
        <v>0</v>
      </c>
      <c r="BJ274" s="18" t="s">
        <v>8</v>
      </c>
      <c r="BK274" s="204">
        <f>ROUND(I274*H274,0)</f>
        <v>0</v>
      </c>
      <c r="BL274" s="18" t="s">
        <v>120</v>
      </c>
      <c r="BM274" s="203" t="s">
        <v>386</v>
      </c>
    </row>
    <row r="275" s="2" customFormat="1">
      <c r="A275" s="39"/>
      <c r="B275" s="40"/>
      <c r="C275" s="41"/>
      <c r="D275" s="205" t="s">
        <v>122</v>
      </c>
      <c r="E275" s="41"/>
      <c r="F275" s="206" t="s">
        <v>385</v>
      </c>
      <c r="G275" s="41"/>
      <c r="H275" s="41"/>
      <c r="I275" s="207"/>
      <c r="J275" s="41"/>
      <c r="K275" s="41"/>
      <c r="L275" s="45"/>
      <c r="M275" s="208"/>
      <c r="N275" s="209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122</v>
      </c>
      <c r="AU275" s="18" t="s">
        <v>8</v>
      </c>
    </row>
    <row r="276" s="2" customFormat="1" ht="16.5" customHeight="1">
      <c r="A276" s="39"/>
      <c r="B276" s="40"/>
      <c r="C276" s="193" t="s">
        <v>387</v>
      </c>
      <c r="D276" s="193" t="s">
        <v>115</v>
      </c>
      <c r="E276" s="194" t="s">
        <v>388</v>
      </c>
      <c r="F276" s="195" t="s">
        <v>389</v>
      </c>
      <c r="G276" s="196" t="s">
        <v>136</v>
      </c>
      <c r="H276" s="197">
        <v>186.75999999999999</v>
      </c>
      <c r="I276" s="198"/>
      <c r="J276" s="197">
        <f>ROUND(I276*H276,0)</f>
        <v>0</v>
      </c>
      <c r="K276" s="195" t="s">
        <v>20</v>
      </c>
      <c r="L276" s="45"/>
      <c r="M276" s="199" t="s">
        <v>20</v>
      </c>
      <c r="N276" s="200" t="s">
        <v>45</v>
      </c>
      <c r="O276" s="85"/>
      <c r="P276" s="201">
        <f>O276*H276</f>
        <v>0</v>
      </c>
      <c r="Q276" s="201">
        <v>0</v>
      </c>
      <c r="R276" s="201">
        <f>Q276*H276</f>
        <v>0</v>
      </c>
      <c r="S276" s="201">
        <v>0</v>
      </c>
      <c r="T276" s="202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03" t="s">
        <v>120</v>
      </c>
      <c r="AT276" s="203" t="s">
        <v>115</v>
      </c>
      <c r="AU276" s="203" t="s">
        <v>8</v>
      </c>
      <c r="AY276" s="18" t="s">
        <v>114</v>
      </c>
      <c r="BE276" s="204">
        <f>IF(N276="základní",J276,0)</f>
        <v>0</v>
      </c>
      <c r="BF276" s="204">
        <f>IF(N276="snížená",J276,0)</f>
        <v>0</v>
      </c>
      <c r="BG276" s="204">
        <f>IF(N276="zákl. přenesená",J276,0)</f>
        <v>0</v>
      </c>
      <c r="BH276" s="204">
        <f>IF(N276="sníž. přenesená",J276,0)</f>
        <v>0</v>
      </c>
      <c r="BI276" s="204">
        <f>IF(N276="nulová",J276,0)</f>
        <v>0</v>
      </c>
      <c r="BJ276" s="18" t="s">
        <v>8</v>
      </c>
      <c r="BK276" s="204">
        <f>ROUND(I276*H276,0)</f>
        <v>0</v>
      </c>
      <c r="BL276" s="18" t="s">
        <v>120</v>
      </c>
      <c r="BM276" s="203" t="s">
        <v>390</v>
      </c>
    </row>
    <row r="277" s="2" customFormat="1">
      <c r="A277" s="39"/>
      <c r="B277" s="40"/>
      <c r="C277" s="41"/>
      <c r="D277" s="205" t="s">
        <v>122</v>
      </c>
      <c r="E277" s="41"/>
      <c r="F277" s="206" t="s">
        <v>389</v>
      </c>
      <c r="G277" s="41"/>
      <c r="H277" s="41"/>
      <c r="I277" s="207"/>
      <c r="J277" s="41"/>
      <c r="K277" s="41"/>
      <c r="L277" s="45"/>
      <c r="M277" s="208"/>
      <c r="N277" s="209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122</v>
      </c>
      <c r="AU277" s="18" t="s">
        <v>8</v>
      </c>
    </row>
    <row r="278" s="12" customFormat="1">
      <c r="A278" s="12"/>
      <c r="B278" s="212"/>
      <c r="C278" s="213"/>
      <c r="D278" s="205" t="s">
        <v>126</v>
      </c>
      <c r="E278" s="214" t="s">
        <v>20</v>
      </c>
      <c r="F278" s="215" t="s">
        <v>391</v>
      </c>
      <c r="G278" s="213"/>
      <c r="H278" s="216">
        <v>186.75999999999999</v>
      </c>
      <c r="I278" s="217"/>
      <c r="J278" s="213"/>
      <c r="K278" s="213"/>
      <c r="L278" s="218"/>
      <c r="M278" s="219"/>
      <c r="N278" s="220"/>
      <c r="O278" s="220"/>
      <c r="P278" s="220"/>
      <c r="Q278" s="220"/>
      <c r="R278" s="220"/>
      <c r="S278" s="220"/>
      <c r="T278" s="221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22" t="s">
        <v>126</v>
      </c>
      <c r="AU278" s="222" t="s">
        <v>8</v>
      </c>
      <c r="AV278" s="12" t="s">
        <v>83</v>
      </c>
      <c r="AW278" s="12" t="s">
        <v>34</v>
      </c>
      <c r="AX278" s="12" t="s">
        <v>74</v>
      </c>
      <c r="AY278" s="222" t="s">
        <v>114</v>
      </c>
    </row>
    <row r="279" s="15" customFormat="1">
      <c r="A279" s="15"/>
      <c r="B279" s="244"/>
      <c r="C279" s="245"/>
      <c r="D279" s="205" t="s">
        <v>126</v>
      </c>
      <c r="E279" s="246" t="s">
        <v>20</v>
      </c>
      <c r="F279" s="247" t="s">
        <v>220</v>
      </c>
      <c r="G279" s="245"/>
      <c r="H279" s="248">
        <v>186.75999999999999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4" t="s">
        <v>126</v>
      </c>
      <c r="AU279" s="254" t="s">
        <v>8</v>
      </c>
      <c r="AV279" s="15" t="s">
        <v>120</v>
      </c>
      <c r="AW279" s="15" t="s">
        <v>34</v>
      </c>
      <c r="AX279" s="15" t="s">
        <v>8</v>
      </c>
      <c r="AY279" s="254" t="s">
        <v>114</v>
      </c>
    </row>
    <row r="280" s="2" customFormat="1" ht="16.5" customHeight="1">
      <c r="A280" s="39"/>
      <c r="B280" s="40"/>
      <c r="C280" s="193" t="s">
        <v>392</v>
      </c>
      <c r="D280" s="193" t="s">
        <v>115</v>
      </c>
      <c r="E280" s="194" t="s">
        <v>393</v>
      </c>
      <c r="F280" s="195" t="s">
        <v>394</v>
      </c>
      <c r="G280" s="196" t="s">
        <v>136</v>
      </c>
      <c r="H280" s="197">
        <v>30.100000000000001</v>
      </c>
      <c r="I280" s="198"/>
      <c r="J280" s="197">
        <f>ROUND(I280*H280,0)</f>
        <v>0</v>
      </c>
      <c r="K280" s="195" t="s">
        <v>20</v>
      </c>
      <c r="L280" s="45"/>
      <c r="M280" s="199" t="s">
        <v>20</v>
      </c>
      <c r="N280" s="200" t="s">
        <v>45</v>
      </c>
      <c r="O280" s="85"/>
      <c r="P280" s="201">
        <f>O280*H280</f>
        <v>0</v>
      </c>
      <c r="Q280" s="201">
        <v>0</v>
      </c>
      <c r="R280" s="201">
        <f>Q280*H280</f>
        <v>0</v>
      </c>
      <c r="S280" s="201">
        <v>0</v>
      </c>
      <c r="T280" s="202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03" t="s">
        <v>120</v>
      </c>
      <c r="AT280" s="203" t="s">
        <v>115</v>
      </c>
      <c r="AU280" s="203" t="s">
        <v>8</v>
      </c>
      <c r="AY280" s="18" t="s">
        <v>114</v>
      </c>
      <c r="BE280" s="204">
        <f>IF(N280="základní",J280,0)</f>
        <v>0</v>
      </c>
      <c r="BF280" s="204">
        <f>IF(N280="snížená",J280,0)</f>
        <v>0</v>
      </c>
      <c r="BG280" s="204">
        <f>IF(N280="zákl. přenesená",J280,0)</f>
        <v>0</v>
      </c>
      <c r="BH280" s="204">
        <f>IF(N280="sníž. přenesená",J280,0)</f>
        <v>0</v>
      </c>
      <c r="BI280" s="204">
        <f>IF(N280="nulová",J280,0)</f>
        <v>0</v>
      </c>
      <c r="BJ280" s="18" t="s">
        <v>8</v>
      </c>
      <c r="BK280" s="204">
        <f>ROUND(I280*H280,0)</f>
        <v>0</v>
      </c>
      <c r="BL280" s="18" t="s">
        <v>120</v>
      </c>
      <c r="BM280" s="203" t="s">
        <v>395</v>
      </c>
    </row>
    <row r="281" s="2" customFormat="1">
      <c r="A281" s="39"/>
      <c r="B281" s="40"/>
      <c r="C281" s="41"/>
      <c r="D281" s="205" t="s">
        <v>122</v>
      </c>
      <c r="E281" s="41"/>
      <c r="F281" s="206" t="s">
        <v>396</v>
      </c>
      <c r="G281" s="41"/>
      <c r="H281" s="41"/>
      <c r="I281" s="207"/>
      <c r="J281" s="41"/>
      <c r="K281" s="41"/>
      <c r="L281" s="45"/>
      <c r="M281" s="208"/>
      <c r="N281" s="209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122</v>
      </c>
      <c r="AU281" s="18" t="s">
        <v>8</v>
      </c>
    </row>
    <row r="282" s="12" customFormat="1">
      <c r="A282" s="12"/>
      <c r="B282" s="212"/>
      <c r="C282" s="213"/>
      <c r="D282" s="205" t="s">
        <v>126</v>
      </c>
      <c r="E282" s="214" t="s">
        <v>20</v>
      </c>
      <c r="F282" s="215" t="s">
        <v>397</v>
      </c>
      <c r="G282" s="213"/>
      <c r="H282" s="216">
        <v>30.100000000000001</v>
      </c>
      <c r="I282" s="217"/>
      <c r="J282" s="213"/>
      <c r="K282" s="213"/>
      <c r="L282" s="218"/>
      <c r="M282" s="219"/>
      <c r="N282" s="220"/>
      <c r="O282" s="220"/>
      <c r="P282" s="220"/>
      <c r="Q282" s="220"/>
      <c r="R282" s="220"/>
      <c r="S282" s="220"/>
      <c r="T282" s="221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222" t="s">
        <v>126</v>
      </c>
      <c r="AU282" s="222" t="s">
        <v>8</v>
      </c>
      <c r="AV282" s="12" t="s">
        <v>83</v>
      </c>
      <c r="AW282" s="12" t="s">
        <v>34</v>
      </c>
      <c r="AX282" s="12" t="s">
        <v>74</v>
      </c>
      <c r="AY282" s="222" t="s">
        <v>114</v>
      </c>
    </row>
    <row r="283" s="15" customFormat="1">
      <c r="A283" s="15"/>
      <c r="B283" s="244"/>
      <c r="C283" s="245"/>
      <c r="D283" s="205" t="s">
        <v>126</v>
      </c>
      <c r="E283" s="246" t="s">
        <v>20</v>
      </c>
      <c r="F283" s="247" t="s">
        <v>220</v>
      </c>
      <c r="G283" s="245"/>
      <c r="H283" s="248">
        <v>30.100000000000001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54" t="s">
        <v>126</v>
      </c>
      <c r="AU283" s="254" t="s">
        <v>8</v>
      </c>
      <c r="AV283" s="15" t="s">
        <v>120</v>
      </c>
      <c r="AW283" s="15" t="s">
        <v>34</v>
      </c>
      <c r="AX283" s="15" t="s">
        <v>8</v>
      </c>
      <c r="AY283" s="254" t="s">
        <v>114</v>
      </c>
    </row>
    <row r="284" s="2" customFormat="1" ht="16.5" customHeight="1">
      <c r="A284" s="39"/>
      <c r="B284" s="40"/>
      <c r="C284" s="193" t="s">
        <v>398</v>
      </c>
      <c r="D284" s="193" t="s">
        <v>115</v>
      </c>
      <c r="E284" s="194" t="s">
        <v>399</v>
      </c>
      <c r="F284" s="195" t="s">
        <v>400</v>
      </c>
      <c r="G284" s="196" t="s">
        <v>136</v>
      </c>
      <c r="H284" s="197">
        <v>98.099999999999994</v>
      </c>
      <c r="I284" s="198"/>
      <c r="J284" s="197">
        <f>ROUND(I284*H284,0)</f>
        <v>0</v>
      </c>
      <c r="K284" s="195" t="s">
        <v>20</v>
      </c>
      <c r="L284" s="45"/>
      <c r="M284" s="199" t="s">
        <v>20</v>
      </c>
      <c r="N284" s="200" t="s">
        <v>45</v>
      </c>
      <c r="O284" s="85"/>
      <c r="P284" s="201">
        <f>O284*H284</f>
        <v>0</v>
      </c>
      <c r="Q284" s="201">
        <v>0</v>
      </c>
      <c r="R284" s="201">
        <f>Q284*H284</f>
        <v>0</v>
      </c>
      <c r="S284" s="201">
        <v>0</v>
      </c>
      <c r="T284" s="202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03" t="s">
        <v>120</v>
      </c>
      <c r="AT284" s="203" t="s">
        <v>115</v>
      </c>
      <c r="AU284" s="203" t="s">
        <v>8</v>
      </c>
      <c r="AY284" s="18" t="s">
        <v>114</v>
      </c>
      <c r="BE284" s="204">
        <f>IF(N284="základní",J284,0)</f>
        <v>0</v>
      </c>
      <c r="BF284" s="204">
        <f>IF(N284="snížená",J284,0)</f>
        <v>0</v>
      </c>
      <c r="BG284" s="204">
        <f>IF(N284="zákl. přenesená",J284,0)</f>
        <v>0</v>
      </c>
      <c r="BH284" s="204">
        <f>IF(N284="sníž. přenesená",J284,0)</f>
        <v>0</v>
      </c>
      <c r="BI284" s="204">
        <f>IF(N284="nulová",J284,0)</f>
        <v>0</v>
      </c>
      <c r="BJ284" s="18" t="s">
        <v>8</v>
      </c>
      <c r="BK284" s="204">
        <f>ROUND(I284*H284,0)</f>
        <v>0</v>
      </c>
      <c r="BL284" s="18" t="s">
        <v>120</v>
      </c>
      <c r="BM284" s="203" t="s">
        <v>401</v>
      </c>
    </row>
    <row r="285" s="2" customFormat="1">
      <c r="A285" s="39"/>
      <c r="B285" s="40"/>
      <c r="C285" s="41"/>
      <c r="D285" s="205" t="s">
        <v>122</v>
      </c>
      <c r="E285" s="41"/>
      <c r="F285" s="206" t="s">
        <v>402</v>
      </c>
      <c r="G285" s="41"/>
      <c r="H285" s="41"/>
      <c r="I285" s="207"/>
      <c r="J285" s="41"/>
      <c r="K285" s="41"/>
      <c r="L285" s="45"/>
      <c r="M285" s="208"/>
      <c r="N285" s="209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122</v>
      </c>
      <c r="AU285" s="18" t="s">
        <v>8</v>
      </c>
    </row>
    <row r="286" s="2" customFormat="1" ht="16.5" customHeight="1">
      <c r="A286" s="39"/>
      <c r="B286" s="40"/>
      <c r="C286" s="193" t="s">
        <v>403</v>
      </c>
      <c r="D286" s="193" t="s">
        <v>115</v>
      </c>
      <c r="E286" s="194" t="s">
        <v>404</v>
      </c>
      <c r="F286" s="195" t="s">
        <v>405</v>
      </c>
      <c r="G286" s="196" t="s">
        <v>136</v>
      </c>
      <c r="H286" s="197">
        <v>55.799999999999997</v>
      </c>
      <c r="I286" s="198"/>
      <c r="J286" s="197">
        <f>ROUND(I286*H286,0)</f>
        <v>0</v>
      </c>
      <c r="K286" s="195" t="s">
        <v>20</v>
      </c>
      <c r="L286" s="45"/>
      <c r="M286" s="199" t="s">
        <v>20</v>
      </c>
      <c r="N286" s="200" t="s">
        <v>45</v>
      </c>
      <c r="O286" s="85"/>
      <c r="P286" s="201">
        <f>O286*H286</f>
        <v>0</v>
      </c>
      <c r="Q286" s="201">
        <v>0</v>
      </c>
      <c r="R286" s="201">
        <f>Q286*H286</f>
        <v>0</v>
      </c>
      <c r="S286" s="201">
        <v>0</v>
      </c>
      <c r="T286" s="202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03" t="s">
        <v>120</v>
      </c>
      <c r="AT286" s="203" t="s">
        <v>115</v>
      </c>
      <c r="AU286" s="203" t="s">
        <v>8</v>
      </c>
      <c r="AY286" s="18" t="s">
        <v>114</v>
      </c>
      <c r="BE286" s="204">
        <f>IF(N286="základní",J286,0)</f>
        <v>0</v>
      </c>
      <c r="BF286" s="204">
        <f>IF(N286="snížená",J286,0)</f>
        <v>0</v>
      </c>
      <c r="BG286" s="204">
        <f>IF(N286="zákl. přenesená",J286,0)</f>
        <v>0</v>
      </c>
      <c r="BH286" s="204">
        <f>IF(N286="sníž. přenesená",J286,0)</f>
        <v>0</v>
      </c>
      <c r="BI286" s="204">
        <f>IF(N286="nulová",J286,0)</f>
        <v>0</v>
      </c>
      <c r="BJ286" s="18" t="s">
        <v>8</v>
      </c>
      <c r="BK286" s="204">
        <f>ROUND(I286*H286,0)</f>
        <v>0</v>
      </c>
      <c r="BL286" s="18" t="s">
        <v>120</v>
      </c>
      <c r="BM286" s="203" t="s">
        <v>406</v>
      </c>
    </row>
    <row r="287" s="2" customFormat="1">
      <c r="A287" s="39"/>
      <c r="B287" s="40"/>
      <c r="C287" s="41"/>
      <c r="D287" s="205" t="s">
        <v>122</v>
      </c>
      <c r="E287" s="41"/>
      <c r="F287" s="206" t="s">
        <v>407</v>
      </c>
      <c r="G287" s="41"/>
      <c r="H287" s="41"/>
      <c r="I287" s="207"/>
      <c r="J287" s="41"/>
      <c r="K287" s="41"/>
      <c r="L287" s="45"/>
      <c r="M287" s="208"/>
      <c r="N287" s="209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122</v>
      </c>
      <c r="AU287" s="18" t="s">
        <v>8</v>
      </c>
    </row>
    <row r="288" s="2" customFormat="1" ht="16.5" customHeight="1">
      <c r="A288" s="39"/>
      <c r="B288" s="40"/>
      <c r="C288" s="193" t="s">
        <v>408</v>
      </c>
      <c r="D288" s="193" t="s">
        <v>115</v>
      </c>
      <c r="E288" s="194" t="s">
        <v>409</v>
      </c>
      <c r="F288" s="195" t="s">
        <v>410</v>
      </c>
      <c r="G288" s="196" t="s">
        <v>376</v>
      </c>
      <c r="H288" s="197">
        <v>3</v>
      </c>
      <c r="I288" s="198"/>
      <c r="J288" s="197">
        <f>ROUND(I288*H288,0)</f>
        <v>0</v>
      </c>
      <c r="K288" s="195" t="s">
        <v>20</v>
      </c>
      <c r="L288" s="45"/>
      <c r="M288" s="199" t="s">
        <v>20</v>
      </c>
      <c r="N288" s="200" t="s">
        <v>45</v>
      </c>
      <c r="O288" s="85"/>
      <c r="P288" s="201">
        <f>O288*H288</f>
        <v>0</v>
      </c>
      <c r="Q288" s="201">
        <v>0</v>
      </c>
      <c r="R288" s="201">
        <f>Q288*H288</f>
        <v>0</v>
      </c>
      <c r="S288" s="201">
        <v>0</v>
      </c>
      <c r="T288" s="202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03" t="s">
        <v>120</v>
      </c>
      <c r="AT288" s="203" t="s">
        <v>115</v>
      </c>
      <c r="AU288" s="203" t="s">
        <v>8</v>
      </c>
      <c r="AY288" s="18" t="s">
        <v>114</v>
      </c>
      <c r="BE288" s="204">
        <f>IF(N288="základní",J288,0)</f>
        <v>0</v>
      </c>
      <c r="BF288" s="204">
        <f>IF(N288="snížená",J288,0)</f>
        <v>0</v>
      </c>
      <c r="BG288" s="204">
        <f>IF(N288="zákl. přenesená",J288,0)</f>
        <v>0</v>
      </c>
      <c r="BH288" s="204">
        <f>IF(N288="sníž. přenesená",J288,0)</f>
        <v>0</v>
      </c>
      <c r="BI288" s="204">
        <f>IF(N288="nulová",J288,0)</f>
        <v>0</v>
      </c>
      <c r="BJ288" s="18" t="s">
        <v>8</v>
      </c>
      <c r="BK288" s="204">
        <f>ROUND(I288*H288,0)</f>
        <v>0</v>
      </c>
      <c r="BL288" s="18" t="s">
        <v>120</v>
      </c>
      <c r="BM288" s="203" t="s">
        <v>411</v>
      </c>
    </row>
    <row r="289" s="2" customFormat="1">
      <c r="A289" s="39"/>
      <c r="B289" s="40"/>
      <c r="C289" s="41"/>
      <c r="D289" s="205" t="s">
        <v>122</v>
      </c>
      <c r="E289" s="41"/>
      <c r="F289" s="206" t="s">
        <v>412</v>
      </c>
      <c r="G289" s="41"/>
      <c r="H289" s="41"/>
      <c r="I289" s="207"/>
      <c r="J289" s="41"/>
      <c r="K289" s="41"/>
      <c r="L289" s="45"/>
      <c r="M289" s="208"/>
      <c r="N289" s="209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122</v>
      </c>
      <c r="AU289" s="18" t="s">
        <v>8</v>
      </c>
    </row>
    <row r="290" s="2" customFormat="1" ht="16.5" customHeight="1">
      <c r="A290" s="39"/>
      <c r="B290" s="40"/>
      <c r="C290" s="193" t="s">
        <v>413</v>
      </c>
      <c r="D290" s="193" t="s">
        <v>115</v>
      </c>
      <c r="E290" s="194" t="s">
        <v>414</v>
      </c>
      <c r="F290" s="195" t="s">
        <v>415</v>
      </c>
      <c r="G290" s="196" t="s">
        <v>376</v>
      </c>
      <c r="H290" s="197">
        <v>8</v>
      </c>
      <c r="I290" s="198"/>
      <c r="J290" s="197">
        <f>ROUND(I290*H290,0)</f>
        <v>0</v>
      </c>
      <c r="K290" s="195" t="s">
        <v>20</v>
      </c>
      <c r="L290" s="45"/>
      <c r="M290" s="199" t="s">
        <v>20</v>
      </c>
      <c r="N290" s="200" t="s">
        <v>45</v>
      </c>
      <c r="O290" s="85"/>
      <c r="P290" s="201">
        <f>O290*H290</f>
        <v>0</v>
      </c>
      <c r="Q290" s="201">
        <v>0</v>
      </c>
      <c r="R290" s="201">
        <f>Q290*H290</f>
        <v>0</v>
      </c>
      <c r="S290" s="201">
        <v>0</v>
      </c>
      <c r="T290" s="202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03" t="s">
        <v>120</v>
      </c>
      <c r="AT290" s="203" t="s">
        <v>115</v>
      </c>
      <c r="AU290" s="203" t="s">
        <v>8</v>
      </c>
      <c r="AY290" s="18" t="s">
        <v>114</v>
      </c>
      <c r="BE290" s="204">
        <f>IF(N290="základní",J290,0)</f>
        <v>0</v>
      </c>
      <c r="BF290" s="204">
        <f>IF(N290="snížená",J290,0)</f>
        <v>0</v>
      </c>
      <c r="BG290" s="204">
        <f>IF(N290="zákl. přenesená",J290,0)</f>
        <v>0</v>
      </c>
      <c r="BH290" s="204">
        <f>IF(N290="sníž. přenesená",J290,0)</f>
        <v>0</v>
      </c>
      <c r="BI290" s="204">
        <f>IF(N290="nulová",J290,0)</f>
        <v>0</v>
      </c>
      <c r="BJ290" s="18" t="s">
        <v>8</v>
      </c>
      <c r="BK290" s="204">
        <f>ROUND(I290*H290,0)</f>
        <v>0</v>
      </c>
      <c r="BL290" s="18" t="s">
        <v>120</v>
      </c>
      <c r="BM290" s="203" t="s">
        <v>416</v>
      </c>
    </row>
    <row r="291" s="2" customFormat="1">
      <c r="A291" s="39"/>
      <c r="B291" s="40"/>
      <c r="C291" s="41"/>
      <c r="D291" s="205" t="s">
        <v>122</v>
      </c>
      <c r="E291" s="41"/>
      <c r="F291" s="206" t="s">
        <v>417</v>
      </c>
      <c r="G291" s="41"/>
      <c r="H291" s="41"/>
      <c r="I291" s="207"/>
      <c r="J291" s="41"/>
      <c r="K291" s="41"/>
      <c r="L291" s="45"/>
      <c r="M291" s="208"/>
      <c r="N291" s="209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122</v>
      </c>
      <c r="AU291" s="18" t="s">
        <v>8</v>
      </c>
    </row>
    <row r="292" s="2" customFormat="1" ht="16.5" customHeight="1">
      <c r="A292" s="39"/>
      <c r="B292" s="40"/>
      <c r="C292" s="193" t="s">
        <v>418</v>
      </c>
      <c r="D292" s="193" t="s">
        <v>115</v>
      </c>
      <c r="E292" s="194" t="s">
        <v>419</v>
      </c>
      <c r="F292" s="195" t="s">
        <v>420</v>
      </c>
      <c r="G292" s="196" t="s">
        <v>376</v>
      </c>
      <c r="H292" s="197">
        <v>3</v>
      </c>
      <c r="I292" s="198"/>
      <c r="J292" s="197">
        <f>ROUND(I292*H292,0)</f>
        <v>0</v>
      </c>
      <c r="K292" s="195" t="s">
        <v>20</v>
      </c>
      <c r="L292" s="45"/>
      <c r="M292" s="199" t="s">
        <v>20</v>
      </c>
      <c r="N292" s="200" t="s">
        <v>45</v>
      </c>
      <c r="O292" s="85"/>
      <c r="P292" s="201">
        <f>O292*H292</f>
        <v>0</v>
      </c>
      <c r="Q292" s="201">
        <v>0</v>
      </c>
      <c r="R292" s="201">
        <f>Q292*H292</f>
        <v>0</v>
      </c>
      <c r="S292" s="201">
        <v>0</v>
      </c>
      <c r="T292" s="202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03" t="s">
        <v>120</v>
      </c>
      <c r="AT292" s="203" t="s">
        <v>115</v>
      </c>
      <c r="AU292" s="203" t="s">
        <v>8</v>
      </c>
      <c r="AY292" s="18" t="s">
        <v>114</v>
      </c>
      <c r="BE292" s="204">
        <f>IF(N292="základní",J292,0)</f>
        <v>0</v>
      </c>
      <c r="BF292" s="204">
        <f>IF(N292="snížená",J292,0)</f>
        <v>0</v>
      </c>
      <c r="BG292" s="204">
        <f>IF(N292="zákl. přenesená",J292,0)</f>
        <v>0</v>
      </c>
      <c r="BH292" s="204">
        <f>IF(N292="sníž. přenesená",J292,0)</f>
        <v>0</v>
      </c>
      <c r="BI292" s="204">
        <f>IF(N292="nulová",J292,0)</f>
        <v>0</v>
      </c>
      <c r="BJ292" s="18" t="s">
        <v>8</v>
      </c>
      <c r="BK292" s="204">
        <f>ROUND(I292*H292,0)</f>
        <v>0</v>
      </c>
      <c r="BL292" s="18" t="s">
        <v>120</v>
      </c>
      <c r="BM292" s="203" t="s">
        <v>421</v>
      </c>
    </row>
    <row r="293" s="2" customFormat="1">
      <c r="A293" s="39"/>
      <c r="B293" s="40"/>
      <c r="C293" s="41"/>
      <c r="D293" s="205" t="s">
        <v>122</v>
      </c>
      <c r="E293" s="41"/>
      <c r="F293" s="206" t="s">
        <v>420</v>
      </c>
      <c r="G293" s="41"/>
      <c r="H293" s="41"/>
      <c r="I293" s="207"/>
      <c r="J293" s="41"/>
      <c r="K293" s="41"/>
      <c r="L293" s="45"/>
      <c r="M293" s="208"/>
      <c r="N293" s="209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122</v>
      </c>
      <c r="AU293" s="18" t="s">
        <v>8</v>
      </c>
    </row>
    <row r="294" s="2" customFormat="1" ht="16.5" customHeight="1">
      <c r="A294" s="39"/>
      <c r="B294" s="40"/>
      <c r="C294" s="193" t="s">
        <v>422</v>
      </c>
      <c r="D294" s="193" t="s">
        <v>115</v>
      </c>
      <c r="E294" s="194" t="s">
        <v>423</v>
      </c>
      <c r="F294" s="195" t="s">
        <v>424</v>
      </c>
      <c r="G294" s="196" t="s">
        <v>376</v>
      </c>
      <c r="H294" s="197">
        <v>2</v>
      </c>
      <c r="I294" s="198"/>
      <c r="J294" s="197">
        <f>ROUND(I294*H294,0)</f>
        <v>0</v>
      </c>
      <c r="K294" s="195" t="s">
        <v>20</v>
      </c>
      <c r="L294" s="45"/>
      <c r="M294" s="199" t="s">
        <v>20</v>
      </c>
      <c r="N294" s="200" t="s">
        <v>45</v>
      </c>
      <c r="O294" s="85"/>
      <c r="P294" s="201">
        <f>O294*H294</f>
        <v>0</v>
      </c>
      <c r="Q294" s="201">
        <v>0</v>
      </c>
      <c r="R294" s="201">
        <f>Q294*H294</f>
        <v>0</v>
      </c>
      <c r="S294" s="201">
        <v>0</v>
      </c>
      <c r="T294" s="202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03" t="s">
        <v>120</v>
      </c>
      <c r="AT294" s="203" t="s">
        <v>115</v>
      </c>
      <c r="AU294" s="203" t="s">
        <v>8</v>
      </c>
      <c r="AY294" s="18" t="s">
        <v>114</v>
      </c>
      <c r="BE294" s="204">
        <f>IF(N294="základní",J294,0)</f>
        <v>0</v>
      </c>
      <c r="BF294" s="204">
        <f>IF(N294="snížená",J294,0)</f>
        <v>0</v>
      </c>
      <c r="BG294" s="204">
        <f>IF(N294="zákl. přenesená",J294,0)</f>
        <v>0</v>
      </c>
      <c r="BH294" s="204">
        <f>IF(N294="sníž. přenesená",J294,0)</f>
        <v>0</v>
      </c>
      <c r="BI294" s="204">
        <f>IF(N294="nulová",J294,0)</f>
        <v>0</v>
      </c>
      <c r="BJ294" s="18" t="s">
        <v>8</v>
      </c>
      <c r="BK294" s="204">
        <f>ROUND(I294*H294,0)</f>
        <v>0</v>
      </c>
      <c r="BL294" s="18" t="s">
        <v>120</v>
      </c>
      <c r="BM294" s="203" t="s">
        <v>425</v>
      </c>
    </row>
    <row r="295" s="2" customFormat="1">
      <c r="A295" s="39"/>
      <c r="B295" s="40"/>
      <c r="C295" s="41"/>
      <c r="D295" s="205" t="s">
        <v>122</v>
      </c>
      <c r="E295" s="41"/>
      <c r="F295" s="206" t="s">
        <v>424</v>
      </c>
      <c r="G295" s="41"/>
      <c r="H295" s="41"/>
      <c r="I295" s="207"/>
      <c r="J295" s="41"/>
      <c r="K295" s="41"/>
      <c r="L295" s="45"/>
      <c r="M295" s="208"/>
      <c r="N295" s="209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122</v>
      </c>
      <c r="AU295" s="18" t="s">
        <v>8</v>
      </c>
    </row>
    <row r="296" s="2" customFormat="1" ht="16.5" customHeight="1">
      <c r="A296" s="39"/>
      <c r="B296" s="40"/>
      <c r="C296" s="193" t="s">
        <v>426</v>
      </c>
      <c r="D296" s="193" t="s">
        <v>115</v>
      </c>
      <c r="E296" s="194" t="s">
        <v>427</v>
      </c>
      <c r="F296" s="195" t="s">
        <v>428</v>
      </c>
      <c r="G296" s="196" t="s">
        <v>376</v>
      </c>
      <c r="H296" s="197">
        <v>1</v>
      </c>
      <c r="I296" s="198"/>
      <c r="J296" s="197">
        <f>ROUND(I296*H296,0)</f>
        <v>0</v>
      </c>
      <c r="K296" s="195" t="s">
        <v>20</v>
      </c>
      <c r="L296" s="45"/>
      <c r="M296" s="199" t="s">
        <v>20</v>
      </c>
      <c r="N296" s="200" t="s">
        <v>45</v>
      </c>
      <c r="O296" s="85"/>
      <c r="P296" s="201">
        <f>O296*H296</f>
        <v>0</v>
      </c>
      <c r="Q296" s="201">
        <v>0</v>
      </c>
      <c r="R296" s="201">
        <f>Q296*H296</f>
        <v>0</v>
      </c>
      <c r="S296" s="201">
        <v>0</v>
      </c>
      <c r="T296" s="202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03" t="s">
        <v>120</v>
      </c>
      <c r="AT296" s="203" t="s">
        <v>115</v>
      </c>
      <c r="AU296" s="203" t="s">
        <v>8</v>
      </c>
      <c r="AY296" s="18" t="s">
        <v>114</v>
      </c>
      <c r="BE296" s="204">
        <f>IF(N296="základní",J296,0)</f>
        <v>0</v>
      </c>
      <c r="BF296" s="204">
        <f>IF(N296="snížená",J296,0)</f>
        <v>0</v>
      </c>
      <c r="BG296" s="204">
        <f>IF(N296="zákl. přenesená",J296,0)</f>
        <v>0</v>
      </c>
      <c r="BH296" s="204">
        <f>IF(N296="sníž. přenesená",J296,0)</f>
        <v>0</v>
      </c>
      <c r="BI296" s="204">
        <f>IF(N296="nulová",J296,0)</f>
        <v>0</v>
      </c>
      <c r="BJ296" s="18" t="s">
        <v>8</v>
      </c>
      <c r="BK296" s="204">
        <f>ROUND(I296*H296,0)</f>
        <v>0</v>
      </c>
      <c r="BL296" s="18" t="s">
        <v>120</v>
      </c>
      <c r="BM296" s="203" t="s">
        <v>429</v>
      </c>
    </row>
    <row r="297" s="2" customFormat="1">
      <c r="A297" s="39"/>
      <c r="B297" s="40"/>
      <c r="C297" s="41"/>
      <c r="D297" s="205" t="s">
        <v>122</v>
      </c>
      <c r="E297" s="41"/>
      <c r="F297" s="206" t="s">
        <v>428</v>
      </c>
      <c r="G297" s="41"/>
      <c r="H297" s="41"/>
      <c r="I297" s="207"/>
      <c r="J297" s="41"/>
      <c r="K297" s="41"/>
      <c r="L297" s="45"/>
      <c r="M297" s="208"/>
      <c r="N297" s="209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122</v>
      </c>
      <c r="AU297" s="18" t="s">
        <v>8</v>
      </c>
    </row>
    <row r="298" s="2" customFormat="1" ht="16.5" customHeight="1">
      <c r="A298" s="39"/>
      <c r="B298" s="40"/>
      <c r="C298" s="193" t="s">
        <v>430</v>
      </c>
      <c r="D298" s="193" t="s">
        <v>115</v>
      </c>
      <c r="E298" s="194" t="s">
        <v>431</v>
      </c>
      <c r="F298" s="195" t="s">
        <v>432</v>
      </c>
      <c r="G298" s="196" t="s">
        <v>376</v>
      </c>
      <c r="H298" s="197">
        <v>3</v>
      </c>
      <c r="I298" s="198"/>
      <c r="J298" s="197">
        <f>ROUND(I298*H298,0)</f>
        <v>0</v>
      </c>
      <c r="K298" s="195" t="s">
        <v>20</v>
      </c>
      <c r="L298" s="45"/>
      <c r="M298" s="199" t="s">
        <v>20</v>
      </c>
      <c r="N298" s="200" t="s">
        <v>45</v>
      </c>
      <c r="O298" s="85"/>
      <c r="P298" s="201">
        <f>O298*H298</f>
        <v>0</v>
      </c>
      <c r="Q298" s="201">
        <v>0</v>
      </c>
      <c r="R298" s="201">
        <f>Q298*H298</f>
        <v>0</v>
      </c>
      <c r="S298" s="201">
        <v>0</v>
      </c>
      <c r="T298" s="202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03" t="s">
        <v>120</v>
      </c>
      <c r="AT298" s="203" t="s">
        <v>115</v>
      </c>
      <c r="AU298" s="203" t="s">
        <v>8</v>
      </c>
      <c r="AY298" s="18" t="s">
        <v>114</v>
      </c>
      <c r="BE298" s="204">
        <f>IF(N298="základní",J298,0)</f>
        <v>0</v>
      </c>
      <c r="BF298" s="204">
        <f>IF(N298="snížená",J298,0)</f>
        <v>0</v>
      </c>
      <c r="BG298" s="204">
        <f>IF(N298="zákl. přenesená",J298,0)</f>
        <v>0</v>
      </c>
      <c r="BH298" s="204">
        <f>IF(N298="sníž. přenesená",J298,0)</f>
        <v>0</v>
      </c>
      <c r="BI298" s="204">
        <f>IF(N298="nulová",J298,0)</f>
        <v>0</v>
      </c>
      <c r="BJ298" s="18" t="s">
        <v>8</v>
      </c>
      <c r="BK298" s="204">
        <f>ROUND(I298*H298,0)</f>
        <v>0</v>
      </c>
      <c r="BL298" s="18" t="s">
        <v>120</v>
      </c>
      <c r="BM298" s="203" t="s">
        <v>433</v>
      </c>
    </row>
    <row r="299" s="2" customFormat="1">
      <c r="A299" s="39"/>
      <c r="B299" s="40"/>
      <c r="C299" s="41"/>
      <c r="D299" s="205" t="s">
        <v>122</v>
      </c>
      <c r="E299" s="41"/>
      <c r="F299" s="206" t="s">
        <v>432</v>
      </c>
      <c r="G299" s="41"/>
      <c r="H299" s="41"/>
      <c r="I299" s="207"/>
      <c r="J299" s="41"/>
      <c r="K299" s="41"/>
      <c r="L299" s="45"/>
      <c r="M299" s="208"/>
      <c r="N299" s="209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122</v>
      </c>
      <c r="AU299" s="18" t="s">
        <v>8</v>
      </c>
    </row>
    <row r="300" s="2" customFormat="1" ht="16.5" customHeight="1">
      <c r="A300" s="39"/>
      <c r="B300" s="40"/>
      <c r="C300" s="193" t="s">
        <v>434</v>
      </c>
      <c r="D300" s="193" t="s">
        <v>115</v>
      </c>
      <c r="E300" s="194" t="s">
        <v>435</v>
      </c>
      <c r="F300" s="195" t="s">
        <v>436</v>
      </c>
      <c r="G300" s="196" t="s">
        <v>376</v>
      </c>
      <c r="H300" s="197">
        <v>4</v>
      </c>
      <c r="I300" s="198"/>
      <c r="J300" s="197">
        <f>ROUND(I300*H300,0)</f>
        <v>0</v>
      </c>
      <c r="K300" s="195" t="s">
        <v>20</v>
      </c>
      <c r="L300" s="45"/>
      <c r="M300" s="199" t="s">
        <v>20</v>
      </c>
      <c r="N300" s="200" t="s">
        <v>45</v>
      </c>
      <c r="O300" s="85"/>
      <c r="P300" s="201">
        <f>O300*H300</f>
        <v>0</v>
      </c>
      <c r="Q300" s="201">
        <v>0</v>
      </c>
      <c r="R300" s="201">
        <f>Q300*H300</f>
        <v>0</v>
      </c>
      <c r="S300" s="201">
        <v>0</v>
      </c>
      <c r="T300" s="202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03" t="s">
        <v>120</v>
      </c>
      <c r="AT300" s="203" t="s">
        <v>115</v>
      </c>
      <c r="AU300" s="203" t="s">
        <v>8</v>
      </c>
      <c r="AY300" s="18" t="s">
        <v>114</v>
      </c>
      <c r="BE300" s="204">
        <f>IF(N300="základní",J300,0)</f>
        <v>0</v>
      </c>
      <c r="BF300" s="204">
        <f>IF(N300="snížená",J300,0)</f>
        <v>0</v>
      </c>
      <c r="BG300" s="204">
        <f>IF(N300="zákl. přenesená",J300,0)</f>
        <v>0</v>
      </c>
      <c r="BH300" s="204">
        <f>IF(N300="sníž. přenesená",J300,0)</f>
        <v>0</v>
      </c>
      <c r="BI300" s="204">
        <f>IF(N300="nulová",J300,0)</f>
        <v>0</v>
      </c>
      <c r="BJ300" s="18" t="s">
        <v>8</v>
      </c>
      <c r="BK300" s="204">
        <f>ROUND(I300*H300,0)</f>
        <v>0</v>
      </c>
      <c r="BL300" s="18" t="s">
        <v>120</v>
      </c>
      <c r="BM300" s="203" t="s">
        <v>437</v>
      </c>
    </row>
    <row r="301" s="2" customFormat="1">
      <c r="A301" s="39"/>
      <c r="B301" s="40"/>
      <c r="C301" s="41"/>
      <c r="D301" s="205" t="s">
        <v>122</v>
      </c>
      <c r="E301" s="41"/>
      <c r="F301" s="206" t="s">
        <v>436</v>
      </c>
      <c r="G301" s="41"/>
      <c r="H301" s="41"/>
      <c r="I301" s="207"/>
      <c r="J301" s="41"/>
      <c r="K301" s="41"/>
      <c r="L301" s="45"/>
      <c r="M301" s="208"/>
      <c r="N301" s="209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122</v>
      </c>
      <c r="AU301" s="18" t="s">
        <v>8</v>
      </c>
    </row>
    <row r="302" s="2" customFormat="1" ht="16.5" customHeight="1">
      <c r="A302" s="39"/>
      <c r="B302" s="40"/>
      <c r="C302" s="193" t="s">
        <v>438</v>
      </c>
      <c r="D302" s="193" t="s">
        <v>115</v>
      </c>
      <c r="E302" s="194" t="s">
        <v>439</v>
      </c>
      <c r="F302" s="195" t="s">
        <v>440</v>
      </c>
      <c r="G302" s="196" t="s">
        <v>376</v>
      </c>
      <c r="H302" s="197">
        <v>1</v>
      </c>
      <c r="I302" s="198"/>
      <c r="J302" s="197">
        <f>ROUND(I302*H302,0)</f>
        <v>0</v>
      </c>
      <c r="K302" s="195" t="s">
        <v>20</v>
      </c>
      <c r="L302" s="45"/>
      <c r="M302" s="199" t="s">
        <v>20</v>
      </c>
      <c r="N302" s="200" t="s">
        <v>45</v>
      </c>
      <c r="O302" s="85"/>
      <c r="P302" s="201">
        <f>O302*H302</f>
        <v>0</v>
      </c>
      <c r="Q302" s="201">
        <v>0</v>
      </c>
      <c r="R302" s="201">
        <f>Q302*H302</f>
        <v>0</v>
      </c>
      <c r="S302" s="201">
        <v>0</v>
      </c>
      <c r="T302" s="202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03" t="s">
        <v>120</v>
      </c>
      <c r="AT302" s="203" t="s">
        <v>115</v>
      </c>
      <c r="AU302" s="203" t="s">
        <v>8</v>
      </c>
      <c r="AY302" s="18" t="s">
        <v>114</v>
      </c>
      <c r="BE302" s="204">
        <f>IF(N302="základní",J302,0)</f>
        <v>0</v>
      </c>
      <c r="BF302" s="204">
        <f>IF(N302="snížená",J302,0)</f>
        <v>0</v>
      </c>
      <c r="BG302" s="204">
        <f>IF(N302="zákl. přenesená",J302,0)</f>
        <v>0</v>
      </c>
      <c r="BH302" s="204">
        <f>IF(N302="sníž. přenesená",J302,0)</f>
        <v>0</v>
      </c>
      <c r="BI302" s="204">
        <f>IF(N302="nulová",J302,0)</f>
        <v>0</v>
      </c>
      <c r="BJ302" s="18" t="s">
        <v>8</v>
      </c>
      <c r="BK302" s="204">
        <f>ROUND(I302*H302,0)</f>
        <v>0</v>
      </c>
      <c r="BL302" s="18" t="s">
        <v>120</v>
      </c>
      <c r="BM302" s="203" t="s">
        <v>441</v>
      </c>
    </row>
    <row r="303" s="2" customFormat="1">
      <c r="A303" s="39"/>
      <c r="B303" s="40"/>
      <c r="C303" s="41"/>
      <c r="D303" s="205" t="s">
        <v>122</v>
      </c>
      <c r="E303" s="41"/>
      <c r="F303" s="206" t="s">
        <v>440</v>
      </c>
      <c r="G303" s="41"/>
      <c r="H303" s="41"/>
      <c r="I303" s="207"/>
      <c r="J303" s="41"/>
      <c r="K303" s="41"/>
      <c r="L303" s="45"/>
      <c r="M303" s="208"/>
      <c r="N303" s="209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122</v>
      </c>
      <c r="AU303" s="18" t="s">
        <v>8</v>
      </c>
    </row>
    <row r="304" s="2" customFormat="1" ht="16.5" customHeight="1">
      <c r="A304" s="39"/>
      <c r="B304" s="40"/>
      <c r="C304" s="193" t="s">
        <v>442</v>
      </c>
      <c r="D304" s="193" t="s">
        <v>115</v>
      </c>
      <c r="E304" s="194" t="s">
        <v>443</v>
      </c>
      <c r="F304" s="195" t="s">
        <v>444</v>
      </c>
      <c r="G304" s="196" t="s">
        <v>376</v>
      </c>
      <c r="H304" s="197">
        <v>1</v>
      </c>
      <c r="I304" s="198"/>
      <c r="J304" s="197">
        <f>ROUND(I304*H304,0)</f>
        <v>0</v>
      </c>
      <c r="K304" s="195" t="s">
        <v>20</v>
      </c>
      <c r="L304" s="45"/>
      <c r="M304" s="199" t="s">
        <v>20</v>
      </c>
      <c r="N304" s="200" t="s">
        <v>45</v>
      </c>
      <c r="O304" s="85"/>
      <c r="P304" s="201">
        <f>O304*H304</f>
        <v>0</v>
      </c>
      <c r="Q304" s="201">
        <v>0</v>
      </c>
      <c r="R304" s="201">
        <f>Q304*H304</f>
        <v>0</v>
      </c>
      <c r="S304" s="201">
        <v>0</v>
      </c>
      <c r="T304" s="202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03" t="s">
        <v>120</v>
      </c>
      <c r="AT304" s="203" t="s">
        <v>115</v>
      </c>
      <c r="AU304" s="203" t="s">
        <v>8</v>
      </c>
      <c r="AY304" s="18" t="s">
        <v>114</v>
      </c>
      <c r="BE304" s="204">
        <f>IF(N304="základní",J304,0)</f>
        <v>0</v>
      </c>
      <c r="BF304" s="204">
        <f>IF(N304="snížená",J304,0)</f>
        <v>0</v>
      </c>
      <c r="BG304" s="204">
        <f>IF(N304="zákl. přenesená",J304,0)</f>
        <v>0</v>
      </c>
      <c r="BH304" s="204">
        <f>IF(N304="sníž. přenesená",J304,0)</f>
        <v>0</v>
      </c>
      <c r="BI304" s="204">
        <f>IF(N304="nulová",J304,0)</f>
        <v>0</v>
      </c>
      <c r="BJ304" s="18" t="s">
        <v>8</v>
      </c>
      <c r="BK304" s="204">
        <f>ROUND(I304*H304,0)</f>
        <v>0</v>
      </c>
      <c r="BL304" s="18" t="s">
        <v>120</v>
      </c>
      <c r="BM304" s="203" t="s">
        <v>445</v>
      </c>
    </row>
    <row r="305" s="2" customFormat="1">
      <c r="A305" s="39"/>
      <c r="B305" s="40"/>
      <c r="C305" s="41"/>
      <c r="D305" s="205" t="s">
        <v>122</v>
      </c>
      <c r="E305" s="41"/>
      <c r="F305" s="206" t="s">
        <v>444</v>
      </c>
      <c r="G305" s="41"/>
      <c r="H305" s="41"/>
      <c r="I305" s="207"/>
      <c r="J305" s="41"/>
      <c r="K305" s="41"/>
      <c r="L305" s="45"/>
      <c r="M305" s="208"/>
      <c r="N305" s="209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122</v>
      </c>
      <c r="AU305" s="18" t="s">
        <v>8</v>
      </c>
    </row>
    <row r="306" s="2" customFormat="1" ht="16.5" customHeight="1">
      <c r="A306" s="39"/>
      <c r="B306" s="40"/>
      <c r="C306" s="193" t="s">
        <v>446</v>
      </c>
      <c r="D306" s="193" t="s">
        <v>115</v>
      </c>
      <c r="E306" s="194" t="s">
        <v>447</v>
      </c>
      <c r="F306" s="195" t="s">
        <v>448</v>
      </c>
      <c r="G306" s="196" t="s">
        <v>376</v>
      </c>
      <c r="H306" s="197">
        <v>1</v>
      </c>
      <c r="I306" s="198"/>
      <c r="J306" s="197">
        <f>ROUND(I306*H306,0)</f>
        <v>0</v>
      </c>
      <c r="K306" s="195" t="s">
        <v>20</v>
      </c>
      <c r="L306" s="45"/>
      <c r="M306" s="199" t="s">
        <v>20</v>
      </c>
      <c r="N306" s="200" t="s">
        <v>45</v>
      </c>
      <c r="O306" s="85"/>
      <c r="P306" s="201">
        <f>O306*H306</f>
        <v>0</v>
      </c>
      <c r="Q306" s="201">
        <v>0</v>
      </c>
      <c r="R306" s="201">
        <f>Q306*H306</f>
        <v>0</v>
      </c>
      <c r="S306" s="201">
        <v>0</v>
      </c>
      <c r="T306" s="202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03" t="s">
        <v>120</v>
      </c>
      <c r="AT306" s="203" t="s">
        <v>115</v>
      </c>
      <c r="AU306" s="203" t="s">
        <v>8</v>
      </c>
      <c r="AY306" s="18" t="s">
        <v>114</v>
      </c>
      <c r="BE306" s="204">
        <f>IF(N306="základní",J306,0)</f>
        <v>0</v>
      </c>
      <c r="BF306" s="204">
        <f>IF(N306="snížená",J306,0)</f>
        <v>0</v>
      </c>
      <c r="BG306" s="204">
        <f>IF(N306="zákl. přenesená",J306,0)</f>
        <v>0</v>
      </c>
      <c r="BH306" s="204">
        <f>IF(N306="sníž. přenesená",J306,0)</f>
        <v>0</v>
      </c>
      <c r="BI306" s="204">
        <f>IF(N306="nulová",J306,0)</f>
        <v>0</v>
      </c>
      <c r="BJ306" s="18" t="s">
        <v>8</v>
      </c>
      <c r="BK306" s="204">
        <f>ROUND(I306*H306,0)</f>
        <v>0</v>
      </c>
      <c r="BL306" s="18" t="s">
        <v>120</v>
      </c>
      <c r="BM306" s="203" t="s">
        <v>449</v>
      </c>
    </row>
    <row r="307" s="2" customFormat="1">
      <c r="A307" s="39"/>
      <c r="B307" s="40"/>
      <c r="C307" s="41"/>
      <c r="D307" s="205" t="s">
        <v>122</v>
      </c>
      <c r="E307" s="41"/>
      <c r="F307" s="206" t="s">
        <v>448</v>
      </c>
      <c r="G307" s="41"/>
      <c r="H307" s="41"/>
      <c r="I307" s="207"/>
      <c r="J307" s="41"/>
      <c r="K307" s="41"/>
      <c r="L307" s="45"/>
      <c r="M307" s="208"/>
      <c r="N307" s="209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122</v>
      </c>
      <c r="AU307" s="18" t="s">
        <v>8</v>
      </c>
    </row>
    <row r="308" s="2" customFormat="1" ht="16.5" customHeight="1">
      <c r="A308" s="39"/>
      <c r="B308" s="40"/>
      <c r="C308" s="193" t="s">
        <v>450</v>
      </c>
      <c r="D308" s="193" t="s">
        <v>115</v>
      </c>
      <c r="E308" s="194" t="s">
        <v>451</v>
      </c>
      <c r="F308" s="195" t="s">
        <v>452</v>
      </c>
      <c r="G308" s="196" t="s">
        <v>376</v>
      </c>
      <c r="H308" s="197">
        <v>2</v>
      </c>
      <c r="I308" s="198"/>
      <c r="J308" s="197">
        <f>ROUND(I308*H308,0)</f>
        <v>0</v>
      </c>
      <c r="K308" s="195" t="s">
        <v>20</v>
      </c>
      <c r="L308" s="45"/>
      <c r="M308" s="199" t="s">
        <v>20</v>
      </c>
      <c r="N308" s="200" t="s">
        <v>45</v>
      </c>
      <c r="O308" s="85"/>
      <c r="P308" s="201">
        <f>O308*H308</f>
        <v>0</v>
      </c>
      <c r="Q308" s="201">
        <v>0</v>
      </c>
      <c r="R308" s="201">
        <f>Q308*H308</f>
        <v>0</v>
      </c>
      <c r="S308" s="201">
        <v>0</v>
      </c>
      <c r="T308" s="202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03" t="s">
        <v>120</v>
      </c>
      <c r="AT308" s="203" t="s">
        <v>115</v>
      </c>
      <c r="AU308" s="203" t="s">
        <v>8</v>
      </c>
      <c r="AY308" s="18" t="s">
        <v>114</v>
      </c>
      <c r="BE308" s="204">
        <f>IF(N308="základní",J308,0)</f>
        <v>0</v>
      </c>
      <c r="BF308" s="204">
        <f>IF(N308="snížená",J308,0)</f>
        <v>0</v>
      </c>
      <c r="BG308" s="204">
        <f>IF(N308="zákl. přenesená",J308,0)</f>
        <v>0</v>
      </c>
      <c r="BH308" s="204">
        <f>IF(N308="sníž. přenesená",J308,0)</f>
        <v>0</v>
      </c>
      <c r="BI308" s="204">
        <f>IF(N308="nulová",J308,0)</f>
        <v>0</v>
      </c>
      <c r="BJ308" s="18" t="s">
        <v>8</v>
      </c>
      <c r="BK308" s="204">
        <f>ROUND(I308*H308,0)</f>
        <v>0</v>
      </c>
      <c r="BL308" s="18" t="s">
        <v>120</v>
      </c>
      <c r="BM308" s="203" t="s">
        <v>453</v>
      </c>
    </row>
    <row r="309" s="2" customFormat="1">
      <c r="A309" s="39"/>
      <c r="B309" s="40"/>
      <c r="C309" s="41"/>
      <c r="D309" s="205" t="s">
        <v>122</v>
      </c>
      <c r="E309" s="41"/>
      <c r="F309" s="206" t="s">
        <v>452</v>
      </c>
      <c r="G309" s="41"/>
      <c r="H309" s="41"/>
      <c r="I309" s="207"/>
      <c r="J309" s="41"/>
      <c r="K309" s="41"/>
      <c r="L309" s="45"/>
      <c r="M309" s="208"/>
      <c r="N309" s="209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122</v>
      </c>
      <c r="AU309" s="18" t="s">
        <v>8</v>
      </c>
    </row>
    <row r="310" s="2" customFormat="1" ht="16.5" customHeight="1">
      <c r="A310" s="39"/>
      <c r="B310" s="40"/>
      <c r="C310" s="193" t="s">
        <v>454</v>
      </c>
      <c r="D310" s="193" t="s">
        <v>115</v>
      </c>
      <c r="E310" s="194" t="s">
        <v>455</v>
      </c>
      <c r="F310" s="195" t="s">
        <v>456</v>
      </c>
      <c r="G310" s="196" t="s">
        <v>457</v>
      </c>
      <c r="H310" s="197">
        <v>2</v>
      </c>
      <c r="I310" s="198"/>
      <c r="J310" s="197">
        <f>ROUND(I310*H310,0)</f>
        <v>0</v>
      </c>
      <c r="K310" s="195" t="s">
        <v>20</v>
      </c>
      <c r="L310" s="45"/>
      <c r="M310" s="199" t="s">
        <v>20</v>
      </c>
      <c r="N310" s="200" t="s">
        <v>45</v>
      </c>
      <c r="O310" s="85"/>
      <c r="P310" s="201">
        <f>O310*H310</f>
        <v>0</v>
      </c>
      <c r="Q310" s="201">
        <v>0</v>
      </c>
      <c r="R310" s="201">
        <f>Q310*H310</f>
        <v>0</v>
      </c>
      <c r="S310" s="201">
        <v>0</v>
      </c>
      <c r="T310" s="202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03" t="s">
        <v>120</v>
      </c>
      <c r="AT310" s="203" t="s">
        <v>115</v>
      </c>
      <c r="AU310" s="203" t="s">
        <v>8</v>
      </c>
      <c r="AY310" s="18" t="s">
        <v>114</v>
      </c>
      <c r="BE310" s="204">
        <f>IF(N310="základní",J310,0)</f>
        <v>0</v>
      </c>
      <c r="BF310" s="204">
        <f>IF(N310="snížená",J310,0)</f>
        <v>0</v>
      </c>
      <c r="BG310" s="204">
        <f>IF(N310="zákl. přenesená",J310,0)</f>
        <v>0</v>
      </c>
      <c r="BH310" s="204">
        <f>IF(N310="sníž. přenesená",J310,0)</f>
        <v>0</v>
      </c>
      <c r="BI310" s="204">
        <f>IF(N310="nulová",J310,0)</f>
        <v>0</v>
      </c>
      <c r="BJ310" s="18" t="s">
        <v>8</v>
      </c>
      <c r="BK310" s="204">
        <f>ROUND(I310*H310,0)</f>
        <v>0</v>
      </c>
      <c r="BL310" s="18" t="s">
        <v>120</v>
      </c>
      <c r="BM310" s="203" t="s">
        <v>458</v>
      </c>
    </row>
    <row r="311" s="2" customFormat="1">
      <c r="A311" s="39"/>
      <c r="B311" s="40"/>
      <c r="C311" s="41"/>
      <c r="D311" s="205" t="s">
        <v>122</v>
      </c>
      <c r="E311" s="41"/>
      <c r="F311" s="206" t="s">
        <v>456</v>
      </c>
      <c r="G311" s="41"/>
      <c r="H311" s="41"/>
      <c r="I311" s="207"/>
      <c r="J311" s="41"/>
      <c r="K311" s="41"/>
      <c r="L311" s="45"/>
      <c r="M311" s="208"/>
      <c r="N311" s="209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122</v>
      </c>
      <c r="AU311" s="18" t="s">
        <v>8</v>
      </c>
    </row>
    <row r="312" s="2" customFormat="1" ht="16.5" customHeight="1">
      <c r="A312" s="39"/>
      <c r="B312" s="40"/>
      <c r="C312" s="193" t="s">
        <v>459</v>
      </c>
      <c r="D312" s="193" t="s">
        <v>115</v>
      </c>
      <c r="E312" s="194" t="s">
        <v>460</v>
      </c>
      <c r="F312" s="195" t="s">
        <v>461</v>
      </c>
      <c r="G312" s="196" t="s">
        <v>457</v>
      </c>
      <c r="H312" s="197">
        <v>2</v>
      </c>
      <c r="I312" s="198"/>
      <c r="J312" s="197">
        <f>ROUND(I312*H312,0)</f>
        <v>0</v>
      </c>
      <c r="K312" s="195" t="s">
        <v>20</v>
      </c>
      <c r="L312" s="45"/>
      <c r="M312" s="199" t="s">
        <v>20</v>
      </c>
      <c r="N312" s="200" t="s">
        <v>45</v>
      </c>
      <c r="O312" s="85"/>
      <c r="P312" s="201">
        <f>O312*H312</f>
        <v>0</v>
      </c>
      <c r="Q312" s="201">
        <v>0</v>
      </c>
      <c r="R312" s="201">
        <f>Q312*H312</f>
        <v>0</v>
      </c>
      <c r="S312" s="201">
        <v>0</v>
      </c>
      <c r="T312" s="202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03" t="s">
        <v>120</v>
      </c>
      <c r="AT312" s="203" t="s">
        <v>115</v>
      </c>
      <c r="AU312" s="203" t="s">
        <v>8</v>
      </c>
      <c r="AY312" s="18" t="s">
        <v>114</v>
      </c>
      <c r="BE312" s="204">
        <f>IF(N312="základní",J312,0)</f>
        <v>0</v>
      </c>
      <c r="BF312" s="204">
        <f>IF(N312="snížená",J312,0)</f>
        <v>0</v>
      </c>
      <c r="BG312" s="204">
        <f>IF(N312="zákl. přenesená",J312,0)</f>
        <v>0</v>
      </c>
      <c r="BH312" s="204">
        <f>IF(N312="sníž. přenesená",J312,0)</f>
        <v>0</v>
      </c>
      <c r="BI312" s="204">
        <f>IF(N312="nulová",J312,0)</f>
        <v>0</v>
      </c>
      <c r="BJ312" s="18" t="s">
        <v>8</v>
      </c>
      <c r="BK312" s="204">
        <f>ROUND(I312*H312,0)</f>
        <v>0</v>
      </c>
      <c r="BL312" s="18" t="s">
        <v>120</v>
      </c>
      <c r="BM312" s="203" t="s">
        <v>462</v>
      </c>
    </row>
    <row r="313" s="2" customFormat="1">
      <c r="A313" s="39"/>
      <c r="B313" s="40"/>
      <c r="C313" s="41"/>
      <c r="D313" s="205" t="s">
        <v>122</v>
      </c>
      <c r="E313" s="41"/>
      <c r="F313" s="206" t="s">
        <v>461</v>
      </c>
      <c r="G313" s="41"/>
      <c r="H313" s="41"/>
      <c r="I313" s="207"/>
      <c r="J313" s="41"/>
      <c r="K313" s="41"/>
      <c r="L313" s="45"/>
      <c r="M313" s="208"/>
      <c r="N313" s="209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122</v>
      </c>
      <c r="AU313" s="18" t="s">
        <v>8</v>
      </c>
    </row>
    <row r="314" s="2" customFormat="1" ht="16.5" customHeight="1">
      <c r="A314" s="39"/>
      <c r="B314" s="40"/>
      <c r="C314" s="193" t="s">
        <v>463</v>
      </c>
      <c r="D314" s="193" t="s">
        <v>115</v>
      </c>
      <c r="E314" s="194" t="s">
        <v>464</v>
      </c>
      <c r="F314" s="195" t="s">
        <v>465</v>
      </c>
      <c r="G314" s="196" t="s">
        <v>376</v>
      </c>
      <c r="H314" s="197">
        <v>1</v>
      </c>
      <c r="I314" s="198"/>
      <c r="J314" s="197">
        <f>ROUND(I314*H314,0)</f>
        <v>0</v>
      </c>
      <c r="K314" s="195" t="s">
        <v>20</v>
      </c>
      <c r="L314" s="45"/>
      <c r="M314" s="199" t="s">
        <v>20</v>
      </c>
      <c r="N314" s="200" t="s">
        <v>45</v>
      </c>
      <c r="O314" s="85"/>
      <c r="P314" s="201">
        <f>O314*H314</f>
        <v>0</v>
      </c>
      <c r="Q314" s="201">
        <v>0</v>
      </c>
      <c r="R314" s="201">
        <f>Q314*H314</f>
        <v>0</v>
      </c>
      <c r="S314" s="201">
        <v>0</v>
      </c>
      <c r="T314" s="202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03" t="s">
        <v>120</v>
      </c>
      <c r="AT314" s="203" t="s">
        <v>115</v>
      </c>
      <c r="AU314" s="203" t="s">
        <v>8</v>
      </c>
      <c r="AY314" s="18" t="s">
        <v>114</v>
      </c>
      <c r="BE314" s="204">
        <f>IF(N314="základní",J314,0)</f>
        <v>0</v>
      </c>
      <c r="BF314" s="204">
        <f>IF(N314="snížená",J314,0)</f>
        <v>0</v>
      </c>
      <c r="BG314" s="204">
        <f>IF(N314="zákl. přenesená",J314,0)</f>
        <v>0</v>
      </c>
      <c r="BH314" s="204">
        <f>IF(N314="sníž. přenesená",J314,0)</f>
        <v>0</v>
      </c>
      <c r="BI314" s="204">
        <f>IF(N314="nulová",J314,0)</f>
        <v>0</v>
      </c>
      <c r="BJ314" s="18" t="s">
        <v>8</v>
      </c>
      <c r="BK314" s="204">
        <f>ROUND(I314*H314,0)</f>
        <v>0</v>
      </c>
      <c r="BL314" s="18" t="s">
        <v>120</v>
      </c>
      <c r="BM314" s="203" t="s">
        <v>466</v>
      </c>
    </row>
    <row r="315" s="2" customFormat="1">
      <c r="A315" s="39"/>
      <c r="B315" s="40"/>
      <c r="C315" s="41"/>
      <c r="D315" s="205" t="s">
        <v>122</v>
      </c>
      <c r="E315" s="41"/>
      <c r="F315" s="206" t="s">
        <v>465</v>
      </c>
      <c r="G315" s="41"/>
      <c r="H315" s="41"/>
      <c r="I315" s="207"/>
      <c r="J315" s="41"/>
      <c r="K315" s="41"/>
      <c r="L315" s="45"/>
      <c r="M315" s="208"/>
      <c r="N315" s="209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122</v>
      </c>
      <c r="AU315" s="18" t="s">
        <v>8</v>
      </c>
    </row>
    <row r="316" s="2" customFormat="1" ht="16.5" customHeight="1">
      <c r="A316" s="39"/>
      <c r="B316" s="40"/>
      <c r="C316" s="193" t="s">
        <v>467</v>
      </c>
      <c r="D316" s="193" t="s">
        <v>115</v>
      </c>
      <c r="E316" s="194" t="s">
        <v>468</v>
      </c>
      <c r="F316" s="195" t="s">
        <v>469</v>
      </c>
      <c r="G316" s="196" t="s">
        <v>376</v>
      </c>
      <c r="H316" s="197">
        <v>3</v>
      </c>
      <c r="I316" s="198"/>
      <c r="J316" s="197">
        <f>ROUND(I316*H316,0)</f>
        <v>0</v>
      </c>
      <c r="K316" s="195" t="s">
        <v>20</v>
      </c>
      <c r="L316" s="45"/>
      <c r="M316" s="199" t="s">
        <v>20</v>
      </c>
      <c r="N316" s="200" t="s">
        <v>45</v>
      </c>
      <c r="O316" s="85"/>
      <c r="P316" s="201">
        <f>O316*H316</f>
        <v>0</v>
      </c>
      <c r="Q316" s="201">
        <v>0</v>
      </c>
      <c r="R316" s="201">
        <f>Q316*H316</f>
        <v>0</v>
      </c>
      <c r="S316" s="201">
        <v>0</v>
      </c>
      <c r="T316" s="202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03" t="s">
        <v>120</v>
      </c>
      <c r="AT316" s="203" t="s">
        <v>115</v>
      </c>
      <c r="AU316" s="203" t="s">
        <v>8</v>
      </c>
      <c r="AY316" s="18" t="s">
        <v>114</v>
      </c>
      <c r="BE316" s="204">
        <f>IF(N316="základní",J316,0)</f>
        <v>0</v>
      </c>
      <c r="BF316" s="204">
        <f>IF(N316="snížená",J316,0)</f>
        <v>0</v>
      </c>
      <c r="BG316" s="204">
        <f>IF(N316="zákl. přenesená",J316,0)</f>
        <v>0</v>
      </c>
      <c r="BH316" s="204">
        <f>IF(N316="sníž. přenesená",J316,0)</f>
        <v>0</v>
      </c>
      <c r="BI316" s="204">
        <f>IF(N316="nulová",J316,0)</f>
        <v>0</v>
      </c>
      <c r="BJ316" s="18" t="s">
        <v>8</v>
      </c>
      <c r="BK316" s="204">
        <f>ROUND(I316*H316,0)</f>
        <v>0</v>
      </c>
      <c r="BL316" s="18" t="s">
        <v>120</v>
      </c>
      <c r="BM316" s="203" t="s">
        <v>470</v>
      </c>
    </row>
    <row r="317" s="2" customFormat="1">
      <c r="A317" s="39"/>
      <c r="B317" s="40"/>
      <c r="C317" s="41"/>
      <c r="D317" s="205" t="s">
        <v>122</v>
      </c>
      <c r="E317" s="41"/>
      <c r="F317" s="206" t="s">
        <v>469</v>
      </c>
      <c r="G317" s="41"/>
      <c r="H317" s="41"/>
      <c r="I317" s="207"/>
      <c r="J317" s="41"/>
      <c r="K317" s="41"/>
      <c r="L317" s="45"/>
      <c r="M317" s="208"/>
      <c r="N317" s="209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122</v>
      </c>
      <c r="AU317" s="18" t="s">
        <v>8</v>
      </c>
    </row>
    <row r="318" s="2" customFormat="1" ht="16.5" customHeight="1">
      <c r="A318" s="39"/>
      <c r="B318" s="40"/>
      <c r="C318" s="193" t="s">
        <v>471</v>
      </c>
      <c r="D318" s="193" t="s">
        <v>115</v>
      </c>
      <c r="E318" s="194" t="s">
        <v>472</v>
      </c>
      <c r="F318" s="195" t="s">
        <v>473</v>
      </c>
      <c r="G318" s="196" t="s">
        <v>136</v>
      </c>
      <c r="H318" s="197">
        <v>13.1</v>
      </c>
      <c r="I318" s="198"/>
      <c r="J318" s="197">
        <f>ROUND(I318*H318,0)</f>
        <v>0</v>
      </c>
      <c r="K318" s="195" t="s">
        <v>119</v>
      </c>
      <c r="L318" s="45"/>
      <c r="M318" s="199" t="s">
        <v>20</v>
      </c>
      <c r="N318" s="200" t="s">
        <v>45</v>
      </c>
      <c r="O318" s="85"/>
      <c r="P318" s="201">
        <f>O318*H318</f>
        <v>0</v>
      </c>
      <c r="Q318" s="201">
        <v>1.0000000000000001E-05</v>
      </c>
      <c r="R318" s="201">
        <f>Q318*H318</f>
        <v>0.00013100000000000001</v>
      </c>
      <c r="S318" s="201">
        <v>0</v>
      </c>
      <c r="T318" s="202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03" t="s">
        <v>120</v>
      </c>
      <c r="AT318" s="203" t="s">
        <v>115</v>
      </c>
      <c r="AU318" s="203" t="s">
        <v>8</v>
      </c>
      <c r="AY318" s="18" t="s">
        <v>114</v>
      </c>
      <c r="BE318" s="204">
        <f>IF(N318="základní",J318,0)</f>
        <v>0</v>
      </c>
      <c r="BF318" s="204">
        <f>IF(N318="snížená",J318,0)</f>
        <v>0</v>
      </c>
      <c r="BG318" s="204">
        <f>IF(N318="zákl. přenesená",J318,0)</f>
        <v>0</v>
      </c>
      <c r="BH318" s="204">
        <f>IF(N318="sníž. přenesená",J318,0)</f>
        <v>0</v>
      </c>
      <c r="BI318" s="204">
        <f>IF(N318="nulová",J318,0)</f>
        <v>0</v>
      </c>
      <c r="BJ318" s="18" t="s">
        <v>8</v>
      </c>
      <c r="BK318" s="204">
        <f>ROUND(I318*H318,0)</f>
        <v>0</v>
      </c>
      <c r="BL318" s="18" t="s">
        <v>120</v>
      </c>
      <c r="BM318" s="203" t="s">
        <v>474</v>
      </c>
    </row>
    <row r="319" s="2" customFormat="1">
      <c r="A319" s="39"/>
      <c r="B319" s="40"/>
      <c r="C319" s="41"/>
      <c r="D319" s="205" t="s">
        <v>122</v>
      </c>
      <c r="E319" s="41"/>
      <c r="F319" s="206" t="s">
        <v>475</v>
      </c>
      <c r="G319" s="41"/>
      <c r="H319" s="41"/>
      <c r="I319" s="207"/>
      <c r="J319" s="41"/>
      <c r="K319" s="41"/>
      <c r="L319" s="45"/>
      <c r="M319" s="208"/>
      <c r="N319" s="209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122</v>
      </c>
      <c r="AU319" s="18" t="s">
        <v>8</v>
      </c>
    </row>
    <row r="320" s="2" customFormat="1">
      <c r="A320" s="39"/>
      <c r="B320" s="40"/>
      <c r="C320" s="41"/>
      <c r="D320" s="210" t="s">
        <v>124</v>
      </c>
      <c r="E320" s="41"/>
      <c r="F320" s="211" t="s">
        <v>476</v>
      </c>
      <c r="G320" s="41"/>
      <c r="H320" s="41"/>
      <c r="I320" s="207"/>
      <c r="J320" s="41"/>
      <c r="K320" s="41"/>
      <c r="L320" s="45"/>
      <c r="M320" s="208"/>
      <c r="N320" s="209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124</v>
      </c>
      <c r="AU320" s="18" t="s">
        <v>8</v>
      </c>
    </row>
    <row r="321" s="12" customFormat="1">
      <c r="A321" s="12"/>
      <c r="B321" s="212"/>
      <c r="C321" s="213"/>
      <c r="D321" s="205" t="s">
        <v>126</v>
      </c>
      <c r="E321" s="214" t="s">
        <v>20</v>
      </c>
      <c r="F321" s="215" t="s">
        <v>477</v>
      </c>
      <c r="G321" s="213"/>
      <c r="H321" s="216">
        <v>13.1</v>
      </c>
      <c r="I321" s="217"/>
      <c r="J321" s="213"/>
      <c r="K321" s="213"/>
      <c r="L321" s="218"/>
      <c r="M321" s="219"/>
      <c r="N321" s="220"/>
      <c r="O321" s="220"/>
      <c r="P321" s="220"/>
      <c r="Q321" s="220"/>
      <c r="R321" s="220"/>
      <c r="S321" s="220"/>
      <c r="T321" s="221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T321" s="222" t="s">
        <v>126</v>
      </c>
      <c r="AU321" s="222" t="s">
        <v>8</v>
      </c>
      <c r="AV321" s="12" t="s">
        <v>83</v>
      </c>
      <c r="AW321" s="12" t="s">
        <v>34</v>
      </c>
      <c r="AX321" s="12" t="s">
        <v>8</v>
      </c>
      <c r="AY321" s="222" t="s">
        <v>114</v>
      </c>
    </row>
    <row r="322" s="2" customFormat="1" ht="21.75" customHeight="1">
      <c r="A322" s="39"/>
      <c r="B322" s="40"/>
      <c r="C322" s="193" t="s">
        <v>478</v>
      </c>
      <c r="D322" s="193" t="s">
        <v>115</v>
      </c>
      <c r="E322" s="194" t="s">
        <v>479</v>
      </c>
      <c r="F322" s="195" t="s">
        <v>480</v>
      </c>
      <c r="G322" s="196" t="s">
        <v>136</v>
      </c>
      <c r="H322" s="197">
        <v>30.100000000000001</v>
      </c>
      <c r="I322" s="198"/>
      <c r="J322" s="197">
        <f>ROUND(I322*H322,0)</f>
        <v>0</v>
      </c>
      <c r="K322" s="195" t="s">
        <v>119</v>
      </c>
      <c r="L322" s="45"/>
      <c r="M322" s="199" t="s">
        <v>20</v>
      </c>
      <c r="N322" s="200" t="s">
        <v>45</v>
      </c>
      <c r="O322" s="85"/>
      <c r="P322" s="201">
        <f>O322*H322</f>
        <v>0</v>
      </c>
      <c r="Q322" s="201">
        <v>2.0000000000000002E-05</v>
      </c>
      <c r="R322" s="201">
        <f>Q322*H322</f>
        <v>0.0006020000000000001</v>
      </c>
      <c r="S322" s="201">
        <v>0</v>
      </c>
      <c r="T322" s="202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03" t="s">
        <v>120</v>
      </c>
      <c r="AT322" s="203" t="s">
        <v>115</v>
      </c>
      <c r="AU322" s="203" t="s">
        <v>8</v>
      </c>
      <c r="AY322" s="18" t="s">
        <v>114</v>
      </c>
      <c r="BE322" s="204">
        <f>IF(N322="základní",J322,0)</f>
        <v>0</v>
      </c>
      <c r="BF322" s="204">
        <f>IF(N322="snížená",J322,0)</f>
        <v>0</v>
      </c>
      <c r="BG322" s="204">
        <f>IF(N322="zákl. přenesená",J322,0)</f>
        <v>0</v>
      </c>
      <c r="BH322" s="204">
        <f>IF(N322="sníž. přenesená",J322,0)</f>
        <v>0</v>
      </c>
      <c r="BI322" s="204">
        <f>IF(N322="nulová",J322,0)</f>
        <v>0</v>
      </c>
      <c r="BJ322" s="18" t="s">
        <v>8</v>
      </c>
      <c r="BK322" s="204">
        <f>ROUND(I322*H322,0)</f>
        <v>0</v>
      </c>
      <c r="BL322" s="18" t="s">
        <v>120</v>
      </c>
      <c r="BM322" s="203" t="s">
        <v>481</v>
      </c>
    </row>
    <row r="323" s="2" customFormat="1">
      <c r="A323" s="39"/>
      <c r="B323" s="40"/>
      <c r="C323" s="41"/>
      <c r="D323" s="205" t="s">
        <v>122</v>
      </c>
      <c r="E323" s="41"/>
      <c r="F323" s="206" t="s">
        <v>482</v>
      </c>
      <c r="G323" s="41"/>
      <c r="H323" s="41"/>
      <c r="I323" s="207"/>
      <c r="J323" s="41"/>
      <c r="K323" s="41"/>
      <c r="L323" s="45"/>
      <c r="M323" s="208"/>
      <c r="N323" s="209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122</v>
      </c>
      <c r="AU323" s="18" t="s">
        <v>8</v>
      </c>
    </row>
    <row r="324" s="2" customFormat="1">
      <c r="A324" s="39"/>
      <c r="B324" s="40"/>
      <c r="C324" s="41"/>
      <c r="D324" s="210" t="s">
        <v>124</v>
      </c>
      <c r="E324" s="41"/>
      <c r="F324" s="211" t="s">
        <v>483</v>
      </c>
      <c r="G324" s="41"/>
      <c r="H324" s="41"/>
      <c r="I324" s="207"/>
      <c r="J324" s="41"/>
      <c r="K324" s="41"/>
      <c r="L324" s="45"/>
      <c r="M324" s="208"/>
      <c r="N324" s="209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124</v>
      </c>
      <c r="AU324" s="18" t="s">
        <v>8</v>
      </c>
    </row>
    <row r="325" s="13" customFormat="1">
      <c r="A325" s="13"/>
      <c r="B325" s="223"/>
      <c r="C325" s="224"/>
      <c r="D325" s="205" t="s">
        <v>126</v>
      </c>
      <c r="E325" s="225" t="s">
        <v>20</v>
      </c>
      <c r="F325" s="226" t="s">
        <v>484</v>
      </c>
      <c r="G325" s="224"/>
      <c r="H325" s="225" t="s">
        <v>20</v>
      </c>
      <c r="I325" s="227"/>
      <c r="J325" s="224"/>
      <c r="K325" s="224"/>
      <c r="L325" s="228"/>
      <c r="M325" s="229"/>
      <c r="N325" s="230"/>
      <c r="O325" s="230"/>
      <c r="P325" s="230"/>
      <c r="Q325" s="230"/>
      <c r="R325" s="230"/>
      <c r="S325" s="230"/>
      <c r="T325" s="23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2" t="s">
        <v>126</v>
      </c>
      <c r="AU325" s="232" t="s">
        <v>8</v>
      </c>
      <c r="AV325" s="13" t="s">
        <v>8</v>
      </c>
      <c r="AW325" s="13" t="s">
        <v>34</v>
      </c>
      <c r="AX325" s="13" t="s">
        <v>74</v>
      </c>
      <c r="AY325" s="232" t="s">
        <v>114</v>
      </c>
    </row>
    <row r="326" s="12" customFormat="1">
      <c r="A326" s="12"/>
      <c r="B326" s="212"/>
      <c r="C326" s="213"/>
      <c r="D326" s="205" t="s">
        <v>126</v>
      </c>
      <c r="E326" s="214" t="s">
        <v>20</v>
      </c>
      <c r="F326" s="215" t="s">
        <v>485</v>
      </c>
      <c r="G326" s="213"/>
      <c r="H326" s="216">
        <v>12.300000000000001</v>
      </c>
      <c r="I326" s="217"/>
      <c r="J326" s="213"/>
      <c r="K326" s="213"/>
      <c r="L326" s="218"/>
      <c r="M326" s="219"/>
      <c r="N326" s="220"/>
      <c r="O326" s="220"/>
      <c r="P326" s="220"/>
      <c r="Q326" s="220"/>
      <c r="R326" s="220"/>
      <c r="S326" s="220"/>
      <c r="T326" s="221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T326" s="222" t="s">
        <v>126</v>
      </c>
      <c r="AU326" s="222" t="s">
        <v>8</v>
      </c>
      <c r="AV326" s="12" t="s">
        <v>83</v>
      </c>
      <c r="AW326" s="12" t="s">
        <v>34</v>
      </c>
      <c r="AX326" s="12" t="s">
        <v>74</v>
      </c>
      <c r="AY326" s="222" t="s">
        <v>114</v>
      </c>
    </row>
    <row r="327" s="12" customFormat="1">
      <c r="A327" s="12"/>
      <c r="B327" s="212"/>
      <c r="C327" s="213"/>
      <c r="D327" s="205" t="s">
        <v>126</v>
      </c>
      <c r="E327" s="214" t="s">
        <v>20</v>
      </c>
      <c r="F327" s="215" t="s">
        <v>486</v>
      </c>
      <c r="G327" s="213"/>
      <c r="H327" s="216">
        <v>17.800000000000001</v>
      </c>
      <c r="I327" s="217"/>
      <c r="J327" s="213"/>
      <c r="K327" s="213"/>
      <c r="L327" s="218"/>
      <c r="M327" s="219"/>
      <c r="N327" s="220"/>
      <c r="O327" s="220"/>
      <c r="P327" s="220"/>
      <c r="Q327" s="220"/>
      <c r="R327" s="220"/>
      <c r="S327" s="220"/>
      <c r="T327" s="221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222" t="s">
        <v>126</v>
      </c>
      <c r="AU327" s="222" t="s">
        <v>8</v>
      </c>
      <c r="AV327" s="12" t="s">
        <v>83</v>
      </c>
      <c r="AW327" s="12" t="s">
        <v>34</v>
      </c>
      <c r="AX327" s="12" t="s">
        <v>74</v>
      </c>
      <c r="AY327" s="222" t="s">
        <v>114</v>
      </c>
    </row>
    <row r="328" s="15" customFormat="1">
      <c r="A328" s="15"/>
      <c r="B328" s="244"/>
      <c r="C328" s="245"/>
      <c r="D328" s="205" t="s">
        <v>126</v>
      </c>
      <c r="E328" s="246" t="s">
        <v>20</v>
      </c>
      <c r="F328" s="247" t="s">
        <v>220</v>
      </c>
      <c r="G328" s="245"/>
      <c r="H328" s="248">
        <v>30.100000000000001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54" t="s">
        <v>126</v>
      </c>
      <c r="AU328" s="254" t="s">
        <v>8</v>
      </c>
      <c r="AV328" s="15" t="s">
        <v>120</v>
      </c>
      <c r="AW328" s="15" t="s">
        <v>34</v>
      </c>
      <c r="AX328" s="15" t="s">
        <v>8</v>
      </c>
      <c r="AY328" s="254" t="s">
        <v>114</v>
      </c>
    </row>
    <row r="329" s="2" customFormat="1" ht="21.75" customHeight="1">
      <c r="A329" s="39"/>
      <c r="B329" s="40"/>
      <c r="C329" s="193" t="s">
        <v>487</v>
      </c>
      <c r="D329" s="193" t="s">
        <v>115</v>
      </c>
      <c r="E329" s="194" t="s">
        <v>488</v>
      </c>
      <c r="F329" s="195" t="s">
        <v>489</v>
      </c>
      <c r="G329" s="196" t="s">
        <v>136</v>
      </c>
      <c r="H329" s="197">
        <v>98.099999999999994</v>
      </c>
      <c r="I329" s="198"/>
      <c r="J329" s="197">
        <f>ROUND(I329*H329,0)</f>
        <v>0</v>
      </c>
      <c r="K329" s="195" t="s">
        <v>119</v>
      </c>
      <c r="L329" s="45"/>
      <c r="M329" s="199" t="s">
        <v>20</v>
      </c>
      <c r="N329" s="200" t="s">
        <v>45</v>
      </c>
      <c r="O329" s="85"/>
      <c r="P329" s="201">
        <f>O329*H329</f>
        <v>0</v>
      </c>
      <c r="Q329" s="201">
        <v>3.0000000000000001E-05</v>
      </c>
      <c r="R329" s="201">
        <f>Q329*H329</f>
        <v>0.0029429999999999999</v>
      </c>
      <c r="S329" s="201">
        <v>0</v>
      </c>
      <c r="T329" s="202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03" t="s">
        <v>120</v>
      </c>
      <c r="AT329" s="203" t="s">
        <v>115</v>
      </c>
      <c r="AU329" s="203" t="s">
        <v>8</v>
      </c>
      <c r="AY329" s="18" t="s">
        <v>114</v>
      </c>
      <c r="BE329" s="204">
        <f>IF(N329="základní",J329,0)</f>
        <v>0</v>
      </c>
      <c r="BF329" s="204">
        <f>IF(N329="snížená",J329,0)</f>
        <v>0</v>
      </c>
      <c r="BG329" s="204">
        <f>IF(N329="zákl. přenesená",J329,0)</f>
        <v>0</v>
      </c>
      <c r="BH329" s="204">
        <f>IF(N329="sníž. přenesená",J329,0)</f>
        <v>0</v>
      </c>
      <c r="BI329" s="204">
        <f>IF(N329="nulová",J329,0)</f>
        <v>0</v>
      </c>
      <c r="BJ329" s="18" t="s">
        <v>8</v>
      </c>
      <c r="BK329" s="204">
        <f>ROUND(I329*H329,0)</f>
        <v>0</v>
      </c>
      <c r="BL329" s="18" t="s">
        <v>120</v>
      </c>
      <c r="BM329" s="203" t="s">
        <v>490</v>
      </c>
    </row>
    <row r="330" s="2" customFormat="1">
      <c r="A330" s="39"/>
      <c r="B330" s="40"/>
      <c r="C330" s="41"/>
      <c r="D330" s="205" t="s">
        <v>122</v>
      </c>
      <c r="E330" s="41"/>
      <c r="F330" s="206" t="s">
        <v>491</v>
      </c>
      <c r="G330" s="41"/>
      <c r="H330" s="41"/>
      <c r="I330" s="207"/>
      <c r="J330" s="41"/>
      <c r="K330" s="41"/>
      <c r="L330" s="45"/>
      <c r="M330" s="208"/>
      <c r="N330" s="209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122</v>
      </c>
      <c r="AU330" s="18" t="s">
        <v>8</v>
      </c>
    </row>
    <row r="331" s="2" customFormat="1">
      <c r="A331" s="39"/>
      <c r="B331" s="40"/>
      <c r="C331" s="41"/>
      <c r="D331" s="210" t="s">
        <v>124</v>
      </c>
      <c r="E331" s="41"/>
      <c r="F331" s="211" t="s">
        <v>492</v>
      </c>
      <c r="G331" s="41"/>
      <c r="H331" s="41"/>
      <c r="I331" s="207"/>
      <c r="J331" s="41"/>
      <c r="K331" s="41"/>
      <c r="L331" s="45"/>
      <c r="M331" s="208"/>
      <c r="N331" s="209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124</v>
      </c>
      <c r="AU331" s="18" t="s">
        <v>8</v>
      </c>
    </row>
    <row r="332" s="12" customFormat="1">
      <c r="A332" s="12"/>
      <c r="B332" s="212"/>
      <c r="C332" s="213"/>
      <c r="D332" s="205" t="s">
        <v>126</v>
      </c>
      <c r="E332" s="214" t="s">
        <v>20</v>
      </c>
      <c r="F332" s="215" t="s">
        <v>493</v>
      </c>
      <c r="G332" s="213"/>
      <c r="H332" s="216">
        <v>98.099999999999994</v>
      </c>
      <c r="I332" s="217"/>
      <c r="J332" s="213"/>
      <c r="K332" s="213"/>
      <c r="L332" s="218"/>
      <c r="M332" s="219"/>
      <c r="N332" s="220"/>
      <c r="O332" s="220"/>
      <c r="P332" s="220"/>
      <c r="Q332" s="220"/>
      <c r="R332" s="220"/>
      <c r="S332" s="220"/>
      <c r="T332" s="221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T332" s="222" t="s">
        <v>126</v>
      </c>
      <c r="AU332" s="222" t="s">
        <v>8</v>
      </c>
      <c r="AV332" s="12" t="s">
        <v>83</v>
      </c>
      <c r="AW332" s="12" t="s">
        <v>34</v>
      </c>
      <c r="AX332" s="12" t="s">
        <v>8</v>
      </c>
      <c r="AY332" s="222" t="s">
        <v>114</v>
      </c>
    </row>
    <row r="333" s="2" customFormat="1" ht="16.5" customHeight="1">
      <c r="A333" s="39"/>
      <c r="B333" s="40"/>
      <c r="C333" s="193" t="s">
        <v>494</v>
      </c>
      <c r="D333" s="193" t="s">
        <v>115</v>
      </c>
      <c r="E333" s="194" t="s">
        <v>495</v>
      </c>
      <c r="F333" s="195" t="s">
        <v>496</v>
      </c>
      <c r="G333" s="196" t="s">
        <v>136</v>
      </c>
      <c r="H333" s="197">
        <v>55.799999999999997</v>
      </c>
      <c r="I333" s="198"/>
      <c r="J333" s="197">
        <f>ROUND(I333*H333,0)</f>
        <v>0</v>
      </c>
      <c r="K333" s="195" t="s">
        <v>119</v>
      </c>
      <c r="L333" s="45"/>
      <c r="M333" s="199" t="s">
        <v>20</v>
      </c>
      <c r="N333" s="200" t="s">
        <v>45</v>
      </c>
      <c r="O333" s="85"/>
      <c r="P333" s="201">
        <f>O333*H333</f>
        <v>0</v>
      </c>
      <c r="Q333" s="201">
        <v>0</v>
      </c>
      <c r="R333" s="201">
        <f>Q333*H333</f>
        <v>0</v>
      </c>
      <c r="S333" s="201">
        <v>0</v>
      </c>
      <c r="T333" s="202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03" t="s">
        <v>120</v>
      </c>
      <c r="AT333" s="203" t="s">
        <v>115</v>
      </c>
      <c r="AU333" s="203" t="s">
        <v>8</v>
      </c>
      <c r="AY333" s="18" t="s">
        <v>114</v>
      </c>
      <c r="BE333" s="204">
        <f>IF(N333="základní",J333,0)</f>
        <v>0</v>
      </c>
      <c r="BF333" s="204">
        <f>IF(N333="snížená",J333,0)</f>
        <v>0</v>
      </c>
      <c r="BG333" s="204">
        <f>IF(N333="zákl. přenesená",J333,0)</f>
        <v>0</v>
      </c>
      <c r="BH333" s="204">
        <f>IF(N333="sníž. přenesená",J333,0)</f>
        <v>0</v>
      </c>
      <c r="BI333" s="204">
        <f>IF(N333="nulová",J333,0)</f>
        <v>0</v>
      </c>
      <c r="BJ333" s="18" t="s">
        <v>8</v>
      </c>
      <c r="BK333" s="204">
        <f>ROUND(I333*H333,0)</f>
        <v>0</v>
      </c>
      <c r="BL333" s="18" t="s">
        <v>120</v>
      </c>
      <c r="BM333" s="203" t="s">
        <v>497</v>
      </c>
    </row>
    <row r="334" s="2" customFormat="1">
      <c r="A334" s="39"/>
      <c r="B334" s="40"/>
      <c r="C334" s="41"/>
      <c r="D334" s="205" t="s">
        <v>122</v>
      </c>
      <c r="E334" s="41"/>
      <c r="F334" s="206" t="s">
        <v>498</v>
      </c>
      <c r="G334" s="41"/>
      <c r="H334" s="41"/>
      <c r="I334" s="207"/>
      <c r="J334" s="41"/>
      <c r="K334" s="41"/>
      <c r="L334" s="45"/>
      <c r="M334" s="208"/>
      <c r="N334" s="209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122</v>
      </c>
      <c r="AU334" s="18" t="s">
        <v>8</v>
      </c>
    </row>
    <row r="335" s="2" customFormat="1">
      <c r="A335" s="39"/>
      <c r="B335" s="40"/>
      <c r="C335" s="41"/>
      <c r="D335" s="210" t="s">
        <v>124</v>
      </c>
      <c r="E335" s="41"/>
      <c r="F335" s="211" t="s">
        <v>499</v>
      </c>
      <c r="G335" s="41"/>
      <c r="H335" s="41"/>
      <c r="I335" s="207"/>
      <c r="J335" s="41"/>
      <c r="K335" s="41"/>
      <c r="L335" s="45"/>
      <c r="M335" s="208"/>
      <c r="N335" s="209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124</v>
      </c>
      <c r="AU335" s="18" t="s">
        <v>8</v>
      </c>
    </row>
    <row r="336" s="12" customFormat="1">
      <c r="A336" s="12"/>
      <c r="B336" s="212"/>
      <c r="C336" s="213"/>
      <c r="D336" s="205" t="s">
        <v>126</v>
      </c>
      <c r="E336" s="214" t="s">
        <v>20</v>
      </c>
      <c r="F336" s="215" t="s">
        <v>500</v>
      </c>
      <c r="G336" s="213"/>
      <c r="H336" s="216">
        <v>55.799999999999997</v>
      </c>
      <c r="I336" s="217"/>
      <c r="J336" s="213"/>
      <c r="K336" s="213"/>
      <c r="L336" s="218"/>
      <c r="M336" s="219"/>
      <c r="N336" s="220"/>
      <c r="O336" s="220"/>
      <c r="P336" s="220"/>
      <c r="Q336" s="220"/>
      <c r="R336" s="220"/>
      <c r="S336" s="220"/>
      <c r="T336" s="221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T336" s="222" t="s">
        <v>126</v>
      </c>
      <c r="AU336" s="222" t="s">
        <v>8</v>
      </c>
      <c r="AV336" s="12" t="s">
        <v>83</v>
      </c>
      <c r="AW336" s="12" t="s">
        <v>34</v>
      </c>
      <c r="AX336" s="12" t="s">
        <v>8</v>
      </c>
      <c r="AY336" s="222" t="s">
        <v>114</v>
      </c>
    </row>
    <row r="337" s="2" customFormat="1" ht="21.75" customHeight="1">
      <c r="A337" s="39"/>
      <c r="B337" s="40"/>
      <c r="C337" s="193" t="s">
        <v>501</v>
      </c>
      <c r="D337" s="193" t="s">
        <v>115</v>
      </c>
      <c r="E337" s="194" t="s">
        <v>502</v>
      </c>
      <c r="F337" s="195" t="s">
        <v>503</v>
      </c>
      <c r="G337" s="196" t="s">
        <v>504</v>
      </c>
      <c r="H337" s="197">
        <v>15</v>
      </c>
      <c r="I337" s="198"/>
      <c r="J337" s="197">
        <f>ROUND(I337*H337,0)</f>
        <v>0</v>
      </c>
      <c r="K337" s="195" t="s">
        <v>119</v>
      </c>
      <c r="L337" s="45"/>
      <c r="M337" s="199" t="s">
        <v>20</v>
      </c>
      <c r="N337" s="200" t="s">
        <v>45</v>
      </c>
      <c r="O337" s="85"/>
      <c r="P337" s="201">
        <f>O337*H337</f>
        <v>0</v>
      </c>
      <c r="Q337" s="201">
        <v>1.0000000000000001E-05</v>
      </c>
      <c r="R337" s="201">
        <f>Q337*H337</f>
        <v>0.00015000000000000001</v>
      </c>
      <c r="S337" s="201">
        <v>0</v>
      </c>
      <c r="T337" s="202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03" t="s">
        <v>120</v>
      </c>
      <c r="AT337" s="203" t="s">
        <v>115</v>
      </c>
      <c r="AU337" s="203" t="s">
        <v>8</v>
      </c>
      <c r="AY337" s="18" t="s">
        <v>114</v>
      </c>
      <c r="BE337" s="204">
        <f>IF(N337="základní",J337,0)</f>
        <v>0</v>
      </c>
      <c r="BF337" s="204">
        <f>IF(N337="snížená",J337,0)</f>
        <v>0</v>
      </c>
      <c r="BG337" s="204">
        <f>IF(N337="zákl. přenesená",J337,0)</f>
        <v>0</v>
      </c>
      <c r="BH337" s="204">
        <f>IF(N337="sníž. přenesená",J337,0)</f>
        <v>0</v>
      </c>
      <c r="BI337" s="204">
        <f>IF(N337="nulová",J337,0)</f>
        <v>0</v>
      </c>
      <c r="BJ337" s="18" t="s">
        <v>8</v>
      </c>
      <c r="BK337" s="204">
        <f>ROUND(I337*H337,0)</f>
        <v>0</v>
      </c>
      <c r="BL337" s="18" t="s">
        <v>120</v>
      </c>
      <c r="BM337" s="203" t="s">
        <v>505</v>
      </c>
    </row>
    <row r="338" s="2" customFormat="1">
      <c r="A338" s="39"/>
      <c r="B338" s="40"/>
      <c r="C338" s="41"/>
      <c r="D338" s="205" t="s">
        <v>122</v>
      </c>
      <c r="E338" s="41"/>
      <c r="F338" s="206" t="s">
        <v>506</v>
      </c>
      <c r="G338" s="41"/>
      <c r="H338" s="41"/>
      <c r="I338" s="207"/>
      <c r="J338" s="41"/>
      <c r="K338" s="41"/>
      <c r="L338" s="45"/>
      <c r="M338" s="208"/>
      <c r="N338" s="209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122</v>
      </c>
      <c r="AU338" s="18" t="s">
        <v>8</v>
      </c>
    </row>
    <row r="339" s="2" customFormat="1">
      <c r="A339" s="39"/>
      <c r="B339" s="40"/>
      <c r="C339" s="41"/>
      <c r="D339" s="210" t="s">
        <v>124</v>
      </c>
      <c r="E339" s="41"/>
      <c r="F339" s="211" t="s">
        <v>507</v>
      </c>
      <c r="G339" s="41"/>
      <c r="H339" s="41"/>
      <c r="I339" s="207"/>
      <c r="J339" s="41"/>
      <c r="K339" s="41"/>
      <c r="L339" s="45"/>
      <c r="M339" s="208"/>
      <c r="N339" s="209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124</v>
      </c>
      <c r="AU339" s="18" t="s">
        <v>8</v>
      </c>
    </row>
    <row r="340" s="12" customFormat="1">
      <c r="A340" s="12"/>
      <c r="B340" s="212"/>
      <c r="C340" s="213"/>
      <c r="D340" s="205" t="s">
        <v>126</v>
      </c>
      <c r="E340" s="214" t="s">
        <v>20</v>
      </c>
      <c r="F340" s="215" t="s">
        <v>508</v>
      </c>
      <c r="G340" s="213"/>
      <c r="H340" s="216">
        <v>15</v>
      </c>
      <c r="I340" s="217"/>
      <c r="J340" s="213"/>
      <c r="K340" s="213"/>
      <c r="L340" s="218"/>
      <c r="M340" s="219"/>
      <c r="N340" s="220"/>
      <c r="O340" s="220"/>
      <c r="P340" s="220"/>
      <c r="Q340" s="220"/>
      <c r="R340" s="220"/>
      <c r="S340" s="220"/>
      <c r="T340" s="221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T340" s="222" t="s">
        <v>126</v>
      </c>
      <c r="AU340" s="222" t="s">
        <v>8</v>
      </c>
      <c r="AV340" s="12" t="s">
        <v>83</v>
      </c>
      <c r="AW340" s="12" t="s">
        <v>34</v>
      </c>
      <c r="AX340" s="12" t="s">
        <v>8</v>
      </c>
      <c r="AY340" s="222" t="s">
        <v>114</v>
      </c>
    </row>
    <row r="341" s="2" customFormat="1" ht="21.75" customHeight="1">
      <c r="A341" s="39"/>
      <c r="B341" s="40"/>
      <c r="C341" s="193" t="s">
        <v>509</v>
      </c>
      <c r="D341" s="193" t="s">
        <v>115</v>
      </c>
      <c r="E341" s="194" t="s">
        <v>510</v>
      </c>
      <c r="F341" s="195" t="s">
        <v>511</v>
      </c>
      <c r="G341" s="196" t="s">
        <v>504</v>
      </c>
      <c r="H341" s="197">
        <v>2</v>
      </c>
      <c r="I341" s="198"/>
      <c r="J341" s="197">
        <f>ROUND(I341*H341,0)</f>
        <v>0</v>
      </c>
      <c r="K341" s="195" t="s">
        <v>119</v>
      </c>
      <c r="L341" s="45"/>
      <c r="M341" s="199" t="s">
        <v>20</v>
      </c>
      <c r="N341" s="200" t="s">
        <v>45</v>
      </c>
      <c r="O341" s="85"/>
      <c r="P341" s="201">
        <f>O341*H341</f>
        <v>0</v>
      </c>
      <c r="Q341" s="201">
        <v>1.0000000000000001E-05</v>
      </c>
      <c r="R341" s="201">
        <f>Q341*H341</f>
        <v>2.0000000000000002E-05</v>
      </c>
      <c r="S341" s="201">
        <v>0</v>
      </c>
      <c r="T341" s="202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03" t="s">
        <v>120</v>
      </c>
      <c r="AT341" s="203" t="s">
        <v>115</v>
      </c>
      <c r="AU341" s="203" t="s">
        <v>8</v>
      </c>
      <c r="AY341" s="18" t="s">
        <v>114</v>
      </c>
      <c r="BE341" s="204">
        <f>IF(N341="základní",J341,0)</f>
        <v>0</v>
      </c>
      <c r="BF341" s="204">
        <f>IF(N341="snížená",J341,0)</f>
        <v>0</v>
      </c>
      <c r="BG341" s="204">
        <f>IF(N341="zákl. přenesená",J341,0)</f>
        <v>0</v>
      </c>
      <c r="BH341" s="204">
        <f>IF(N341="sníž. přenesená",J341,0)</f>
        <v>0</v>
      </c>
      <c r="BI341" s="204">
        <f>IF(N341="nulová",J341,0)</f>
        <v>0</v>
      </c>
      <c r="BJ341" s="18" t="s">
        <v>8</v>
      </c>
      <c r="BK341" s="204">
        <f>ROUND(I341*H341,0)</f>
        <v>0</v>
      </c>
      <c r="BL341" s="18" t="s">
        <v>120</v>
      </c>
      <c r="BM341" s="203" t="s">
        <v>512</v>
      </c>
    </row>
    <row r="342" s="2" customFormat="1">
      <c r="A342" s="39"/>
      <c r="B342" s="40"/>
      <c r="C342" s="41"/>
      <c r="D342" s="205" t="s">
        <v>122</v>
      </c>
      <c r="E342" s="41"/>
      <c r="F342" s="206" t="s">
        <v>513</v>
      </c>
      <c r="G342" s="41"/>
      <c r="H342" s="41"/>
      <c r="I342" s="207"/>
      <c r="J342" s="41"/>
      <c r="K342" s="41"/>
      <c r="L342" s="45"/>
      <c r="M342" s="208"/>
      <c r="N342" s="209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122</v>
      </c>
      <c r="AU342" s="18" t="s">
        <v>8</v>
      </c>
    </row>
    <row r="343" s="2" customFormat="1">
      <c r="A343" s="39"/>
      <c r="B343" s="40"/>
      <c r="C343" s="41"/>
      <c r="D343" s="210" t="s">
        <v>124</v>
      </c>
      <c r="E343" s="41"/>
      <c r="F343" s="211" t="s">
        <v>514</v>
      </c>
      <c r="G343" s="41"/>
      <c r="H343" s="41"/>
      <c r="I343" s="207"/>
      <c r="J343" s="41"/>
      <c r="K343" s="41"/>
      <c r="L343" s="45"/>
      <c r="M343" s="208"/>
      <c r="N343" s="209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124</v>
      </c>
      <c r="AU343" s="18" t="s">
        <v>8</v>
      </c>
    </row>
    <row r="344" s="12" customFormat="1">
      <c r="A344" s="12"/>
      <c r="B344" s="212"/>
      <c r="C344" s="213"/>
      <c r="D344" s="205" t="s">
        <v>126</v>
      </c>
      <c r="E344" s="214" t="s">
        <v>20</v>
      </c>
      <c r="F344" s="215" t="s">
        <v>515</v>
      </c>
      <c r="G344" s="213"/>
      <c r="H344" s="216">
        <v>2</v>
      </c>
      <c r="I344" s="217"/>
      <c r="J344" s="213"/>
      <c r="K344" s="213"/>
      <c r="L344" s="218"/>
      <c r="M344" s="219"/>
      <c r="N344" s="220"/>
      <c r="O344" s="220"/>
      <c r="P344" s="220"/>
      <c r="Q344" s="220"/>
      <c r="R344" s="220"/>
      <c r="S344" s="220"/>
      <c r="T344" s="221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T344" s="222" t="s">
        <v>126</v>
      </c>
      <c r="AU344" s="222" t="s">
        <v>8</v>
      </c>
      <c r="AV344" s="12" t="s">
        <v>83</v>
      </c>
      <c r="AW344" s="12" t="s">
        <v>34</v>
      </c>
      <c r="AX344" s="12" t="s">
        <v>8</v>
      </c>
      <c r="AY344" s="222" t="s">
        <v>114</v>
      </c>
    </row>
    <row r="345" s="2" customFormat="1" ht="21.75" customHeight="1">
      <c r="A345" s="39"/>
      <c r="B345" s="40"/>
      <c r="C345" s="193" t="s">
        <v>516</v>
      </c>
      <c r="D345" s="193" t="s">
        <v>115</v>
      </c>
      <c r="E345" s="194" t="s">
        <v>517</v>
      </c>
      <c r="F345" s="195" t="s">
        <v>518</v>
      </c>
      <c r="G345" s="196" t="s">
        <v>504</v>
      </c>
      <c r="H345" s="197">
        <v>3</v>
      </c>
      <c r="I345" s="198"/>
      <c r="J345" s="197">
        <f>ROUND(I345*H345,0)</f>
        <v>0</v>
      </c>
      <c r="K345" s="195" t="s">
        <v>119</v>
      </c>
      <c r="L345" s="45"/>
      <c r="M345" s="199" t="s">
        <v>20</v>
      </c>
      <c r="N345" s="200" t="s">
        <v>45</v>
      </c>
      <c r="O345" s="85"/>
      <c r="P345" s="201">
        <f>O345*H345</f>
        <v>0</v>
      </c>
      <c r="Q345" s="201">
        <v>2.0000000000000002E-05</v>
      </c>
      <c r="R345" s="201">
        <f>Q345*H345</f>
        <v>6.0000000000000008E-05</v>
      </c>
      <c r="S345" s="201">
        <v>0</v>
      </c>
      <c r="T345" s="202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03" t="s">
        <v>120</v>
      </c>
      <c r="AT345" s="203" t="s">
        <v>115</v>
      </c>
      <c r="AU345" s="203" t="s">
        <v>8</v>
      </c>
      <c r="AY345" s="18" t="s">
        <v>114</v>
      </c>
      <c r="BE345" s="204">
        <f>IF(N345="základní",J345,0)</f>
        <v>0</v>
      </c>
      <c r="BF345" s="204">
        <f>IF(N345="snížená",J345,0)</f>
        <v>0</v>
      </c>
      <c r="BG345" s="204">
        <f>IF(N345="zákl. přenesená",J345,0)</f>
        <v>0</v>
      </c>
      <c r="BH345" s="204">
        <f>IF(N345="sníž. přenesená",J345,0)</f>
        <v>0</v>
      </c>
      <c r="BI345" s="204">
        <f>IF(N345="nulová",J345,0)</f>
        <v>0</v>
      </c>
      <c r="BJ345" s="18" t="s">
        <v>8</v>
      </c>
      <c r="BK345" s="204">
        <f>ROUND(I345*H345,0)</f>
        <v>0</v>
      </c>
      <c r="BL345" s="18" t="s">
        <v>120</v>
      </c>
      <c r="BM345" s="203" t="s">
        <v>519</v>
      </c>
    </row>
    <row r="346" s="2" customFormat="1">
      <c r="A346" s="39"/>
      <c r="B346" s="40"/>
      <c r="C346" s="41"/>
      <c r="D346" s="205" t="s">
        <v>122</v>
      </c>
      <c r="E346" s="41"/>
      <c r="F346" s="206" t="s">
        <v>520</v>
      </c>
      <c r="G346" s="41"/>
      <c r="H346" s="41"/>
      <c r="I346" s="207"/>
      <c r="J346" s="41"/>
      <c r="K346" s="41"/>
      <c r="L346" s="45"/>
      <c r="M346" s="208"/>
      <c r="N346" s="209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122</v>
      </c>
      <c r="AU346" s="18" t="s">
        <v>8</v>
      </c>
    </row>
    <row r="347" s="2" customFormat="1">
      <c r="A347" s="39"/>
      <c r="B347" s="40"/>
      <c r="C347" s="41"/>
      <c r="D347" s="210" t="s">
        <v>124</v>
      </c>
      <c r="E347" s="41"/>
      <c r="F347" s="211" t="s">
        <v>521</v>
      </c>
      <c r="G347" s="41"/>
      <c r="H347" s="41"/>
      <c r="I347" s="207"/>
      <c r="J347" s="41"/>
      <c r="K347" s="41"/>
      <c r="L347" s="45"/>
      <c r="M347" s="208"/>
      <c r="N347" s="209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124</v>
      </c>
      <c r="AU347" s="18" t="s">
        <v>8</v>
      </c>
    </row>
    <row r="348" s="12" customFormat="1">
      <c r="A348" s="12"/>
      <c r="B348" s="212"/>
      <c r="C348" s="213"/>
      <c r="D348" s="205" t="s">
        <v>126</v>
      </c>
      <c r="E348" s="214" t="s">
        <v>20</v>
      </c>
      <c r="F348" s="215" t="s">
        <v>522</v>
      </c>
      <c r="G348" s="213"/>
      <c r="H348" s="216">
        <v>3</v>
      </c>
      <c r="I348" s="217"/>
      <c r="J348" s="213"/>
      <c r="K348" s="213"/>
      <c r="L348" s="218"/>
      <c r="M348" s="219"/>
      <c r="N348" s="220"/>
      <c r="O348" s="220"/>
      <c r="P348" s="220"/>
      <c r="Q348" s="220"/>
      <c r="R348" s="220"/>
      <c r="S348" s="220"/>
      <c r="T348" s="221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T348" s="222" t="s">
        <v>126</v>
      </c>
      <c r="AU348" s="222" t="s">
        <v>8</v>
      </c>
      <c r="AV348" s="12" t="s">
        <v>83</v>
      </c>
      <c r="AW348" s="12" t="s">
        <v>34</v>
      </c>
      <c r="AX348" s="12" t="s">
        <v>8</v>
      </c>
      <c r="AY348" s="222" t="s">
        <v>114</v>
      </c>
    </row>
    <row r="349" s="2" customFormat="1" ht="21.75" customHeight="1">
      <c r="A349" s="39"/>
      <c r="B349" s="40"/>
      <c r="C349" s="193" t="s">
        <v>523</v>
      </c>
      <c r="D349" s="193" t="s">
        <v>115</v>
      </c>
      <c r="E349" s="194" t="s">
        <v>524</v>
      </c>
      <c r="F349" s="195" t="s">
        <v>525</v>
      </c>
      <c r="G349" s="196" t="s">
        <v>504</v>
      </c>
      <c r="H349" s="197">
        <v>8</v>
      </c>
      <c r="I349" s="198"/>
      <c r="J349" s="197">
        <f>ROUND(I349*H349,0)</f>
        <v>0</v>
      </c>
      <c r="K349" s="195" t="s">
        <v>119</v>
      </c>
      <c r="L349" s="45"/>
      <c r="M349" s="199" t="s">
        <v>20</v>
      </c>
      <c r="N349" s="200" t="s">
        <v>45</v>
      </c>
      <c r="O349" s="85"/>
      <c r="P349" s="201">
        <f>O349*H349</f>
        <v>0</v>
      </c>
      <c r="Q349" s="201">
        <v>3.0000000000000001E-05</v>
      </c>
      <c r="R349" s="201">
        <f>Q349*H349</f>
        <v>0.00024000000000000001</v>
      </c>
      <c r="S349" s="201">
        <v>0</v>
      </c>
      <c r="T349" s="202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03" t="s">
        <v>120</v>
      </c>
      <c r="AT349" s="203" t="s">
        <v>115</v>
      </c>
      <c r="AU349" s="203" t="s">
        <v>8</v>
      </c>
      <c r="AY349" s="18" t="s">
        <v>114</v>
      </c>
      <c r="BE349" s="204">
        <f>IF(N349="základní",J349,0)</f>
        <v>0</v>
      </c>
      <c r="BF349" s="204">
        <f>IF(N349="snížená",J349,0)</f>
        <v>0</v>
      </c>
      <c r="BG349" s="204">
        <f>IF(N349="zákl. přenesená",J349,0)</f>
        <v>0</v>
      </c>
      <c r="BH349" s="204">
        <f>IF(N349="sníž. přenesená",J349,0)</f>
        <v>0</v>
      </c>
      <c r="BI349" s="204">
        <f>IF(N349="nulová",J349,0)</f>
        <v>0</v>
      </c>
      <c r="BJ349" s="18" t="s">
        <v>8</v>
      </c>
      <c r="BK349" s="204">
        <f>ROUND(I349*H349,0)</f>
        <v>0</v>
      </c>
      <c r="BL349" s="18" t="s">
        <v>120</v>
      </c>
      <c r="BM349" s="203" t="s">
        <v>526</v>
      </c>
    </row>
    <row r="350" s="2" customFormat="1">
      <c r="A350" s="39"/>
      <c r="B350" s="40"/>
      <c r="C350" s="41"/>
      <c r="D350" s="205" t="s">
        <v>122</v>
      </c>
      <c r="E350" s="41"/>
      <c r="F350" s="206" t="s">
        <v>527</v>
      </c>
      <c r="G350" s="41"/>
      <c r="H350" s="41"/>
      <c r="I350" s="207"/>
      <c r="J350" s="41"/>
      <c r="K350" s="41"/>
      <c r="L350" s="45"/>
      <c r="M350" s="208"/>
      <c r="N350" s="209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122</v>
      </c>
      <c r="AU350" s="18" t="s">
        <v>8</v>
      </c>
    </row>
    <row r="351" s="2" customFormat="1">
      <c r="A351" s="39"/>
      <c r="B351" s="40"/>
      <c r="C351" s="41"/>
      <c r="D351" s="210" t="s">
        <v>124</v>
      </c>
      <c r="E351" s="41"/>
      <c r="F351" s="211" t="s">
        <v>528</v>
      </c>
      <c r="G351" s="41"/>
      <c r="H351" s="41"/>
      <c r="I351" s="207"/>
      <c r="J351" s="41"/>
      <c r="K351" s="41"/>
      <c r="L351" s="45"/>
      <c r="M351" s="208"/>
      <c r="N351" s="209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124</v>
      </c>
      <c r="AU351" s="18" t="s">
        <v>8</v>
      </c>
    </row>
    <row r="352" s="12" customFormat="1">
      <c r="A352" s="12"/>
      <c r="B352" s="212"/>
      <c r="C352" s="213"/>
      <c r="D352" s="205" t="s">
        <v>126</v>
      </c>
      <c r="E352" s="214" t="s">
        <v>20</v>
      </c>
      <c r="F352" s="215" t="s">
        <v>529</v>
      </c>
      <c r="G352" s="213"/>
      <c r="H352" s="216">
        <v>8</v>
      </c>
      <c r="I352" s="217"/>
      <c r="J352" s="213"/>
      <c r="K352" s="213"/>
      <c r="L352" s="218"/>
      <c r="M352" s="219"/>
      <c r="N352" s="220"/>
      <c r="O352" s="220"/>
      <c r="P352" s="220"/>
      <c r="Q352" s="220"/>
      <c r="R352" s="220"/>
      <c r="S352" s="220"/>
      <c r="T352" s="221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T352" s="222" t="s">
        <v>126</v>
      </c>
      <c r="AU352" s="222" t="s">
        <v>8</v>
      </c>
      <c r="AV352" s="12" t="s">
        <v>83</v>
      </c>
      <c r="AW352" s="12" t="s">
        <v>34</v>
      </c>
      <c r="AX352" s="12" t="s">
        <v>8</v>
      </c>
      <c r="AY352" s="222" t="s">
        <v>114</v>
      </c>
    </row>
    <row r="353" s="2" customFormat="1" ht="21.75" customHeight="1">
      <c r="A353" s="39"/>
      <c r="B353" s="40"/>
      <c r="C353" s="193" t="s">
        <v>530</v>
      </c>
      <c r="D353" s="193" t="s">
        <v>115</v>
      </c>
      <c r="E353" s="194" t="s">
        <v>531</v>
      </c>
      <c r="F353" s="195" t="s">
        <v>532</v>
      </c>
      <c r="G353" s="196" t="s">
        <v>504</v>
      </c>
      <c r="H353" s="197">
        <v>3</v>
      </c>
      <c r="I353" s="198"/>
      <c r="J353" s="197">
        <f>ROUND(I353*H353,0)</f>
        <v>0</v>
      </c>
      <c r="K353" s="195" t="s">
        <v>119</v>
      </c>
      <c r="L353" s="45"/>
      <c r="M353" s="199" t="s">
        <v>20</v>
      </c>
      <c r="N353" s="200" t="s">
        <v>45</v>
      </c>
      <c r="O353" s="85"/>
      <c r="P353" s="201">
        <f>O353*H353</f>
        <v>0</v>
      </c>
      <c r="Q353" s="201">
        <v>5.0000000000000002E-05</v>
      </c>
      <c r="R353" s="201">
        <f>Q353*H353</f>
        <v>0.00015000000000000001</v>
      </c>
      <c r="S353" s="201">
        <v>0</v>
      </c>
      <c r="T353" s="202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03" t="s">
        <v>120</v>
      </c>
      <c r="AT353" s="203" t="s">
        <v>115</v>
      </c>
      <c r="AU353" s="203" t="s">
        <v>8</v>
      </c>
      <c r="AY353" s="18" t="s">
        <v>114</v>
      </c>
      <c r="BE353" s="204">
        <f>IF(N353="základní",J353,0)</f>
        <v>0</v>
      </c>
      <c r="BF353" s="204">
        <f>IF(N353="snížená",J353,0)</f>
        <v>0</v>
      </c>
      <c r="BG353" s="204">
        <f>IF(N353="zákl. přenesená",J353,0)</f>
        <v>0</v>
      </c>
      <c r="BH353" s="204">
        <f>IF(N353="sníž. přenesená",J353,0)</f>
        <v>0</v>
      </c>
      <c r="BI353" s="204">
        <f>IF(N353="nulová",J353,0)</f>
        <v>0</v>
      </c>
      <c r="BJ353" s="18" t="s">
        <v>8</v>
      </c>
      <c r="BK353" s="204">
        <f>ROUND(I353*H353,0)</f>
        <v>0</v>
      </c>
      <c r="BL353" s="18" t="s">
        <v>120</v>
      </c>
      <c r="BM353" s="203" t="s">
        <v>533</v>
      </c>
    </row>
    <row r="354" s="2" customFormat="1">
      <c r="A354" s="39"/>
      <c r="B354" s="40"/>
      <c r="C354" s="41"/>
      <c r="D354" s="205" t="s">
        <v>122</v>
      </c>
      <c r="E354" s="41"/>
      <c r="F354" s="206" t="s">
        <v>534</v>
      </c>
      <c r="G354" s="41"/>
      <c r="H354" s="41"/>
      <c r="I354" s="207"/>
      <c r="J354" s="41"/>
      <c r="K354" s="41"/>
      <c r="L354" s="45"/>
      <c r="M354" s="208"/>
      <c r="N354" s="209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122</v>
      </c>
      <c r="AU354" s="18" t="s">
        <v>8</v>
      </c>
    </row>
    <row r="355" s="2" customFormat="1">
      <c r="A355" s="39"/>
      <c r="B355" s="40"/>
      <c r="C355" s="41"/>
      <c r="D355" s="210" t="s">
        <v>124</v>
      </c>
      <c r="E355" s="41"/>
      <c r="F355" s="211" t="s">
        <v>535</v>
      </c>
      <c r="G355" s="41"/>
      <c r="H355" s="41"/>
      <c r="I355" s="207"/>
      <c r="J355" s="41"/>
      <c r="K355" s="41"/>
      <c r="L355" s="45"/>
      <c r="M355" s="208"/>
      <c r="N355" s="209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124</v>
      </c>
      <c r="AU355" s="18" t="s">
        <v>8</v>
      </c>
    </row>
    <row r="356" s="12" customFormat="1">
      <c r="A356" s="12"/>
      <c r="B356" s="212"/>
      <c r="C356" s="213"/>
      <c r="D356" s="205" t="s">
        <v>126</v>
      </c>
      <c r="E356" s="214" t="s">
        <v>20</v>
      </c>
      <c r="F356" s="215" t="s">
        <v>536</v>
      </c>
      <c r="G356" s="213"/>
      <c r="H356" s="216">
        <v>3</v>
      </c>
      <c r="I356" s="217"/>
      <c r="J356" s="213"/>
      <c r="K356" s="213"/>
      <c r="L356" s="218"/>
      <c r="M356" s="219"/>
      <c r="N356" s="220"/>
      <c r="O356" s="220"/>
      <c r="P356" s="220"/>
      <c r="Q356" s="220"/>
      <c r="R356" s="220"/>
      <c r="S356" s="220"/>
      <c r="T356" s="221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T356" s="222" t="s">
        <v>126</v>
      </c>
      <c r="AU356" s="222" t="s">
        <v>8</v>
      </c>
      <c r="AV356" s="12" t="s">
        <v>83</v>
      </c>
      <c r="AW356" s="12" t="s">
        <v>34</v>
      </c>
      <c r="AX356" s="12" t="s">
        <v>8</v>
      </c>
      <c r="AY356" s="222" t="s">
        <v>114</v>
      </c>
    </row>
    <row r="357" s="2" customFormat="1" ht="16.5" customHeight="1">
      <c r="A357" s="39"/>
      <c r="B357" s="40"/>
      <c r="C357" s="193" t="s">
        <v>537</v>
      </c>
      <c r="D357" s="193" t="s">
        <v>115</v>
      </c>
      <c r="E357" s="194" t="s">
        <v>538</v>
      </c>
      <c r="F357" s="195" t="s">
        <v>539</v>
      </c>
      <c r="G357" s="196" t="s">
        <v>457</v>
      </c>
      <c r="H357" s="197">
        <v>1</v>
      </c>
      <c r="I357" s="198"/>
      <c r="J357" s="197">
        <f>ROUND(I357*H357,0)</f>
        <v>0</v>
      </c>
      <c r="K357" s="195" t="s">
        <v>20</v>
      </c>
      <c r="L357" s="45"/>
      <c r="M357" s="199" t="s">
        <v>20</v>
      </c>
      <c r="N357" s="200" t="s">
        <v>45</v>
      </c>
      <c r="O357" s="85"/>
      <c r="P357" s="201">
        <f>O357*H357</f>
        <v>0</v>
      </c>
      <c r="Q357" s="201">
        <v>0</v>
      </c>
      <c r="R357" s="201">
        <f>Q357*H357</f>
        <v>0</v>
      </c>
      <c r="S357" s="201">
        <v>0</v>
      </c>
      <c r="T357" s="202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03" t="s">
        <v>120</v>
      </c>
      <c r="AT357" s="203" t="s">
        <v>115</v>
      </c>
      <c r="AU357" s="203" t="s">
        <v>8</v>
      </c>
      <c r="AY357" s="18" t="s">
        <v>114</v>
      </c>
      <c r="BE357" s="204">
        <f>IF(N357="základní",J357,0)</f>
        <v>0</v>
      </c>
      <c r="BF357" s="204">
        <f>IF(N357="snížená",J357,0)</f>
        <v>0</v>
      </c>
      <c r="BG357" s="204">
        <f>IF(N357="zákl. přenesená",J357,0)</f>
        <v>0</v>
      </c>
      <c r="BH357" s="204">
        <f>IF(N357="sníž. přenesená",J357,0)</f>
        <v>0</v>
      </c>
      <c r="BI357" s="204">
        <f>IF(N357="nulová",J357,0)</f>
        <v>0</v>
      </c>
      <c r="BJ357" s="18" t="s">
        <v>8</v>
      </c>
      <c r="BK357" s="204">
        <f>ROUND(I357*H357,0)</f>
        <v>0</v>
      </c>
      <c r="BL357" s="18" t="s">
        <v>120</v>
      </c>
      <c r="BM357" s="203" t="s">
        <v>540</v>
      </c>
    </row>
    <row r="358" s="2" customFormat="1">
      <c r="A358" s="39"/>
      <c r="B358" s="40"/>
      <c r="C358" s="41"/>
      <c r="D358" s="205" t="s">
        <v>122</v>
      </c>
      <c r="E358" s="41"/>
      <c r="F358" s="206" t="s">
        <v>541</v>
      </c>
      <c r="G358" s="41"/>
      <c r="H358" s="41"/>
      <c r="I358" s="207"/>
      <c r="J358" s="41"/>
      <c r="K358" s="41"/>
      <c r="L358" s="45"/>
      <c r="M358" s="208"/>
      <c r="N358" s="209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122</v>
      </c>
      <c r="AU358" s="18" t="s">
        <v>8</v>
      </c>
    </row>
    <row r="359" s="2" customFormat="1" ht="16.5" customHeight="1">
      <c r="A359" s="39"/>
      <c r="B359" s="40"/>
      <c r="C359" s="193" t="s">
        <v>542</v>
      </c>
      <c r="D359" s="193" t="s">
        <v>115</v>
      </c>
      <c r="E359" s="194" t="s">
        <v>543</v>
      </c>
      <c r="F359" s="195" t="s">
        <v>544</v>
      </c>
      <c r="G359" s="196" t="s">
        <v>136</v>
      </c>
      <c r="H359" s="197">
        <v>13.1</v>
      </c>
      <c r="I359" s="198"/>
      <c r="J359" s="197">
        <f>ROUND(I359*H359,0)</f>
        <v>0</v>
      </c>
      <c r="K359" s="195" t="s">
        <v>119</v>
      </c>
      <c r="L359" s="45"/>
      <c r="M359" s="199" t="s">
        <v>20</v>
      </c>
      <c r="N359" s="200" t="s">
        <v>45</v>
      </c>
      <c r="O359" s="85"/>
      <c r="P359" s="201">
        <f>O359*H359</f>
        <v>0</v>
      </c>
      <c r="Q359" s="201">
        <v>0</v>
      </c>
      <c r="R359" s="201">
        <f>Q359*H359</f>
        <v>0</v>
      </c>
      <c r="S359" s="201">
        <v>0</v>
      </c>
      <c r="T359" s="202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03" t="s">
        <v>120</v>
      </c>
      <c r="AT359" s="203" t="s">
        <v>115</v>
      </c>
      <c r="AU359" s="203" t="s">
        <v>8</v>
      </c>
      <c r="AY359" s="18" t="s">
        <v>114</v>
      </c>
      <c r="BE359" s="204">
        <f>IF(N359="základní",J359,0)</f>
        <v>0</v>
      </c>
      <c r="BF359" s="204">
        <f>IF(N359="snížená",J359,0)</f>
        <v>0</v>
      </c>
      <c r="BG359" s="204">
        <f>IF(N359="zákl. přenesená",J359,0)</f>
        <v>0</v>
      </c>
      <c r="BH359" s="204">
        <f>IF(N359="sníž. přenesená",J359,0)</f>
        <v>0</v>
      </c>
      <c r="BI359" s="204">
        <f>IF(N359="nulová",J359,0)</f>
        <v>0</v>
      </c>
      <c r="BJ359" s="18" t="s">
        <v>8</v>
      </c>
      <c r="BK359" s="204">
        <f>ROUND(I359*H359,0)</f>
        <v>0</v>
      </c>
      <c r="BL359" s="18" t="s">
        <v>120</v>
      </c>
      <c r="BM359" s="203" t="s">
        <v>545</v>
      </c>
    </row>
    <row r="360" s="2" customFormat="1">
      <c r="A360" s="39"/>
      <c r="B360" s="40"/>
      <c r="C360" s="41"/>
      <c r="D360" s="205" t="s">
        <v>122</v>
      </c>
      <c r="E360" s="41"/>
      <c r="F360" s="206" t="s">
        <v>546</v>
      </c>
      <c r="G360" s="41"/>
      <c r="H360" s="41"/>
      <c r="I360" s="207"/>
      <c r="J360" s="41"/>
      <c r="K360" s="41"/>
      <c r="L360" s="45"/>
      <c r="M360" s="208"/>
      <c r="N360" s="209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122</v>
      </c>
      <c r="AU360" s="18" t="s">
        <v>8</v>
      </c>
    </row>
    <row r="361" s="2" customFormat="1">
      <c r="A361" s="39"/>
      <c r="B361" s="40"/>
      <c r="C361" s="41"/>
      <c r="D361" s="210" t="s">
        <v>124</v>
      </c>
      <c r="E361" s="41"/>
      <c r="F361" s="211" t="s">
        <v>547</v>
      </c>
      <c r="G361" s="41"/>
      <c r="H361" s="41"/>
      <c r="I361" s="207"/>
      <c r="J361" s="41"/>
      <c r="K361" s="41"/>
      <c r="L361" s="45"/>
      <c r="M361" s="208"/>
      <c r="N361" s="209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124</v>
      </c>
      <c r="AU361" s="18" t="s">
        <v>8</v>
      </c>
    </row>
    <row r="362" s="2" customFormat="1" ht="16.5" customHeight="1">
      <c r="A362" s="39"/>
      <c r="B362" s="40"/>
      <c r="C362" s="193" t="s">
        <v>548</v>
      </c>
      <c r="D362" s="193" t="s">
        <v>115</v>
      </c>
      <c r="E362" s="194" t="s">
        <v>549</v>
      </c>
      <c r="F362" s="195" t="s">
        <v>550</v>
      </c>
      <c r="G362" s="196" t="s">
        <v>136</v>
      </c>
      <c r="H362" s="197">
        <v>30.100000000000001</v>
      </c>
      <c r="I362" s="198"/>
      <c r="J362" s="197">
        <f>ROUND(I362*H362,0)</f>
        <v>0</v>
      </c>
      <c r="K362" s="195" t="s">
        <v>119</v>
      </c>
      <c r="L362" s="45"/>
      <c r="M362" s="199" t="s">
        <v>20</v>
      </c>
      <c r="N362" s="200" t="s">
        <v>45</v>
      </c>
      <c r="O362" s="85"/>
      <c r="P362" s="201">
        <f>O362*H362</f>
        <v>0</v>
      </c>
      <c r="Q362" s="201">
        <v>0</v>
      </c>
      <c r="R362" s="201">
        <f>Q362*H362</f>
        <v>0</v>
      </c>
      <c r="S362" s="201">
        <v>0</v>
      </c>
      <c r="T362" s="202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03" t="s">
        <v>120</v>
      </c>
      <c r="AT362" s="203" t="s">
        <v>115</v>
      </c>
      <c r="AU362" s="203" t="s">
        <v>8</v>
      </c>
      <c r="AY362" s="18" t="s">
        <v>114</v>
      </c>
      <c r="BE362" s="204">
        <f>IF(N362="základní",J362,0)</f>
        <v>0</v>
      </c>
      <c r="BF362" s="204">
        <f>IF(N362="snížená",J362,0)</f>
        <v>0</v>
      </c>
      <c r="BG362" s="204">
        <f>IF(N362="zákl. přenesená",J362,0)</f>
        <v>0</v>
      </c>
      <c r="BH362" s="204">
        <f>IF(N362="sníž. přenesená",J362,0)</f>
        <v>0</v>
      </c>
      <c r="BI362" s="204">
        <f>IF(N362="nulová",J362,0)</f>
        <v>0</v>
      </c>
      <c r="BJ362" s="18" t="s">
        <v>8</v>
      </c>
      <c r="BK362" s="204">
        <f>ROUND(I362*H362,0)</f>
        <v>0</v>
      </c>
      <c r="BL362" s="18" t="s">
        <v>120</v>
      </c>
      <c r="BM362" s="203" t="s">
        <v>551</v>
      </c>
    </row>
    <row r="363" s="2" customFormat="1">
      <c r="A363" s="39"/>
      <c r="B363" s="40"/>
      <c r="C363" s="41"/>
      <c r="D363" s="205" t="s">
        <v>122</v>
      </c>
      <c r="E363" s="41"/>
      <c r="F363" s="206" t="s">
        <v>552</v>
      </c>
      <c r="G363" s="41"/>
      <c r="H363" s="41"/>
      <c r="I363" s="207"/>
      <c r="J363" s="41"/>
      <c r="K363" s="41"/>
      <c r="L363" s="45"/>
      <c r="M363" s="208"/>
      <c r="N363" s="209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122</v>
      </c>
      <c r="AU363" s="18" t="s">
        <v>8</v>
      </c>
    </row>
    <row r="364" s="2" customFormat="1">
      <c r="A364" s="39"/>
      <c r="B364" s="40"/>
      <c r="C364" s="41"/>
      <c r="D364" s="210" t="s">
        <v>124</v>
      </c>
      <c r="E364" s="41"/>
      <c r="F364" s="211" t="s">
        <v>553</v>
      </c>
      <c r="G364" s="41"/>
      <c r="H364" s="41"/>
      <c r="I364" s="207"/>
      <c r="J364" s="41"/>
      <c r="K364" s="41"/>
      <c r="L364" s="45"/>
      <c r="M364" s="208"/>
      <c r="N364" s="209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124</v>
      </c>
      <c r="AU364" s="18" t="s">
        <v>8</v>
      </c>
    </row>
    <row r="365" s="2" customFormat="1" ht="16.5" customHeight="1">
      <c r="A365" s="39"/>
      <c r="B365" s="40"/>
      <c r="C365" s="193" t="s">
        <v>554</v>
      </c>
      <c r="D365" s="193" t="s">
        <v>115</v>
      </c>
      <c r="E365" s="194" t="s">
        <v>555</v>
      </c>
      <c r="F365" s="195" t="s">
        <v>556</v>
      </c>
      <c r="G365" s="196" t="s">
        <v>136</v>
      </c>
      <c r="H365" s="197">
        <v>68.099999999999994</v>
      </c>
      <c r="I365" s="198"/>
      <c r="J365" s="197">
        <f>ROUND(I365*H365,0)</f>
        <v>0</v>
      </c>
      <c r="K365" s="195" t="s">
        <v>119</v>
      </c>
      <c r="L365" s="45"/>
      <c r="M365" s="199" t="s">
        <v>20</v>
      </c>
      <c r="N365" s="200" t="s">
        <v>45</v>
      </c>
      <c r="O365" s="85"/>
      <c r="P365" s="201">
        <f>O365*H365</f>
        <v>0</v>
      </c>
      <c r="Q365" s="201">
        <v>0</v>
      </c>
      <c r="R365" s="201">
        <f>Q365*H365</f>
        <v>0</v>
      </c>
      <c r="S365" s="201">
        <v>0</v>
      </c>
      <c r="T365" s="202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03" t="s">
        <v>120</v>
      </c>
      <c r="AT365" s="203" t="s">
        <v>115</v>
      </c>
      <c r="AU365" s="203" t="s">
        <v>8</v>
      </c>
      <c r="AY365" s="18" t="s">
        <v>114</v>
      </c>
      <c r="BE365" s="204">
        <f>IF(N365="základní",J365,0)</f>
        <v>0</v>
      </c>
      <c r="BF365" s="204">
        <f>IF(N365="snížená",J365,0)</f>
        <v>0</v>
      </c>
      <c r="BG365" s="204">
        <f>IF(N365="zákl. přenesená",J365,0)</f>
        <v>0</v>
      </c>
      <c r="BH365" s="204">
        <f>IF(N365="sníž. přenesená",J365,0)</f>
        <v>0</v>
      </c>
      <c r="BI365" s="204">
        <f>IF(N365="nulová",J365,0)</f>
        <v>0</v>
      </c>
      <c r="BJ365" s="18" t="s">
        <v>8</v>
      </c>
      <c r="BK365" s="204">
        <f>ROUND(I365*H365,0)</f>
        <v>0</v>
      </c>
      <c r="BL365" s="18" t="s">
        <v>120</v>
      </c>
      <c r="BM365" s="203" t="s">
        <v>557</v>
      </c>
    </row>
    <row r="366" s="2" customFormat="1">
      <c r="A366" s="39"/>
      <c r="B366" s="40"/>
      <c r="C366" s="41"/>
      <c r="D366" s="205" t="s">
        <v>122</v>
      </c>
      <c r="E366" s="41"/>
      <c r="F366" s="206" t="s">
        <v>558</v>
      </c>
      <c r="G366" s="41"/>
      <c r="H366" s="41"/>
      <c r="I366" s="207"/>
      <c r="J366" s="41"/>
      <c r="K366" s="41"/>
      <c r="L366" s="45"/>
      <c r="M366" s="208"/>
      <c r="N366" s="209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122</v>
      </c>
      <c r="AU366" s="18" t="s">
        <v>8</v>
      </c>
    </row>
    <row r="367" s="2" customFormat="1">
      <c r="A367" s="39"/>
      <c r="B367" s="40"/>
      <c r="C367" s="41"/>
      <c r="D367" s="210" t="s">
        <v>124</v>
      </c>
      <c r="E367" s="41"/>
      <c r="F367" s="211" t="s">
        <v>559</v>
      </c>
      <c r="G367" s="41"/>
      <c r="H367" s="41"/>
      <c r="I367" s="207"/>
      <c r="J367" s="41"/>
      <c r="K367" s="41"/>
      <c r="L367" s="45"/>
      <c r="M367" s="208"/>
      <c r="N367" s="209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124</v>
      </c>
      <c r="AU367" s="18" t="s">
        <v>8</v>
      </c>
    </row>
    <row r="368" s="2" customFormat="1" ht="16.5" customHeight="1">
      <c r="A368" s="39"/>
      <c r="B368" s="40"/>
      <c r="C368" s="193" t="s">
        <v>560</v>
      </c>
      <c r="D368" s="193" t="s">
        <v>115</v>
      </c>
      <c r="E368" s="194" t="s">
        <v>561</v>
      </c>
      <c r="F368" s="195" t="s">
        <v>562</v>
      </c>
      <c r="G368" s="196" t="s">
        <v>136</v>
      </c>
      <c r="H368" s="197">
        <v>55.799999999999997</v>
      </c>
      <c r="I368" s="198"/>
      <c r="J368" s="197">
        <f>ROUND(I368*H368,0)</f>
        <v>0</v>
      </c>
      <c r="K368" s="195" t="s">
        <v>119</v>
      </c>
      <c r="L368" s="45"/>
      <c r="M368" s="199" t="s">
        <v>20</v>
      </c>
      <c r="N368" s="200" t="s">
        <v>45</v>
      </c>
      <c r="O368" s="85"/>
      <c r="P368" s="201">
        <f>O368*H368</f>
        <v>0</v>
      </c>
      <c r="Q368" s="201">
        <v>0</v>
      </c>
      <c r="R368" s="201">
        <f>Q368*H368</f>
        <v>0</v>
      </c>
      <c r="S368" s="201">
        <v>0</v>
      </c>
      <c r="T368" s="202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03" t="s">
        <v>120</v>
      </c>
      <c r="AT368" s="203" t="s">
        <v>115</v>
      </c>
      <c r="AU368" s="203" t="s">
        <v>8</v>
      </c>
      <c r="AY368" s="18" t="s">
        <v>114</v>
      </c>
      <c r="BE368" s="204">
        <f>IF(N368="základní",J368,0)</f>
        <v>0</v>
      </c>
      <c r="BF368" s="204">
        <f>IF(N368="snížená",J368,0)</f>
        <v>0</v>
      </c>
      <c r="BG368" s="204">
        <f>IF(N368="zákl. přenesená",J368,0)</f>
        <v>0</v>
      </c>
      <c r="BH368" s="204">
        <f>IF(N368="sníž. přenesená",J368,0)</f>
        <v>0</v>
      </c>
      <c r="BI368" s="204">
        <f>IF(N368="nulová",J368,0)</f>
        <v>0</v>
      </c>
      <c r="BJ368" s="18" t="s">
        <v>8</v>
      </c>
      <c r="BK368" s="204">
        <f>ROUND(I368*H368,0)</f>
        <v>0</v>
      </c>
      <c r="BL368" s="18" t="s">
        <v>120</v>
      </c>
      <c r="BM368" s="203" t="s">
        <v>563</v>
      </c>
    </row>
    <row r="369" s="2" customFormat="1">
      <c r="A369" s="39"/>
      <c r="B369" s="40"/>
      <c r="C369" s="41"/>
      <c r="D369" s="205" t="s">
        <v>122</v>
      </c>
      <c r="E369" s="41"/>
      <c r="F369" s="206" t="s">
        <v>564</v>
      </c>
      <c r="G369" s="41"/>
      <c r="H369" s="41"/>
      <c r="I369" s="207"/>
      <c r="J369" s="41"/>
      <c r="K369" s="41"/>
      <c r="L369" s="45"/>
      <c r="M369" s="208"/>
      <c r="N369" s="209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122</v>
      </c>
      <c r="AU369" s="18" t="s">
        <v>8</v>
      </c>
    </row>
    <row r="370" s="2" customFormat="1">
      <c r="A370" s="39"/>
      <c r="B370" s="40"/>
      <c r="C370" s="41"/>
      <c r="D370" s="210" t="s">
        <v>124</v>
      </c>
      <c r="E370" s="41"/>
      <c r="F370" s="211" t="s">
        <v>565</v>
      </c>
      <c r="G370" s="41"/>
      <c r="H370" s="41"/>
      <c r="I370" s="207"/>
      <c r="J370" s="41"/>
      <c r="K370" s="41"/>
      <c r="L370" s="45"/>
      <c r="M370" s="208"/>
      <c r="N370" s="209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124</v>
      </c>
      <c r="AU370" s="18" t="s">
        <v>8</v>
      </c>
    </row>
    <row r="371" s="2" customFormat="1" ht="16.5" customHeight="1">
      <c r="A371" s="39"/>
      <c r="B371" s="40"/>
      <c r="C371" s="193" t="s">
        <v>566</v>
      </c>
      <c r="D371" s="193" t="s">
        <v>115</v>
      </c>
      <c r="E371" s="194" t="s">
        <v>567</v>
      </c>
      <c r="F371" s="195" t="s">
        <v>568</v>
      </c>
      <c r="G371" s="196" t="s">
        <v>504</v>
      </c>
      <c r="H371" s="197">
        <v>4</v>
      </c>
      <c r="I371" s="198"/>
      <c r="J371" s="197">
        <f>ROUND(I371*H371,0)</f>
        <v>0</v>
      </c>
      <c r="K371" s="195" t="s">
        <v>119</v>
      </c>
      <c r="L371" s="45"/>
      <c r="M371" s="199" t="s">
        <v>20</v>
      </c>
      <c r="N371" s="200" t="s">
        <v>45</v>
      </c>
      <c r="O371" s="85"/>
      <c r="P371" s="201">
        <f>O371*H371</f>
        <v>0</v>
      </c>
      <c r="Q371" s="201">
        <v>0.41488999999999998</v>
      </c>
      <c r="R371" s="201">
        <f>Q371*H371</f>
        <v>1.6595599999999999</v>
      </c>
      <c r="S371" s="201">
        <v>0</v>
      </c>
      <c r="T371" s="202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03" t="s">
        <v>120</v>
      </c>
      <c r="AT371" s="203" t="s">
        <v>115</v>
      </c>
      <c r="AU371" s="203" t="s">
        <v>8</v>
      </c>
      <c r="AY371" s="18" t="s">
        <v>114</v>
      </c>
      <c r="BE371" s="204">
        <f>IF(N371="základní",J371,0)</f>
        <v>0</v>
      </c>
      <c r="BF371" s="204">
        <f>IF(N371="snížená",J371,0)</f>
        <v>0</v>
      </c>
      <c r="BG371" s="204">
        <f>IF(N371="zákl. přenesená",J371,0)</f>
        <v>0</v>
      </c>
      <c r="BH371" s="204">
        <f>IF(N371="sníž. přenesená",J371,0)</f>
        <v>0</v>
      </c>
      <c r="BI371" s="204">
        <f>IF(N371="nulová",J371,0)</f>
        <v>0</v>
      </c>
      <c r="BJ371" s="18" t="s">
        <v>8</v>
      </c>
      <c r="BK371" s="204">
        <f>ROUND(I371*H371,0)</f>
        <v>0</v>
      </c>
      <c r="BL371" s="18" t="s">
        <v>120</v>
      </c>
      <c r="BM371" s="203" t="s">
        <v>569</v>
      </c>
    </row>
    <row r="372" s="2" customFormat="1">
      <c r="A372" s="39"/>
      <c r="B372" s="40"/>
      <c r="C372" s="41"/>
      <c r="D372" s="205" t="s">
        <v>122</v>
      </c>
      <c r="E372" s="41"/>
      <c r="F372" s="206" t="s">
        <v>570</v>
      </c>
      <c r="G372" s="41"/>
      <c r="H372" s="41"/>
      <c r="I372" s="207"/>
      <c r="J372" s="41"/>
      <c r="K372" s="41"/>
      <c r="L372" s="45"/>
      <c r="M372" s="208"/>
      <c r="N372" s="209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122</v>
      </c>
      <c r="AU372" s="18" t="s">
        <v>8</v>
      </c>
    </row>
    <row r="373" s="2" customFormat="1">
      <c r="A373" s="39"/>
      <c r="B373" s="40"/>
      <c r="C373" s="41"/>
      <c r="D373" s="210" t="s">
        <v>124</v>
      </c>
      <c r="E373" s="41"/>
      <c r="F373" s="211" t="s">
        <v>571</v>
      </c>
      <c r="G373" s="41"/>
      <c r="H373" s="41"/>
      <c r="I373" s="207"/>
      <c r="J373" s="41"/>
      <c r="K373" s="41"/>
      <c r="L373" s="45"/>
      <c r="M373" s="208"/>
      <c r="N373" s="209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124</v>
      </c>
      <c r="AU373" s="18" t="s">
        <v>8</v>
      </c>
    </row>
    <row r="374" s="2" customFormat="1" ht="16.5" customHeight="1">
      <c r="A374" s="39"/>
      <c r="B374" s="40"/>
      <c r="C374" s="193" t="s">
        <v>572</v>
      </c>
      <c r="D374" s="193" t="s">
        <v>115</v>
      </c>
      <c r="E374" s="194" t="s">
        <v>573</v>
      </c>
      <c r="F374" s="195" t="s">
        <v>574</v>
      </c>
      <c r="G374" s="196" t="s">
        <v>504</v>
      </c>
      <c r="H374" s="197">
        <v>7</v>
      </c>
      <c r="I374" s="198"/>
      <c r="J374" s="197">
        <f>ROUND(I374*H374,0)</f>
        <v>0</v>
      </c>
      <c r="K374" s="195" t="s">
        <v>119</v>
      </c>
      <c r="L374" s="45"/>
      <c r="M374" s="199" t="s">
        <v>20</v>
      </c>
      <c r="N374" s="200" t="s">
        <v>45</v>
      </c>
      <c r="O374" s="85"/>
      <c r="P374" s="201">
        <f>O374*H374</f>
        <v>0</v>
      </c>
      <c r="Q374" s="201">
        <v>0.0098899999999999995</v>
      </c>
      <c r="R374" s="201">
        <f>Q374*H374</f>
        <v>0.06923</v>
      </c>
      <c r="S374" s="201">
        <v>0</v>
      </c>
      <c r="T374" s="202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03" t="s">
        <v>120</v>
      </c>
      <c r="AT374" s="203" t="s">
        <v>115</v>
      </c>
      <c r="AU374" s="203" t="s">
        <v>8</v>
      </c>
      <c r="AY374" s="18" t="s">
        <v>114</v>
      </c>
      <c r="BE374" s="204">
        <f>IF(N374="základní",J374,0)</f>
        <v>0</v>
      </c>
      <c r="BF374" s="204">
        <f>IF(N374="snížená",J374,0)</f>
        <v>0</v>
      </c>
      <c r="BG374" s="204">
        <f>IF(N374="zákl. přenesená",J374,0)</f>
        <v>0</v>
      </c>
      <c r="BH374" s="204">
        <f>IF(N374="sníž. přenesená",J374,0)</f>
        <v>0</v>
      </c>
      <c r="BI374" s="204">
        <f>IF(N374="nulová",J374,0)</f>
        <v>0</v>
      </c>
      <c r="BJ374" s="18" t="s">
        <v>8</v>
      </c>
      <c r="BK374" s="204">
        <f>ROUND(I374*H374,0)</f>
        <v>0</v>
      </c>
      <c r="BL374" s="18" t="s">
        <v>120</v>
      </c>
      <c r="BM374" s="203" t="s">
        <v>575</v>
      </c>
    </row>
    <row r="375" s="2" customFormat="1">
      <c r="A375" s="39"/>
      <c r="B375" s="40"/>
      <c r="C375" s="41"/>
      <c r="D375" s="205" t="s">
        <v>122</v>
      </c>
      <c r="E375" s="41"/>
      <c r="F375" s="206" t="s">
        <v>576</v>
      </c>
      <c r="G375" s="41"/>
      <c r="H375" s="41"/>
      <c r="I375" s="207"/>
      <c r="J375" s="41"/>
      <c r="K375" s="41"/>
      <c r="L375" s="45"/>
      <c r="M375" s="208"/>
      <c r="N375" s="209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122</v>
      </c>
      <c r="AU375" s="18" t="s">
        <v>8</v>
      </c>
    </row>
    <row r="376" s="2" customFormat="1">
      <c r="A376" s="39"/>
      <c r="B376" s="40"/>
      <c r="C376" s="41"/>
      <c r="D376" s="210" t="s">
        <v>124</v>
      </c>
      <c r="E376" s="41"/>
      <c r="F376" s="211" t="s">
        <v>577</v>
      </c>
      <c r="G376" s="41"/>
      <c r="H376" s="41"/>
      <c r="I376" s="207"/>
      <c r="J376" s="41"/>
      <c r="K376" s="41"/>
      <c r="L376" s="45"/>
      <c r="M376" s="208"/>
      <c r="N376" s="209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124</v>
      </c>
      <c r="AU376" s="18" t="s">
        <v>8</v>
      </c>
    </row>
    <row r="377" s="2" customFormat="1" ht="16.5" customHeight="1">
      <c r="A377" s="39"/>
      <c r="B377" s="40"/>
      <c r="C377" s="193" t="s">
        <v>578</v>
      </c>
      <c r="D377" s="193" t="s">
        <v>115</v>
      </c>
      <c r="E377" s="194" t="s">
        <v>579</v>
      </c>
      <c r="F377" s="195" t="s">
        <v>580</v>
      </c>
      <c r="G377" s="196" t="s">
        <v>504</v>
      </c>
      <c r="H377" s="197">
        <v>3</v>
      </c>
      <c r="I377" s="198"/>
      <c r="J377" s="197">
        <f>ROUND(I377*H377,0)</f>
        <v>0</v>
      </c>
      <c r="K377" s="195" t="s">
        <v>119</v>
      </c>
      <c r="L377" s="45"/>
      <c r="M377" s="199" t="s">
        <v>20</v>
      </c>
      <c r="N377" s="200" t="s">
        <v>45</v>
      </c>
      <c r="O377" s="85"/>
      <c r="P377" s="201">
        <f>O377*H377</f>
        <v>0</v>
      </c>
      <c r="Q377" s="201">
        <v>0.0098899999999999995</v>
      </c>
      <c r="R377" s="201">
        <f>Q377*H377</f>
        <v>0.029669999999999998</v>
      </c>
      <c r="S377" s="201">
        <v>0</v>
      </c>
      <c r="T377" s="202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03" t="s">
        <v>120</v>
      </c>
      <c r="AT377" s="203" t="s">
        <v>115</v>
      </c>
      <c r="AU377" s="203" t="s">
        <v>8</v>
      </c>
      <c r="AY377" s="18" t="s">
        <v>114</v>
      </c>
      <c r="BE377" s="204">
        <f>IF(N377="základní",J377,0)</f>
        <v>0</v>
      </c>
      <c r="BF377" s="204">
        <f>IF(N377="snížená",J377,0)</f>
        <v>0</v>
      </c>
      <c r="BG377" s="204">
        <f>IF(N377="zákl. přenesená",J377,0)</f>
        <v>0</v>
      </c>
      <c r="BH377" s="204">
        <f>IF(N377="sníž. přenesená",J377,0)</f>
        <v>0</v>
      </c>
      <c r="BI377" s="204">
        <f>IF(N377="nulová",J377,0)</f>
        <v>0</v>
      </c>
      <c r="BJ377" s="18" t="s">
        <v>8</v>
      </c>
      <c r="BK377" s="204">
        <f>ROUND(I377*H377,0)</f>
        <v>0</v>
      </c>
      <c r="BL377" s="18" t="s">
        <v>120</v>
      </c>
      <c r="BM377" s="203" t="s">
        <v>581</v>
      </c>
    </row>
    <row r="378" s="2" customFormat="1">
      <c r="A378" s="39"/>
      <c r="B378" s="40"/>
      <c r="C378" s="41"/>
      <c r="D378" s="205" t="s">
        <v>122</v>
      </c>
      <c r="E378" s="41"/>
      <c r="F378" s="206" t="s">
        <v>582</v>
      </c>
      <c r="G378" s="41"/>
      <c r="H378" s="41"/>
      <c r="I378" s="207"/>
      <c r="J378" s="41"/>
      <c r="K378" s="41"/>
      <c r="L378" s="45"/>
      <c r="M378" s="208"/>
      <c r="N378" s="209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122</v>
      </c>
      <c r="AU378" s="18" t="s">
        <v>8</v>
      </c>
    </row>
    <row r="379" s="2" customFormat="1">
      <c r="A379" s="39"/>
      <c r="B379" s="40"/>
      <c r="C379" s="41"/>
      <c r="D379" s="210" t="s">
        <v>124</v>
      </c>
      <c r="E379" s="41"/>
      <c r="F379" s="211" t="s">
        <v>583</v>
      </c>
      <c r="G379" s="41"/>
      <c r="H379" s="41"/>
      <c r="I379" s="207"/>
      <c r="J379" s="41"/>
      <c r="K379" s="41"/>
      <c r="L379" s="45"/>
      <c r="M379" s="208"/>
      <c r="N379" s="209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124</v>
      </c>
      <c r="AU379" s="18" t="s">
        <v>8</v>
      </c>
    </row>
    <row r="380" s="2" customFormat="1" ht="16.5" customHeight="1">
      <c r="A380" s="39"/>
      <c r="B380" s="40"/>
      <c r="C380" s="193" t="s">
        <v>584</v>
      </c>
      <c r="D380" s="193" t="s">
        <v>115</v>
      </c>
      <c r="E380" s="194" t="s">
        <v>370</v>
      </c>
      <c r="F380" s="195" t="s">
        <v>371</v>
      </c>
      <c r="G380" s="196" t="s">
        <v>136</v>
      </c>
      <c r="H380" s="197">
        <v>9.3399999999999999</v>
      </c>
      <c r="I380" s="198"/>
      <c r="J380" s="197">
        <f>ROUND(I380*H380,0)</f>
        <v>0</v>
      </c>
      <c r="K380" s="195" t="s">
        <v>20</v>
      </c>
      <c r="L380" s="45"/>
      <c r="M380" s="199" t="s">
        <v>20</v>
      </c>
      <c r="N380" s="200" t="s">
        <v>45</v>
      </c>
      <c r="O380" s="85"/>
      <c r="P380" s="201">
        <f>O380*H380</f>
        <v>0</v>
      </c>
      <c r="Q380" s="201">
        <v>0</v>
      </c>
      <c r="R380" s="201">
        <f>Q380*H380</f>
        <v>0</v>
      </c>
      <c r="S380" s="201">
        <v>0</v>
      </c>
      <c r="T380" s="202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03" t="s">
        <v>120</v>
      </c>
      <c r="AT380" s="203" t="s">
        <v>115</v>
      </c>
      <c r="AU380" s="203" t="s">
        <v>8</v>
      </c>
      <c r="AY380" s="18" t="s">
        <v>114</v>
      </c>
      <c r="BE380" s="204">
        <f>IF(N380="základní",J380,0)</f>
        <v>0</v>
      </c>
      <c r="BF380" s="204">
        <f>IF(N380="snížená",J380,0)</f>
        <v>0</v>
      </c>
      <c r="BG380" s="204">
        <f>IF(N380="zákl. přenesená",J380,0)</f>
        <v>0</v>
      </c>
      <c r="BH380" s="204">
        <f>IF(N380="sníž. přenesená",J380,0)</f>
        <v>0</v>
      </c>
      <c r="BI380" s="204">
        <f>IF(N380="nulová",J380,0)</f>
        <v>0</v>
      </c>
      <c r="BJ380" s="18" t="s">
        <v>8</v>
      </c>
      <c r="BK380" s="204">
        <f>ROUND(I380*H380,0)</f>
        <v>0</v>
      </c>
      <c r="BL380" s="18" t="s">
        <v>120</v>
      </c>
      <c r="BM380" s="203" t="s">
        <v>530</v>
      </c>
    </row>
    <row r="381" s="2" customFormat="1">
      <c r="A381" s="39"/>
      <c r="B381" s="40"/>
      <c r="C381" s="41"/>
      <c r="D381" s="205" t="s">
        <v>122</v>
      </c>
      <c r="E381" s="41"/>
      <c r="F381" s="206" t="s">
        <v>371</v>
      </c>
      <c r="G381" s="41"/>
      <c r="H381" s="41"/>
      <c r="I381" s="207"/>
      <c r="J381" s="41"/>
      <c r="K381" s="41"/>
      <c r="L381" s="45"/>
      <c r="M381" s="208"/>
      <c r="N381" s="209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122</v>
      </c>
      <c r="AU381" s="18" t="s">
        <v>8</v>
      </c>
    </row>
    <row r="382" s="2" customFormat="1" ht="16.5" customHeight="1">
      <c r="A382" s="39"/>
      <c r="B382" s="40"/>
      <c r="C382" s="193" t="s">
        <v>585</v>
      </c>
      <c r="D382" s="193" t="s">
        <v>115</v>
      </c>
      <c r="E382" s="194" t="s">
        <v>374</v>
      </c>
      <c r="F382" s="195" t="s">
        <v>375</v>
      </c>
      <c r="G382" s="196" t="s">
        <v>376</v>
      </c>
      <c r="H382" s="197">
        <v>5</v>
      </c>
      <c r="I382" s="198"/>
      <c r="J382" s="197">
        <f>ROUND(I382*H382,0)</f>
        <v>0</v>
      </c>
      <c r="K382" s="195" t="s">
        <v>20</v>
      </c>
      <c r="L382" s="45"/>
      <c r="M382" s="199" t="s">
        <v>20</v>
      </c>
      <c r="N382" s="200" t="s">
        <v>45</v>
      </c>
      <c r="O382" s="85"/>
      <c r="P382" s="201">
        <f>O382*H382</f>
        <v>0</v>
      </c>
      <c r="Q382" s="201">
        <v>0</v>
      </c>
      <c r="R382" s="201">
        <f>Q382*H382</f>
        <v>0</v>
      </c>
      <c r="S382" s="201">
        <v>0</v>
      </c>
      <c r="T382" s="202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03" t="s">
        <v>120</v>
      </c>
      <c r="AT382" s="203" t="s">
        <v>115</v>
      </c>
      <c r="AU382" s="203" t="s">
        <v>8</v>
      </c>
      <c r="AY382" s="18" t="s">
        <v>114</v>
      </c>
      <c r="BE382" s="204">
        <f>IF(N382="základní",J382,0)</f>
        <v>0</v>
      </c>
      <c r="BF382" s="204">
        <f>IF(N382="snížená",J382,0)</f>
        <v>0</v>
      </c>
      <c r="BG382" s="204">
        <f>IF(N382="zákl. přenesená",J382,0)</f>
        <v>0</v>
      </c>
      <c r="BH382" s="204">
        <f>IF(N382="sníž. přenesená",J382,0)</f>
        <v>0</v>
      </c>
      <c r="BI382" s="204">
        <f>IF(N382="nulová",J382,0)</f>
        <v>0</v>
      </c>
      <c r="BJ382" s="18" t="s">
        <v>8</v>
      </c>
      <c r="BK382" s="204">
        <f>ROUND(I382*H382,0)</f>
        <v>0</v>
      </c>
      <c r="BL382" s="18" t="s">
        <v>120</v>
      </c>
      <c r="BM382" s="203" t="s">
        <v>542</v>
      </c>
    </row>
    <row r="383" s="2" customFormat="1">
      <c r="A383" s="39"/>
      <c r="B383" s="40"/>
      <c r="C383" s="41"/>
      <c r="D383" s="205" t="s">
        <v>122</v>
      </c>
      <c r="E383" s="41"/>
      <c r="F383" s="206" t="s">
        <v>375</v>
      </c>
      <c r="G383" s="41"/>
      <c r="H383" s="41"/>
      <c r="I383" s="207"/>
      <c r="J383" s="41"/>
      <c r="K383" s="41"/>
      <c r="L383" s="45"/>
      <c r="M383" s="208"/>
      <c r="N383" s="209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122</v>
      </c>
      <c r="AU383" s="18" t="s">
        <v>8</v>
      </c>
    </row>
    <row r="384" s="2" customFormat="1" ht="16.5" customHeight="1">
      <c r="A384" s="39"/>
      <c r="B384" s="40"/>
      <c r="C384" s="193" t="s">
        <v>586</v>
      </c>
      <c r="D384" s="193" t="s">
        <v>115</v>
      </c>
      <c r="E384" s="194" t="s">
        <v>379</v>
      </c>
      <c r="F384" s="195" t="s">
        <v>380</v>
      </c>
      <c r="G384" s="196" t="s">
        <v>376</v>
      </c>
      <c r="H384" s="197">
        <v>6</v>
      </c>
      <c r="I384" s="198"/>
      <c r="J384" s="197">
        <f>ROUND(I384*H384,0)</f>
        <v>0</v>
      </c>
      <c r="K384" s="195" t="s">
        <v>20</v>
      </c>
      <c r="L384" s="45"/>
      <c r="M384" s="199" t="s">
        <v>20</v>
      </c>
      <c r="N384" s="200" t="s">
        <v>45</v>
      </c>
      <c r="O384" s="85"/>
      <c r="P384" s="201">
        <f>O384*H384</f>
        <v>0</v>
      </c>
      <c r="Q384" s="201">
        <v>0</v>
      </c>
      <c r="R384" s="201">
        <f>Q384*H384</f>
        <v>0</v>
      </c>
      <c r="S384" s="201">
        <v>0</v>
      </c>
      <c r="T384" s="202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03" t="s">
        <v>120</v>
      </c>
      <c r="AT384" s="203" t="s">
        <v>115</v>
      </c>
      <c r="AU384" s="203" t="s">
        <v>8</v>
      </c>
      <c r="AY384" s="18" t="s">
        <v>114</v>
      </c>
      <c r="BE384" s="204">
        <f>IF(N384="základní",J384,0)</f>
        <v>0</v>
      </c>
      <c r="BF384" s="204">
        <f>IF(N384="snížená",J384,0)</f>
        <v>0</v>
      </c>
      <c r="BG384" s="204">
        <f>IF(N384="zákl. přenesená",J384,0)</f>
        <v>0</v>
      </c>
      <c r="BH384" s="204">
        <f>IF(N384="sníž. přenesená",J384,0)</f>
        <v>0</v>
      </c>
      <c r="BI384" s="204">
        <f>IF(N384="nulová",J384,0)</f>
        <v>0</v>
      </c>
      <c r="BJ384" s="18" t="s">
        <v>8</v>
      </c>
      <c r="BK384" s="204">
        <f>ROUND(I384*H384,0)</f>
        <v>0</v>
      </c>
      <c r="BL384" s="18" t="s">
        <v>120</v>
      </c>
      <c r="BM384" s="203" t="s">
        <v>554</v>
      </c>
    </row>
    <row r="385" s="2" customFormat="1">
      <c r="A385" s="39"/>
      <c r="B385" s="40"/>
      <c r="C385" s="41"/>
      <c r="D385" s="205" t="s">
        <v>122</v>
      </c>
      <c r="E385" s="41"/>
      <c r="F385" s="206" t="s">
        <v>382</v>
      </c>
      <c r="G385" s="41"/>
      <c r="H385" s="41"/>
      <c r="I385" s="207"/>
      <c r="J385" s="41"/>
      <c r="K385" s="41"/>
      <c r="L385" s="45"/>
      <c r="M385" s="208"/>
      <c r="N385" s="209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122</v>
      </c>
      <c r="AU385" s="18" t="s">
        <v>8</v>
      </c>
    </row>
    <row r="386" s="2" customFormat="1" ht="16.5" customHeight="1">
      <c r="A386" s="39"/>
      <c r="B386" s="40"/>
      <c r="C386" s="193" t="s">
        <v>587</v>
      </c>
      <c r="D386" s="193" t="s">
        <v>115</v>
      </c>
      <c r="E386" s="194" t="s">
        <v>388</v>
      </c>
      <c r="F386" s="195" t="s">
        <v>389</v>
      </c>
      <c r="G386" s="196" t="s">
        <v>136</v>
      </c>
      <c r="H386" s="197">
        <v>121.59999999999999</v>
      </c>
      <c r="I386" s="198"/>
      <c r="J386" s="197">
        <f>ROUND(I386*H386,0)</f>
        <v>0</v>
      </c>
      <c r="K386" s="195" t="s">
        <v>20</v>
      </c>
      <c r="L386" s="45"/>
      <c r="M386" s="199" t="s">
        <v>20</v>
      </c>
      <c r="N386" s="200" t="s">
        <v>45</v>
      </c>
      <c r="O386" s="85"/>
      <c r="P386" s="201">
        <f>O386*H386</f>
        <v>0</v>
      </c>
      <c r="Q386" s="201">
        <v>0</v>
      </c>
      <c r="R386" s="201">
        <f>Q386*H386</f>
        <v>0</v>
      </c>
      <c r="S386" s="201">
        <v>0</v>
      </c>
      <c r="T386" s="202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03" t="s">
        <v>120</v>
      </c>
      <c r="AT386" s="203" t="s">
        <v>115</v>
      </c>
      <c r="AU386" s="203" t="s">
        <v>8</v>
      </c>
      <c r="AY386" s="18" t="s">
        <v>114</v>
      </c>
      <c r="BE386" s="204">
        <f>IF(N386="základní",J386,0)</f>
        <v>0</v>
      </c>
      <c r="BF386" s="204">
        <f>IF(N386="snížená",J386,0)</f>
        <v>0</v>
      </c>
      <c r="BG386" s="204">
        <f>IF(N386="zákl. přenesená",J386,0)</f>
        <v>0</v>
      </c>
      <c r="BH386" s="204">
        <f>IF(N386="sníž. přenesená",J386,0)</f>
        <v>0</v>
      </c>
      <c r="BI386" s="204">
        <f>IF(N386="nulová",J386,0)</f>
        <v>0</v>
      </c>
      <c r="BJ386" s="18" t="s">
        <v>8</v>
      </c>
      <c r="BK386" s="204">
        <f>ROUND(I386*H386,0)</f>
        <v>0</v>
      </c>
      <c r="BL386" s="18" t="s">
        <v>120</v>
      </c>
      <c r="BM386" s="203" t="s">
        <v>566</v>
      </c>
    </row>
    <row r="387" s="2" customFormat="1">
      <c r="A387" s="39"/>
      <c r="B387" s="40"/>
      <c r="C387" s="41"/>
      <c r="D387" s="205" t="s">
        <v>122</v>
      </c>
      <c r="E387" s="41"/>
      <c r="F387" s="206" t="s">
        <v>389</v>
      </c>
      <c r="G387" s="41"/>
      <c r="H387" s="41"/>
      <c r="I387" s="207"/>
      <c r="J387" s="41"/>
      <c r="K387" s="41"/>
      <c r="L387" s="45"/>
      <c r="M387" s="208"/>
      <c r="N387" s="209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122</v>
      </c>
      <c r="AU387" s="18" t="s">
        <v>8</v>
      </c>
    </row>
    <row r="388" s="12" customFormat="1">
      <c r="A388" s="12"/>
      <c r="B388" s="212"/>
      <c r="C388" s="213"/>
      <c r="D388" s="205" t="s">
        <v>126</v>
      </c>
      <c r="E388" s="214" t="s">
        <v>20</v>
      </c>
      <c r="F388" s="215" t="s">
        <v>588</v>
      </c>
      <c r="G388" s="213"/>
      <c r="H388" s="216">
        <v>121.59999999999999</v>
      </c>
      <c r="I388" s="217"/>
      <c r="J388" s="213"/>
      <c r="K388" s="213"/>
      <c r="L388" s="218"/>
      <c r="M388" s="219"/>
      <c r="N388" s="220"/>
      <c r="O388" s="220"/>
      <c r="P388" s="220"/>
      <c r="Q388" s="220"/>
      <c r="R388" s="220"/>
      <c r="S388" s="220"/>
      <c r="T388" s="221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T388" s="222" t="s">
        <v>126</v>
      </c>
      <c r="AU388" s="222" t="s">
        <v>8</v>
      </c>
      <c r="AV388" s="12" t="s">
        <v>83</v>
      </c>
      <c r="AW388" s="12" t="s">
        <v>34</v>
      </c>
      <c r="AX388" s="12" t="s">
        <v>74</v>
      </c>
      <c r="AY388" s="222" t="s">
        <v>114</v>
      </c>
    </row>
    <row r="389" s="15" customFormat="1">
      <c r="A389" s="15"/>
      <c r="B389" s="244"/>
      <c r="C389" s="245"/>
      <c r="D389" s="205" t="s">
        <v>126</v>
      </c>
      <c r="E389" s="246" t="s">
        <v>20</v>
      </c>
      <c r="F389" s="247" t="s">
        <v>220</v>
      </c>
      <c r="G389" s="245"/>
      <c r="H389" s="248">
        <v>121.59999999999999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54" t="s">
        <v>126</v>
      </c>
      <c r="AU389" s="254" t="s">
        <v>8</v>
      </c>
      <c r="AV389" s="15" t="s">
        <v>120</v>
      </c>
      <c r="AW389" s="15" t="s">
        <v>34</v>
      </c>
      <c r="AX389" s="15" t="s">
        <v>8</v>
      </c>
      <c r="AY389" s="254" t="s">
        <v>114</v>
      </c>
    </row>
    <row r="390" s="2" customFormat="1" ht="16.5" customHeight="1">
      <c r="A390" s="39"/>
      <c r="B390" s="40"/>
      <c r="C390" s="193" t="s">
        <v>589</v>
      </c>
      <c r="D390" s="193" t="s">
        <v>115</v>
      </c>
      <c r="E390" s="194" t="s">
        <v>393</v>
      </c>
      <c r="F390" s="195" t="s">
        <v>394</v>
      </c>
      <c r="G390" s="196" t="s">
        <v>136</v>
      </c>
      <c r="H390" s="197">
        <v>27.510000000000002</v>
      </c>
      <c r="I390" s="198"/>
      <c r="J390" s="197">
        <f>ROUND(I390*H390,0)</f>
        <v>0</v>
      </c>
      <c r="K390" s="195" t="s">
        <v>20</v>
      </c>
      <c r="L390" s="45"/>
      <c r="M390" s="199" t="s">
        <v>20</v>
      </c>
      <c r="N390" s="200" t="s">
        <v>45</v>
      </c>
      <c r="O390" s="85"/>
      <c r="P390" s="201">
        <f>O390*H390</f>
        <v>0</v>
      </c>
      <c r="Q390" s="201">
        <v>0</v>
      </c>
      <c r="R390" s="201">
        <f>Q390*H390</f>
        <v>0</v>
      </c>
      <c r="S390" s="201">
        <v>0</v>
      </c>
      <c r="T390" s="202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03" t="s">
        <v>120</v>
      </c>
      <c r="AT390" s="203" t="s">
        <v>115</v>
      </c>
      <c r="AU390" s="203" t="s">
        <v>8</v>
      </c>
      <c r="AY390" s="18" t="s">
        <v>114</v>
      </c>
      <c r="BE390" s="204">
        <f>IF(N390="základní",J390,0)</f>
        <v>0</v>
      </c>
      <c r="BF390" s="204">
        <f>IF(N390="snížená",J390,0)</f>
        <v>0</v>
      </c>
      <c r="BG390" s="204">
        <f>IF(N390="zákl. přenesená",J390,0)</f>
        <v>0</v>
      </c>
      <c r="BH390" s="204">
        <f>IF(N390="sníž. přenesená",J390,0)</f>
        <v>0</v>
      </c>
      <c r="BI390" s="204">
        <f>IF(N390="nulová",J390,0)</f>
        <v>0</v>
      </c>
      <c r="BJ390" s="18" t="s">
        <v>8</v>
      </c>
      <c r="BK390" s="204">
        <f>ROUND(I390*H390,0)</f>
        <v>0</v>
      </c>
      <c r="BL390" s="18" t="s">
        <v>120</v>
      </c>
      <c r="BM390" s="203" t="s">
        <v>578</v>
      </c>
    </row>
    <row r="391" s="2" customFormat="1">
      <c r="A391" s="39"/>
      <c r="B391" s="40"/>
      <c r="C391" s="41"/>
      <c r="D391" s="205" t="s">
        <v>122</v>
      </c>
      <c r="E391" s="41"/>
      <c r="F391" s="206" t="s">
        <v>396</v>
      </c>
      <c r="G391" s="41"/>
      <c r="H391" s="41"/>
      <c r="I391" s="207"/>
      <c r="J391" s="41"/>
      <c r="K391" s="41"/>
      <c r="L391" s="45"/>
      <c r="M391" s="208"/>
      <c r="N391" s="209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122</v>
      </c>
      <c r="AU391" s="18" t="s">
        <v>8</v>
      </c>
    </row>
    <row r="392" s="12" customFormat="1">
      <c r="A392" s="12"/>
      <c r="B392" s="212"/>
      <c r="C392" s="213"/>
      <c r="D392" s="205" t="s">
        <v>126</v>
      </c>
      <c r="E392" s="214" t="s">
        <v>20</v>
      </c>
      <c r="F392" s="215" t="s">
        <v>590</v>
      </c>
      <c r="G392" s="213"/>
      <c r="H392" s="216">
        <v>27.510000000000002</v>
      </c>
      <c r="I392" s="217"/>
      <c r="J392" s="213"/>
      <c r="K392" s="213"/>
      <c r="L392" s="218"/>
      <c r="M392" s="219"/>
      <c r="N392" s="220"/>
      <c r="O392" s="220"/>
      <c r="P392" s="220"/>
      <c r="Q392" s="220"/>
      <c r="R392" s="220"/>
      <c r="S392" s="220"/>
      <c r="T392" s="221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T392" s="222" t="s">
        <v>126</v>
      </c>
      <c r="AU392" s="222" t="s">
        <v>8</v>
      </c>
      <c r="AV392" s="12" t="s">
        <v>83</v>
      </c>
      <c r="AW392" s="12" t="s">
        <v>34</v>
      </c>
      <c r="AX392" s="12" t="s">
        <v>74</v>
      </c>
      <c r="AY392" s="222" t="s">
        <v>114</v>
      </c>
    </row>
    <row r="393" s="15" customFormat="1">
      <c r="A393" s="15"/>
      <c r="B393" s="244"/>
      <c r="C393" s="245"/>
      <c r="D393" s="205" t="s">
        <v>126</v>
      </c>
      <c r="E393" s="246" t="s">
        <v>20</v>
      </c>
      <c r="F393" s="247" t="s">
        <v>220</v>
      </c>
      <c r="G393" s="245"/>
      <c r="H393" s="248">
        <v>27.510000000000002</v>
      </c>
      <c r="I393" s="249"/>
      <c r="J393" s="245"/>
      <c r="K393" s="245"/>
      <c r="L393" s="250"/>
      <c r="M393" s="251"/>
      <c r="N393" s="252"/>
      <c r="O393" s="252"/>
      <c r="P393" s="252"/>
      <c r="Q393" s="252"/>
      <c r="R393" s="252"/>
      <c r="S393" s="252"/>
      <c r="T393" s="253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54" t="s">
        <v>126</v>
      </c>
      <c r="AU393" s="254" t="s">
        <v>8</v>
      </c>
      <c r="AV393" s="15" t="s">
        <v>120</v>
      </c>
      <c r="AW393" s="15" t="s">
        <v>34</v>
      </c>
      <c r="AX393" s="15" t="s">
        <v>8</v>
      </c>
      <c r="AY393" s="254" t="s">
        <v>114</v>
      </c>
    </row>
    <row r="394" s="2" customFormat="1" ht="16.5" customHeight="1">
      <c r="A394" s="39"/>
      <c r="B394" s="40"/>
      <c r="C394" s="193" t="s">
        <v>591</v>
      </c>
      <c r="D394" s="193" t="s">
        <v>115</v>
      </c>
      <c r="E394" s="194" t="s">
        <v>399</v>
      </c>
      <c r="F394" s="195" t="s">
        <v>400</v>
      </c>
      <c r="G394" s="196" t="s">
        <v>136</v>
      </c>
      <c r="H394" s="197">
        <v>90.640000000000001</v>
      </c>
      <c r="I394" s="198"/>
      <c r="J394" s="197">
        <f>ROUND(I394*H394,0)</f>
        <v>0</v>
      </c>
      <c r="K394" s="195" t="s">
        <v>20</v>
      </c>
      <c r="L394" s="45"/>
      <c r="M394" s="199" t="s">
        <v>20</v>
      </c>
      <c r="N394" s="200" t="s">
        <v>45</v>
      </c>
      <c r="O394" s="85"/>
      <c r="P394" s="201">
        <f>O394*H394</f>
        <v>0</v>
      </c>
      <c r="Q394" s="201">
        <v>0</v>
      </c>
      <c r="R394" s="201">
        <f>Q394*H394</f>
        <v>0</v>
      </c>
      <c r="S394" s="201">
        <v>0</v>
      </c>
      <c r="T394" s="202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03" t="s">
        <v>120</v>
      </c>
      <c r="AT394" s="203" t="s">
        <v>115</v>
      </c>
      <c r="AU394" s="203" t="s">
        <v>8</v>
      </c>
      <c r="AY394" s="18" t="s">
        <v>114</v>
      </c>
      <c r="BE394" s="204">
        <f>IF(N394="základní",J394,0)</f>
        <v>0</v>
      </c>
      <c r="BF394" s="204">
        <f>IF(N394="snížená",J394,0)</f>
        <v>0</v>
      </c>
      <c r="BG394" s="204">
        <f>IF(N394="zákl. přenesená",J394,0)</f>
        <v>0</v>
      </c>
      <c r="BH394" s="204">
        <f>IF(N394="sníž. přenesená",J394,0)</f>
        <v>0</v>
      </c>
      <c r="BI394" s="204">
        <f>IF(N394="nulová",J394,0)</f>
        <v>0</v>
      </c>
      <c r="BJ394" s="18" t="s">
        <v>8</v>
      </c>
      <c r="BK394" s="204">
        <f>ROUND(I394*H394,0)</f>
        <v>0</v>
      </c>
      <c r="BL394" s="18" t="s">
        <v>120</v>
      </c>
      <c r="BM394" s="203" t="s">
        <v>585</v>
      </c>
    </row>
    <row r="395" s="2" customFormat="1">
      <c r="A395" s="39"/>
      <c r="B395" s="40"/>
      <c r="C395" s="41"/>
      <c r="D395" s="205" t="s">
        <v>122</v>
      </c>
      <c r="E395" s="41"/>
      <c r="F395" s="206" t="s">
        <v>402</v>
      </c>
      <c r="G395" s="41"/>
      <c r="H395" s="41"/>
      <c r="I395" s="207"/>
      <c r="J395" s="41"/>
      <c r="K395" s="41"/>
      <c r="L395" s="45"/>
      <c r="M395" s="208"/>
      <c r="N395" s="209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122</v>
      </c>
      <c r="AU395" s="18" t="s">
        <v>8</v>
      </c>
    </row>
    <row r="396" s="12" customFormat="1">
      <c r="A396" s="12"/>
      <c r="B396" s="212"/>
      <c r="C396" s="213"/>
      <c r="D396" s="205" t="s">
        <v>126</v>
      </c>
      <c r="E396" s="214" t="s">
        <v>20</v>
      </c>
      <c r="F396" s="215" t="s">
        <v>592</v>
      </c>
      <c r="G396" s="213"/>
      <c r="H396" s="216">
        <v>90.640000000000001</v>
      </c>
      <c r="I396" s="217"/>
      <c r="J396" s="213"/>
      <c r="K396" s="213"/>
      <c r="L396" s="218"/>
      <c r="M396" s="219"/>
      <c r="N396" s="220"/>
      <c r="O396" s="220"/>
      <c r="P396" s="220"/>
      <c r="Q396" s="220"/>
      <c r="R396" s="220"/>
      <c r="S396" s="220"/>
      <c r="T396" s="221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T396" s="222" t="s">
        <v>126</v>
      </c>
      <c r="AU396" s="222" t="s">
        <v>8</v>
      </c>
      <c r="AV396" s="12" t="s">
        <v>83</v>
      </c>
      <c r="AW396" s="12" t="s">
        <v>34</v>
      </c>
      <c r="AX396" s="12" t="s">
        <v>74</v>
      </c>
      <c r="AY396" s="222" t="s">
        <v>114</v>
      </c>
    </row>
    <row r="397" s="15" customFormat="1">
      <c r="A397" s="15"/>
      <c r="B397" s="244"/>
      <c r="C397" s="245"/>
      <c r="D397" s="205" t="s">
        <v>126</v>
      </c>
      <c r="E397" s="246" t="s">
        <v>20</v>
      </c>
      <c r="F397" s="247" t="s">
        <v>220</v>
      </c>
      <c r="G397" s="245"/>
      <c r="H397" s="248">
        <v>90.640000000000001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54" t="s">
        <v>126</v>
      </c>
      <c r="AU397" s="254" t="s">
        <v>8</v>
      </c>
      <c r="AV397" s="15" t="s">
        <v>120</v>
      </c>
      <c r="AW397" s="15" t="s">
        <v>34</v>
      </c>
      <c r="AX397" s="15" t="s">
        <v>8</v>
      </c>
      <c r="AY397" s="254" t="s">
        <v>114</v>
      </c>
    </row>
    <row r="398" s="2" customFormat="1" ht="16.5" customHeight="1">
      <c r="A398" s="39"/>
      <c r="B398" s="40"/>
      <c r="C398" s="193" t="s">
        <v>593</v>
      </c>
      <c r="D398" s="193" t="s">
        <v>115</v>
      </c>
      <c r="E398" s="194" t="s">
        <v>409</v>
      </c>
      <c r="F398" s="195" t="s">
        <v>410</v>
      </c>
      <c r="G398" s="196" t="s">
        <v>376</v>
      </c>
      <c r="H398" s="197">
        <v>1</v>
      </c>
      <c r="I398" s="198"/>
      <c r="J398" s="197">
        <f>ROUND(I398*H398,0)</f>
        <v>0</v>
      </c>
      <c r="K398" s="195" t="s">
        <v>20</v>
      </c>
      <c r="L398" s="45"/>
      <c r="M398" s="199" t="s">
        <v>20</v>
      </c>
      <c r="N398" s="200" t="s">
        <v>45</v>
      </c>
      <c r="O398" s="85"/>
      <c r="P398" s="201">
        <f>O398*H398</f>
        <v>0</v>
      </c>
      <c r="Q398" s="201">
        <v>0</v>
      </c>
      <c r="R398" s="201">
        <f>Q398*H398</f>
        <v>0</v>
      </c>
      <c r="S398" s="201">
        <v>0</v>
      </c>
      <c r="T398" s="202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03" t="s">
        <v>120</v>
      </c>
      <c r="AT398" s="203" t="s">
        <v>115</v>
      </c>
      <c r="AU398" s="203" t="s">
        <v>8</v>
      </c>
      <c r="AY398" s="18" t="s">
        <v>114</v>
      </c>
      <c r="BE398" s="204">
        <f>IF(N398="základní",J398,0)</f>
        <v>0</v>
      </c>
      <c r="BF398" s="204">
        <f>IF(N398="snížená",J398,0)</f>
        <v>0</v>
      </c>
      <c r="BG398" s="204">
        <f>IF(N398="zákl. přenesená",J398,0)</f>
        <v>0</v>
      </c>
      <c r="BH398" s="204">
        <f>IF(N398="sníž. přenesená",J398,0)</f>
        <v>0</v>
      </c>
      <c r="BI398" s="204">
        <f>IF(N398="nulová",J398,0)</f>
        <v>0</v>
      </c>
      <c r="BJ398" s="18" t="s">
        <v>8</v>
      </c>
      <c r="BK398" s="204">
        <f>ROUND(I398*H398,0)</f>
        <v>0</v>
      </c>
      <c r="BL398" s="18" t="s">
        <v>120</v>
      </c>
      <c r="BM398" s="203" t="s">
        <v>587</v>
      </c>
    </row>
    <row r="399" s="2" customFormat="1">
      <c r="A399" s="39"/>
      <c r="B399" s="40"/>
      <c r="C399" s="41"/>
      <c r="D399" s="205" t="s">
        <v>122</v>
      </c>
      <c r="E399" s="41"/>
      <c r="F399" s="206" t="s">
        <v>412</v>
      </c>
      <c r="G399" s="41"/>
      <c r="H399" s="41"/>
      <c r="I399" s="207"/>
      <c r="J399" s="41"/>
      <c r="K399" s="41"/>
      <c r="L399" s="45"/>
      <c r="M399" s="208"/>
      <c r="N399" s="209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122</v>
      </c>
      <c r="AU399" s="18" t="s">
        <v>8</v>
      </c>
    </row>
    <row r="400" s="2" customFormat="1" ht="16.5" customHeight="1">
      <c r="A400" s="39"/>
      <c r="B400" s="40"/>
      <c r="C400" s="193" t="s">
        <v>594</v>
      </c>
      <c r="D400" s="193" t="s">
        <v>115</v>
      </c>
      <c r="E400" s="194" t="s">
        <v>414</v>
      </c>
      <c r="F400" s="195" t="s">
        <v>415</v>
      </c>
      <c r="G400" s="196" t="s">
        <v>376</v>
      </c>
      <c r="H400" s="197">
        <v>4</v>
      </c>
      <c r="I400" s="198"/>
      <c r="J400" s="197">
        <f>ROUND(I400*H400,0)</f>
        <v>0</v>
      </c>
      <c r="K400" s="195" t="s">
        <v>20</v>
      </c>
      <c r="L400" s="45"/>
      <c r="M400" s="199" t="s">
        <v>20</v>
      </c>
      <c r="N400" s="200" t="s">
        <v>45</v>
      </c>
      <c r="O400" s="85"/>
      <c r="P400" s="201">
        <f>O400*H400</f>
        <v>0</v>
      </c>
      <c r="Q400" s="201">
        <v>0</v>
      </c>
      <c r="R400" s="201">
        <f>Q400*H400</f>
        <v>0</v>
      </c>
      <c r="S400" s="201">
        <v>0</v>
      </c>
      <c r="T400" s="202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03" t="s">
        <v>120</v>
      </c>
      <c r="AT400" s="203" t="s">
        <v>115</v>
      </c>
      <c r="AU400" s="203" t="s">
        <v>8</v>
      </c>
      <c r="AY400" s="18" t="s">
        <v>114</v>
      </c>
      <c r="BE400" s="204">
        <f>IF(N400="základní",J400,0)</f>
        <v>0</v>
      </c>
      <c r="BF400" s="204">
        <f>IF(N400="snížená",J400,0)</f>
        <v>0</v>
      </c>
      <c r="BG400" s="204">
        <f>IF(N400="zákl. přenesená",J400,0)</f>
        <v>0</v>
      </c>
      <c r="BH400" s="204">
        <f>IF(N400="sníž. přenesená",J400,0)</f>
        <v>0</v>
      </c>
      <c r="BI400" s="204">
        <f>IF(N400="nulová",J400,0)</f>
        <v>0</v>
      </c>
      <c r="BJ400" s="18" t="s">
        <v>8</v>
      </c>
      <c r="BK400" s="204">
        <f>ROUND(I400*H400,0)</f>
        <v>0</v>
      </c>
      <c r="BL400" s="18" t="s">
        <v>120</v>
      </c>
      <c r="BM400" s="203" t="s">
        <v>591</v>
      </c>
    </row>
    <row r="401" s="2" customFormat="1">
      <c r="A401" s="39"/>
      <c r="B401" s="40"/>
      <c r="C401" s="41"/>
      <c r="D401" s="205" t="s">
        <v>122</v>
      </c>
      <c r="E401" s="41"/>
      <c r="F401" s="206" t="s">
        <v>417</v>
      </c>
      <c r="G401" s="41"/>
      <c r="H401" s="41"/>
      <c r="I401" s="207"/>
      <c r="J401" s="41"/>
      <c r="K401" s="41"/>
      <c r="L401" s="45"/>
      <c r="M401" s="208"/>
      <c r="N401" s="209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122</v>
      </c>
      <c r="AU401" s="18" t="s">
        <v>8</v>
      </c>
    </row>
    <row r="402" s="2" customFormat="1" ht="16.5" customHeight="1">
      <c r="A402" s="39"/>
      <c r="B402" s="40"/>
      <c r="C402" s="193" t="s">
        <v>595</v>
      </c>
      <c r="D402" s="193" t="s">
        <v>115</v>
      </c>
      <c r="E402" s="194" t="s">
        <v>596</v>
      </c>
      <c r="F402" s="195" t="s">
        <v>597</v>
      </c>
      <c r="G402" s="196" t="s">
        <v>376</v>
      </c>
      <c r="H402" s="197">
        <v>1</v>
      </c>
      <c r="I402" s="198"/>
      <c r="J402" s="197">
        <f>ROUND(I402*H402,0)</f>
        <v>0</v>
      </c>
      <c r="K402" s="195" t="s">
        <v>20</v>
      </c>
      <c r="L402" s="45"/>
      <c r="M402" s="199" t="s">
        <v>20</v>
      </c>
      <c r="N402" s="200" t="s">
        <v>45</v>
      </c>
      <c r="O402" s="85"/>
      <c r="P402" s="201">
        <f>O402*H402</f>
        <v>0</v>
      </c>
      <c r="Q402" s="201">
        <v>0</v>
      </c>
      <c r="R402" s="201">
        <f>Q402*H402</f>
        <v>0</v>
      </c>
      <c r="S402" s="201">
        <v>0</v>
      </c>
      <c r="T402" s="202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03" t="s">
        <v>120</v>
      </c>
      <c r="AT402" s="203" t="s">
        <v>115</v>
      </c>
      <c r="AU402" s="203" t="s">
        <v>8</v>
      </c>
      <c r="AY402" s="18" t="s">
        <v>114</v>
      </c>
      <c r="BE402" s="204">
        <f>IF(N402="základní",J402,0)</f>
        <v>0</v>
      </c>
      <c r="BF402" s="204">
        <f>IF(N402="snížená",J402,0)</f>
        <v>0</v>
      </c>
      <c r="BG402" s="204">
        <f>IF(N402="zákl. přenesená",J402,0)</f>
        <v>0</v>
      </c>
      <c r="BH402" s="204">
        <f>IF(N402="sníž. přenesená",J402,0)</f>
        <v>0</v>
      </c>
      <c r="BI402" s="204">
        <f>IF(N402="nulová",J402,0)</f>
        <v>0</v>
      </c>
      <c r="BJ402" s="18" t="s">
        <v>8</v>
      </c>
      <c r="BK402" s="204">
        <f>ROUND(I402*H402,0)</f>
        <v>0</v>
      </c>
      <c r="BL402" s="18" t="s">
        <v>120</v>
      </c>
      <c r="BM402" s="203" t="s">
        <v>594</v>
      </c>
    </row>
    <row r="403" s="2" customFormat="1">
      <c r="A403" s="39"/>
      <c r="B403" s="40"/>
      <c r="C403" s="41"/>
      <c r="D403" s="205" t="s">
        <v>122</v>
      </c>
      <c r="E403" s="41"/>
      <c r="F403" s="206" t="s">
        <v>597</v>
      </c>
      <c r="G403" s="41"/>
      <c r="H403" s="41"/>
      <c r="I403" s="207"/>
      <c r="J403" s="41"/>
      <c r="K403" s="41"/>
      <c r="L403" s="45"/>
      <c r="M403" s="208"/>
      <c r="N403" s="209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122</v>
      </c>
      <c r="AU403" s="18" t="s">
        <v>8</v>
      </c>
    </row>
    <row r="404" s="2" customFormat="1" ht="16.5" customHeight="1">
      <c r="A404" s="39"/>
      <c r="B404" s="40"/>
      <c r="C404" s="193" t="s">
        <v>598</v>
      </c>
      <c r="D404" s="193" t="s">
        <v>115</v>
      </c>
      <c r="E404" s="194" t="s">
        <v>427</v>
      </c>
      <c r="F404" s="195" t="s">
        <v>428</v>
      </c>
      <c r="G404" s="196" t="s">
        <v>376</v>
      </c>
      <c r="H404" s="197">
        <v>3</v>
      </c>
      <c r="I404" s="198"/>
      <c r="J404" s="197">
        <f>ROUND(I404*H404,0)</f>
        <v>0</v>
      </c>
      <c r="K404" s="195" t="s">
        <v>20</v>
      </c>
      <c r="L404" s="45"/>
      <c r="M404" s="199" t="s">
        <v>20</v>
      </c>
      <c r="N404" s="200" t="s">
        <v>45</v>
      </c>
      <c r="O404" s="85"/>
      <c r="P404" s="201">
        <f>O404*H404</f>
        <v>0</v>
      </c>
      <c r="Q404" s="201">
        <v>0</v>
      </c>
      <c r="R404" s="201">
        <f>Q404*H404</f>
        <v>0</v>
      </c>
      <c r="S404" s="201">
        <v>0</v>
      </c>
      <c r="T404" s="202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03" t="s">
        <v>120</v>
      </c>
      <c r="AT404" s="203" t="s">
        <v>115</v>
      </c>
      <c r="AU404" s="203" t="s">
        <v>8</v>
      </c>
      <c r="AY404" s="18" t="s">
        <v>114</v>
      </c>
      <c r="BE404" s="204">
        <f>IF(N404="základní",J404,0)</f>
        <v>0</v>
      </c>
      <c r="BF404" s="204">
        <f>IF(N404="snížená",J404,0)</f>
        <v>0</v>
      </c>
      <c r="BG404" s="204">
        <f>IF(N404="zákl. přenesená",J404,0)</f>
        <v>0</v>
      </c>
      <c r="BH404" s="204">
        <f>IF(N404="sníž. přenesená",J404,0)</f>
        <v>0</v>
      </c>
      <c r="BI404" s="204">
        <f>IF(N404="nulová",J404,0)</f>
        <v>0</v>
      </c>
      <c r="BJ404" s="18" t="s">
        <v>8</v>
      </c>
      <c r="BK404" s="204">
        <f>ROUND(I404*H404,0)</f>
        <v>0</v>
      </c>
      <c r="BL404" s="18" t="s">
        <v>120</v>
      </c>
      <c r="BM404" s="203" t="s">
        <v>598</v>
      </c>
    </row>
    <row r="405" s="2" customFormat="1">
      <c r="A405" s="39"/>
      <c r="B405" s="40"/>
      <c r="C405" s="41"/>
      <c r="D405" s="205" t="s">
        <v>122</v>
      </c>
      <c r="E405" s="41"/>
      <c r="F405" s="206" t="s">
        <v>428</v>
      </c>
      <c r="G405" s="41"/>
      <c r="H405" s="41"/>
      <c r="I405" s="207"/>
      <c r="J405" s="41"/>
      <c r="K405" s="41"/>
      <c r="L405" s="45"/>
      <c r="M405" s="208"/>
      <c r="N405" s="209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122</v>
      </c>
      <c r="AU405" s="18" t="s">
        <v>8</v>
      </c>
    </row>
    <row r="406" s="2" customFormat="1" ht="16.5" customHeight="1">
      <c r="A406" s="39"/>
      <c r="B406" s="40"/>
      <c r="C406" s="193" t="s">
        <v>599</v>
      </c>
      <c r="D406" s="193" t="s">
        <v>115</v>
      </c>
      <c r="E406" s="194" t="s">
        <v>431</v>
      </c>
      <c r="F406" s="195" t="s">
        <v>432</v>
      </c>
      <c r="G406" s="196" t="s">
        <v>376</v>
      </c>
      <c r="H406" s="197">
        <v>1</v>
      </c>
      <c r="I406" s="198"/>
      <c r="J406" s="197">
        <f>ROUND(I406*H406,0)</f>
        <v>0</v>
      </c>
      <c r="K406" s="195" t="s">
        <v>20</v>
      </c>
      <c r="L406" s="45"/>
      <c r="M406" s="199" t="s">
        <v>20</v>
      </c>
      <c r="N406" s="200" t="s">
        <v>45</v>
      </c>
      <c r="O406" s="85"/>
      <c r="P406" s="201">
        <f>O406*H406</f>
        <v>0</v>
      </c>
      <c r="Q406" s="201">
        <v>0</v>
      </c>
      <c r="R406" s="201">
        <f>Q406*H406</f>
        <v>0</v>
      </c>
      <c r="S406" s="201">
        <v>0</v>
      </c>
      <c r="T406" s="202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03" t="s">
        <v>120</v>
      </c>
      <c r="AT406" s="203" t="s">
        <v>115</v>
      </c>
      <c r="AU406" s="203" t="s">
        <v>8</v>
      </c>
      <c r="AY406" s="18" t="s">
        <v>114</v>
      </c>
      <c r="BE406" s="204">
        <f>IF(N406="základní",J406,0)</f>
        <v>0</v>
      </c>
      <c r="BF406" s="204">
        <f>IF(N406="snížená",J406,0)</f>
        <v>0</v>
      </c>
      <c r="BG406" s="204">
        <f>IF(N406="zákl. přenesená",J406,0)</f>
        <v>0</v>
      </c>
      <c r="BH406" s="204">
        <f>IF(N406="sníž. přenesená",J406,0)</f>
        <v>0</v>
      </c>
      <c r="BI406" s="204">
        <f>IF(N406="nulová",J406,0)</f>
        <v>0</v>
      </c>
      <c r="BJ406" s="18" t="s">
        <v>8</v>
      </c>
      <c r="BK406" s="204">
        <f>ROUND(I406*H406,0)</f>
        <v>0</v>
      </c>
      <c r="BL406" s="18" t="s">
        <v>120</v>
      </c>
      <c r="BM406" s="203" t="s">
        <v>600</v>
      </c>
    </row>
    <row r="407" s="2" customFormat="1">
      <c r="A407" s="39"/>
      <c r="B407" s="40"/>
      <c r="C407" s="41"/>
      <c r="D407" s="205" t="s">
        <v>122</v>
      </c>
      <c r="E407" s="41"/>
      <c r="F407" s="206" t="s">
        <v>432</v>
      </c>
      <c r="G407" s="41"/>
      <c r="H407" s="41"/>
      <c r="I407" s="207"/>
      <c r="J407" s="41"/>
      <c r="K407" s="41"/>
      <c r="L407" s="45"/>
      <c r="M407" s="208"/>
      <c r="N407" s="209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122</v>
      </c>
      <c r="AU407" s="18" t="s">
        <v>8</v>
      </c>
    </row>
    <row r="408" s="2" customFormat="1" ht="16.5" customHeight="1">
      <c r="A408" s="39"/>
      <c r="B408" s="40"/>
      <c r="C408" s="193" t="s">
        <v>600</v>
      </c>
      <c r="D408" s="193" t="s">
        <v>115</v>
      </c>
      <c r="E408" s="194" t="s">
        <v>435</v>
      </c>
      <c r="F408" s="195" t="s">
        <v>436</v>
      </c>
      <c r="G408" s="196" t="s">
        <v>376</v>
      </c>
      <c r="H408" s="197">
        <v>3</v>
      </c>
      <c r="I408" s="198"/>
      <c r="J408" s="197">
        <f>ROUND(I408*H408,0)</f>
        <v>0</v>
      </c>
      <c r="K408" s="195" t="s">
        <v>20</v>
      </c>
      <c r="L408" s="45"/>
      <c r="M408" s="199" t="s">
        <v>20</v>
      </c>
      <c r="N408" s="200" t="s">
        <v>45</v>
      </c>
      <c r="O408" s="85"/>
      <c r="P408" s="201">
        <f>O408*H408</f>
        <v>0</v>
      </c>
      <c r="Q408" s="201">
        <v>0</v>
      </c>
      <c r="R408" s="201">
        <f>Q408*H408</f>
        <v>0</v>
      </c>
      <c r="S408" s="201">
        <v>0</v>
      </c>
      <c r="T408" s="202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03" t="s">
        <v>120</v>
      </c>
      <c r="AT408" s="203" t="s">
        <v>115</v>
      </c>
      <c r="AU408" s="203" t="s">
        <v>8</v>
      </c>
      <c r="AY408" s="18" t="s">
        <v>114</v>
      </c>
      <c r="BE408" s="204">
        <f>IF(N408="základní",J408,0)</f>
        <v>0</v>
      </c>
      <c r="BF408" s="204">
        <f>IF(N408="snížená",J408,0)</f>
        <v>0</v>
      </c>
      <c r="BG408" s="204">
        <f>IF(N408="zákl. přenesená",J408,0)</f>
        <v>0</v>
      </c>
      <c r="BH408" s="204">
        <f>IF(N408="sníž. přenesená",J408,0)</f>
        <v>0</v>
      </c>
      <c r="BI408" s="204">
        <f>IF(N408="nulová",J408,0)</f>
        <v>0</v>
      </c>
      <c r="BJ408" s="18" t="s">
        <v>8</v>
      </c>
      <c r="BK408" s="204">
        <f>ROUND(I408*H408,0)</f>
        <v>0</v>
      </c>
      <c r="BL408" s="18" t="s">
        <v>120</v>
      </c>
      <c r="BM408" s="203" t="s">
        <v>601</v>
      </c>
    </row>
    <row r="409" s="2" customFormat="1">
      <c r="A409" s="39"/>
      <c r="B409" s="40"/>
      <c r="C409" s="41"/>
      <c r="D409" s="205" t="s">
        <v>122</v>
      </c>
      <c r="E409" s="41"/>
      <c r="F409" s="206" t="s">
        <v>436</v>
      </c>
      <c r="G409" s="41"/>
      <c r="H409" s="41"/>
      <c r="I409" s="207"/>
      <c r="J409" s="41"/>
      <c r="K409" s="41"/>
      <c r="L409" s="45"/>
      <c r="M409" s="208"/>
      <c r="N409" s="209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122</v>
      </c>
      <c r="AU409" s="18" t="s">
        <v>8</v>
      </c>
    </row>
    <row r="410" s="2" customFormat="1" ht="16.5" customHeight="1">
      <c r="A410" s="39"/>
      <c r="B410" s="40"/>
      <c r="C410" s="193" t="s">
        <v>602</v>
      </c>
      <c r="D410" s="193" t="s">
        <v>115</v>
      </c>
      <c r="E410" s="194" t="s">
        <v>443</v>
      </c>
      <c r="F410" s="195" t="s">
        <v>444</v>
      </c>
      <c r="G410" s="196" t="s">
        <v>376</v>
      </c>
      <c r="H410" s="197">
        <v>2</v>
      </c>
      <c r="I410" s="198"/>
      <c r="J410" s="197">
        <f>ROUND(I410*H410,0)</f>
        <v>0</v>
      </c>
      <c r="K410" s="195" t="s">
        <v>20</v>
      </c>
      <c r="L410" s="45"/>
      <c r="M410" s="199" t="s">
        <v>20</v>
      </c>
      <c r="N410" s="200" t="s">
        <v>45</v>
      </c>
      <c r="O410" s="85"/>
      <c r="P410" s="201">
        <f>O410*H410</f>
        <v>0</v>
      </c>
      <c r="Q410" s="201">
        <v>0</v>
      </c>
      <c r="R410" s="201">
        <f>Q410*H410</f>
        <v>0</v>
      </c>
      <c r="S410" s="201">
        <v>0</v>
      </c>
      <c r="T410" s="202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03" t="s">
        <v>120</v>
      </c>
      <c r="AT410" s="203" t="s">
        <v>115</v>
      </c>
      <c r="AU410" s="203" t="s">
        <v>8</v>
      </c>
      <c r="AY410" s="18" t="s">
        <v>114</v>
      </c>
      <c r="BE410" s="204">
        <f>IF(N410="základní",J410,0)</f>
        <v>0</v>
      </c>
      <c r="BF410" s="204">
        <f>IF(N410="snížená",J410,0)</f>
        <v>0</v>
      </c>
      <c r="BG410" s="204">
        <f>IF(N410="zákl. přenesená",J410,0)</f>
        <v>0</v>
      </c>
      <c r="BH410" s="204">
        <f>IF(N410="sníž. přenesená",J410,0)</f>
        <v>0</v>
      </c>
      <c r="BI410" s="204">
        <f>IF(N410="nulová",J410,0)</f>
        <v>0</v>
      </c>
      <c r="BJ410" s="18" t="s">
        <v>8</v>
      </c>
      <c r="BK410" s="204">
        <f>ROUND(I410*H410,0)</f>
        <v>0</v>
      </c>
      <c r="BL410" s="18" t="s">
        <v>120</v>
      </c>
      <c r="BM410" s="203" t="s">
        <v>603</v>
      </c>
    </row>
    <row r="411" s="2" customFormat="1">
      <c r="A411" s="39"/>
      <c r="B411" s="40"/>
      <c r="C411" s="41"/>
      <c r="D411" s="205" t="s">
        <v>122</v>
      </c>
      <c r="E411" s="41"/>
      <c r="F411" s="206" t="s">
        <v>444</v>
      </c>
      <c r="G411" s="41"/>
      <c r="H411" s="41"/>
      <c r="I411" s="207"/>
      <c r="J411" s="41"/>
      <c r="K411" s="41"/>
      <c r="L411" s="45"/>
      <c r="M411" s="208"/>
      <c r="N411" s="209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122</v>
      </c>
      <c r="AU411" s="18" t="s">
        <v>8</v>
      </c>
    </row>
    <row r="412" s="2" customFormat="1" ht="16.5" customHeight="1">
      <c r="A412" s="39"/>
      <c r="B412" s="40"/>
      <c r="C412" s="193" t="s">
        <v>601</v>
      </c>
      <c r="D412" s="193" t="s">
        <v>115</v>
      </c>
      <c r="E412" s="194" t="s">
        <v>604</v>
      </c>
      <c r="F412" s="195" t="s">
        <v>605</v>
      </c>
      <c r="G412" s="196" t="s">
        <v>376</v>
      </c>
      <c r="H412" s="197">
        <v>4</v>
      </c>
      <c r="I412" s="198"/>
      <c r="J412" s="197">
        <f>ROUND(I412*H412,0)</f>
        <v>0</v>
      </c>
      <c r="K412" s="195" t="s">
        <v>20</v>
      </c>
      <c r="L412" s="45"/>
      <c r="M412" s="199" t="s">
        <v>20</v>
      </c>
      <c r="N412" s="200" t="s">
        <v>45</v>
      </c>
      <c r="O412" s="85"/>
      <c r="P412" s="201">
        <f>O412*H412</f>
        <v>0</v>
      </c>
      <c r="Q412" s="201">
        <v>0</v>
      </c>
      <c r="R412" s="201">
        <f>Q412*H412</f>
        <v>0</v>
      </c>
      <c r="S412" s="201">
        <v>0</v>
      </c>
      <c r="T412" s="202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03" t="s">
        <v>120</v>
      </c>
      <c r="AT412" s="203" t="s">
        <v>115</v>
      </c>
      <c r="AU412" s="203" t="s">
        <v>8</v>
      </c>
      <c r="AY412" s="18" t="s">
        <v>114</v>
      </c>
      <c r="BE412" s="204">
        <f>IF(N412="základní",J412,0)</f>
        <v>0</v>
      </c>
      <c r="BF412" s="204">
        <f>IF(N412="snížená",J412,0)</f>
        <v>0</v>
      </c>
      <c r="BG412" s="204">
        <f>IF(N412="zákl. přenesená",J412,0)</f>
        <v>0</v>
      </c>
      <c r="BH412" s="204">
        <f>IF(N412="sníž. přenesená",J412,0)</f>
        <v>0</v>
      </c>
      <c r="BI412" s="204">
        <f>IF(N412="nulová",J412,0)</f>
        <v>0</v>
      </c>
      <c r="BJ412" s="18" t="s">
        <v>8</v>
      </c>
      <c r="BK412" s="204">
        <f>ROUND(I412*H412,0)</f>
        <v>0</v>
      </c>
      <c r="BL412" s="18" t="s">
        <v>120</v>
      </c>
      <c r="BM412" s="203" t="s">
        <v>606</v>
      </c>
    </row>
    <row r="413" s="2" customFormat="1">
      <c r="A413" s="39"/>
      <c r="B413" s="40"/>
      <c r="C413" s="41"/>
      <c r="D413" s="205" t="s">
        <v>122</v>
      </c>
      <c r="E413" s="41"/>
      <c r="F413" s="206" t="s">
        <v>605</v>
      </c>
      <c r="G413" s="41"/>
      <c r="H413" s="41"/>
      <c r="I413" s="207"/>
      <c r="J413" s="41"/>
      <c r="K413" s="41"/>
      <c r="L413" s="45"/>
      <c r="M413" s="208"/>
      <c r="N413" s="209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122</v>
      </c>
      <c r="AU413" s="18" t="s">
        <v>8</v>
      </c>
    </row>
    <row r="414" s="2" customFormat="1" ht="16.5" customHeight="1">
      <c r="A414" s="39"/>
      <c r="B414" s="40"/>
      <c r="C414" s="193" t="s">
        <v>607</v>
      </c>
      <c r="D414" s="193" t="s">
        <v>115</v>
      </c>
      <c r="E414" s="194" t="s">
        <v>447</v>
      </c>
      <c r="F414" s="195" t="s">
        <v>448</v>
      </c>
      <c r="G414" s="196" t="s">
        <v>376</v>
      </c>
      <c r="H414" s="197">
        <v>2</v>
      </c>
      <c r="I414" s="198"/>
      <c r="J414" s="197">
        <f>ROUND(I414*H414,0)</f>
        <v>0</v>
      </c>
      <c r="K414" s="195" t="s">
        <v>20</v>
      </c>
      <c r="L414" s="45"/>
      <c r="M414" s="199" t="s">
        <v>20</v>
      </c>
      <c r="N414" s="200" t="s">
        <v>45</v>
      </c>
      <c r="O414" s="85"/>
      <c r="P414" s="201">
        <f>O414*H414</f>
        <v>0</v>
      </c>
      <c r="Q414" s="201">
        <v>0</v>
      </c>
      <c r="R414" s="201">
        <f>Q414*H414</f>
        <v>0</v>
      </c>
      <c r="S414" s="201">
        <v>0</v>
      </c>
      <c r="T414" s="202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03" t="s">
        <v>120</v>
      </c>
      <c r="AT414" s="203" t="s">
        <v>115</v>
      </c>
      <c r="AU414" s="203" t="s">
        <v>8</v>
      </c>
      <c r="AY414" s="18" t="s">
        <v>114</v>
      </c>
      <c r="BE414" s="204">
        <f>IF(N414="základní",J414,0)</f>
        <v>0</v>
      </c>
      <c r="BF414" s="204">
        <f>IF(N414="snížená",J414,0)</f>
        <v>0</v>
      </c>
      <c r="BG414" s="204">
        <f>IF(N414="zákl. přenesená",J414,0)</f>
        <v>0</v>
      </c>
      <c r="BH414" s="204">
        <f>IF(N414="sníž. přenesená",J414,0)</f>
        <v>0</v>
      </c>
      <c r="BI414" s="204">
        <f>IF(N414="nulová",J414,0)</f>
        <v>0</v>
      </c>
      <c r="BJ414" s="18" t="s">
        <v>8</v>
      </c>
      <c r="BK414" s="204">
        <f>ROUND(I414*H414,0)</f>
        <v>0</v>
      </c>
      <c r="BL414" s="18" t="s">
        <v>120</v>
      </c>
      <c r="BM414" s="203" t="s">
        <v>608</v>
      </c>
    </row>
    <row r="415" s="2" customFormat="1">
      <c r="A415" s="39"/>
      <c r="B415" s="40"/>
      <c r="C415" s="41"/>
      <c r="D415" s="205" t="s">
        <v>122</v>
      </c>
      <c r="E415" s="41"/>
      <c r="F415" s="206" t="s">
        <v>448</v>
      </c>
      <c r="G415" s="41"/>
      <c r="H415" s="41"/>
      <c r="I415" s="207"/>
      <c r="J415" s="41"/>
      <c r="K415" s="41"/>
      <c r="L415" s="45"/>
      <c r="M415" s="208"/>
      <c r="N415" s="209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122</v>
      </c>
      <c r="AU415" s="18" t="s">
        <v>8</v>
      </c>
    </row>
    <row r="416" s="2" customFormat="1" ht="16.5" customHeight="1">
      <c r="A416" s="39"/>
      <c r="B416" s="40"/>
      <c r="C416" s="193" t="s">
        <v>603</v>
      </c>
      <c r="D416" s="193" t="s">
        <v>115</v>
      </c>
      <c r="E416" s="194" t="s">
        <v>609</v>
      </c>
      <c r="F416" s="195" t="s">
        <v>610</v>
      </c>
      <c r="G416" s="196" t="s">
        <v>457</v>
      </c>
      <c r="H416" s="197">
        <v>1</v>
      </c>
      <c r="I416" s="198"/>
      <c r="J416" s="197">
        <f>ROUND(I416*H416,0)</f>
        <v>0</v>
      </c>
      <c r="K416" s="195" t="s">
        <v>20</v>
      </c>
      <c r="L416" s="45"/>
      <c r="M416" s="199" t="s">
        <v>20</v>
      </c>
      <c r="N416" s="200" t="s">
        <v>45</v>
      </c>
      <c r="O416" s="85"/>
      <c r="P416" s="201">
        <f>O416*H416</f>
        <v>0</v>
      </c>
      <c r="Q416" s="201">
        <v>0</v>
      </c>
      <c r="R416" s="201">
        <f>Q416*H416</f>
        <v>0</v>
      </c>
      <c r="S416" s="201">
        <v>0</v>
      </c>
      <c r="T416" s="202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03" t="s">
        <v>120</v>
      </c>
      <c r="AT416" s="203" t="s">
        <v>115</v>
      </c>
      <c r="AU416" s="203" t="s">
        <v>8</v>
      </c>
      <c r="AY416" s="18" t="s">
        <v>114</v>
      </c>
      <c r="BE416" s="204">
        <f>IF(N416="základní",J416,0)</f>
        <v>0</v>
      </c>
      <c r="BF416" s="204">
        <f>IF(N416="snížená",J416,0)</f>
        <v>0</v>
      </c>
      <c r="BG416" s="204">
        <f>IF(N416="zákl. přenesená",J416,0)</f>
        <v>0</v>
      </c>
      <c r="BH416" s="204">
        <f>IF(N416="sníž. přenesená",J416,0)</f>
        <v>0</v>
      </c>
      <c r="BI416" s="204">
        <f>IF(N416="nulová",J416,0)</f>
        <v>0</v>
      </c>
      <c r="BJ416" s="18" t="s">
        <v>8</v>
      </c>
      <c r="BK416" s="204">
        <f>ROUND(I416*H416,0)</f>
        <v>0</v>
      </c>
      <c r="BL416" s="18" t="s">
        <v>120</v>
      </c>
      <c r="BM416" s="203" t="s">
        <v>611</v>
      </c>
    </row>
    <row r="417" s="2" customFormat="1">
      <c r="A417" s="39"/>
      <c r="B417" s="40"/>
      <c r="C417" s="41"/>
      <c r="D417" s="205" t="s">
        <v>122</v>
      </c>
      <c r="E417" s="41"/>
      <c r="F417" s="206" t="s">
        <v>610</v>
      </c>
      <c r="G417" s="41"/>
      <c r="H417" s="41"/>
      <c r="I417" s="207"/>
      <c r="J417" s="41"/>
      <c r="K417" s="41"/>
      <c r="L417" s="45"/>
      <c r="M417" s="208"/>
      <c r="N417" s="209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122</v>
      </c>
      <c r="AU417" s="18" t="s">
        <v>8</v>
      </c>
    </row>
    <row r="418" s="2" customFormat="1" ht="16.5" customHeight="1">
      <c r="A418" s="39"/>
      <c r="B418" s="40"/>
      <c r="C418" s="193" t="s">
        <v>612</v>
      </c>
      <c r="D418" s="193" t="s">
        <v>115</v>
      </c>
      <c r="E418" s="194" t="s">
        <v>460</v>
      </c>
      <c r="F418" s="195" t="s">
        <v>461</v>
      </c>
      <c r="G418" s="196" t="s">
        <v>457</v>
      </c>
      <c r="H418" s="197">
        <v>2</v>
      </c>
      <c r="I418" s="198"/>
      <c r="J418" s="197">
        <f>ROUND(I418*H418,0)</f>
        <v>0</v>
      </c>
      <c r="K418" s="195" t="s">
        <v>20</v>
      </c>
      <c r="L418" s="45"/>
      <c r="M418" s="199" t="s">
        <v>20</v>
      </c>
      <c r="N418" s="200" t="s">
        <v>45</v>
      </c>
      <c r="O418" s="85"/>
      <c r="P418" s="201">
        <f>O418*H418</f>
        <v>0</v>
      </c>
      <c r="Q418" s="201">
        <v>0</v>
      </c>
      <c r="R418" s="201">
        <f>Q418*H418</f>
        <v>0</v>
      </c>
      <c r="S418" s="201">
        <v>0</v>
      </c>
      <c r="T418" s="202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03" t="s">
        <v>120</v>
      </c>
      <c r="AT418" s="203" t="s">
        <v>115</v>
      </c>
      <c r="AU418" s="203" t="s">
        <v>8</v>
      </c>
      <c r="AY418" s="18" t="s">
        <v>114</v>
      </c>
      <c r="BE418" s="204">
        <f>IF(N418="základní",J418,0)</f>
        <v>0</v>
      </c>
      <c r="BF418" s="204">
        <f>IF(N418="snížená",J418,0)</f>
        <v>0</v>
      </c>
      <c r="BG418" s="204">
        <f>IF(N418="zákl. přenesená",J418,0)</f>
        <v>0</v>
      </c>
      <c r="BH418" s="204">
        <f>IF(N418="sníž. přenesená",J418,0)</f>
        <v>0</v>
      </c>
      <c r="BI418" s="204">
        <f>IF(N418="nulová",J418,0)</f>
        <v>0</v>
      </c>
      <c r="BJ418" s="18" t="s">
        <v>8</v>
      </c>
      <c r="BK418" s="204">
        <f>ROUND(I418*H418,0)</f>
        <v>0</v>
      </c>
      <c r="BL418" s="18" t="s">
        <v>120</v>
      </c>
      <c r="BM418" s="203" t="s">
        <v>613</v>
      </c>
    </row>
    <row r="419" s="2" customFormat="1">
      <c r="A419" s="39"/>
      <c r="B419" s="40"/>
      <c r="C419" s="41"/>
      <c r="D419" s="205" t="s">
        <v>122</v>
      </c>
      <c r="E419" s="41"/>
      <c r="F419" s="206" t="s">
        <v>461</v>
      </c>
      <c r="G419" s="41"/>
      <c r="H419" s="41"/>
      <c r="I419" s="207"/>
      <c r="J419" s="41"/>
      <c r="K419" s="41"/>
      <c r="L419" s="45"/>
      <c r="M419" s="208"/>
      <c r="N419" s="209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122</v>
      </c>
      <c r="AU419" s="18" t="s">
        <v>8</v>
      </c>
    </row>
    <row r="420" s="2" customFormat="1" ht="16.5" customHeight="1">
      <c r="A420" s="39"/>
      <c r="B420" s="40"/>
      <c r="C420" s="193" t="s">
        <v>606</v>
      </c>
      <c r="D420" s="193" t="s">
        <v>115</v>
      </c>
      <c r="E420" s="194" t="s">
        <v>464</v>
      </c>
      <c r="F420" s="195" t="s">
        <v>465</v>
      </c>
      <c r="G420" s="196" t="s">
        <v>376</v>
      </c>
      <c r="H420" s="197">
        <v>1</v>
      </c>
      <c r="I420" s="198"/>
      <c r="J420" s="197">
        <f>ROUND(I420*H420,0)</f>
        <v>0</v>
      </c>
      <c r="K420" s="195" t="s">
        <v>20</v>
      </c>
      <c r="L420" s="45"/>
      <c r="M420" s="199" t="s">
        <v>20</v>
      </c>
      <c r="N420" s="200" t="s">
        <v>45</v>
      </c>
      <c r="O420" s="85"/>
      <c r="P420" s="201">
        <f>O420*H420</f>
        <v>0</v>
      </c>
      <c r="Q420" s="201">
        <v>0</v>
      </c>
      <c r="R420" s="201">
        <f>Q420*H420</f>
        <v>0</v>
      </c>
      <c r="S420" s="201">
        <v>0</v>
      </c>
      <c r="T420" s="202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03" t="s">
        <v>120</v>
      </c>
      <c r="AT420" s="203" t="s">
        <v>115</v>
      </c>
      <c r="AU420" s="203" t="s">
        <v>8</v>
      </c>
      <c r="AY420" s="18" t="s">
        <v>114</v>
      </c>
      <c r="BE420" s="204">
        <f>IF(N420="základní",J420,0)</f>
        <v>0</v>
      </c>
      <c r="BF420" s="204">
        <f>IF(N420="snížená",J420,0)</f>
        <v>0</v>
      </c>
      <c r="BG420" s="204">
        <f>IF(N420="zákl. přenesená",J420,0)</f>
        <v>0</v>
      </c>
      <c r="BH420" s="204">
        <f>IF(N420="sníž. přenesená",J420,0)</f>
        <v>0</v>
      </c>
      <c r="BI420" s="204">
        <f>IF(N420="nulová",J420,0)</f>
        <v>0</v>
      </c>
      <c r="BJ420" s="18" t="s">
        <v>8</v>
      </c>
      <c r="BK420" s="204">
        <f>ROUND(I420*H420,0)</f>
        <v>0</v>
      </c>
      <c r="BL420" s="18" t="s">
        <v>120</v>
      </c>
      <c r="BM420" s="203" t="s">
        <v>614</v>
      </c>
    </row>
    <row r="421" s="2" customFormat="1">
      <c r="A421" s="39"/>
      <c r="B421" s="40"/>
      <c r="C421" s="41"/>
      <c r="D421" s="205" t="s">
        <v>122</v>
      </c>
      <c r="E421" s="41"/>
      <c r="F421" s="206" t="s">
        <v>465</v>
      </c>
      <c r="G421" s="41"/>
      <c r="H421" s="41"/>
      <c r="I421" s="207"/>
      <c r="J421" s="41"/>
      <c r="K421" s="41"/>
      <c r="L421" s="45"/>
      <c r="M421" s="208"/>
      <c r="N421" s="209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122</v>
      </c>
      <c r="AU421" s="18" t="s">
        <v>8</v>
      </c>
    </row>
    <row r="422" s="2" customFormat="1" ht="16.5" customHeight="1">
      <c r="A422" s="39"/>
      <c r="B422" s="40"/>
      <c r="C422" s="193" t="s">
        <v>615</v>
      </c>
      <c r="D422" s="193" t="s">
        <v>115</v>
      </c>
      <c r="E422" s="194" t="s">
        <v>468</v>
      </c>
      <c r="F422" s="195" t="s">
        <v>469</v>
      </c>
      <c r="G422" s="196" t="s">
        <v>376</v>
      </c>
      <c r="H422" s="197">
        <v>3</v>
      </c>
      <c r="I422" s="198"/>
      <c r="J422" s="197">
        <f>ROUND(I422*H422,0)</f>
        <v>0</v>
      </c>
      <c r="K422" s="195" t="s">
        <v>20</v>
      </c>
      <c r="L422" s="45"/>
      <c r="M422" s="199" t="s">
        <v>20</v>
      </c>
      <c r="N422" s="200" t="s">
        <v>45</v>
      </c>
      <c r="O422" s="85"/>
      <c r="P422" s="201">
        <f>O422*H422</f>
        <v>0</v>
      </c>
      <c r="Q422" s="201">
        <v>0</v>
      </c>
      <c r="R422" s="201">
        <f>Q422*H422</f>
        <v>0</v>
      </c>
      <c r="S422" s="201">
        <v>0</v>
      </c>
      <c r="T422" s="202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03" t="s">
        <v>120</v>
      </c>
      <c r="AT422" s="203" t="s">
        <v>115</v>
      </c>
      <c r="AU422" s="203" t="s">
        <v>8</v>
      </c>
      <c r="AY422" s="18" t="s">
        <v>114</v>
      </c>
      <c r="BE422" s="204">
        <f>IF(N422="základní",J422,0)</f>
        <v>0</v>
      </c>
      <c r="BF422" s="204">
        <f>IF(N422="snížená",J422,0)</f>
        <v>0</v>
      </c>
      <c r="BG422" s="204">
        <f>IF(N422="zákl. přenesená",J422,0)</f>
        <v>0</v>
      </c>
      <c r="BH422" s="204">
        <f>IF(N422="sníž. přenesená",J422,0)</f>
        <v>0</v>
      </c>
      <c r="BI422" s="204">
        <f>IF(N422="nulová",J422,0)</f>
        <v>0</v>
      </c>
      <c r="BJ422" s="18" t="s">
        <v>8</v>
      </c>
      <c r="BK422" s="204">
        <f>ROUND(I422*H422,0)</f>
        <v>0</v>
      </c>
      <c r="BL422" s="18" t="s">
        <v>120</v>
      </c>
      <c r="BM422" s="203" t="s">
        <v>27</v>
      </c>
    </row>
    <row r="423" s="2" customFormat="1">
      <c r="A423" s="39"/>
      <c r="B423" s="40"/>
      <c r="C423" s="41"/>
      <c r="D423" s="205" t="s">
        <v>122</v>
      </c>
      <c r="E423" s="41"/>
      <c r="F423" s="206" t="s">
        <v>469</v>
      </c>
      <c r="G423" s="41"/>
      <c r="H423" s="41"/>
      <c r="I423" s="207"/>
      <c r="J423" s="41"/>
      <c r="K423" s="41"/>
      <c r="L423" s="45"/>
      <c r="M423" s="208"/>
      <c r="N423" s="209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122</v>
      </c>
      <c r="AU423" s="18" t="s">
        <v>8</v>
      </c>
    </row>
    <row r="424" s="2" customFormat="1" ht="16.5" customHeight="1">
      <c r="A424" s="39"/>
      <c r="B424" s="40"/>
      <c r="C424" s="193" t="s">
        <v>608</v>
      </c>
      <c r="D424" s="193" t="s">
        <v>115</v>
      </c>
      <c r="E424" s="194" t="s">
        <v>616</v>
      </c>
      <c r="F424" s="195" t="s">
        <v>617</v>
      </c>
      <c r="G424" s="196" t="s">
        <v>136</v>
      </c>
      <c r="H424" s="197">
        <v>3.3999999999999999</v>
      </c>
      <c r="I424" s="198"/>
      <c r="J424" s="197">
        <f>ROUND(I424*H424,0)</f>
        <v>0</v>
      </c>
      <c r="K424" s="195" t="s">
        <v>20</v>
      </c>
      <c r="L424" s="45"/>
      <c r="M424" s="199" t="s">
        <v>20</v>
      </c>
      <c r="N424" s="200" t="s">
        <v>45</v>
      </c>
      <c r="O424" s="85"/>
      <c r="P424" s="201">
        <f>O424*H424</f>
        <v>0</v>
      </c>
      <c r="Q424" s="201">
        <v>0</v>
      </c>
      <c r="R424" s="201">
        <f>Q424*H424</f>
        <v>0</v>
      </c>
      <c r="S424" s="201">
        <v>0</v>
      </c>
      <c r="T424" s="202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03" t="s">
        <v>120</v>
      </c>
      <c r="AT424" s="203" t="s">
        <v>115</v>
      </c>
      <c r="AU424" s="203" t="s">
        <v>8</v>
      </c>
      <c r="AY424" s="18" t="s">
        <v>114</v>
      </c>
      <c r="BE424" s="204">
        <f>IF(N424="základní",J424,0)</f>
        <v>0</v>
      </c>
      <c r="BF424" s="204">
        <f>IF(N424="snížená",J424,0)</f>
        <v>0</v>
      </c>
      <c r="BG424" s="204">
        <f>IF(N424="zákl. přenesená",J424,0)</f>
        <v>0</v>
      </c>
      <c r="BH424" s="204">
        <f>IF(N424="sníž. přenesená",J424,0)</f>
        <v>0</v>
      </c>
      <c r="BI424" s="204">
        <f>IF(N424="nulová",J424,0)</f>
        <v>0</v>
      </c>
      <c r="BJ424" s="18" t="s">
        <v>8</v>
      </c>
      <c r="BK424" s="204">
        <f>ROUND(I424*H424,0)</f>
        <v>0</v>
      </c>
      <c r="BL424" s="18" t="s">
        <v>120</v>
      </c>
      <c r="BM424" s="203" t="s">
        <v>618</v>
      </c>
    </row>
    <row r="425" s="2" customFormat="1">
      <c r="A425" s="39"/>
      <c r="B425" s="40"/>
      <c r="C425" s="41"/>
      <c r="D425" s="205" t="s">
        <v>122</v>
      </c>
      <c r="E425" s="41"/>
      <c r="F425" s="206" t="s">
        <v>617</v>
      </c>
      <c r="G425" s="41"/>
      <c r="H425" s="41"/>
      <c r="I425" s="207"/>
      <c r="J425" s="41"/>
      <c r="K425" s="41"/>
      <c r="L425" s="45"/>
      <c r="M425" s="208"/>
      <c r="N425" s="209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122</v>
      </c>
      <c r="AU425" s="18" t="s">
        <v>8</v>
      </c>
    </row>
    <row r="426" s="2" customFormat="1" ht="16.5" customHeight="1">
      <c r="A426" s="39"/>
      <c r="B426" s="40"/>
      <c r="C426" s="193" t="s">
        <v>619</v>
      </c>
      <c r="D426" s="193" t="s">
        <v>115</v>
      </c>
      <c r="E426" s="194" t="s">
        <v>620</v>
      </c>
      <c r="F426" s="195" t="s">
        <v>621</v>
      </c>
      <c r="G426" s="196" t="s">
        <v>457</v>
      </c>
      <c r="H426" s="197">
        <v>1</v>
      </c>
      <c r="I426" s="198"/>
      <c r="J426" s="197">
        <f>ROUND(I426*H426,0)</f>
        <v>0</v>
      </c>
      <c r="K426" s="195" t="s">
        <v>20</v>
      </c>
      <c r="L426" s="45"/>
      <c r="M426" s="199" t="s">
        <v>20</v>
      </c>
      <c r="N426" s="200" t="s">
        <v>45</v>
      </c>
      <c r="O426" s="85"/>
      <c r="P426" s="201">
        <f>O426*H426</f>
        <v>0</v>
      </c>
      <c r="Q426" s="201">
        <v>0</v>
      </c>
      <c r="R426" s="201">
        <f>Q426*H426</f>
        <v>0</v>
      </c>
      <c r="S426" s="201">
        <v>0</v>
      </c>
      <c r="T426" s="202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03" t="s">
        <v>120</v>
      </c>
      <c r="AT426" s="203" t="s">
        <v>115</v>
      </c>
      <c r="AU426" s="203" t="s">
        <v>8</v>
      </c>
      <c r="AY426" s="18" t="s">
        <v>114</v>
      </c>
      <c r="BE426" s="204">
        <f>IF(N426="základní",J426,0)</f>
        <v>0</v>
      </c>
      <c r="BF426" s="204">
        <f>IF(N426="snížená",J426,0)</f>
        <v>0</v>
      </c>
      <c r="BG426" s="204">
        <f>IF(N426="zákl. přenesená",J426,0)</f>
        <v>0</v>
      </c>
      <c r="BH426" s="204">
        <f>IF(N426="sníž. přenesená",J426,0)</f>
        <v>0</v>
      </c>
      <c r="BI426" s="204">
        <f>IF(N426="nulová",J426,0)</f>
        <v>0</v>
      </c>
      <c r="BJ426" s="18" t="s">
        <v>8</v>
      </c>
      <c r="BK426" s="204">
        <f>ROUND(I426*H426,0)</f>
        <v>0</v>
      </c>
      <c r="BL426" s="18" t="s">
        <v>120</v>
      </c>
      <c r="BM426" s="203" t="s">
        <v>622</v>
      </c>
    </row>
    <row r="427" s="2" customFormat="1">
      <c r="A427" s="39"/>
      <c r="B427" s="40"/>
      <c r="C427" s="41"/>
      <c r="D427" s="205" t="s">
        <v>122</v>
      </c>
      <c r="E427" s="41"/>
      <c r="F427" s="206" t="s">
        <v>623</v>
      </c>
      <c r="G427" s="41"/>
      <c r="H427" s="41"/>
      <c r="I427" s="207"/>
      <c r="J427" s="41"/>
      <c r="K427" s="41"/>
      <c r="L427" s="45"/>
      <c r="M427" s="208"/>
      <c r="N427" s="209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122</v>
      </c>
      <c r="AU427" s="18" t="s">
        <v>8</v>
      </c>
    </row>
    <row r="428" s="2" customFormat="1" ht="16.5" customHeight="1">
      <c r="A428" s="39"/>
      <c r="B428" s="40"/>
      <c r="C428" s="193" t="s">
        <v>611</v>
      </c>
      <c r="D428" s="193" t="s">
        <v>115</v>
      </c>
      <c r="E428" s="194" t="s">
        <v>624</v>
      </c>
      <c r="F428" s="195" t="s">
        <v>625</v>
      </c>
      <c r="G428" s="196" t="s">
        <v>457</v>
      </c>
      <c r="H428" s="197">
        <v>2</v>
      </c>
      <c r="I428" s="198"/>
      <c r="J428" s="197">
        <f>ROUND(I428*H428,0)</f>
        <v>0</v>
      </c>
      <c r="K428" s="195" t="s">
        <v>20</v>
      </c>
      <c r="L428" s="45"/>
      <c r="M428" s="199" t="s">
        <v>20</v>
      </c>
      <c r="N428" s="200" t="s">
        <v>45</v>
      </c>
      <c r="O428" s="85"/>
      <c r="P428" s="201">
        <f>O428*H428</f>
        <v>0</v>
      </c>
      <c r="Q428" s="201">
        <v>0</v>
      </c>
      <c r="R428" s="201">
        <f>Q428*H428</f>
        <v>0</v>
      </c>
      <c r="S428" s="201">
        <v>0</v>
      </c>
      <c r="T428" s="202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03" t="s">
        <v>120</v>
      </c>
      <c r="AT428" s="203" t="s">
        <v>115</v>
      </c>
      <c r="AU428" s="203" t="s">
        <v>8</v>
      </c>
      <c r="AY428" s="18" t="s">
        <v>114</v>
      </c>
      <c r="BE428" s="204">
        <f>IF(N428="základní",J428,0)</f>
        <v>0</v>
      </c>
      <c r="BF428" s="204">
        <f>IF(N428="snížená",J428,0)</f>
        <v>0</v>
      </c>
      <c r="BG428" s="204">
        <f>IF(N428="zákl. přenesená",J428,0)</f>
        <v>0</v>
      </c>
      <c r="BH428" s="204">
        <f>IF(N428="sníž. přenesená",J428,0)</f>
        <v>0</v>
      </c>
      <c r="BI428" s="204">
        <f>IF(N428="nulová",J428,0)</f>
        <v>0</v>
      </c>
      <c r="BJ428" s="18" t="s">
        <v>8</v>
      </c>
      <c r="BK428" s="204">
        <f>ROUND(I428*H428,0)</f>
        <v>0</v>
      </c>
      <c r="BL428" s="18" t="s">
        <v>120</v>
      </c>
      <c r="BM428" s="203" t="s">
        <v>626</v>
      </c>
    </row>
    <row r="429" s="2" customFormat="1">
      <c r="A429" s="39"/>
      <c r="B429" s="40"/>
      <c r="C429" s="41"/>
      <c r="D429" s="205" t="s">
        <v>122</v>
      </c>
      <c r="E429" s="41"/>
      <c r="F429" s="206" t="s">
        <v>625</v>
      </c>
      <c r="G429" s="41"/>
      <c r="H429" s="41"/>
      <c r="I429" s="207"/>
      <c r="J429" s="41"/>
      <c r="K429" s="41"/>
      <c r="L429" s="45"/>
      <c r="M429" s="208"/>
      <c r="N429" s="209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122</v>
      </c>
      <c r="AU429" s="18" t="s">
        <v>8</v>
      </c>
    </row>
    <row r="430" s="2" customFormat="1" ht="16.5" customHeight="1">
      <c r="A430" s="39"/>
      <c r="B430" s="40"/>
      <c r="C430" s="193" t="s">
        <v>627</v>
      </c>
      <c r="D430" s="193" t="s">
        <v>115</v>
      </c>
      <c r="E430" s="194" t="s">
        <v>628</v>
      </c>
      <c r="F430" s="195" t="s">
        <v>629</v>
      </c>
      <c r="G430" s="196" t="s">
        <v>504</v>
      </c>
      <c r="H430" s="197">
        <v>4</v>
      </c>
      <c r="I430" s="198"/>
      <c r="J430" s="197">
        <f>ROUND(I430*H430,0)</f>
        <v>0</v>
      </c>
      <c r="K430" s="195" t="s">
        <v>119</v>
      </c>
      <c r="L430" s="45"/>
      <c r="M430" s="199" t="s">
        <v>20</v>
      </c>
      <c r="N430" s="200" t="s">
        <v>45</v>
      </c>
      <c r="O430" s="85"/>
      <c r="P430" s="201">
        <f>O430*H430</f>
        <v>0</v>
      </c>
      <c r="Q430" s="201">
        <v>0.01218</v>
      </c>
      <c r="R430" s="201">
        <f>Q430*H430</f>
        <v>0.048719999999999999</v>
      </c>
      <c r="S430" s="201">
        <v>0</v>
      </c>
      <c r="T430" s="202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03" t="s">
        <v>120</v>
      </c>
      <c r="AT430" s="203" t="s">
        <v>115</v>
      </c>
      <c r="AU430" s="203" t="s">
        <v>8</v>
      </c>
      <c r="AY430" s="18" t="s">
        <v>114</v>
      </c>
      <c r="BE430" s="204">
        <f>IF(N430="základní",J430,0)</f>
        <v>0</v>
      </c>
      <c r="BF430" s="204">
        <f>IF(N430="snížená",J430,0)</f>
        <v>0</v>
      </c>
      <c r="BG430" s="204">
        <f>IF(N430="zákl. přenesená",J430,0)</f>
        <v>0</v>
      </c>
      <c r="BH430" s="204">
        <f>IF(N430="sníž. přenesená",J430,0)</f>
        <v>0</v>
      </c>
      <c r="BI430" s="204">
        <f>IF(N430="nulová",J430,0)</f>
        <v>0</v>
      </c>
      <c r="BJ430" s="18" t="s">
        <v>8</v>
      </c>
      <c r="BK430" s="204">
        <f>ROUND(I430*H430,0)</f>
        <v>0</v>
      </c>
      <c r="BL430" s="18" t="s">
        <v>120</v>
      </c>
      <c r="BM430" s="203" t="s">
        <v>630</v>
      </c>
    </row>
    <row r="431" s="2" customFormat="1">
      <c r="A431" s="39"/>
      <c r="B431" s="40"/>
      <c r="C431" s="41"/>
      <c r="D431" s="205" t="s">
        <v>122</v>
      </c>
      <c r="E431" s="41"/>
      <c r="F431" s="206" t="s">
        <v>631</v>
      </c>
      <c r="G431" s="41"/>
      <c r="H431" s="41"/>
      <c r="I431" s="207"/>
      <c r="J431" s="41"/>
      <c r="K431" s="41"/>
      <c r="L431" s="45"/>
      <c r="M431" s="208"/>
      <c r="N431" s="209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122</v>
      </c>
      <c r="AU431" s="18" t="s">
        <v>8</v>
      </c>
    </row>
    <row r="432" s="2" customFormat="1">
      <c r="A432" s="39"/>
      <c r="B432" s="40"/>
      <c r="C432" s="41"/>
      <c r="D432" s="210" t="s">
        <v>124</v>
      </c>
      <c r="E432" s="41"/>
      <c r="F432" s="211" t="s">
        <v>632</v>
      </c>
      <c r="G432" s="41"/>
      <c r="H432" s="41"/>
      <c r="I432" s="207"/>
      <c r="J432" s="41"/>
      <c r="K432" s="41"/>
      <c r="L432" s="45"/>
      <c r="M432" s="208"/>
      <c r="N432" s="209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124</v>
      </c>
      <c r="AU432" s="18" t="s">
        <v>8</v>
      </c>
    </row>
    <row r="433" s="2" customFormat="1" ht="16.5" customHeight="1">
      <c r="A433" s="39"/>
      <c r="B433" s="40"/>
      <c r="C433" s="193" t="s">
        <v>613</v>
      </c>
      <c r="D433" s="193" t="s">
        <v>115</v>
      </c>
      <c r="E433" s="194" t="s">
        <v>633</v>
      </c>
      <c r="F433" s="195" t="s">
        <v>634</v>
      </c>
      <c r="G433" s="196" t="s">
        <v>504</v>
      </c>
      <c r="H433" s="197">
        <v>4</v>
      </c>
      <c r="I433" s="198"/>
      <c r="J433" s="197">
        <f>ROUND(I433*H433,0)</f>
        <v>0</v>
      </c>
      <c r="K433" s="195" t="s">
        <v>119</v>
      </c>
      <c r="L433" s="45"/>
      <c r="M433" s="199" t="s">
        <v>20</v>
      </c>
      <c r="N433" s="200" t="s">
        <v>45</v>
      </c>
      <c r="O433" s="85"/>
      <c r="P433" s="201">
        <f>O433*H433</f>
        <v>0</v>
      </c>
      <c r="Q433" s="201">
        <v>0.21734000000000001</v>
      </c>
      <c r="R433" s="201">
        <f>Q433*H433</f>
        <v>0.86936000000000002</v>
      </c>
      <c r="S433" s="201">
        <v>0</v>
      </c>
      <c r="T433" s="202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03" t="s">
        <v>120</v>
      </c>
      <c r="AT433" s="203" t="s">
        <v>115</v>
      </c>
      <c r="AU433" s="203" t="s">
        <v>8</v>
      </c>
      <c r="AY433" s="18" t="s">
        <v>114</v>
      </c>
      <c r="BE433" s="204">
        <f>IF(N433="základní",J433,0)</f>
        <v>0</v>
      </c>
      <c r="BF433" s="204">
        <f>IF(N433="snížená",J433,0)</f>
        <v>0</v>
      </c>
      <c r="BG433" s="204">
        <f>IF(N433="zákl. přenesená",J433,0)</f>
        <v>0</v>
      </c>
      <c r="BH433" s="204">
        <f>IF(N433="sníž. přenesená",J433,0)</f>
        <v>0</v>
      </c>
      <c r="BI433" s="204">
        <f>IF(N433="nulová",J433,0)</f>
        <v>0</v>
      </c>
      <c r="BJ433" s="18" t="s">
        <v>8</v>
      </c>
      <c r="BK433" s="204">
        <f>ROUND(I433*H433,0)</f>
        <v>0</v>
      </c>
      <c r="BL433" s="18" t="s">
        <v>120</v>
      </c>
      <c r="BM433" s="203" t="s">
        <v>635</v>
      </c>
    </row>
    <row r="434" s="2" customFormat="1">
      <c r="A434" s="39"/>
      <c r="B434" s="40"/>
      <c r="C434" s="41"/>
      <c r="D434" s="205" t="s">
        <v>122</v>
      </c>
      <c r="E434" s="41"/>
      <c r="F434" s="206" t="s">
        <v>636</v>
      </c>
      <c r="G434" s="41"/>
      <c r="H434" s="41"/>
      <c r="I434" s="207"/>
      <c r="J434" s="41"/>
      <c r="K434" s="41"/>
      <c r="L434" s="45"/>
      <c r="M434" s="208"/>
      <c r="N434" s="209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122</v>
      </c>
      <c r="AU434" s="18" t="s">
        <v>8</v>
      </c>
    </row>
    <row r="435" s="2" customFormat="1">
      <c r="A435" s="39"/>
      <c r="B435" s="40"/>
      <c r="C435" s="41"/>
      <c r="D435" s="210" t="s">
        <v>124</v>
      </c>
      <c r="E435" s="41"/>
      <c r="F435" s="211" t="s">
        <v>637</v>
      </c>
      <c r="G435" s="41"/>
      <c r="H435" s="41"/>
      <c r="I435" s="207"/>
      <c r="J435" s="41"/>
      <c r="K435" s="41"/>
      <c r="L435" s="45"/>
      <c r="M435" s="208"/>
      <c r="N435" s="209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124</v>
      </c>
      <c r="AU435" s="18" t="s">
        <v>8</v>
      </c>
    </row>
    <row r="436" s="11" customFormat="1" ht="25.92" customHeight="1">
      <c r="A436" s="11"/>
      <c r="B436" s="179"/>
      <c r="C436" s="180"/>
      <c r="D436" s="181" t="s">
        <v>73</v>
      </c>
      <c r="E436" s="182" t="s">
        <v>200</v>
      </c>
      <c r="F436" s="182" t="s">
        <v>638</v>
      </c>
      <c r="G436" s="180"/>
      <c r="H436" s="180"/>
      <c r="I436" s="183"/>
      <c r="J436" s="184">
        <f>BK436</f>
        <v>0</v>
      </c>
      <c r="K436" s="180"/>
      <c r="L436" s="185"/>
      <c r="M436" s="186"/>
      <c r="N436" s="187"/>
      <c r="O436" s="187"/>
      <c r="P436" s="188">
        <f>SUM(P437:P454)</f>
        <v>0</v>
      </c>
      <c r="Q436" s="187"/>
      <c r="R436" s="188">
        <f>SUM(R437:R454)</f>
        <v>0</v>
      </c>
      <c r="S436" s="187"/>
      <c r="T436" s="189">
        <f>SUM(T437:T454)</f>
        <v>2.4909999999999997</v>
      </c>
      <c r="U436" s="11"/>
      <c r="V436" s="11"/>
      <c r="W436" s="11"/>
      <c r="X436" s="11"/>
      <c r="Y436" s="11"/>
      <c r="Z436" s="11"/>
      <c r="AA436" s="11"/>
      <c r="AB436" s="11"/>
      <c r="AC436" s="11"/>
      <c r="AD436" s="11"/>
      <c r="AE436" s="11"/>
      <c r="AR436" s="190" t="s">
        <v>8</v>
      </c>
      <c r="AT436" s="191" t="s">
        <v>73</v>
      </c>
      <c r="AU436" s="191" t="s">
        <v>74</v>
      </c>
      <c r="AY436" s="190" t="s">
        <v>114</v>
      </c>
      <c r="BK436" s="192">
        <f>SUM(BK437:BK454)</f>
        <v>0</v>
      </c>
    </row>
    <row r="437" s="2" customFormat="1" ht="16.5" customHeight="1">
      <c r="A437" s="39"/>
      <c r="B437" s="40"/>
      <c r="C437" s="193" t="s">
        <v>639</v>
      </c>
      <c r="D437" s="193" t="s">
        <v>115</v>
      </c>
      <c r="E437" s="194" t="s">
        <v>640</v>
      </c>
      <c r="F437" s="195" t="s">
        <v>641</v>
      </c>
      <c r="G437" s="196" t="s">
        <v>150</v>
      </c>
      <c r="H437" s="197">
        <v>3</v>
      </c>
      <c r="I437" s="198"/>
      <c r="J437" s="197">
        <f>ROUND(I437*H437,0)</f>
        <v>0</v>
      </c>
      <c r="K437" s="195" t="s">
        <v>20</v>
      </c>
      <c r="L437" s="45"/>
      <c r="M437" s="199" t="s">
        <v>20</v>
      </c>
      <c r="N437" s="200" t="s">
        <v>45</v>
      </c>
      <c r="O437" s="85"/>
      <c r="P437" s="201">
        <f>O437*H437</f>
        <v>0</v>
      </c>
      <c r="Q437" s="201">
        <v>0</v>
      </c>
      <c r="R437" s="201">
        <f>Q437*H437</f>
        <v>0</v>
      </c>
      <c r="S437" s="201">
        <v>0</v>
      </c>
      <c r="T437" s="202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03" t="s">
        <v>120</v>
      </c>
      <c r="AT437" s="203" t="s">
        <v>115</v>
      </c>
      <c r="AU437" s="203" t="s">
        <v>8</v>
      </c>
      <c r="AY437" s="18" t="s">
        <v>114</v>
      </c>
      <c r="BE437" s="204">
        <f>IF(N437="základní",J437,0)</f>
        <v>0</v>
      </c>
      <c r="BF437" s="204">
        <f>IF(N437="snížená",J437,0)</f>
        <v>0</v>
      </c>
      <c r="BG437" s="204">
        <f>IF(N437="zákl. přenesená",J437,0)</f>
        <v>0</v>
      </c>
      <c r="BH437" s="204">
        <f>IF(N437="sníž. přenesená",J437,0)</f>
        <v>0</v>
      </c>
      <c r="BI437" s="204">
        <f>IF(N437="nulová",J437,0)</f>
        <v>0</v>
      </c>
      <c r="BJ437" s="18" t="s">
        <v>8</v>
      </c>
      <c r="BK437" s="204">
        <f>ROUND(I437*H437,0)</f>
        <v>0</v>
      </c>
      <c r="BL437" s="18" t="s">
        <v>120</v>
      </c>
      <c r="BM437" s="203" t="s">
        <v>642</v>
      </c>
    </row>
    <row r="438" s="2" customFormat="1">
      <c r="A438" s="39"/>
      <c r="B438" s="40"/>
      <c r="C438" s="41"/>
      <c r="D438" s="205" t="s">
        <v>122</v>
      </c>
      <c r="E438" s="41"/>
      <c r="F438" s="206" t="s">
        <v>641</v>
      </c>
      <c r="G438" s="41"/>
      <c r="H438" s="41"/>
      <c r="I438" s="207"/>
      <c r="J438" s="41"/>
      <c r="K438" s="41"/>
      <c r="L438" s="45"/>
      <c r="M438" s="208"/>
      <c r="N438" s="209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122</v>
      </c>
      <c r="AU438" s="18" t="s">
        <v>8</v>
      </c>
    </row>
    <row r="439" s="2" customFormat="1" ht="16.5" customHeight="1">
      <c r="A439" s="39"/>
      <c r="B439" s="40"/>
      <c r="C439" s="193" t="s">
        <v>614</v>
      </c>
      <c r="D439" s="193" t="s">
        <v>115</v>
      </c>
      <c r="E439" s="194" t="s">
        <v>643</v>
      </c>
      <c r="F439" s="195" t="s">
        <v>644</v>
      </c>
      <c r="G439" s="196" t="s">
        <v>457</v>
      </c>
      <c r="H439" s="197">
        <v>1</v>
      </c>
      <c r="I439" s="198"/>
      <c r="J439" s="197">
        <f>ROUND(I439*H439,0)</f>
        <v>0</v>
      </c>
      <c r="K439" s="195" t="s">
        <v>20</v>
      </c>
      <c r="L439" s="45"/>
      <c r="M439" s="199" t="s">
        <v>20</v>
      </c>
      <c r="N439" s="200" t="s">
        <v>45</v>
      </c>
      <c r="O439" s="85"/>
      <c r="P439" s="201">
        <f>O439*H439</f>
        <v>0</v>
      </c>
      <c r="Q439" s="201">
        <v>0</v>
      </c>
      <c r="R439" s="201">
        <f>Q439*H439</f>
        <v>0</v>
      </c>
      <c r="S439" s="201">
        <v>0</v>
      </c>
      <c r="T439" s="202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03" t="s">
        <v>120</v>
      </c>
      <c r="AT439" s="203" t="s">
        <v>115</v>
      </c>
      <c r="AU439" s="203" t="s">
        <v>8</v>
      </c>
      <c r="AY439" s="18" t="s">
        <v>114</v>
      </c>
      <c r="BE439" s="204">
        <f>IF(N439="základní",J439,0)</f>
        <v>0</v>
      </c>
      <c r="BF439" s="204">
        <f>IF(N439="snížená",J439,0)</f>
        <v>0</v>
      </c>
      <c r="BG439" s="204">
        <f>IF(N439="zákl. přenesená",J439,0)</f>
        <v>0</v>
      </c>
      <c r="BH439" s="204">
        <f>IF(N439="sníž. přenesená",J439,0)</f>
        <v>0</v>
      </c>
      <c r="BI439" s="204">
        <f>IF(N439="nulová",J439,0)</f>
        <v>0</v>
      </c>
      <c r="BJ439" s="18" t="s">
        <v>8</v>
      </c>
      <c r="BK439" s="204">
        <f>ROUND(I439*H439,0)</f>
        <v>0</v>
      </c>
      <c r="BL439" s="18" t="s">
        <v>120</v>
      </c>
      <c r="BM439" s="203" t="s">
        <v>645</v>
      </c>
    </row>
    <row r="440" s="2" customFormat="1">
      <c r="A440" s="39"/>
      <c r="B440" s="40"/>
      <c r="C440" s="41"/>
      <c r="D440" s="205" t="s">
        <v>122</v>
      </c>
      <c r="E440" s="41"/>
      <c r="F440" s="206" t="s">
        <v>644</v>
      </c>
      <c r="G440" s="41"/>
      <c r="H440" s="41"/>
      <c r="I440" s="207"/>
      <c r="J440" s="41"/>
      <c r="K440" s="41"/>
      <c r="L440" s="45"/>
      <c r="M440" s="208"/>
      <c r="N440" s="209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122</v>
      </c>
      <c r="AU440" s="18" t="s">
        <v>8</v>
      </c>
    </row>
    <row r="441" s="2" customFormat="1" ht="16.5" customHeight="1">
      <c r="A441" s="39"/>
      <c r="B441" s="40"/>
      <c r="C441" s="193" t="s">
        <v>646</v>
      </c>
      <c r="D441" s="193" t="s">
        <v>115</v>
      </c>
      <c r="E441" s="194" t="s">
        <v>647</v>
      </c>
      <c r="F441" s="195" t="s">
        <v>648</v>
      </c>
      <c r="G441" s="196" t="s">
        <v>150</v>
      </c>
      <c r="H441" s="197">
        <v>0.93999999999999995</v>
      </c>
      <c r="I441" s="198"/>
      <c r="J441" s="197">
        <f>ROUND(I441*H441,0)</f>
        <v>0</v>
      </c>
      <c r="K441" s="195" t="s">
        <v>119</v>
      </c>
      <c r="L441" s="45"/>
      <c r="M441" s="199" t="s">
        <v>20</v>
      </c>
      <c r="N441" s="200" t="s">
        <v>45</v>
      </c>
      <c r="O441" s="85"/>
      <c r="P441" s="201">
        <f>O441*H441</f>
        <v>0</v>
      </c>
      <c r="Q441" s="201">
        <v>0</v>
      </c>
      <c r="R441" s="201">
        <f>Q441*H441</f>
        <v>0</v>
      </c>
      <c r="S441" s="201">
        <v>2.6499999999999999</v>
      </c>
      <c r="T441" s="202">
        <f>S441*H441</f>
        <v>2.4909999999999997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03" t="s">
        <v>120</v>
      </c>
      <c r="AT441" s="203" t="s">
        <v>115</v>
      </c>
      <c r="AU441" s="203" t="s">
        <v>8</v>
      </c>
      <c r="AY441" s="18" t="s">
        <v>114</v>
      </c>
      <c r="BE441" s="204">
        <f>IF(N441="základní",J441,0)</f>
        <v>0</v>
      </c>
      <c r="BF441" s="204">
        <f>IF(N441="snížená",J441,0)</f>
        <v>0</v>
      </c>
      <c r="BG441" s="204">
        <f>IF(N441="zákl. přenesená",J441,0)</f>
        <v>0</v>
      </c>
      <c r="BH441" s="204">
        <f>IF(N441="sníž. přenesená",J441,0)</f>
        <v>0</v>
      </c>
      <c r="BI441" s="204">
        <f>IF(N441="nulová",J441,0)</f>
        <v>0</v>
      </c>
      <c r="BJ441" s="18" t="s">
        <v>8</v>
      </c>
      <c r="BK441" s="204">
        <f>ROUND(I441*H441,0)</f>
        <v>0</v>
      </c>
      <c r="BL441" s="18" t="s">
        <v>120</v>
      </c>
      <c r="BM441" s="203" t="s">
        <v>649</v>
      </c>
    </row>
    <row r="442" s="2" customFormat="1">
      <c r="A442" s="39"/>
      <c r="B442" s="40"/>
      <c r="C442" s="41"/>
      <c r="D442" s="205" t="s">
        <v>122</v>
      </c>
      <c r="E442" s="41"/>
      <c r="F442" s="206" t="s">
        <v>650</v>
      </c>
      <c r="G442" s="41"/>
      <c r="H442" s="41"/>
      <c r="I442" s="207"/>
      <c r="J442" s="41"/>
      <c r="K442" s="41"/>
      <c r="L442" s="45"/>
      <c r="M442" s="208"/>
      <c r="N442" s="209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122</v>
      </c>
      <c r="AU442" s="18" t="s">
        <v>8</v>
      </c>
    </row>
    <row r="443" s="2" customFormat="1">
      <c r="A443" s="39"/>
      <c r="B443" s="40"/>
      <c r="C443" s="41"/>
      <c r="D443" s="210" t="s">
        <v>124</v>
      </c>
      <c r="E443" s="41"/>
      <c r="F443" s="211" t="s">
        <v>651</v>
      </c>
      <c r="G443" s="41"/>
      <c r="H443" s="41"/>
      <c r="I443" s="207"/>
      <c r="J443" s="41"/>
      <c r="K443" s="41"/>
      <c r="L443" s="45"/>
      <c r="M443" s="208"/>
      <c r="N443" s="209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124</v>
      </c>
      <c r="AU443" s="18" t="s">
        <v>8</v>
      </c>
    </row>
    <row r="444" s="12" customFormat="1">
      <c r="A444" s="12"/>
      <c r="B444" s="212"/>
      <c r="C444" s="213"/>
      <c r="D444" s="205" t="s">
        <v>126</v>
      </c>
      <c r="E444" s="214" t="s">
        <v>20</v>
      </c>
      <c r="F444" s="215" t="s">
        <v>652</v>
      </c>
      <c r="G444" s="213"/>
      <c r="H444" s="216">
        <v>0.93999999999999995</v>
      </c>
      <c r="I444" s="217"/>
      <c r="J444" s="213"/>
      <c r="K444" s="213"/>
      <c r="L444" s="218"/>
      <c r="M444" s="219"/>
      <c r="N444" s="220"/>
      <c r="O444" s="220"/>
      <c r="P444" s="220"/>
      <c r="Q444" s="220"/>
      <c r="R444" s="220"/>
      <c r="S444" s="220"/>
      <c r="T444" s="221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T444" s="222" t="s">
        <v>126</v>
      </c>
      <c r="AU444" s="222" t="s">
        <v>8</v>
      </c>
      <c r="AV444" s="12" t="s">
        <v>83</v>
      </c>
      <c r="AW444" s="12" t="s">
        <v>34</v>
      </c>
      <c r="AX444" s="12" t="s">
        <v>8</v>
      </c>
      <c r="AY444" s="222" t="s">
        <v>114</v>
      </c>
    </row>
    <row r="445" s="2" customFormat="1" ht="16.5" customHeight="1">
      <c r="A445" s="39"/>
      <c r="B445" s="40"/>
      <c r="C445" s="193" t="s">
        <v>27</v>
      </c>
      <c r="D445" s="193" t="s">
        <v>115</v>
      </c>
      <c r="E445" s="194" t="s">
        <v>653</v>
      </c>
      <c r="F445" s="195" t="s">
        <v>654</v>
      </c>
      <c r="G445" s="196" t="s">
        <v>270</v>
      </c>
      <c r="H445" s="197">
        <v>1.55</v>
      </c>
      <c r="I445" s="198"/>
      <c r="J445" s="197">
        <f>ROUND(I445*H445,0)</f>
        <v>0</v>
      </c>
      <c r="K445" s="195" t="s">
        <v>20</v>
      </c>
      <c r="L445" s="45"/>
      <c r="M445" s="199" t="s">
        <v>20</v>
      </c>
      <c r="N445" s="200" t="s">
        <v>45</v>
      </c>
      <c r="O445" s="85"/>
      <c r="P445" s="201">
        <f>O445*H445</f>
        <v>0</v>
      </c>
      <c r="Q445" s="201">
        <v>0</v>
      </c>
      <c r="R445" s="201">
        <f>Q445*H445</f>
        <v>0</v>
      </c>
      <c r="S445" s="201">
        <v>0</v>
      </c>
      <c r="T445" s="202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03" t="s">
        <v>120</v>
      </c>
      <c r="AT445" s="203" t="s">
        <v>115</v>
      </c>
      <c r="AU445" s="203" t="s">
        <v>8</v>
      </c>
      <c r="AY445" s="18" t="s">
        <v>114</v>
      </c>
      <c r="BE445" s="204">
        <f>IF(N445="základní",J445,0)</f>
        <v>0</v>
      </c>
      <c r="BF445" s="204">
        <f>IF(N445="snížená",J445,0)</f>
        <v>0</v>
      </c>
      <c r="BG445" s="204">
        <f>IF(N445="zákl. přenesená",J445,0)</f>
        <v>0</v>
      </c>
      <c r="BH445" s="204">
        <f>IF(N445="sníž. přenesená",J445,0)</f>
        <v>0</v>
      </c>
      <c r="BI445" s="204">
        <f>IF(N445="nulová",J445,0)</f>
        <v>0</v>
      </c>
      <c r="BJ445" s="18" t="s">
        <v>8</v>
      </c>
      <c r="BK445" s="204">
        <f>ROUND(I445*H445,0)</f>
        <v>0</v>
      </c>
      <c r="BL445" s="18" t="s">
        <v>120</v>
      </c>
      <c r="BM445" s="203" t="s">
        <v>655</v>
      </c>
    </row>
    <row r="446" s="2" customFormat="1">
      <c r="A446" s="39"/>
      <c r="B446" s="40"/>
      <c r="C446" s="41"/>
      <c r="D446" s="205" t="s">
        <v>122</v>
      </c>
      <c r="E446" s="41"/>
      <c r="F446" s="206" t="s">
        <v>654</v>
      </c>
      <c r="G446" s="41"/>
      <c r="H446" s="41"/>
      <c r="I446" s="207"/>
      <c r="J446" s="41"/>
      <c r="K446" s="41"/>
      <c r="L446" s="45"/>
      <c r="M446" s="208"/>
      <c r="N446" s="209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122</v>
      </c>
      <c r="AU446" s="18" t="s">
        <v>8</v>
      </c>
    </row>
    <row r="447" s="2" customFormat="1" ht="16.5" customHeight="1">
      <c r="A447" s="39"/>
      <c r="B447" s="40"/>
      <c r="C447" s="193" t="s">
        <v>656</v>
      </c>
      <c r="D447" s="193" t="s">
        <v>115</v>
      </c>
      <c r="E447" s="194" t="s">
        <v>657</v>
      </c>
      <c r="F447" s="195" t="s">
        <v>658</v>
      </c>
      <c r="G447" s="196" t="s">
        <v>118</v>
      </c>
      <c r="H447" s="197">
        <v>6.5999999999999996</v>
      </c>
      <c r="I447" s="198"/>
      <c r="J447" s="197">
        <f>ROUND(I447*H447,0)</f>
        <v>0</v>
      </c>
      <c r="K447" s="195" t="s">
        <v>119</v>
      </c>
      <c r="L447" s="45"/>
      <c r="M447" s="199" t="s">
        <v>20</v>
      </c>
      <c r="N447" s="200" t="s">
        <v>45</v>
      </c>
      <c r="O447" s="85"/>
      <c r="P447" s="201">
        <f>O447*H447</f>
        <v>0</v>
      </c>
      <c r="Q447" s="201">
        <v>0</v>
      </c>
      <c r="R447" s="201">
        <f>Q447*H447</f>
        <v>0</v>
      </c>
      <c r="S447" s="201">
        <v>0</v>
      </c>
      <c r="T447" s="202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03" t="s">
        <v>120</v>
      </c>
      <c r="AT447" s="203" t="s">
        <v>115</v>
      </c>
      <c r="AU447" s="203" t="s">
        <v>8</v>
      </c>
      <c r="AY447" s="18" t="s">
        <v>114</v>
      </c>
      <c r="BE447" s="204">
        <f>IF(N447="základní",J447,0)</f>
        <v>0</v>
      </c>
      <c r="BF447" s="204">
        <f>IF(N447="snížená",J447,0)</f>
        <v>0</v>
      </c>
      <c r="BG447" s="204">
        <f>IF(N447="zákl. přenesená",J447,0)</f>
        <v>0</v>
      </c>
      <c r="BH447" s="204">
        <f>IF(N447="sníž. přenesená",J447,0)</f>
        <v>0</v>
      </c>
      <c r="BI447" s="204">
        <f>IF(N447="nulová",J447,0)</f>
        <v>0</v>
      </c>
      <c r="BJ447" s="18" t="s">
        <v>8</v>
      </c>
      <c r="BK447" s="204">
        <f>ROUND(I447*H447,0)</f>
        <v>0</v>
      </c>
      <c r="BL447" s="18" t="s">
        <v>120</v>
      </c>
      <c r="BM447" s="203" t="s">
        <v>659</v>
      </c>
    </row>
    <row r="448" s="2" customFormat="1">
      <c r="A448" s="39"/>
      <c r="B448" s="40"/>
      <c r="C448" s="41"/>
      <c r="D448" s="205" t="s">
        <v>122</v>
      </c>
      <c r="E448" s="41"/>
      <c r="F448" s="206" t="s">
        <v>660</v>
      </c>
      <c r="G448" s="41"/>
      <c r="H448" s="41"/>
      <c r="I448" s="207"/>
      <c r="J448" s="41"/>
      <c r="K448" s="41"/>
      <c r="L448" s="45"/>
      <c r="M448" s="208"/>
      <c r="N448" s="209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122</v>
      </c>
      <c r="AU448" s="18" t="s">
        <v>8</v>
      </c>
    </row>
    <row r="449" s="2" customFormat="1">
      <c r="A449" s="39"/>
      <c r="B449" s="40"/>
      <c r="C449" s="41"/>
      <c r="D449" s="210" t="s">
        <v>124</v>
      </c>
      <c r="E449" s="41"/>
      <c r="F449" s="211" t="s">
        <v>661</v>
      </c>
      <c r="G449" s="41"/>
      <c r="H449" s="41"/>
      <c r="I449" s="207"/>
      <c r="J449" s="41"/>
      <c r="K449" s="41"/>
      <c r="L449" s="45"/>
      <c r="M449" s="208"/>
      <c r="N449" s="209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124</v>
      </c>
      <c r="AU449" s="18" t="s">
        <v>8</v>
      </c>
    </row>
    <row r="450" s="12" customFormat="1">
      <c r="A450" s="12"/>
      <c r="B450" s="212"/>
      <c r="C450" s="213"/>
      <c r="D450" s="205" t="s">
        <v>126</v>
      </c>
      <c r="E450" s="214" t="s">
        <v>20</v>
      </c>
      <c r="F450" s="215" t="s">
        <v>127</v>
      </c>
      <c r="G450" s="213"/>
      <c r="H450" s="216">
        <v>6.5999999999999996</v>
      </c>
      <c r="I450" s="217"/>
      <c r="J450" s="213"/>
      <c r="K450" s="213"/>
      <c r="L450" s="218"/>
      <c r="M450" s="219"/>
      <c r="N450" s="220"/>
      <c r="O450" s="220"/>
      <c r="P450" s="220"/>
      <c r="Q450" s="220"/>
      <c r="R450" s="220"/>
      <c r="S450" s="220"/>
      <c r="T450" s="221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T450" s="222" t="s">
        <v>126</v>
      </c>
      <c r="AU450" s="222" t="s">
        <v>8</v>
      </c>
      <c r="AV450" s="12" t="s">
        <v>83</v>
      </c>
      <c r="AW450" s="12" t="s">
        <v>34</v>
      </c>
      <c r="AX450" s="12" t="s">
        <v>8</v>
      </c>
      <c r="AY450" s="222" t="s">
        <v>114</v>
      </c>
    </row>
    <row r="451" s="2" customFormat="1" ht="16.5" customHeight="1">
      <c r="A451" s="39"/>
      <c r="B451" s="40"/>
      <c r="C451" s="193" t="s">
        <v>618</v>
      </c>
      <c r="D451" s="193" t="s">
        <v>115</v>
      </c>
      <c r="E451" s="194" t="s">
        <v>662</v>
      </c>
      <c r="F451" s="195" t="s">
        <v>663</v>
      </c>
      <c r="G451" s="196" t="s">
        <v>270</v>
      </c>
      <c r="H451" s="197">
        <v>1.55</v>
      </c>
      <c r="I451" s="198"/>
      <c r="J451" s="197">
        <f>ROUND(I451*H451,0)</f>
        <v>0</v>
      </c>
      <c r="K451" s="195" t="s">
        <v>119</v>
      </c>
      <c r="L451" s="45"/>
      <c r="M451" s="199" t="s">
        <v>20</v>
      </c>
      <c r="N451" s="200" t="s">
        <v>45</v>
      </c>
      <c r="O451" s="85"/>
      <c r="P451" s="201">
        <f>O451*H451</f>
        <v>0</v>
      </c>
      <c r="Q451" s="201">
        <v>0</v>
      </c>
      <c r="R451" s="201">
        <f>Q451*H451</f>
        <v>0</v>
      </c>
      <c r="S451" s="201">
        <v>0</v>
      </c>
      <c r="T451" s="202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03" t="s">
        <v>120</v>
      </c>
      <c r="AT451" s="203" t="s">
        <v>115</v>
      </c>
      <c r="AU451" s="203" t="s">
        <v>8</v>
      </c>
      <c r="AY451" s="18" t="s">
        <v>114</v>
      </c>
      <c r="BE451" s="204">
        <f>IF(N451="základní",J451,0)</f>
        <v>0</v>
      </c>
      <c r="BF451" s="204">
        <f>IF(N451="snížená",J451,0)</f>
        <v>0</v>
      </c>
      <c r="BG451" s="204">
        <f>IF(N451="zákl. přenesená",J451,0)</f>
        <v>0</v>
      </c>
      <c r="BH451" s="204">
        <f>IF(N451="sníž. přenesená",J451,0)</f>
        <v>0</v>
      </c>
      <c r="BI451" s="204">
        <f>IF(N451="nulová",J451,0)</f>
        <v>0</v>
      </c>
      <c r="BJ451" s="18" t="s">
        <v>8</v>
      </c>
      <c r="BK451" s="204">
        <f>ROUND(I451*H451,0)</f>
        <v>0</v>
      </c>
      <c r="BL451" s="18" t="s">
        <v>120</v>
      </c>
      <c r="BM451" s="203" t="s">
        <v>664</v>
      </c>
    </row>
    <row r="452" s="2" customFormat="1">
      <c r="A452" s="39"/>
      <c r="B452" s="40"/>
      <c r="C452" s="41"/>
      <c r="D452" s="205" t="s">
        <v>122</v>
      </c>
      <c r="E452" s="41"/>
      <c r="F452" s="206" t="s">
        <v>665</v>
      </c>
      <c r="G452" s="41"/>
      <c r="H452" s="41"/>
      <c r="I452" s="207"/>
      <c r="J452" s="41"/>
      <c r="K452" s="41"/>
      <c r="L452" s="45"/>
      <c r="M452" s="208"/>
      <c r="N452" s="209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122</v>
      </c>
      <c r="AU452" s="18" t="s">
        <v>8</v>
      </c>
    </row>
    <row r="453" s="2" customFormat="1">
      <c r="A453" s="39"/>
      <c r="B453" s="40"/>
      <c r="C453" s="41"/>
      <c r="D453" s="210" t="s">
        <v>124</v>
      </c>
      <c r="E453" s="41"/>
      <c r="F453" s="211" t="s">
        <v>666</v>
      </c>
      <c r="G453" s="41"/>
      <c r="H453" s="41"/>
      <c r="I453" s="207"/>
      <c r="J453" s="41"/>
      <c r="K453" s="41"/>
      <c r="L453" s="45"/>
      <c r="M453" s="208"/>
      <c r="N453" s="209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124</v>
      </c>
      <c r="AU453" s="18" t="s">
        <v>8</v>
      </c>
    </row>
    <row r="454" s="12" customFormat="1">
      <c r="A454" s="12"/>
      <c r="B454" s="212"/>
      <c r="C454" s="213"/>
      <c r="D454" s="205" t="s">
        <v>126</v>
      </c>
      <c r="E454" s="214" t="s">
        <v>20</v>
      </c>
      <c r="F454" s="215" t="s">
        <v>667</v>
      </c>
      <c r="G454" s="213"/>
      <c r="H454" s="216">
        <v>1.55</v>
      </c>
      <c r="I454" s="217"/>
      <c r="J454" s="213"/>
      <c r="K454" s="213"/>
      <c r="L454" s="218"/>
      <c r="M454" s="219"/>
      <c r="N454" s="220"/>
      <c r="O454" s="220"/>
      <c r="P454" s="220"/>
      <c r="Q454" s="220"/>
      <c r="R454" s="220"/>
      <c r="S454" s="220"/>
      <c r="T454" s="221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T454" s="222" t="s">
        <v>126</v>
      </c>
      <c r="AU454" s="222" t="s">
        <v>8</v>
      </c>
      <c r="AV454" s="12" t="s">
        <v>83</v>
      </c>
      <c r="AW454" s="12" t="s">
        <v>34</v>
      </c>
      <c r="AX454" s="12" t="s">
        <v>8</v>
      </c>
      <c r="AY454" s="222" t="s">
        <v>114</v>
      </c>
    </row>
    <row r="455" s="11" customFormat="1" ht="25.92" customHeight="1">
      <c r="A455" s="11"/>
      <c r="B455" s="179"/>
      <c r="C455" s="180"/>
      <c r="D455" s="181" t="s">
        <v>73</v>
      </c>
      <c r="E455" s="182" t="s">
        <v>646</v>
      </c>
      <c r="F455" s="182" t="s">
        <v>668</v>
      </c>
      <c r="G455" s="180"/>
      <c r="H455" s="180"/>
      <c r="I455" s="183"/>
      <c r="J455" s="184">
        <f>BK455</f>
        <v>0</v>
      </c>
      <c r="K455" s="180"/>
      <c r="L455" s="185"/>
      <c r="M455" s="186"/>
      <c r="N455" s="187"/>
      <c r="O455" s="187"/>
      <c r="P455" s="188">
        <f>SUM(P456:P459)</f>
        <v>0</v>
      </c>
      <c r="Q455" s="187"/>
      <c r="R455" s="188">
        <f>SUM(R456:R459)</f>
        <v>0</v>
      </c>
      <c r="S455" s="187"/>
      <c r="T455" s="189">
        <f>SUM(T456:T459)</f>
        <v>0</v>
      </c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  <c r="AE455" s="11"/>
      <c r="AR455" s="190" t="s">
        <v>8</v>
      </c>
      <c r="AT455" s="191" t="s">
        <v>73</v>
      </c>
      <c r="AU455" s="191" t="s">
        <v>74</v>
      </c>
      <c r="AY455" s="190" t="s">
        <v>114</v>
      </c>
      <c r="BK455" s="192">
        <f>SUM(BK456:BK459)</f>
        <v>0</v>
      </c>
    </row>
    <row r="456" s="2" customFormat="1" ht="16.5" customHeight="1">
      <c r="A456" s="39"/>
      <c r="B456" s="40"/>
      <c r="C456" s="193" t="s">
        <v>669</v>
      </c>
      <c r="D456" s="193" t="s">
        <v>115</v>
      </c>
      <c r="E456" s="194" t="s">
        <v>670</v>
      </c>
      <c r="F456" s="195" t="s">
        <v>671</v>
      </c>
      <c r="G456" s="196" t="s">
        <v>270</v>
      </c>
      <c r="H456" s="197">
        <v>346.42000000000002</v>
      </c>
      <c r="I456" s="198"/>
      <c r="J456" s="197">
        <f>ROUND(I456*H456,0)</f>
        <v>0</v>
      </c>
      <c r="K456" s="195" t="s">
        <v>119</v>
      </c>
      <c r="L456" s="45"/>
      <c r="M456" s="199" t="s">
        <v>20</v>
      </c>
      <c r="N456" s="200" t="s">
        <v>45</v>
      </c>
      <c r="O456" s="85"/>
      <c r="P456" s="201">
        <f>O456*H456</f>
        <v>0</v>
      </c>
      <c r="Q456" s="201">
        <v>0</v>
      </c>
      <c r="R456" s="201">
        <f>Q456*H456</f>
        <v>0</v>
      </c>
      <c r="S456" s="201">
        <v>0</v>
      </c>
      <c r="T456" s="202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03" t="s">
        <v>120</v>
      </c>
      <c r="AT456" s="203" t="s">
        <v>115</v>
      </c>
      <c r="AU456" s="203" t="s">
        <v>8</v>
      </c>
      <c r="AY456" s="18" t="s">
        <v>114</v>
      </c>
      <c r="BE456" s="204">
        <f>IF(N456="základní",J456,0)</f>
        <v>0</v>
      </c>
      <c r="BF456" s="204">
        <f>IF(N456="snížená",J456,0)</f>
        <v>0</v>
      </c>
      <c r="BG456" s="204">
        <f>IF(N456="zákl. přenesená",J456,0)</f>
        <v>0</v>
      </c>
      <c r="BH456" s="204">
        <f>IF(N456="sníž. přenesená",J456,0)</f>
        <v>0</v>
      </c>
      <c r="BI456" s="204">
        <f>IF(N456="nulová",J456,0)</f>
        <v>0</v>
      </c>
      <c r="BJ456" s="18" t="s">
        <v>8</v>
      </c>
      <c r="BK456" s="204">
        <f>ROUND(I456*H456,0)</f>
        <v>0</v>
      </c>
      <c r="BL456" s="18" t="s">
        <v>120</v>
      </c>
      <c r="BM456" s="203" t="s">
        <v>672</v>
      </c>
    </row>
    <row r="457" s="2" customFormat="1">
      <c r="A457" s="39"/>
      <c r="B457" s="40"/>
      <c r="C457" s="41"/>
      <c r="D457" s="205" t="s">
        <v>122</v>
      </c>
      <c r="E457" s="41"/>
      <c r="F457" s="206" t="s">
        <v>673</v>
      </c>
      <c r="G457" s="41"/>
      <c r="H457" s="41"/>
      <c r="I457" s="207"/>
      <c r="J457" s="41"/>
      <c r="K457" s="41"/>
      <c r="L457" s="45"/>
      <c r="M457" s="208"/>
      <c r="N457" s="209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122</v>
      </c>
      <c r="AU457" s="18" t="s">
        <v>8</v>
      </c>
    </row>
    <row r="458" s="2" customFormat="1">
      <c r="A458" s="39"/>
      <c r="B458" s="40"/>
      <c r="C458" s="41"/>
      <c r="D458" s="210" t="s">
        <v>124</v>
      </c>
      <c r="E458" s="41"/>
      <c r="F458" s="211" t="s">
        <v>674</v>
      </c>
      <c r="G458" s="41"/>
      <c r="H458" s="41"/>
      <c r="I458" s="207"/>
      <c r="J458" s="41"/>
      <c r="K458" s="41"/>
      <c r="L458" s="45"/>
      <c r="M458" s="208"/>
      <c r="N458" s="209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124</v>
      </c>
      <c r="AU458" s="18" t="s">
        <v>8</v>
      </c>
    </row>
    <row r="459" s="12" customFormat="1">
      <c r="A459" s="12"/>
      <c r="B459" s="212"/>
      <c r="C459" s="213"/>
      <c r="D459" s="205" t="s">
        <v>126</v>
      </c>
      <c r="E459" s="214" t="s">
        <v>20</v>
      </c>
      <c r="F459" s="215" t="s">
        <v>675</v>
      </c>
      <c r="G459" s="213"/>
      <c r="H459" s="216">
        <v>346.42000000000002</v>
      </c>
      <c r="I459" s="217"/>
      <c r="J459" s="213"/>
      <c r="K459" s="213"/>
      <c r="L459" s="218"/>
      <c r="M459" s="219"/>
      <c r="N459" s="220"/>
      <c r="O459" s="220"/>
      <c r="P459" s="220"/>
      <c r="Q459" s="220"/>
      <c r="R459" s="220"/>
      <c r="S459" s="220"/>
      <c r="T459" s="221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T459" s="222" t="s">
        <v>126</v>
      </c>
      <c r="AU459" s="222" t="s">
        <v>8</v>
      </c>
      <c r="AV459" s="12" t="s">
        <v>83</v>
      </c>
      <c r="AW459" s="12" t="s">
        <v>34</v>
      </c>
      <c r="AX459" s="12" t="s">
        <v>8</v>
      </c>
      <c r="AY459" s="222" t="s">
        <v>114</v>
      </c>
    </row>
    <row r="460" s="11" customFormat="1" ht="25.92" customHeight="1">
      <c r="A460" s="11"/>
      <c r="B460" s="179"/>
      <c r="C460" s="180"/>
      <c r="D460" s="181" t="s">
        <v>73</v>
      </c>
      <c r="E460" s="182" t="s">
        <v>676</v>
      </c>
      <c r="F460" s="182" t="s">
        <v>677</v>
      </c>
      <c r="G460" s="180"/>
      <c r="H460" s="180"/>
      <c r="I460" s="183"/>
      <c r="J460" s="184">
        <f>BK460</f>
        <v>0</v>
      </c>
      <c r="K460" s="180"/>
      <c r="L460" s="185"/>
      <c r="M460" s="186"/>
      <c r="N460" s="187"/>
      <c r="O460" s="187"/>
      <c r="P460" s="188">
        <f>SUM(P461:P476)</f>
        <v>0</v>
      </c>
      <c r="Q460" s="187"/>
      <c r="R460" s="188">
        <f>SUM(R461:R476)</f>
        <v>0</v>
      </c>
      <c r="S460" s="187"/>
      <c r="T460" s="189">
        <f>SUM(T461:T476)</f>
        <v>0</v>
      </c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  <c r="AE460" s="11"/>
      <c r="AR460" s="190" t="s">
        <v>8</v>
      </c>
      <c r="AT460" s="191" t="s">
        <v>73</v>
      </c>
      <c r="AU460" s="191" t="s">
        <v>74</v>
      </c>
      <c r="AY460" s="190" t="s">
        <v>114</v>
      </c>
      <c r="BK460" s="192">
        <f>SUM(BK461:BK476)</f>
        <v>0</v>
      </c>
    </row>
    <row r="461" s="2" customFormat="1" ht="16.5" customHeight="1">
      <c r="A461" s="39"/>
      <c r="B461" s="40"/>
      <c r="C461" s="193" t="s">
        <v>622</v>
      </c>
      <c r="D461" s="193" t="s">
        <v>115</v>
      </c>
      <c r="E461" s="194" t="s">
        <v>678</v>
      </c>
      <c r="F461" s="195" t="s">
        <v>679</v>
      </c>
      <c r="G461" s="196" t="s">
        <v>680</v>
      </c>
      <c r="H461" s="197">
        <v>1</v>
      </c>
      <c r="I461" s="198"/>
      <c r="J461" s="197">
        <f>ROUND(I461*H461,0)</f>
        <v>0</v>
      </c>
      <c r="K461" s="195" t="s">
        <v>20</v>
      </c>
      <c r="L461" s="45"/>
      <c r="M461" s="199" t="s">
        <v>20</v>
      </c>
      <c r="N461" s="200" t="s">
        <v>45</v>
      </c>
      <c r="O461" s="85"/>
      <c r="P461" s="201">
        <f>O461*H461</f>
        <v>0</v>
      </c>
      <c r="Q461" s="201">
        <v>0</v>
      </c>
      <c r="R461" s="201">
        <f>Q461*H461</f>
        <v>0</v>
      </c>
      <c r="S461" s="201">
        <v>0</v>
      </c>
      <c r="T461" s="202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03" t="s">
        <v>120</v>
      </c>
      <c r="AT461" s="203" t="s">
        <v>115</v>
      </c>
      <c r="AU461" s="203" t="s">
        <v>8</v>
      </c>
      <c r="AY461" s="18" t="s">
        <v>114</v>
      </c>
      <c r="BE461" s="204">
        <f>IF(N461="základní",J461,0)</f>
        <v>0</v>
      </c>
      <c r="BF461" s="204">
        <f>IF(N461="snížená",J461,0)</f>
        <v>0</v>
      </c>
      <c r="BG461" s="204">
        <f>IF(N461="zákl. přenesená",J461,0)</f>
        <v>0</v>
      </c>
      <c r="BH461" s="204">
        <f>IF(N461="sníž. přenesená",J461,0)</f>
        <v>0</v>
      </c>
      <c r="BI461" s="204">
        <f>IF(N461="nulová",J461,0)</f>
        <v>0</v>
      </c>
      <c r="BJ461" s="18" t="s">
        <v>8</v>
      </c>
      <c r="BK461" s="204">
        <f>ROUND(I461*H461,0)</f>
        <v>0</v>
      </c>
      <c r="BL461" s="18" t="s">
        <v>120</v>
      </c>
      <c r="BM461" s="203" t="s">
        <v>681</v>
      </c>
    </row>
    <row r="462" s="2" customFormat="1">
      <c r="A462" s="39"/>
      <c r="B462" s="40"/>
      <c r="C462" s="41"/>
      <c r="D462" s="205" t="s">
        <v>122</v>
      </c>
      <c r="E462" s="41"/>
      <c r="F462" s="206" t="s">
        <v>679</v>
      </c>
      <c r="G462" s="41"/>
      <c r="H462" s="41"/>
      <c r="I462" s="207"/>
      <c r="J462" s="41"/>
      <c r="K462" s="41"/>
      <c r="L462" s="45"/>
      <c r="M462" s="208"/>
      <c r="N462" s="209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122</v>
      </c>
      <c r="AU462" s="18" t="s">
        <v>8</v>
      </c>
    </row>
    <row r="463" s="2" customFormat="1" ht="16.5" customHeight="1">
      <c r="A463" s="39"/>
      <c r="B463" s="40"/>
      <c r="C463" s="193" t="s">
        <v>682</v>
      </c>
      <c r="D463" s="193" t="s">
        <v>115</v>
      </c>
      <c r="E463" s="194" t="s">
        <v>683</v>
      </c>
      <c r="F463" s="195" t="s">
        <v>684</v>
      </c>
      <c r="G463" s="196" t="s">
        <v>680</v>
      </c>
      <c r="H463" s="197">
        <v>1</v>
      </c>
      <c r="I463" s="198"/>
      <c r="J463" s="197">
        <f>ROUND(I463*H463,0)</f>
        <v>0</v>
      </c>
      <c r="K463" s="195" t="s">
        <v>20</v>
      </c>
      <c r="L463" s="45"/>
      <c r="M463" s="199" t="s">
        <v>20</v>
      </c>
      <c r="N463" s="200" t="s">
        <v>45</v>
      </c>
      <c r="O463" s="85"/>
      <c r="P463" s="201">
        <f>O463*H463</f>
        <v>0</v>
      </c>
      <c r="Q463" s="201">
        <v>0</v>
      </c>
      <c r="R463" s="201">
        <f>Q463*H463</f>
        <v>0</v>
      </c>
      <c r="S463" s="201">
        <v>0</v>
      </c>
      <c r="T463" s="202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03" t="s">
        <v>120</v>
      </c>
      <c r="AT463" s="203" t="s">
        <v>115</v>
      </c>
      <c r="AU463" s="203" t="s">
        <v>8</v>
      </c>
      <c r="AY463" s="18" t="s">
        <v>114</v>
      </c>
      <c r="BE463" s="204">
        <f>IF(N463="základní",J463,0)</f>
        <v>0</v>
      </c>
      <c r="BF463" s="204">
        <f>IF(N463="snížená",J463,0)</f>
        <v>0</v>
      </c>
      <c r="BG463" s="204">
        <f>IF(N463="zákl. přenesená",J463,0)</f>
        <v>0</v>
      </c>
      <c r="BH463" s="204">
        <f>IF(N463="sníž. přenesená",J463,0)</f>
        <v>0</v>
      </c>
      <c r="BI463" s="204">
        <f>IF(N463="nulová",J463,0)</f>
        <v>0</v>
      </c>
      <c r="BJ463" s="18" t="s">
        <v>8</v>
      </c>
      <c r="BK463" s="204">
        <f>ROUND(I463*H463,0)</f>
        <v>0</v>
      </c>
      <c r="BL463" s="18" t="s">
        <v>120</v>
      </c>
      <c r="BM463" s="203" t="s">
        <v>685</v>
      </c>
    </row>
    <row r="464" s="2" customFormat="1">
      <c r="A464" s="39"/>
      <c r="B464" s="40"/>
      <c r="C464" s="41"/>
      <c r="D464" s="205" t="s">
        <v>122</v>
      </c>
      <c r="E464" s="41"/>
      <c r="F464" s="206" t="s">
        <v>684</v>
      </c>
      <c r="G464" s="41"/>
      <c r="H464" s="41"/>
      <c r="I464" s="207"/>
      <c r="J464" s="41"/>
      <c r="K464" s="41"/>
      <c r="L464" s="45"/>
      <c r="M464" s="208"/>
      <c r="N464" s="209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122</v>
      </c>
      <c r="AU464" s="18" t="s">
        <v>8</v>
      </c>
    </row>
    <row r="465" s="2" customFormat="1" ht="16.5" customHeight="1">
      <c r="A465" s="39"/>
      <c r="B465" s="40"/>
      <c r="C465" s="193" t="s">
        <v>626</v>
      </c>
      <c r="D465" s="193" t="s">
        <v>115</v>
      </c>
      <c r="E465" s="194" t="s">
        <v>686</v>
      </c>
      <c r="F465" s="195" t="s">
        <v>687</v>
      </c>
      <c r="G465" s="196" t="s">
        <v>680</v>
      </c>
      <c r="H465" s="197">
        <v>1</v>
      </c>
      <c r="I465" s="198"/>
      <c r="J465" s="197">
        <f>ROUND(I465*H465,0)</f>
        <v>0</v>
      </c>
      <c r="K465" s="195" t="s">
        <v>20</v>
      </c>
      <c r="L465" s="45"/>
      <c r="M465" s="199" t="s">
        <v>20</v>
      </c>
      <c r="N465" s="200" t="s">
        <v>45</v>
      </c>
      <c r="O465" s="85"/>
      <c r="P465" s="201">
        <f>O465*H465</f>
        <v>0</v>
      </c>
      <c r="Q465" s="201">
        <v>0</v>
      </c>
      <c r="R465" s="201">
        <f>Q465*H465</f>
        <v>0</v>
      </c>
      <c r="S465" s="201">
        <v>0</v>
      </c>
      <c r="T465" s="202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03" t="s">
        <v>120</v>
      </c>
      <c r="AT465" s="203" t="s">
        <v>115</v>
      </c>
      <c r="AU465" s="203" t="s">
        <v>8</v>
      </c>
      <c r="AY465" s="18" t="s">
        <v>114</v>
      </c>
      <c r="BE465" s="204">
        <f>IF(N465="základní",J465,0)</f>
        <v>0</v>
      </c>
      <c r="BF465" s="204">
        <f>IF(N465="snížená",J465,0)</f>
        <v>0</v>
      </c>
      <c r="BG465" s="204">
        <f>IF(N465="zákl. přenesená",J465,0)</f>
        <v>0</v>
      </c>
      <c r="BH465" s="204">
        <f>IF(N465="sníž. přenesená",J465,0)</f>
        <v>0</v>
      </c>
      <c r="BI465" s="204">
        <f>IF(N465="nulová",J465,0)</f>
        <v>0</v>
      </c>
      <c r="BJ465" s="18" t="s">
        <v>8</v>
      </c>
      <c r="BK465" s="204">
        <f>ROUND(I465*H465,0)</f>
        <v>0</v>
      </c>
      <c r="BL465" s="18" t="s">
        <v>120</v>
      </c>
      <c r="BM465" s="203" t="s">
        <v>688</v>
      </c>
    </row>
    <row r="466" s="2" customFormat="1">
      <c r="A466" s="39"/>
      <c r="B466" s="40"/>
      <c r="C466" s="41"/>
      <c r="D466" s="205" t="s">
        <v>122</v>
      </c>
      <c r="E466" s="41"/>
      <c r="F466" s="206" t="s">
        <v>687</v>
      </c>
      <c r="G466" s="41"/>
      <c r="H466" s="41"/>
      <c r="I466" s="207"/>
      <c r="J466" s="41"/>
      <c r="K466" s="41"/>
      <c r="L466" s="45"/>
      <c r="M466" s="208"/>
      <c r="N466" s="209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122</v>
      </c>
      <c r="AU466" s="18" t="s">
        <v>8</v>
      </c>
    </row>
    <row r="467" s="2" customFormat="1" ht="16.5" customHeight="1">
      <c r="A467" s="39"/>
      <c r="B467" s="40"/>
      <c r="C467" s="193" t="s">
        <v>689</v>
      </c>
      <c r="D467" s="193" t="s">
        <v>115</v>
      </c>
      <c r="E467" s="194" t="s">
        <v>690</v>
      </c>
      <c r="F467" s="195" t="s">
        <v>691</v>
      </c>
      <c r="G467" s="196" t="s">
        <v>692</v>
      </c>
      <c r="H467" s="197">
        <v>1</v>
      </c>
      <c r="I467" s="198"/>
      <c r="J467" s="197">
        <f>ROUND(I467*H467,0)</f>
        <v>0</v>
      </c>
      <c r="K467" s="195" t="s">
        <v>20</v>
      </c>
      <c r="L467" s="45"/>
      <c r="M467" s="199" t="s">
        <v>20</v>
      </c>
      <c r="N467" s="200" t="s">
        <v>45</v>
      </c>
      <c r="O467" s="85"/>
      <c r="P467" s="201">
        <f>O467*H467</f>
        <v>0</v>
      </c>
      <c r="Q467" s="201">
        <v>0</v>
      </c>
      <c r="R467" s="201">
        <f>Q467*H467</f>
        <v>0</v>
      </c>
      <c r="S467" s="201">
        <v>0</v>
      </c>
      <c r="T467" s="202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03" t="s">
        <v>120</v>
      </c>
      <c r="AT467" s="203" t="s">
        <v>115</v>
      </c>
      <c r="AU467" s="203" t="s">
        <v>8</v>
      </c>
      <c r="AY467" s="18" t="s">
        <v>114</v>
      </c>
      <c r="BE467" s="204">
        <f>IF(N467="základní",J467,0)</f>
        <v>0</v>
      </c>
      <c r="BF467" s="204">
        <f>IF(N467="snížená",J467,0)</f>
        <v>0</v>
      </c>
      <c r="BG467" s="204">
        <f>IF(N467="zákl. přenesená",J467,0)</f>
        <v>0</v>
      </c>
      <c r="BH467" s="204">
        <f>IF(N467="sníž. přenesená",J467,0)</f>
        <v>0</v>
      </c>
      <c r="BI467" s="204">
        <f>IF(N467="nulová",J467,0)</f>
        <v>0</v>
      </c>
      <c r="BJ467" s="18" t="s">
        <v>8</v>
      </c>
      <c r="BK467" s="204">
        <f>ROUND(I467*H467,0)</f>
        <v>0</v>
      </c>
      <c r="BL467" s="18" t="s">
        <v>120</v>
      </c>
      <c r="BM467" s="203" t="s">
        <v>693</v>
      </c>
    </row>
    <row r="468" s="2" customFormat="1">
      <c r="A468" s="39"/>
      <c r="B468" s="40"/>
      <c r="C468" s="41"/>
      <c r="D468" s="205" t="s">
        <v>122</v>
      </c>
      <c r="E468" s="41"/>
      <c r="F468" s="206" t="s">
        <v>691</v>
      </c>
      <c r="G468" s="41"/>
      <c r="H468" s="41"/>
      <c r="I468" s="207"/>
      <c r="J468" s="41"/>
      <c r="K468" s="41"/>
      <c r="L468" s="45"/>
      <c r="M468" s="208"/>
      <c r="N468" s="209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122</v>
      </c>
      <c r="AU468" s="18" t="s">
        <v>8</v>
      </c>
    </row>
    <row r="469" s="2" customFormat="1" ht="16.5" customHeight="1">
      <c r="A469" s="39"/>
      <c r="B469" s="40"/>
      <c r="C469" s="193" t="s">
        <v>694</v>
      </c>
      <c r="D469" s="193" t="s">
        <v>115</v>
      </c>
      <c r="E469" s="194" t="s">
        <v>695</v>
      </c>
      <c r="F469" s="195" t="s">
        <v>696</v>
      </c>
      <c r="G469" s="196" t="s">
        <v>680</v>
      </c>
      <c r="H469" s="197">
        <v>1</v>
      </c>
      <c r="I469" s="198"/>
      <c r="J469" s="197">
        <f>ROUND(I469*H469,0)</f>
        <v>0</v>
      </c>
      <c r="K469" s="195" t="s">
        <v>20</v>
      </c>
      <c r="L469" s="45"/>
      <c r="M469" s="199" t="s">
        <v>20</v>
      </c>
      <c r="N469" s="200" t="s">
        <v>45</v>
      </c>
      <c r="O469" s="85"/>
      <c r="P469" s="201">
        <f>O469*H469</f>
        <v>0</v>
      </c>
      <c r="Q469" s="201">
        <v>0</v>
      </c>
      <c r="R469" s="201">
        <f>Q469*H469</f>
        <v>0</v>
      </c>
      <c r="S469" s="201">
        <v>0</v>
      </c>
      <c r="T469" s="202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03" t="s">
        <v>120</v>
      </c>
      <c r="AT469" s="203" t="s">
        <v>115</v>
      </c>
      <c r="AU469" s="203" t="s">
        <v>8</v>
      </c>
      <c r="AY469" s="18" t="s">
        <v>114</v>
      </c>
      <c r="BE469" s="204">
        <f>IF(N469="základní",J469,0)</f>
        <v>0</v>
      </c>
      <c r="BF469" s="204">
        <f>IF(N469="snížená",J469,0)</f>
        <v>0</v>
      </c>
      <c r="BG469" s="204">
        <f>IF(N469="zákl. přenesená",J469,0)</f>
        <v>0</v>
      </c>
      <c r="BH469" s="204">
        <f>IF(N469="sníž. přenesená",J469,0)</f>
        <v>0</v>
      </c>
      <c r="BI469" s="204">
        <f>IF(N469="nulová",J469,0)</f>
        <v>0</v>
      </c>
      <c r="BJ469" s="18" t="s">
        <v>8</v>
      </c>
      <c r="BK469" s="204">
        <f>ROUND(I469*H469,0)</f>
        <v>0</v>
      </c>
      <c r="BL469" s="18" t="s">
        <v>120</v>
      </c>
      <c r="BM469" s="203" t="s">
        <v>697</v>
      </c>
    </row>
    <row r="470" s="2" customFormat="1">
      <c r="A470" s="39"/>
      <c r="B470" s="40"/>
      <c r="C470" s="41"/>
      <c r="D470" s="205" t="s">
        <v>122</v>
      </c>
      <c r="E470" s="41"/>
      <c r="F470" s="206" t="s">
        <v>696</v>
      </c>
      <c r="G470" s="41"/>
      <c r="H470" s="41"/>
      <c r="I470" s="207"/>
      <c r="J470" s="41"/>
      <c r="K470" s="41"/>
      <c r="L470" s="45"/>
      <c r="M470" s="208"/>
      <c r="N470" s="209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122</v>
      </c>
      <c r="AU470" s="18" t="s">
        <v>8</v>
      </c>
    </row>
    <row r="471" s="2" customFormat="1" ht="16.5" customHeight="1">
      <c r="A471" s="39"/>
      <c r="B471" s="40"/>
      <c r="C471" s="193" t="s">
        <v>698</v>
      </c>
      <c r="D471" s="193" t="s">
        <v>115</v>
      </c>
      <c r="E471" s="194" t="s">
        <v>699</v>
      </c>
      <c r="F471" s="195" t="s">
        <v>700</v>
      </c>
      <c r="G471" s="196" t="s">
        <v>680</v>
      </c>
      <c r="H471" s="197">
        <v>1</v>
      </c>
      <c r="I471" s="198"/>
      <c r="J471" s="197">
        <f>ROUND(I471*H471,0)</f>
        <v>0</v>
      </c>
      <c r="K471" s="195" t="s">
        <v>20</v>
      </c>
      <c r="L471" s="45"/>
      <c r="M471" s="199" t="s">
        <v>20</v>
      </c>
      <c r="N471" s="200" t="s">
        <v>45</v>
      </c>
      <c r="O471" s="85"/>
      <c r="P471" s="201">
        <f>O471*H471</f>
        <v>0</v>
      </c>
      <c r="Q471" s="201">
        <v>0</v>
      </c>
      <c r="R471" s="201">
        <f>Q471*H471</f>
        <v>0</v>
      </c>
      <c r="S471" s="201">
        <v>0</v>
      </c>
      <c r="T471" s="202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03" t="s">
        <v>120</v>
      </c>
      <c r="AT471" s="203" t="s">
        <v>115</v>
      </c>
      <c r="AU471" s="203" t="s">
        <v>8</v>
      </c>
      <c r="AY471" s="18" t="s">
        <v>114</v>
      </c>
      <c r="BE471" s="204">
        <f>IF(N471="základní",J471,0)</f>
        <v>0</v>
      </c>
      <c r="BF471" s="204">
        <f>IF(N471="snížená",J471,0)</f>
        <v>0</v>
      </c>
      <c r="BG471" s="204">
        <f>IF(N471="zákl. přenesená",J471,0)</f>
        <v>0</v>
      </c>
      <c r="BH471" s="204">
        <f>IF(N471="sníž. přenesená",J471,0)</f>
        <v>0</v>
      </c>
      <c r="BI471" s="204">
        <f>IF(N471="nulová",J471,0)</f>
        <v>0</v>
      </c>
      <c r="BJ471" s="18" t="s">
        <v>8</v>
      </c>
      <c r="BK471" s="204">
        <f>ROUND(I471*H471,0)</f>
        <v>0</v>
      </c>
      <c r="BL471" s="18" t="s">
        <v>120</v>
      </c>
      <c r="BM471" s="203" t="s">
        <v>701</v>
      </c>
    </row>
    <row r="472" s="2" customFormat="1">
      <c r="A472" s="39"/>
      <c r="B472" s="40"/>
      <c r="C472" s="41"/>
      <c r="D472" s="205" t="s">
        <v>122</v>
      </c>
      <c r="E472" s="41"/>
      <c r="F472" s="206" t="s">
        <v>700</v>
      </c>
      <c r="G472" s="41"/>
      <c r="H472" s="41"/>
      <c r="I472" s="207"/>
      <c r="J472" s="41"/>
      <c r="K472" s="41"/>
      <c r="L472" s="45"/>
      <c r="M472" s="208"/>
      <c r="N472" s="209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122</v>
      </c>
      <c r="AU472" s="18" t="s">
        <v>8</v>
      </c>
    </row>
    <row r="473" s="2" customFormat="1" ht="16.5" customHeight="1">
      <c r="A473" s="39"/>
      <c r="B473" s="40"/>
      <c r="C473" s="193" t="s">
        <v>702</v>
      </c>
      <c r="D473" s="193" t="s">
        <v>115</v>
      </c>
      <c r="E473" s="194" t="s">
        <v>703</v>
      </c>
      <c r="F473" s="195" t="s">
        <v>704</v>
      </c>
      <c r="G473" s="196" t="s">
        <v>680</v>
      </c>
      <c r="H473" s="197">
        <v>1</v>
      </c>
      <c r="I473" s="198"/>
      <c r="J473" s="197">
        <f>ROUND(I473*H473,0)</f>
        <v>0</v>
      </c>
      <c r="K473" s="195" t="s">
        <v>20</v>
      </c>
      <c r="L473" s="45"/>
      <c r="M473" s="199" t="s">
        <v>20</v>
      </c>
      <c r="N473" s="200" t="s">
        <v>45</v>
      </c>
      <c r="O473" s="85"/>
      <c r="P473" s="201">
        <f>O473*H473</f>
        <v>0</v>
      </c>
      <c r="Q473" s="201">
        <v>0</v>
      </c>
      <c r="R473" s="201">
        <f>Q473*H473</f>
        <v>0</v>
      </c>
      <c r="S473" s="201">
        <v>0</v>
      </c>
      <c r="T473" s="202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03" t="s">
        <v>120</v>
      </c>
      <c r="AT473" s="203" t="s">
        <v>115</v>
      </c>
      <c r="AU473" s="203" t="s">
        <v>8</v>
      </c>
      <c r="AY473" s="18" t="s">
        <v>114</v>
      </c>
      <c r="BE473" s="204">
        <f>IF(N473="základní",J473,0)</f>
        <v>0</v>
      </c>
      <c r="BF473" s="204">
        <f>IF(N473="snížená",J473,0)</f>
        <v>0</v>
      </c>
      <c r="BG473" s="204">
        <f>IF(N473="zákl. přenesená",J473,0)</f>
        <v>0</v>
      </c>
      <c r="BH473" s="204">
        <f>IF(N473="sníž. přenesená",J473,0)</f>
        <v>0</v>
      </c>
      <c r="BI473" s="204">
        <f>IF(N473="nulová",J473,0)</f>
        <v>0</v>
      </c>
      <c r="BJ473" s="18" t="s">
        <v>8</v>
      </c>
      <c r="BK473" s="204">
        <f>ROUND(I473*H473,0)</f>
        <v>0</v>
      </c>
      <c r="BL473" s="18" t="s">
        <v>120</v>
      </c>
      <c r="BM473" s="203" t="s">
        <v>705</v>
      </c>
    </row>
    <row r="474" s="2" customFormat="1">
      <c r="A474" s="39"/>
      <c r="B474" s="40"/>
      <c r="C474" s="41"/>
      <c r="D474" s="205" t="s">
        <v>122</v>
      </c>
      <c r="E474" s="41"/>
      <c r="F474" s="206" t="s">
        <v>704</v>
      </c>
      <c r="G474" s="41"/>
      <c r="H474" s="41"/>
      <c r="I474" s="207"/>
      <c r="J474" s="41"/>
      <c r="K474" s="41"/>
      <c r="L474" s="45"/>
      <c r="M474" s="208"/>
      <c r="N474" s="209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122</v>
      </c>
      <c r="AU474" s="18" t="s">
        <v>8</v>
      </c>
    </row>
    <row r="475" s="2" customFormat="1" ht="16.5" customHeight="1">
      <c r="A475" s="39"/>
      <c r="B475" s="40"/>
      <c r="C475" s="193" t="s">
        <v>706</v>
      </c>
      <c r="D475" s="193" t="s">
        <v>115</v>
      </c>
      <c r="E475" s="194" t="s">
        <v>707</v>
      </c>
      <c r="F475" s="195" t="s">
        <v>708</v>
      </c>
      <c r="G475" s="196" t="s">
        <v>680</v>
      </c>
      <c r="H475" s="197">
        <v>1</v>
      </c>
      <c r="I475" s="198"/>
      <c r="J475" s="197">
        <f>ROUND(I475*H475,0)</f>
        <v>0</v>
      </c>
      <c r="K475" s="195" t="s">
        <v>20</v>
      </c>
      <c r="L475" s="45"/>
      <c r="M475" s="199" t="s">
        <v>20</v>
      </c>
      <c r="N475" s="200" t="s">
        <v>45</v>
      </c>
      <c r="O475" s="85"/>
      <c r="P475" s="201">
        <f>O475*H475</f>
        <v>0</v>
      </c>
      <c r="Q475" s="201">
        <v>0</v>
      </c>
      <c r="R475" s="201">
        <f>Q475*H475</f>
        <v>0</v>
      </c>
      <c r="S475" s="201">
        <v>0</v>
      </c>
      <c r="T475" s="202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03" t="s">
        <v>120</v>
      </c>
      <c r="AT475" s="203" t="s">
        <v>115</v>
      </c>
      <c r="AU475" s="203" t="s">
        <v>8</v>
      </c>
      <c r="AY475" s="18" t="s">
        <v>114</v>
      </c>
      <c r="BE475" s="204">
        <f>IF(N475="základní",J475,0)</f>
        <v>0</v>
      </c>
      <c r="BF475" s="204">
        <f>IF(N475="snížená",J475,0)</f>
        <v>0</v>
      </c>
      <c r="BG475" s="204">
        <f>IF(N475="zákl. přenesená",J475,0)</f>
        <v>0</v>
      </c>
      <c r="BH475" s="204">
        <f>IF(N475="sníž. přenesená",J475,0)</f>
        <v>0</v>
      </c>
      <c r="BI475" s="204">
        <f>IF(N475="nulová",J475,0)</f>
        <v>0</v>
      </c>
      <c r="BJ475" s="18" t="s">
        <v>8</v>
      </c>
      <c r="BK475" s="204">
        <f>ROUND(I475*H475,0)</f>
        <v>0</v>
      </c>
      <c r="BL475" s="18" t="s">
        <v>120</v>
      </c>
      <c r="BM475" s="203" t="s">
        <v>709</v>
      </c>
    </row>
    <row r="476" s="2" customFormat="1">
      <c r="A476" s="39"/>
      <c r="B476" s="40"/>
      <c r="C476" s="41"/>
      <c r="D476" s="205" t="s">
        <v>122</v>
      </c>
      <c r="E476" s="41"/>
      <c r="F476" s="206" t="s">
        <v>708</v>
      </c>
      <c r="G476" s="41"/>
      <c r="H476" s="41"/>
      <c r="I476" s="207"/>
      <c r="J476" s="41"/>
      <c r="K476" s="41"/>
      <c r="L476" s="45"/>
      <c r="M476" s="264"/>
      <c r="N476" s="265"/>
      <c r="O476" s="266"/>
      <c r="P476" s="266"/>
      <c r="Q476" s="266"/>
      <c r="R476" s="266"/>
      <c r="S476" s="266"/>
      <c r="T476" s="267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122</v>
      </c>
      <c r="AU476" s="18" t="s">
        <v>8</v>
      </c>
    </row>
    <row r="477" s="2" customFormat="1" ht="6.96" customHeight="1">
      <c r="A477" s="39"/>
      <c r="B477" s="60"/>
      <c r="C477" s="61"/>
      <c r="D477" s="61"/>
      <c r="E477" s="61"/>
      <c r="F477" s="61"/>
      <c r="G477" s="61"/>
      <c r="H477" s="61"/>
      <c r="I477" s="61"/>
      <c r="J477" s="61"/>
      <c r="K477" s="61"/>
      <c r="L477" s="45"/>
      <c r="M477" s="39"/>
      <c r="O477" s="39"/>
      <c r="P477" s="39"/>
      <c r="Q477" s="39"/>
      <c r="R477" s="39"/>
      <c r="S477" s="39"/>
      <c r="T477" s="39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</row>
  </sheetData>
  <sheetProtection sheet="1" autoFilter="0" formatColumns="0" formatRows="0" objects="1" scenarios="1" spinCount="100000" saltValue="wjp4RJ/9qejvhsZVOAkbGHgWLxOGBhkib/z9lZfK+CNTH6iZ/nCDL1SilJLftpJ2S4mEn7Jvzd6yyz8HeNPPhg==" hashValue="IOv+xMlo4XufggDgcZU0rbipEZcRPb/LFDMOSXOv8vsI1HwCojTxavpbid7vgmwoZ2GteDLziA8ZGwwcFaCCew==" algorithmName="SHA-512" password="CC35"/>
  <autoFilter ref="C87:K476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2_01/113106123"/>
    <hyperlink ref="F96" r:id="rId2" display="https://podminky.urs.cz/item/CS_URS_2022_01/113107122"/>
    <hyperlink ref="F100" r:id="rId3" display="https://podminky.urs.cz/item/CS_URS_2022_01/119001401"/>
    <hyperlink ref="F104" r:id="rId4" display="https://podminky.urs.cz/item/CS_URS_2022_01/119001421"/>
    <hyperlink ref="F108" r:id="rId5" display="https://podminky.urs.cz/item/CS_URS_2022_01/131251100"/>
    <hyperlink ref="F117" r:id="rId6" display="https://podminky.urs.cz/item/CS_URS_2022_01/131351100"/>
    <hyperlink ref="F126" r:id="rId7" display="https://podminky.urs.cz/item/CS_URS_2022_01/132254204"/>
    <hyperlink ref="F146" r:id="rId8" display="https://podminky.urs.cz/item/CS_URS_2022_01/132354204"/>
    <hyperlink ref="F150" r:id="rId9" display="https://podminky.urs.cz/item/CS_URS_2022_01/132454204"/>
    <hyperlink ref="F154" r:id="rId10" display="https://podminky.urs.cz/item/CS_URS_2022_01/132554204"/>
    <hyperlink ref="F158" r:id="rId11" display="https://podminky.urs.cz/item/CS_URS_2022_01/151101101"/>
    <hyperlink ref="F173" r:id="rId12" display="https://podminky.urs.cz/item/CS_URS_2022_01/151101102"/>
    <hyperlink ref="F178" r:id="rId13" display="https://podminky.urs.cz/item/CS_URS_2022_01/151101111"/>
    <hyperlink ref="F181" r:id="rId14" display="https://podminky.urs.cz/item/CS_URS_2022_01/151101112"/>
    <hyperlink ref="F186" r:id="rId15" display="https://podminky.urs.cz/item/CS_URS_2022_01/174151101"/>
    <hyperlink ref="F193" r:id="rId16" display="https://podminky.urs.cz/item/CS_URS_2022_01/175151101"/>
    <hyperlink ref="F207" r:id="rId17" display="https://podminky.urs.cz/item/CS_URS_2022_01/182211121"/>
    <hyperlink ref="F212" r:id="rId18" display="https://podminky.urs.cz/item/CS_URS_2022_01/321311115"/>
    <hyperlink ref="F216" r:id="rId19" display="https://podminky.urs.cz/item/CS_URS_2022_01/321351010"/>
    <hyperlink ref="F220" r:id="rId20" display="https://podminky.urs.cz/item/CS_URS_2022_01/321352010"/>
    <hyperlink ref="F223" r:id="rId21" display="https://podminky.urs.cz/item/CS_URS_2022_01/327213112"/>
    <hyperlink ref="F230" r:id="rId22" display="https://podminky.urs.cz/item/CS_URS_2022_01/211531111"/>
    <hyperlink ref="F237" r:id="rId23" display="https://podminky.urs.cz/item/CS_URS_2022_01/451314111"/>
    <hyperlink ref="F241" r:id="rId24" display="https://podminky.urs.cz/item/CS_URS_2022_01/451573111"/>
    <hyperlink ref="F249" r:id="rId25" display="https://podminky.urs.cz/item/CS_URS_2022_01/465511511"/>
    <hyperlink ref="F254" r:id="rId26" display="https://podminky.urs.cz/item/CS_URS_2022_01/564861011"/>
    <hyperlink ref="F260" r:id="rId27" display="https://podminky.urs.cz/item/CS_URS_2022_01/596211210"/>
    <hyperlink ref="F265" r:id="rId28" display="https://podminky.urs.cz/item/CS_URS_2022_01/631311122"/>
    <hyperlink ref="F320" r:id="rId29" display="https://podminky.urs.cz/item/CS_URS_2022_01/871311101"/>
    <hyperlink ref="F324" r:id="rId30" display="https://podminky.urs.cz/item/CS_URS_2022_01/871363121"/>
    <hyperlink ref="F331" r:id="rId31" display="https://podminky.urs.cz/item/CS_URS_2022_01/871393121"/>
    <hyperlink ref="F335" r:id="rId32" display="https://podminky.urs.cz/item/CS_URS_2022_01/871411141"/>
    <hyperlink ref="F339" r:id="rId33" display="https://podminky.urs.cz/item/CS_URS_2022_01/877355211"/>
    <hyperlink ref="F343" r:id="rId34" display="https://podminky.urs.cz/item/CS_URS_2022_01/877375211"/>
    <hyperlink ref="F347" r:id="rId35" display="https://podminky.urs.cz/item/CS_URS_2022_01/877375221"/>
    <hyperlink ref="F351" r:id="rId36" display="https://podminky.urs.cz/item/CS_URS_2022_01/877395221"/>
    <hyperlink ref="F355" r:id="rId37" display="https://podminky.urs.cz/item/CS_URS_2022_01/877425221"/>
    <hyperlink ref="F361" r:id="rId38" display="https://podminky.urs.cz/item/CS_URS_2022_01/892351111"/>
    <hyperlink ref="F364" r:id="rId39" display="https://podminky.urs.cz/item/CS_URS_2022_01/892381111"/>
    <hyperlink ref="F367" r:id="rId40" display="https://podminky.urs.cz/item/CS_URS_2022_01/892421111"/>
    <hyperlink ref="F370" r:id="rId41" display="https://podminky.urs.cz/item/CS_URS_2022_01/892441111"/>
    <hyperlink ref="F373" r:id="rId42" display="https://podminky.urs.cz/item/CS_URS_2022_01/894410103"/>
    <hyperlink ref="F376" r:id="rId43" display="https://podminky.urs.cz/item/CS_URS_2022_01/894410211"/>
    <hyperlink ref="F379" r:id="rId44" display="https://podminky.urs.cz/item/CS_URS_2022_01/894410212"/>
    <hyperlink ref="F432" r:id="rId45" display="https://podminky.urs.cz/item/CS_URS_2022_01/894410232"/>
    <hyperlink ref="F435" r:id="rId46" display="https://podminky.urs.cz/item/CS_URS_2022_01/899104112"/>
    <hyperlink ref="F443" r:id="rId47" display="https://podminky.urs.cz/item/CS_URS_2022_01/960211251"/>
    <hyperlink ref="F449" r:id="rId48" display="https://podminky.urs.cz/item/CS_URS_2022_01/979054441"/>
    <hyperlink ref="F453" r:id="rId49" display="https://podminky.urs.cz/item/CS_URS_2022_01/997221611"/>
    <hyperlink ref="F458" r:id="rId50" display="https://podminky.urs.cz/item/CS_URS_2022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8" customWidth="1"/>
    <col min="2" max="2" width="1.667969" style="268" customWidth="1"/>
    <col min="3" max="4" width="5" style="268" customWidth="1"/>
    <col min="5" max="5" width="11.66016" style="268" customWidth="1"/>
    <col min="6" max="6" width="9.160156" style="268" customWidth="1"/>
    <col min="7" max="7" width="5" style="268" customWidth="1"/>
    <col min="8" max="8" width="77.83203" style="268" customWidth="1"/>
    <col min="9" max="10" width="20" style="268" customWidth="1"/>
    <col min="11" max="11" width="1.667969" style="268" customWidth="1"/>
  </cols>
  <sheetData>
    <row r="1" s="1" customFormat="1" ht="37.5" customHeight="1"/>
    <row r="2" s="1" customFormat="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6" customFormat="1" ht="45" customHeight="1">
      <c r="B3" s="272"/>
      <c r="C3" s="273" t="s">
        <v>710</v>
      </c>
      <c r="D3" s="273"/>
      <c r="E3" s="273"/>
      <c r="F3" s="273"/>
      <c r="G3" s="273"/>
      <c r="H3" s="273"/>
      <c r="I3" s="273"/>
      <c r="J3" s="273"/>
      <c r="K3" s="274"/>
    </row>
    <row r="4" s="1" customFormat="1" ht="25.5" customHeight="1">
      <c r="B4" s="275"/>
      <c r="C4" s="276" t="s">
        <v>711</v>
      </c>
      <c r="D4" s="276"/>
      <c r="E4" s="276"/>
      <c r="F4" s="276"/>
      <c r="G4" s="276"/>
      <c r="H4" s="276"/>
      <c r="I4" s="276"/>
      <c r="J4" s="276"/>
      <c r="K4" s="277"/>
    </row>
    <row r="5" s="1" customFormat="1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s="1" customFormat="1" ht="15" customHeight="1">
      <c r="B6" s="275"/>
      <c r="C6" s="279" t="s">
        <v>712</v>
      </c>
      <c r="D6" s="279"/>
      <c r="E6" s="279"/>
      <c r="F6" s="279"/>
      <c r="G6" s="279"/>
      <c r="H6" s="279"/>
      <c r="I6" s="279"/>
      <c r="J6" s="279"/>
      <c r="K6" s="277"/>
    </row>
    <row r="7" s="1" customFormat="1" ht="15" customHeight="1">
      <c r="B7" s="280"/>
      <c r="C7" s="279" t="s">
        <v>713</v>
      </c>
      <c r="D7" s="279"/>
      <c r="E7" s="279"/>
      <c r="F7" s="279"/>
      <c r="G7" s="279"/>
      <c r="H7" s="279"/>
      <c r="I7" s="279"/>
      <c r="J7" s="279"/>
      <c r="K7" s="277"/>
    </row>
    <row r="8" s="1" customFormat="1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s="1" customFormat="1" ht="15" customHeight="1">
      <c r="B9" s="280"/>
      <c r="C9" s="279" t="s">
        <v>714</v>
      </c>
      <c r="D9" s="279"/>
      <c r="E9" s="279"/>
      <c r="F9" s="279"/>
      <c r="G9" s="279"/>
      <c r="H9" s="279"/>
      <c r="I9" s="279"/>
      <c r="J9" s="279"/>
      <c r="K9" s="277"/>
    </row>
    <row r="10" s="1" customFormat="1" ht="15" customHeight="1">
      <c r="B10" s="280"/>
      <c r="C10" s="279"/>
      <c r="D10" s="279" t="s">
        <v>715</v>
      </c>
      <c r="E10" s="279"/>
      <c r="F10" s="279"/>
      <c r="G10" s="279"/>
      <c r="H10" s="279"/>
      <c r="I10" s="279"/>
      <c r="J10" s="279"/>
      <c r="K10" s="277"/>
    </row>
    <row r="11" s="1" customFormat="1" ht="15" customHeight="1">
      <c r="B11" s="280"/>
      <c r="C11" s="281"/>
      <c r="D11" s="279" t="s">
        <v>716</v>
      </c>
      <c r="E11" s="279"/>
      <c r="F11" s="279"/>
      <c r="G11" s="279"/>
      <c r="H11" s="279"/>
      <c r="I11" s="279"/>
      <c r="J11" s="279"/>
      <c r="K11" s="277"/>
    </row>
    <row r="12" s="1" customFormat="1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s="1" customFormat="1" ht="15" customHeight="1">
      <c r="B13" s="280"/>
      <c r="C13" s="281"/>
      <c r="D13" s="282" t="s">
        <v>717</v>
      </c>
      <c r="E13" s="279"/>
      <c r="F13" s="279"/>
      <c r="G13" s="279"/>
      <c r="H13" s="279"/>
      <c r="I13" s="279"/>
      <c r="J13" s="279"/>
      <c r="K13" s="277"/>
    </row>
    <row r="14" s="1" customFormat="1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s="1" customFormat="1" ht="15" customHeight="1">
      <c r="B15" s="280"/>
      <c r="C15" s="281"/>
      <c r="D15" s="279" t="s">
        <v>718</v>
      </c>
      <c r="E15" s="279"/>
      <c r="F15" s="279"/>
      <c r="G15" s="279"/>
      <c r="H15" s="279"/>
      <c r="I15" s="279"/>
      <c r="J15" s="279"/>
      <c r="K15" s="277"/>
    </row>
    <row r="16" s="1" customFormat="1" ht="15" customHeight="1">
      <c r="B16" s="280"/>
      <c r="C16" s="281"/>
      <c r="D16" s="279" t="s">
        <v>719</v>
      </c>
      <c r="E16" s="279"/>
      <c r="F16" s="279"/>
      <c r="G16" s="279"/>
      <c r="H16" s="279"/>
      <c r="I16" s="279"/>
      <c r="J16" s="279"/>
      <c r="K16" s="277"/>
    </row>
    <row r="17" s="1" customFormat="1" ht="15" customHeight="1">
      <c r="B17" s="280"/>
      <c r="C17" s="281"/>
      <c r="D17" s="279" t="s">
        <v>720</v>
      </c>
      <c r="E17" s="279"/>
      <c r="F17" s="279"/>
      <c r="G17" s="279"/>
      <c r="H17" s="279"/>
      <c r="I17" s="279"/>
      <c r="J17" s="279"/>
      <c r="K17" s="277"/>
    </row>
    <row r="18" s="1" customFormat="1" ht="15" customHeight="1">
      <c r="B18" s="280"/>
      <c r="C18" s="281"/>
      <c r="D18" s="281"/>
      <c r="E18" s="283" t="s">
        <v>81</v>
      </c>
      <c r="F18" s="279" t="s">
        <v>721</v>
      </c>
      <c r="G18" s="279"/>
      <c r="H18" s="279"/>
      <c r="I18" s="279"/>
      <c r="J18" s="279"/>
      <c r="K18" s="277"/>
    </row>
    <row r="19" s="1" customFormat="1" ht="15" customHeight="1">
      <c r="B19" s="280"/>
      <c r="C19" s="281"/>
      <c r="D19" s="281"/>
      <c r="E19" s="283" t="s">
        <v>722</v>
      </c>
      <c r="F19" s="279" t="s">
        <v>723</v>
      </c>
      <c r="G19" s="279"/>
      <c r="H19" s="279"/>
      <c r="I19" s="279"/>
      <c r="J19" s="279"/>
      <c r="K19" s="277"/>
    </row>
    <row r="20" s="1" customFormat="1" ht="15" customHeight="1">
      <c r="B20" s="280"/>
      <c r="C20" s="281"/>
      <c r="D20" s="281"/>
      <c r="E20" s="283" t="s">
        <v>724</v>
      </c>
      <c r="F20" s="279" t="s">
        <v>725</v>
      </c>
      <c r="G20" s="279"/>
      <c r="H20" s="279"/>
      <c r="I20" s="279"/>
      <c r="J20" s="279"/>
      <c r="K20" s="277"/>
    </row>
    <row r="21" s="1" customFormat="1" ht="15" customHeight="1">
      <c r="B21" s="280"/>
      <c r="C21" s="281"/>
      <c r="D21" s="281"/>
      <c r="E21" s="283" t="s">
        <v>726</v>
      </c>
      <c r="F21" s="279" t="s">
        <v>727</v>
      </c>
      <c r="G21" s="279"/>
      <c r="H21" s="279"/>
      <c r="I21" s="279"/>
      <c r="J21" s="279"/>
      <c r="K21" s="277"/>
    </row>
    <row r="22" s="1" customFormat="1" ht="15" customHeight="1">
      <c r="B22" s="280"/>
      <c r="C22" s="281"/>
      <c r="D22" s="281"/>
      <c r="E22" s="283" t="s">
        <v>728</v>
      </c>
      <c r="F22" s="279" t="s">
        <v>729</v>
      </c>
      <c r="G22" s="279"/>
      <c r="H22" s="279"/>
      <c r="I22" s="279"/>
      <c r="J22" s="279"/>
      <c r="K22" s="277"/>
    </row>
    <row r="23" s="1" customFormat="1" ht="15" customHeight="1">
      <c r="B23" s="280"/>
      <c r="C23" s="281"/>
      <c r="D23" s="281"/>
      <c r="E23" s="283" t="s">
        <v>730</v>
      </c>
      <c r="F23" s="279" t="s">
        <v>731</v>
      </c>
      <c r="G23" s="279"/>
      <c r="H23" s="279"/>
      <c r="I23" s="279"/>
      <c r="J23" s="279"/>
      <c r="K23" s="277"/>
    </row>
    <row r="24" s="1" customFormat="1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s="1" customFormat="1" ht="15" customHeight="1">
      <c r="B25" s="280"/>
      <c r="C25" s="279" t="s">
        <v>732</v>
      </c>
      <c r="D25" s="279"/>
      <c r="E25" s="279"/>
      <c r="F25" s="279"/>
      <c r="G25" s="279"/>
      <c r="H25" s="279"/>
      <c r="I25" s="279"/>
      <c r="J25" s="279"/>
      <c r="K25" s="277"/>
    </row>
    <row r="26" s="1" customFormat="1" ht="15" customHeight="1">
      <c r="B26" s="280"/>
      <c r="C26" s="279" t="s">
        <v>733</v>
      </c>
      <c r="D26" s="279"/>
      <c r="E26" s="279"/>
      <c r="F26" s="279"/>
      <c r="G26" s="279"/>
      <c r="H26" s="279"/>
      <c r="I26" s="279"/>
      <c r="J26" s="279"/>
      <c r="K26" s="277"/>
    </row>
    <row r="27" s="1" customFormat="1" ht="15" customHeight="1">
      <c r="B27" s="280"/>
      <c r="C27" s="279"/>
      <c r="D27" s="279" t="s">
        <v>734</v>
      </c>
      <c r="E27" s="279"/>
      <c r="F27" s="279"/>
      <c r="G27" s="279"/>
      <c r="H27" s="279"/>
      <c r="I27" s="279"/>
      <c r="J27" s="279"/>
      <c r="K27" s="277"/>
    </row>
    <row r="28" s="1" customFormat="1" ht="15" customHeight="1">
      <c r="B28" s="280"/>
      <c r="C28" s="281"/>
      <c r="D28" s="279" t="s">
        <v>735</v>
      </c>
      <c r="E28" s="279"/>
      <c r="F28" s="279"/>
      <c r="G28" s="279"/>
      <c r="H28" s="279"/>
      <c r="I28" s="279"/>
      <c r="J28" s="279"/>
      <c r="K28" s="277"/>
    </row>
    <row r="29" s="1" customFormat="1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s="1" customFormat="1" ht="15" customHeight="1">
      <c r="B30" s="280"/>
      <c r="C30" s="281"/>
      <c r="D30" s="279" t="s">
        <v>736</v>
      </c>
      <c r="E30" s="279"/>
      <c r="F30" s="279"/>
      <c r="G30" s="279"/>
      <c r="H30" s="279"/>
      <c r="I30" s="279"/>
      <c r="J30" s="279"/>
      <c r="K30" s="277"/>
    </row>
    <row r="31" s="1" customFormat="1" ht="15" customHeight="1">
      <c r="B31" s="280"/>
      <c r="C31" s="281"/>
      <c r="D31" s="279" t="s">
        <v>737</v>
      </c>
      <c r="E31" s="279"/>
      <c r="F31" s="279"/>
      <c r="G31" s="279"/>
      <c r="H31" s="279"/>
      <c r="I31" s="279"/>
      <c r="J31" s="279"/>
      <c r="K31" s="277"/>
    </row>
    <row r="32" s="1" customFormat="1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s="1" customFormat="1" ht="15" customHeight="1">
      <c r="B33" s="280"/>
      <c r="C33" s="281"/>
      <c r="D33" s="279" t="s">
        <v>738</v>
      </c>
      <c r="E33" s="279"/>
      <c r="F33" s="279"/>
      <c r="G33" s="279"/>
      <c r="H33" s="279"/>
      <c r="I33" s="279"/>
      <c r="J33" s="279"/>
      <c r="K33" s="277"/>
    </row>
    <row r="34" s="1" customFormat="1" ht="15" customHeight="1">
      <c r="B34" s="280"/>
      <c r="C34" s="281"/>
      <c r="D34" s="279" t="s">
        <v>739</v>
      </c>
      <c r="E34" s="279"/>
      <c r="F34" s="279"/>
      <c r="G34" s="279"/>
      <c r="H34" s="279"/>
      <c r="I34" s="279"/>
      <c r="J34" s="279"/>
      <c r="K34" s="277"/>
    </row>
    <row r="35" s="1" customFormat="1" ht="15" customHeight="1">
      <c r="B35" s="280"/>
      <c r="C35" s="281"/>
      <c r="D35" s="279" t="s">
        <v>740</v>
      </c>
      <c r="E35" s="279"/>
      <c r="F35" s="279"/>
      <c r="G35" s="279"/>
      <c r="H35" s="279"/>
      <c r="I35" s="279"/>
      <c r="J35" s="279"/>
      <c r="K35" s="277"/>
    </row>
    <row r="36" s="1" customFormat="1" ht="15" customHeight="1">
      <c r="B36" s="280"/>
      <c r="C36" s="281"/>
      <c r="D36" s="279"/>
      <c r="E36" s="282" t="s">
        <v>101</v>
      </c>
      <c r="F36" s="279"/>
      <c r="G36" s="279" t="s">
        <v>741</v>
      </c>
      <c r="H36" s="279"/>
      <c r="I36" s="279"/>
      <c r="J36" s="279"/>
      <c r="K36" s="277"/>
    </row>
    <row r="37" s="1" customFormat="1" ht="30.75" customHeight="1">
      <c r="B37" s="280"/>
      <c r="C37" s="281"/>
      <c r="D37" s="279"/>
      <c r="E37" s="282" t="s">
        <v>742</v>
      </c>
      <c r="F37" s="279"/>
      <c r="G37" s="279" t="s">
        <v>743</v>
      </c>
      <c r="H37" s="279"/>
      <c r="I37" s="279"/>
      <c r="J37" s="279"/>
      <c r="K37" s="277"/>
    </row>
    <row r="38" s="1" customFormat="1" ht="15" customHeight="1">
      <c r="B38" s="280"/>
      <c r="C38" s="281"/>
      <c r="D38" s="279"/>
      <c r="E38" s="282" t="s">
        <v>55</v>
      </c>
      <c r="F38" s="279"/>
      <c r="G38" s="279" t="s">
        <v>744</v>
      </c>
      <c r="H38" s="279"/>
      <c r="I38" s="279"/>
      <c r="J38" s="279"/>
      <c r="K38" s="277"/>
    </row>
    <row r="39" s="1" customFormat="1" ht="15" customHeight="1">
      <c r="B39" s="280"/>
      <c r="C39" s="281"/>
      <c r="D39" s="279"/>
      <c r="E39" s="282" t="s">
        <v>56</v>
      </c>
      <c r="F39" s="279"/>
      <c r="G39" s="279" t="s">
        <v>745</v>
      </c>
      <c r="H39" s="279"/>
      <c r="I39" s="279"/>
      <c r="J39" s="279"/>
      <c r="K39" s="277"/>
    </row>
    <row r="40" s="1" customFormat="1" ht="15" customHeight="1">
      <c r="B40" s="280"/>
      <c r="C40" s="281"/>
      <c r="D40" s="279"/>
      <c r="E40" s="282" t="s">
        <v>102</v>
      </c>
      <c r="F40" s="279"/>
      <c r="G40" s="279" t="s">
        <v>746</v>
      </c>
      <c r="H40" s="279"/>
      <c r="I40" s="279"/>
      <c r="J40" s="279"/>
      <c r="K40" s="277"/>
    </row>
    <row r="41" s="1" customFormat="1" ht="15" customHeight="1">
      <c r="B41" s="280"/>
      <c r="C41" s="281"/>
      <c r="D41" s="279"/>
      <c r="E41" s="282" t="s">
        <v>103</v>
      </c>
      <c r="F41" s="279"/>
      <c r="G41" s="279" t="s">
        <v>747</v>
      </c>
      <c r="H41" s="279"/>
      <c r="I41" s="279"/>
      <c r="J41" s="279"/>
      <c r="K41" s="277"/>
    </row>
    <row r="42" s="1" customFormat="1" ht="15" customHeight="1">
      <c r="B42" s="280"/>
      <c r="C42" s="281"/>
      <c r="D42" s="279"/>
      <c r="E42" s="282" t="s">
        <v>748</v>
      </c>
      <c r="F42" s="279"/>
      <c r="G42" s="279" t="s">
        <v>749</v>
      </c>
      <c r="H42" s="279"/>
      <c r="I42" s="279"/>
      <c r="J42" s="279"/>
      <c r="K42" s="277"/>
    </row>
    <row r="43" s="1" customFormat="1" ht="15" customHeight="1">
      <c r="B43" s="280"/>
      <c r="C43" s="281"/>
      <c r="D43" s="279"/>
      <c r="E43" s="282"/>
      <c r="F43" s="279"/>
      <c r="G43" s="279" t="s">
        <v>750</v>
      </c>
      <c r="H43" s="279"/>
      <c r="I43" s="279"/>
      <c r="J43" s="279"/>
      <c r="K43" s="277"/>
    </row>
    <row r="44" s="1" customFormat="1" ht="15" customHeight="1">
      <c r="B44" s="280"/>
      <c r="C44" s="281"/>
      <c r="D44" s="279"/>
      <c r="E44" s="282" t="s">
        <v>751</v>
      </c>
      <c r="F44" s="279"/>
      <c r="G44" s="279" t="s">
        <v>752</v>
      </c>
      <c r="H44" s="279"/>
      <c r="I44" s="279"/>
      <c r="J44" s="279"/>
      <c r="K44" s="277"/>
    </row>
    <row r="45" s="1" customFormat="1" ht="15" customHeight="1">
      <c r="B45" s="280"/>
      <c r="C45" s="281"/>
      <c r="D45" s="279"/>
      <c r="E45" s="282" t="s">
        <v>105</v>
      </c>
      <c r="F45" s="279"/>
      <c r="G45" s="279" t="s">
        <v>753</v>
      </c>
      <c r="H45" s="279"/>
      <c r="I45" s="279"/>
      <c r="J45" s="279"/>
      <c r="K45" s="277"/>
    </row>
    <row r="46" s="1" customFormat="1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s="1" customFormat="1" ht="15" customHeight="1">
      <c r="B47" s="280"/>
      <c r="C47" s="281"/>
      <c r="D47" s="279" t="s">
        <v>754</v>
      </c>
      <c r="E47" s="279"/>
      <c r="F47" s="279"/>
      <c r="G47" s="279"/>
      <c r="H47" s="279"/>
      <c r="I47" s="279"/>
      <c r="J47" s="279"/>
      <c r="K47" s="277"/>
    </row>
    <row r="48" s="1" customFormat="1" ht="15" customHeight="1">
      <c r="B48" s="280"/>
      <c r="C48" s="281"/>
      <c r="D48" s="281"/>
      <c r="E48" s="279" t="s">
        <v>755</v>
      </c>
      <c r="F48" s="279"/>
      <c r="G48" s="279"/>
      <c r="H48" s="279"/>
      <c r="I48" s="279"/>
      <c r="J48" s="279"/>
      <c r="K48" s="277"/>
    </row>
    <row r="49" s="1" customFormat="1" ht="15" customHeight="1">
      <c r="B49" s="280"/>
      <c r="C49" s="281"/>
      <c r="D49" s="281"/>
      <c r="E49" s="279" t="s">
        <v>756</v>
      </c>
      <c r="F49" s="279"/>
      <c r="G49" s="279"/>
      <c r="H49" s="279"/>
      <c r="I49" s="279"/>
      <c r="J49" s="279"/>
      <c r="K49" s="277"/>
    </row>
    <row r="50" s="1" customFormat="1" ht="15" customHeight="1">
      <c r="B50" s="280"/>
      <c r="C50" s="281"/>
      <c r="D50" s="281"/>
      <c r="E50" s="279" t="s">
        <v>757</v>
      </c>
      <c r="F50" s="279"/>
      <c r="G50" s="279"/>
      <c r="H50" s="279"/>
      <c r="I50" s="279"/>
      <c r="J50" s="279"/>
      <c r="K50" s="277"/>
    </row>
    <row r="51" s="1" customFormat="1" ht="15" customHeight="1">
      <c r="B51" s="280"/>
      <c r="C51" s="281"/>
      <c r="D51" s="279" t="s">
        <v>758</v>
      </c>
      <c r="E51" s="279"/>
      <c r="F51" s="279"/>
      <c r="G51" s="279"/>
      <c r="H51" s="279"/>
      <c r="I51" s="279"/>
      <c r="J51" s="279"/>
      <c r="K51" s="277"/>
    </row>
    <row r="52" s="1" customFormat="1" ht="25.5" customHeight="1">
      <c r="B52" s="275"/>
      <c r="C52" s="276" t="s">
        <v>759</v>
      </c>
      <c r="D52" s="276"/>
      <c r="E52" s="276"/>
      <c r="F52" s="276"/>
      <c r="G52" s="276"/>
      <c r="H52" s="276"/>
      <c r="I52" s="276"/>
      <c r="J52" s="276"/>
      <c r="K52" s="277"/>
    </row>
    <row r="53" s="1" customFormat="1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s="1" customFormat="1" ht="15" customHeight="1">
      <c r="B54" s="275"/>
      <c r="C54" s="279" t="s">
        <v>760</v>
      </c>
      <c r="D54" s="279"/>
      <c r="E54" s="279"/>
      <c r="F54" s="279"/>
      <c r="G54" s="279"/>
      <c r="H54" s="279"/>
      <c r="I54" s="279"/>
      <c r="J54" s="279"/>
      <c r="K54" s="277"/>
    </row>
    <row r="55" s="1" customFormat="1" ht="15" customHeight="1">
      <c r="B55" s="275"/>
      <c r="C55" s="279" t="s">
        <v>761</v>
      </c>
      <c r="D55" s="279"/>
      <c r="E55" s="279"/>
      <c r="F55" s="279"/>
      <c r="G55" s="279"/>
      <c r="H55" s="279"/>
      <c r="I55" s="279"/>
      <c r="J55" s="279"/>
      <c r="K55" s="277"/>
    </row>
    <row r="56" s="1" customFormat="1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s="1" customFormat="1" ht="15" customHeight="1">
      <c r="B57" s="275"/>
      <c r="C57" s="279" t="s">
        <v>762</v>
      </c>
      <c r="D57" s="279"/>
      <c r="E57" s="279"/>
      <c r="F57" s="279"/>
      <c r="G57" s="279"/>
      <c r="H57" s="279"/>
      <c r="I57" s="279"/>
      <c r="J57" s="279"/>
      <c r="K57" s="277"/>
    </row>
    <row r="58" s="1" customFormat="1" ht="15" customHeight="1">
      <c r="B58" s="275"/>
      <c r="C58" s="281"/>
      <c r="D58" s="279" t="s">
        <v>763</v>
      </c>
      <c r="E58" s="279"/>
      <c r="F58" s="279"/>
      <c r="G58" s="279"/>
      <c r="H58" s="279"/>
      <c r="I58" s="279"/>
      <c r="J58" s="279"/>
      <c r="K58" s="277"/>
    </row>
    <row r="59" s="1" customFormat="1" ht="15" customHeight="1">
      <c r="B59" s="275"/>
      <c r="C59" s="281"/>
      <c r="D59" s="279" t="s">
        <v>764</v>
      </c>
      <c r="E59" s="279"/>
      <c r="F59" s="279"/>
      <c r="G59" s="279"/>
      <c r="H59" s="279"/>
      <c r="I59" s="279"/>
      <c r="J59" s="279"/>
      <c r="K59" s="277"/>
    </row>
    <row r="60" s="1" customFormat="1" ht="15" customHeight="1">
      <c r="B60" s="275"/>
      <c r="C60" s="281"/>
      <c r="D60" s="279" t="s">
        <v>765</v>
      </c>
      <c r="E60" s="279"/>
      <c r="F60" s="279"/>
      <c r="G60" s="279"/>
      <c r="H60" s="279"/>
      <c r="I60" s="279"/>
      <c r="J60" s="279"/>
      <c r="K60" s="277"/>
    </row>
    <row r="61" s="1" customFormat="1" ht="15" customHeight="1">
      <c r="B61" s="275"/>
      <c r="C61" s="281"/>
      <c r="D61" s="279" t="s">
        <v>766</v>
      </c>
      <c r="E61" s="279"/>
      <c r="F61" s="279"/>
      <c r="G61" s="279"/>
      <c r="H61" s="279"/>
      <c r="I61" s="279"/>
      <c r="J61" s="279"/>
      <c r="K61" s="277"/>
    </row>
    <row r="62" s="1" customFormat="1" ht="15" customHeight="1">
      <c r="B62" s="275"/>
      <c r="C62" s="281"/>
      <c r="D62" s="284" t="s">
        <v>767</v>
      </c>
      <c r="E62" s="284"/>
      <c r="F62" s="284"/>
      <c r="G62" s="284"/>
      <c r="H62" s="284"/>
      <c r="I62" s="284"/>
      <c r="J62" s="284"/>
      <c r="K62" s="277"/>
    </row>
    <row r="63" s="1" customFormat="1" ht="15" customHeight="1">
      <c r="B63" s="275"/>
      <c r="C63" s="281"/>
      <c r="D63" s="279" t="s">
        <v>768</v>
      </c>
      <c r="E63" s="279"/>
      <c r="F63" s="279"/>
      <c r="G63" s="279"/>
      <c r="H63" s="279"/>
      <c r="I63" s="279"/>
      <c r="J63" s="279"/>
      <c r="K63" s="277"/>
    </row>
    <row r="64" s="1" customFormat="1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s="1" customFormat="1" ht="15" customHeight="1">
      <c r="B65" s="275"/>
      <c r="C65" s="281"/>
      <c r="D65" s="279" t="s">
        <v>769</v>
      </c>
      <c r="E65" s="279"/>
      <c r="F65" s="279"/>
      <c r="G65" s="279"/>
      <c r="H65" s="279"/>
      <c r="I65" s="279"/>
      <c r="J65" s="279"/>
      <c r="K65" s="277"/>
    </row>
    <row r="66" s="1" customFormat="1" ht="15" customHeight="1">
      <c r="B66" s="275"/>
      <c r="C66" s="281"/>
      <c r="D66" s="284" t="s">
        <v>770</v>
      </c>
      <c r="E66" s="284"/>
      <c r="F66" s="284"/>
      <c r="G66" s="284"/>
      <c r="H66" s="284"/>
      <c r="I66" s="284"/>
      <c r="J66" s="284"/>
      <c r="K66" s="277"/>
    </row>
    <row r="67" s="1" customFormat="1" ht="15" customHeight="1">
      <c r="B67" s="275"/>
      <c r="C67" s="281"/>
      <c r="D67" s="279" t="s">
        <v>771</v>
      </c>
      <c r="E67" s="279"/>
      <c r="F67" s="279"/>
      <c r="G67" s="279"/>
      <c r="H67" s="279"/>
      <c r="I67" s="279"/>
      <c r="J67" s="279"/>
      <c r="K67" s="277"/>
    </row>
    <row r="68" s="1" customFormat="1" ht="15" customHeight="1">
      <c r="B68" s="275"/>
      <c r="C68" s="281"/>
      <c r="D68" s="279" t="s">
        <v>772</v>
      </c>
      <c r="E68" s="279"/>
      <c r="F68" s="279"/>
      <c r="G68" s="279"/>
      <c r="H68" s="279"/>
      <c r="I68" s="279"/>
      <c r="J68" s="279"/>
      <c r="K68" s="277"/>
    </row>
    <row r="69" s="1" customFormat="1" ht="15" customHeight="1">
      <c r="B69" s="275"/>
      <c r="C69" s="281"/>
      <c r="D69" s="279" t="s">
        <v>773</v>
      </c>
      <c r="E69" s="279"/>
      <c r="F69" s="279"/>
      <c r="G69" s="279"/>
      <c r="H69" s="279"/>
      <c r="I69" s="279"/>
      <c r="J69" s="279"/>
      <c r="K69" s="277"/>
    </row>
    <row r="70" s="1" customFormat="1" ht="15" customHeight="1">
      <c r="B70" s="275"/>
      <c r="C70" s="281"/>
      <c r="D70" s="279" t="s">
        <v>774</v>
      </c>
      <c r="E70" s="279"/>
      <c r="F70" s="279"/>
      <c r="G70" s="279"/>
      <c r="H70" s="279"/>
      <c r="I70" s="279"/>
      <c r="J70" s="279"/>
      <c r="K70" s="277"/>
    </row>
    <row r="7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="1" customFormat="1" ht="45" customHeight="1">
      <c r="B75" s="294"/>
      <c r="C75" s="295" t="s">
        <v>775</v>
      </c>
      <c r="D75" s="295"/>
      <c r="E75" s="295"/>
      <c r="F75" s="295"/>
      <c r="G75" s="295"/>
      <c r="H75" s="295"/>
      <c r="I75" s="295"/>
      <c r="J75" s="295"/>
      <c r="K75" s="296"/>
    </row>
    <row r="76" s="1" customFormat="1" ht="17.25" customHeight="1">
      <c r="B76" s="294"/>
      <c r="C76" s="297" t="s">
        <v>776</v>
      </c>
      <c r="D76" s="297"/>
      <c r="E76" s="297"/>
      <c r="F76" s="297" t="s">
        <v>777</v>
      </c>
      <c r="G76" s="298"/>
      <c r="H76" s="297" t="s">
        <v>56</v>
      </c>
      <c r="I76" s="297" t="s">
        <v>59</v>
      </c>
      <c r="J76" s="297" t="s">
        <v>778</v>
      </c>
      <c r="K76" s="296"/>
    </row>
    <row r="77" s="1" customFormat="1" ht="17.25" customHeight="1">
      <c r="B77" s="294"/>
      <c r="C77" s="299" t="s">
        <v>779</v>
      </c>
      <c r="D77" s="299"/>
      <c r="E77" s="299"/>
      <c r="F77" s="300" t="s">
        <v>780</v>
      </c>
      <c r="G77" s="301"/>
      <c r="H77" s="299"/>
      <c r="I77" s="299"/>
      <c r="J77" s="299" t="s">
        <v>781</v>
      </c>
      <c r="K77" s="296"/>
    </row>
    <row r="78" s="1" customFormat="1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s="1" customFormat="1" ht="15" customHeight="1">
      <c r="B79" s="294"/>
      <c r="C79" s="282" t="s">
        <v>55</v>
      </c>
      <c r="D79" s="304"/>
      <c r="E79" s="304"/>
      <c r="F79" s="305" t="s">
        <v>782</v>
      </c>
      <c r="G79" s="306"/>
      <c r="H79" s="282" t="s">
        <v>783</v>
      </c>
      <c r="I79" s="282" t="s">
        <v>784</v>
      </c>
      <c r="J79" s="282">
        <v>20</v>
      </c>
      <c r="K79" s="296"/>
    </row>
    <row r="80" s="1" customFormat="1" ht="15" customHeight="1">
      <c r="B80" s="294"/>
      <c r="C80" s="282" t="s">
        <v>785</v>
      </c>
      <c r="D80" s="282"/>
      <c r="E80" s="282"/>
      <c r="F80" s="305" t="s">
        <v>782</v>
      </c>
      <c r="G80" s="306"/>
      <c r="H80" s="282" t="s">
        <v>786</v>
      </c>
      <c r="I80" s="282" t="s">
        <v>784</v>
      </c>
      <c r="J80" s="282">
        <v>120</v>
      </c>
      <c r="K80" s="296"/>
    </row>
    <row r="81" s="1" customFormat="1" ht="15" customHeight="1">
      <c r="B81" s="307"/>
      <c r="C81" s="282" t="s">
        <v>787</v>
      </c>
      <c r="D81" s="282"/>
      <c r="E81" s="282"/>
      <c r="F81" s="305" t="s">
        <v>788</v>
      </c>
      <c r="G81" s="306"/>
      <c r="H81" s="282" t="s">
        <v>789</v>
      </c>
      <c r="I81" s="282" t="s">
        <v>784</v>
      </c>
      <c r="J81" s="282">
        <v>50</v>
      </c>
      <c r="K81" s="296"/>
    </row>
    <row r="82" s="1" customFormat="1" ht="15" customHeight="1">
      <c r="B82" s="307"/>
      <c r="C82" s="282" t="s">
        <v>790</v>
      </c>
      <c r="D82" s="282"/>
      <c r="E82" s="282"/>
      <c r="F82" s="305" t="s">
        <v>782</v>
      </c>
      <c r="G82" s="306"/>
      <c r="H82" s="282" t="s">
        <v>791</v>
      </c>
      <c r="I82" s="282" t="s">
        <v>792</v>
      </c>
      <c r="J82" s="282"/>
      <c r="K82" s="296"/>
    </row>
    <row r="83" s="1" customFormat="1" ht="15" customHeight="1">
      <c r="B83" s="307"/>
      <c r="C83" s="308" t="s">
        <v>793</v>
      </c>
      <c r="D83" s="308"/>
      <c r="E83" s="308"/>
      <c r="F83" s="309" t="s">
        <v>788</v>
      </c>
      <c r="G83" s="308"/>
      <c r="H83" s="308" t="s">
        <v>794</v>
      </c>
      <c r="I83" s="308" t="s">
        <v>784</v>
      </c>
      <c r="J83" s="308">
        <v>15</v>
      </c>
      <c r="K83" s="296"/>
    </row>
    <row r="84" s="1" customFormat="1" ht="15" customHeight="1">
      <c r="B84" s="307"/>
      <c r="C84" s="308" t="s">
        <v>795</v>
      </c>
      <c r="D84" s="308"/>
      <c r="E84" s="308"/>
      <c r="F84" s="309" t="s">
        <v>788</v>
      </c>
      <c r="G84" s="308"/>
      <c r="H84" s="308" t="s">
        <v>796</v>
      </c>
      <c r="I84" s="308" t="s">
        <v>784</v>
      </c>
      <c r="J84" s="308">
        <v>15</v>
      </c>
      <c r="K84" s="296"/>
    </row>
    <row r="85" s="1" customFormat="1" ht="15" customHeight="1">
      <c r="B85" s="307"/>
      <c r="C85" s="308" t="s">
        <v>797</v>
      </c>
      <c r="D85" s="308"/>
      <c r="E85" s="308"/>
      <c r="F85" s="309" t="s">
        <v>788</v>
      </c>
      <c r="G85" s="308"/>
      <c r="H85" s="308" t="s">
        <v>798</v>
      </c>
      <c r="I85" s="308" t="s">
        <v>784</v>
      </c>
      <c r="J85" s="308">
        <v>20</v>
      </c>
      <c r="K85" s="296"/>
    </row>
    <row r="86" s="1" customFormat="1" ht="15" customHeight="1">
      <c r="B86" s="307"/>
      <c r="C86" s="308" t="s">
        <v>799</v>
      </c>
      <c r="D86" s="308"/>
      <c r="E86" s="308"/>
      <c r="F86" s="309" t="s">
        <v>788</v>
      </c>
      <c r="G86" s="308"/>
      <c r="H86" s="308" t="s">
        <v>800</v>
      </c>
      <c r="I86" s="308" t="s">
        <v>784</v>
      </c>
      <c r="J86" s="308">
        <v>20</v>
      </c>
      <c r="K86" s="296"/>
    </row>
    <row r="87" s="1" customFormat="1" ht="15" customHeight="1">
      <c r="B87" s="307"/>
      <c r="C87" s="282" t="s">
        <v>801</v>
      </c>
      <c r="D87" s="282"/>
      <c r="E87" s="282"/>
      <c r="F87" s="305" t="s">
        <v>788</v>
      </c>
      <c r="G87" s="306"/>
      <c r="H87" s="282" t="s">
        <v>802</v>
      </c>
      <c r="I87" s="282" t="s">
        <v>784</v>
      </c>
      <c r="J87" s="282">
        <v>50</v>
      </c>
      <c r="K87" s="296"/>
    </row>
    <row r="88" s="1" customFormat="1" ht="15" customHeight="1">
      <c r="B88" s="307"/>
      <c r="C88" s="282" t="s">
        <v>803</v>
      </c>
      <c r="D88" s="282"/>
      <c r="E88" s="282"/>
      <c r="F88" s="305" t="s">
        <v>788</v>
      </c>
      <c r="G88" s="306"/>
      <c r="H88" s="282" t="s">
        <v>804</v>
      </c>
      <c r="I88" s="282" t="s">
        <v>784</v>
      </c>
      <c r="J88" s="282">
        <v>20</v>
      </c>
      <c r="K88" s="296"/>
    </row>
    <row r="89" s="1" customFormat="1" ht="15" customHeight="1">
      <c r="B89" s="307"/>
      <c r="C89" s="282" t="s">
        <v>805</v>
      </c>
      <c r="D89" s="282"/>
      <c r="E89" s="282"/>
      <c r="F89" s="305" t="s">
        <v>788</v>
      </c>
      <c r="G89" s="306"/>
      <c r="H89" s="282" t="s">
        <v>806</v>
      </c>
      <c r="I89" s="282" t="s">
        <v>784</v>
      </c>
      <c r="J89" s="282">
        <v>20</v>
      </c>
      <c r="K89" s="296"/>
    </row>
    <row r="90" s="1" customFormat="1" ht="15" customHeight="1">
      <c r="B90" s="307"/>
      <c r="C90" s="282" t="s">
        <v>807</v>
      </c>
      <c r="D90" s="282"/>
      <c r="E90" s="282"/>
      <c r="F90" s="305" t="s">
        <v>788</v>
      </c>
      <c r="G90" s="306"/>
      <c r="H90" s="282" t="s">
        <v>808</v>
      </c>
      <c r="I90" s="282" t="s">
        <v>784</v>
      </c>
      <c r="J90" s="282">
        <v>50</v>
      </c>
      <c r="K90" s="296"/>
    </row>
    <row r="91" s="1" customFormat="1" ht="15" customHeight="1">
      <c r="B91" s="307"/>
      <c r="C91" s="282" t="s">
        <v>809</v>
      </c>
      <c r="D91" s="282"/>
      <c r="E91" s="282"/>
      <c r="F91" s="305" t="s">
        <v>788</v>
      </c>
      <c r="G91" s="306"/>
      <c r="H91" s="282" t="s">
        <v>809</v>
      </c>
      <c r="I91" s="282" t="s">
        <v>784</v>
      </c>
      <c r="J91" s="282">
        <v>50</v>
      </c>
      <c r="K91" s="296"/>
    </row>
    <row r="92" s="1" customFormat="1" ht="15" customHeight="1">
      <c r="B92" s="307"/>
      <c r="C92" s="282" t="s">
        <v>810</v>
      </c>
      <c r="D92" s="282"/>
      <c r="E92" s="282"/>
      <c r="F92" s="305" t="s">
        <v>788</v>
      </c>
      <c r="G92" s="306"/>
      <c r="H92" s="282" t="s">
        <v>811</v>
      </c>
      <c r="I92" s="282" t="s">
        <v>784</v>
      </c>
      <c r="J92" s="282">
        <v>255</v>
      </c>
      <c r="K92" s="296"/>
    </row>
    <row r="93" s="1" customFormat="1" ht="15" customHeight="1">
      <c r="B93" s="307"/>
      <c r="C93" s="282" t="s">
        <v>812</v>
      </c>
      <c r="D93" s="282"/>
      <c r="E93" s="282"/>
      <c r="F93" s="305" t="s">
        <v>782</v>
      </c>
      <c r="G93" s="306"/>
      <c r="H93" s="282" t="s">
        <v>813</v>
      </c>
      <c r="I93" s="282" t="s">
        <v>814</v>
      </c>
      <c r="J93" s="282"/>
      <c r="K93" s="296"/>
    </row>
    <row r="94" s="1" customFormat="1" ht="15" customHeight="1">
      <c r="B94" s="307"/>
      <c r="C94" s="282" t="s">
        <v>815</v>
      </c>
      <c r="D94" s="282"/>
      <c r="E94" s="282"/>
      <c r="F94" s="305" t="s">
        <v>782</v>
      </c>
      <c r="G94" s="306"/>
      <c r="H94" s="282" t="s">
        <v>816</v>
      </c>
      <c r="I94" s="282" t="s">
        <v>817</v>
      </c>
      <c r="J94" s="282"/>
      <c r="K94" s="296"/>
    </row>
    <row r="95" s="1" customFormat="1" ht="15" customHeight="1">
      <c r="B95" s="307"/>
      <c r="C95" s="282" t="s">
        <v>818</v>
      </c>
      <c r="D95" s="282"/>
      <c r="E95" s="282"/>
      <c r="F95" s="305" t="s">
        <v>782</v>
      </c>
      <c r="G95" s="306"/>
      <c r="H95" s="282" t="s">
        <v>818</v>
      </c>
      <c r="I95" s="282" t="s">
        <v>817</v>
      </c>
      <c r="J95" s="282"/>
      <c r="K95" s="296"/>
    </row>
    <row r="96" s="1" customFormat="1" ht="15" customHeight="1">
      <c r="B96" s="307"/>
      <c r="C96" s="282" t="s">
        <v>40</v>
      </c>
      <c r="D96" s="282"/>
      <c r="E96" s="282"/>
      <c r="F96" s="305" t="s">
        <v>782</v>
      </c>
      <c r="G96" s="306"/>
      <c r="H96" s="282" t="s">
        <v>819</v>
      </c>
      <c r="I96" s="282" t="s">
        <v>817</v>
      </c>
      <c r="J96" s="282"/>
      <c r="K96" s="296"/>
    </row>
    <row r="97" s="1" customFormat="1" ht="15" customHeight="1">
      <c r="B97" s="307"/>
      <c r="C97" s="282" t="s">
        <v>50</v>
      </c>
      <c r="D97" s="282"/>
      <c r="E97" s="282"/>
      <c r="F97" s="305" t="s">
        <v>782</v>
      </c>
      <c r="G97" s="306"/>
      <c r="H97" s="282" t="s">
        <v>820</v>
      </c>
      <c r="I97" s="282" t="s">
        <v>817</v>
      </c>
      <c r="J97" s="282"/>
      <c r="K97" s="296"/>
    </row>
    <row r="98" s="1" customFormat="1" ht="15" customHeight="1">
      <c r="B98" s="310"/>
      <c r="C98" s="311"/>
      <c r="D98" s="311"/>
      <c r="E98" s="311"/>
      <c r="F98" s="311"/>
      <c r="G98" s="311"/>
      <c r="H98" s="311"/>
      <c r="I98" s="311"/>
      <c r="J98" s="311"/>
      <c r="K98" s="312"/>
    </row>
    <row r="99" s="1" customFormat="1" ht="18.75" customHeight="1">
      <c r="B99" s="313"/>
      <c r="C99" s="314"/>
      <c r="D99" s="314"/>
      <c r="E99" s="314"/>
      <c r="F99" s="314"/>
      <c r="G99" s="314"/>
      <c r="H99" s="314"/>
      <c r="I99" s="314"/>
      <c r="J99" s="314"/>
      <c r="K99" s="313"/>
    </row>
    <row r="100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="1" customFormat="1" ht="45" customHeight="1">
      <c r="B102" s="294"/>
      <c r="C102" s="295" t="s">
        <v>821</v>
      </c>
      <c r="D102" s="295"/>
      <c r="E102" s="295"/>
      <c r="F102" s="295"/>
      <c r="G102" s="295"/>
      <c r="H102" s="295"/>
      <c r="I102" s="295"/>
      <c r="J102" s="295"/>
      <c r="K102" s="296"/>
    </row>
    <row r="103" s="1" customFormat="1" ht="17.25" customHeight="1">
      <c r="B103" s="294"/>
      <c r="C103" s="297" t="s">
        <v>776</v>
      </c>
      <c r="D103" s="297"/>
      <c r="E103" s="297"/>
      <c r="F103" s="297" t="s">
        <v>777</v>
      </c>
      <c r="G103" s="298"/>
      <c r="H103" s="297" t="s">
        <v>56</v>
      </c>
      <c r="I103" s="297" t="s">
        <v>59</v>
      </c>
      <c r="J103" s="297" t="s">
        <v>778</v>
      </c>
      <c r="K103" s="296"/>
    </row>
    <row r="104" s="1" customFormat="1" ht="17.25" customHeight="1">
      <c r="B104" s="294"/>
      <c r="C104" s="299" t="s">
        <v>779</v>
      </c>
      <c r="D104" s="299"/>
      <c r="E104" s="299"/>
      <c r="F104" s="300" t="s">
        <v>780</v>
      </c>
      <c r="G104" s="301"/>
      <c r="H104" s="299"/>
      <c r="I104" s="299"/>
      <c r="J104" s="299" t="s">
        <v>781</v>
      </c>
      <c r="K104" s="296"/>
    </row>
    <row r="105" s="1" customFormat="1" ht="5.25" customHeight="1">
      <c r="B105" s="294"/>
      <c r="C105" s="297"/>
      <c r="D105" s="297"/>
      <c r="E105" s="297"/>
      <c r="F105" s="297"/>
      <c r="G105" s="315"/>
      <c r="H105" s="297"/>
      <c r="I105" s="297"/>
      <c r="J105" s="297"/>
      <c r="K105" s="296"/>
    </row>
    <row r="106" s="1" customFormat="1" ht="15" customHeight="1">
      <c r="B106" s="294"/>
      <c r="C106" s="282" t="s">
        <v>55</v>
      </c>
      <c r="D106" s="304"/>
      <c r="E106" s="304"/>
      <c r="F106" s="305" t="s">
        <v>782</v>
      </c>
      <c r="G106" s="282"/>
      <c r="H106" s="282" t="s">
        <v>822</v>
      </c>
      <c r="I106" s="282" t="s">
        <v>784</v>
      </c>
      <c r="J106" s="282">
        <v>20</v>
      </c>
      <c r="K106" s="296"/>
    </row>
    <row r="107" s="1" customFormat="1" ht="15" customHeight="1">
      <c r="B107" s="294"/>
      <c r="C107" s="282" t="s">
        <v>785</v>
      </c>
      <c r="D107" s="282"/>
      <c r="E107" s="282"/>
      <c r="F107" s="305" t="s">
        <v>782</v>
      </c>
      <c r="G107" s="282"/>
      <c r="H107" s="282" t="s">
        <v>822</v>
      </c>
      <c r="I107" s="282" t="s">
        <v>784</v>
      </c>
      <c r="J107" s="282">
        <v>120</v>
      </c>
      <c r="K107" s="296"/>
    </row>
    <row r="108" s="1" customFormat="1" ht="15" customHeight="1">
      <c r="B108" s="307"/>
      <c r="C108" s="282" t="s">
        <v>787</v>
      </c>
      <c r="D108" s="282"/>
      <c r="E108" s="282"/>
      <c r="F108" s="305" t="s">
        <v>788</v>
      </c>
      <c r="G108" s="282"/>
      <c r="H108" s="282" t="s">
        <v>822</v>
      </c>
      <c r="I108" s="282" t="s">
        <v>784</v>
      </c>
      <c r="J108" s="282">
        <v>50</v>
      </c>
      <c r="K108" s="296"/>
    </row>
    <row r="109" s="1" customFormat="1" ht="15" customHeight="1">
      <c r="B109" s="307"/>
      <c r="C109" s="282" t="s">
        <v>790</v>
      </c>
      <c r="D109" s="282"/>
      <c r="E109" s="282"/>
      <c r="F109" s="305" t="s">
        <v>782</v>
      </c>
      <c r="G109" s="282"/>
      <c r="H109" s="282" t="s">
        <v>822</v>
      </c>
      <c r="I109" s="282" t="s">
        <v>792</v>
      </c>
      <c r="J109" s="282"/>
      <c r="K109" s="296"/>
    </row>
    <row r="110" s="1" customFormat="1" ht="15" customHeight="1">
      <c r="B110" s="307"/>
      <c r="C110" s="282" t="s">
        <v>801</v>
      </c>
      <c r="D110" s="282"/>
      <c r="E110" s="282"/>
      <c r="F110" s="305" t="s">
        <v>788</v>
      </c>
      <c r="G110" s="282"/>
      <c r="H110" s="282" t="s">
        <v>822</v>
      </c>
      <c r="I110" s="282" t="s">
        <v>784</v>
      </c>
      <c r="J110" s="282">
        <v>50</v>
      </c>
      <c r="K110" s="296"/>
    </row>
    <row r="111" s="1" customFormat="1" ht="15" customHeight="1">
      <c r="B111" s="307"/>
      <c r="C111" s="282" t="s">
        <v>809</v>
      </c>
      <c r="D111" s="282"/>
      <c r="E111" s="282"/>
      <c r="F111" s="305" t="s">
        <v>788</v>
      </c>
      <c r="G111" s="282"/>
      <c r="H111" s="282" t="s">
        <v>822</v>
      </c>
      <c r="I111" s="282" t="s">
        <v>784</v>
      </c>
      <c r="J111" s="282">
        <v>50</v>
      </c>
      <c r="K111" s="296"/>
    </row>
    <row r="112" s="1" customFormat="1" ht="15" customHeight="1">
      <c r="B112" s="307"/>
      <c r="C112" s="282" t="s">
        <v>807</v>
      </c>
      <c r="D112" s="282"/>
      <c r="E112" s="282"/>
      <c r="F112" s="305" t="s">
        <v>788</v>
      </c>
      <c r="G112" s="282"/>
      <c r="H112" s="282" t="s">
        <v>822</v>
      </c>
      <c r="I112" s="282" t="s">
        <v>784</v>
      </c>
      <c r="J112" s="282">
        <v>50</v>
      </c>
      <c r="K112" s="296"/>
    </row>
    <row r="113" s="1" customFormat="1" ht="15" customHeight="1">
      <c r="B113" s="307"/>
      <c r="C113" s="282" t="s">
        <v>55</v>
      </c>
      <c r="D113" s="282"/>
      <c r="E113" s="282"/>
      <c r="F113" s="305" t="s">
        <v>782</v>
      </c>
      <c r="G113" s="282"/>
      <c r="H113" s="282" t="s">
        <v>823</v>
      </c>
      <c r="I113" s="282" t="s">
        <v>784</v>
      </c>
      <c r="J113" s="282">
        <v>20</v>
      </c>
      <c r="K113" s="296"/>
    </row>
    <row r="114" s="1" customFormat="1" ht="15" customHeight="1">
      <c r="B114" s="307"/>
      <c r="C114" s="282" t="s">
        <v>824</v>
      </c>
      <c r="D114" s="282"/>
      <c r="E114" s="282"/>
      <c r="F114" s="305" t="s">
        <v>782</v>
      </c>
      <c r="G114" s="282"/>
      <c r="H114" s="282" t="s">
        <v>825</v>
      </c>
      <c r="I114" s="282" t="s">
        <v>784</v>
      </c>
      <c r="J114" s="282">
        <v>120</v>
      </c>
      <c r="K114" s="296"/>
    </row>
    <row r="115" s="1" customFormat="1" ht="15" customHeight="1">
      <c r="B115" s="307"/>
      <c r="C115" s="282" t="s">
        <v>40</v>
      </c>
      <c r="D115" s="282"/>
      <c r="E115" s="282"/>
      <c r="F115" s="305" t="s">
        <v>782</v>
      </c>
      <c r="G115" s="282"/>
      <c r="H115" s="282" t="s">
        <v>826</v>
      </c>
      <c r="I115" s="282" t="s">
        <v>817</v>
      </c>
      <c r="J115" s="282"/>
      <c r="K115" s="296"/>
    </row>
    <row r="116" s="1" customFormat="1" ht="15" customHeight="1">
      <c r="B116" s="307"/>
      <c r="C116" s="282" t="s">
        <v>50</v>
      </c>
      <c r="D116" s="282"/>
      <c r="E116" s="282"/>
      <c r="F116" s="305" t="s">
        <v>782</v>
      </c>
      <c r="G116" s="282"/>
      <c r="H116" s="282" t="s">
        <v>827</v>
      </c>
      <c r="I116" s="282" t="s">
        <v>817</v>
      </c>
      <c r="J116" s="282"/>
      <c r="K116" s="296"/>
    </row>
    <row r="117" s="1" customFormat="1" ht="15" customHeight="1">
      <c r="B117" s="307"/>
      <c r="C117" s="282" t="s">
        <v>59</v>
      </c>
      <c r="D117" s="282"/>
      <c r="E117" s="282"/>
      <c r="F117" s="305" t="s">
        <v>782</v>
      </c>
      <c r="G117" s="282"/>
      <c r="H117" s="282" t="s">
        <v>828</v>
      </c>
      <c r="I117" s="282" t="s">
        <v>829</v>
      </c>
      <c r="J117" s="282"/>
      <c r="K117" s="296"/>
    </row>
    <row r="118" s="1" customFormat="1" ht="15" customHeight="1">
      <c r="B118" s="310"/>
      <c r="C118" s="316"/>
      <c r="D118" s="316"/>
      <c r="E118" s="316"/>
      <c r="F118" s="316"/>
      <c r="G118" s="316"/>
      <c r="H118" s="316"/>
      <c r="I118" s="316"/>
      <c r="J118" s="316"/>
      <c r="K118" s="312"/>
    </row>
    <row r="119" s="1" customFormat="1" ht="18.75" customHeight="1">
      <c r="B119" s="317"/>
      <c r="C119" s="318"/>
      <c r="D119" s="318"/>
      <c r="E119" s="318"/>
      <c r="F119" s="319"/>
      <c r="G119" s="318"/>
      <c r="H119" s="318"/>
      <c r="I119" s="318"/>
      <c r="J119" s="318"/>
      <c r="K119" s="317"/>
    </row>
    <row r="120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="1" customFormat="1" ht="7.5" customHeight="1">
      <c r="B121" s="320"/>
      <c r="C121" s="321"/>
      <c r="D121" s="321"/>
      <c r="E121" s="321"/>
      <c r="F121" s="321"/>
      <c r="G121" s="321"/>
      <c r="H121" s="321"/>
      <c r="I121" s="321"/>
      <c r="J121" s="321"/>
      <c r="K121" s="322"/>
    </row>
    <row r="122" s="1" customFormat="1" ht="45" customHeight="1">
      <c r="B122" s="323"/>
      <c r="C122" s="273" t="s">
        <v>830</v>
      </c>
      <c r="D122" s="273"/>
      <c r="E122" s="273"/>
      <c r="F122" s="273"/>
      <c r="G122" s="273"/>
      <c r="H122" s="273"/>
      <c r="I122" s="273"/>
      <c r="J122" s="273"/>
      <c r="K122" s="324"/>
    </row>
    <row r="123" s="1" customFormat="1" ht="17.25" customHeight="1">
      <c r="B123" s="325"/>
      <c r="C123" s="297" t="s">
        <v>776</v>
      </c>
      <c r="D123" s="297"/>
      <c r="E123" s="297"/>
      <c r="F123" s="297" t="s">
        <v>777</v>
      </c>
      <c r="G123" s="298"/>
      <c r="H123" s="297" t="s">
        <v>56</v>
      </c>
      <c r="I123" s="297" t="s">
        <v>59</v>
      </c>
      <c r="J123" s="297" t="s">
        <v>778</v>
      </c>
      <c r="K123" s="326"/>
    </row>
    <row r="124" s="1" customFormat="1" ht="17.25" customHeight="1">
      <c r="B124" s="325"/>
      <c r="C124" s="299" t="s">
        <v>779</v>
      </c>
      <c r="D124" s="299"/>
      <c r="E124" s="299"/>
      <c r="F124" s="300" t="s">
        <v>780</v>
      </c>
      <c r="G124" s="301"/>
      <c r="H124" s="299"/>
      <c r="I124" s="299"/>
      <c r="J124" s="299" t="s">
        <v>781</v>
      </c>
      <c r="K124" s="326"/>
    </row>
    <row r="125" s="1" customFormat="1" ht="5.25" customHeight="1">
      <c r="B125" s="327"/>
      <c r="C125" s="302"/>
      <c r="D125" s="302"/>
      <c r="E125" s="302"/>
      <c r="F125" s="302"/>
      <c r="G125" s="328"/>
      <c r="H125" s="302"/>
      <c r="I125" s="302"/>
      <c r="J125" s="302"/>
      <c r="K125" s="329"/>
    </row>
    <row r="126" s="1" customFormat="1" ht="15" customHeight="1">
      <c r="B126" s="327"/>
      <c r="C126" s="282" t="s">
        <v>785</v>
      </c>
      <c r="D126" s="304"/>
      <c r="E126" s="304"/>
      <c r="F126" s="305" t="s">
        <v>782</v>
      </c>
      <c r="G126" s="282"/>
      <c r="H126" s="282" t="s">
        <v>822</v>
      </c>
      <c r="I126" s="282" t="s">
        <v>784</v>
      </c>
      <c r="J126" s="282">
        <v>120</v>
      </c>
      <c r="K126" s="330"/>
    </row>
    <row r="127" s="1" customFormat="1" ht="15" customHeight="1">
      <c r="B127" s="327"/>
      <c r="C127" s="282" t="s">
        <v>831</v>
      </c>
      <c r="D127" s="282"/>
      <c r="E127" s="282"/>
      <c r="F127" s="305" t="s">
        <v>782</v>
      </c>
      <c r="G127" s="282"/>
      <c r="H127" s="282" t="s">
        <v>832</v>
      </c>
      <c r="I127" s="282" t="s">
        <v>784</v>
      </c>
      <c r="J127" s="282" t="s">
        <v>833</v>
      </c>
      <c r="K127" s="330"/>
    </row>
    <row r="128" s="1" customFormat="1" ht="15" customHeight="1">
      <c r="B128" s="327"/>
      <c r="C128" s="282" t="s">
        <v>730</v>
      </c>
      <c r="D128" s="282"/>
      <c r="E128" s="282"/>
      <c r="F128" s="305" t="s">
        <v>782</v>
      </c>
      <c r="G128" s="282"/>
      <c r="H128" s="282" t="s">
        <v>834</v>
      </c>
      <c r="I128" s="282" t="s">
        <v>784</v>
      </c>
      <c r="J128" s="282" t="s">
        <v>833</v>
      </c>
      <c r="K128" s="330"/>
    </row>
    <row r="129" s="1" customFormat="1" ht="15" customHeight="1">
      <c r="B129" s="327"/>
      <c r="C129" s="282" t="s">
        <v>793</v>
      </c>
      <c r="D129" s="282"/>
      <c r="E129" s="282"/>
      <c r="F129" s="305" t="s">
        <v>788</v>
      </c>
      <c r="G129" s="282"/>
      <c r="H129" s="282" t="s">
        <v>794</v>
      </c>
      <c r="I129" s="282" t="s">
        <v>784</v>
      </c>
      <c r="J129" s="282">
        <v>15</v>
      </c>
      <c r="K129" s="330"/>
    </row>
    <row r="130" s="1" customFormat="1" ht="15" customHeight="1">
      <c r="B130" s="327"/>
      <c r="C130" s="308" t="s">
        <v>795</v>
      </c>
      <c r="D130" s="308"/>
      <c r="E130" s="308"/>
      <c r="F130" s="309" t="s">
        <v>788</v>
      </c>
      <c r="G130" s="308"/>
      <c r="H130" s="308" t="s">
        <v>796</v>
      </c>
      <c r="I130" s="308" t="s">
        <v>784</v>
      </c>
      <c r="J130" s="308">
        <v>15</v>
      </c>
      <c r="K130" s="330"/>
    </row>
    <row r="131" s="1" customFormat="1" ht="15" customHeight="1">
      <c r="B131" s="327"/>
      <c r="C131" s="308" t="s">
        <v>797</v>
      </c>
      <c r="D131" s="308"/>
      <c r="E131" s="308"/>
      <c r="F131" s="309" t="s">
        <v>788</v>
      </c>
      <c r="G131" s="308"/>
      <c r="H131" s="308" t="s">
        <v>798</v>
      </c>
      <c r="I131" s="308" t="s">
        <v>784</v>
      </c>
      <c r="J131" s="308">
        <v>20</v>
      </c>
      <c r="K131" s="330"/>
    </row>
    <row r="132" s="1" customFormat="1" ht="15" customHeight="1">
      <c r="B132" s="327"/>
      <c r="C132" s="308" t="s">
        <v>799</v>
      </c>
      <c r="D132" s="308"/>
      <c r="E132" s="308"/>
      <c r="F132" s="309" t="s">
        <v>788</v>
      </c>
      <c r="G132" s="308"/>
      <c r="H132" s="308" t="s">
        <v>800</v>
      </c>
      <c r="I132" s="308" t="s">
        <v>784</v>
      </c>
      <c r="J132" s="308">
        <v>20</v>
      </c>
      <c r="K132" s="330"/>
    </row>
    <row r="133" s="1" customFormat="1" ht="15" customHeight="1">
      <c r="B133" s="327"/>
      <c r="C133" s="282" t="s">
        <v>787</v>
      </c>
      <c r="D133" s="282"/>
      <c r="E133" s="282"/>
      <c r="F133" s="305" t="s">
        <v>788</v>
      </c>
      <c r="G133" s="282"/>
      <c r="H133" s="282" t="s">
        <v>822</v>
      </c>
      <c r="I133" s="282" t="s">
        <v>784</v>
      </c>
      <c r="J133" s="282">
        <v>50</v>
      </c>
      <c r="K133" s="330"/>
    </row>
    <row r="134" s="1" customFormat="1" ht="15" customHeight="1">
      <c r="B134" s="327"/>
      <c r="C134" s="282" t="s">
        <v>801</v>
      </c>
      <c r="D134" s="282"/>
      <c r="E134" s="282"/>
      <c r="F134" s="305" t="s">
        <v>788</v>
      </c>
      <c r="G134" s="282"/>
      <c r="H134" s="282" t="s">
        <v>822</v>
      </c>
      <c r="I134" s="282" t="s">
        <v>784</v>
      </c>
      <c r="J134" s="282">
        <v>50</v>
      </c>
      <c r="K134" s="330"/>
    </row>
    <row r="135" s="1" customFormat="1" ht="15" customHeight="1">
      <c r="B135" s="327"/>
      <c r="C135" s="282" t="s">
        <v>807</v>
      </c>
      <c r="D135" s="282"/>
      <c r="E135" s="282"/>
      <c r="F135" s="305" t="s">
        <v>788</v>
      </c>
      <c r="G135" s="282"/>
      <c r="H135" s="282" t="s">
        <v>822</v>
      </c>
      <c r="I135" s="282" t="s">
        <v>784</v>
      </c>
      <c r="J135" s="282">
        <v>50</v>
      </c>
      <c r="K135" s="330"/>
    </row>
    <row r="136" s="1" customFormat="1" ht="15" customHeight="1">
      <c r="B136" s="327"/>
      <c r="C136" s="282" t="s">
        <v>809</v>
      </c>
      <c r="D136" s="282"/>
      <c r="E136" s="282"/>
      <c r="F136" s="305" t="s">
        <v>788</v>
      </c>
      <c r="G136" s="282"/>
      <c r="H136" s="282" t="s">
        <v>822</v>
      </c>
      <c r="I136" s="282" t="s">
        <v>784</v>
      </c>
      <c r="J136" s="282">
        <v>50</v>
      </c>
      <c r="K136" s="330"/>
    </row>
    <row r="137" s="1" customFormat="1" ht="15" customHeight="1">
      <c r="B137" s="327"/>
      <c r="C137" s="282" t="s">
        <v>810</v>
      </c>
      <c r="D137" s="282"/>
      <c r="E137" s="282"/>
      <c r="F137" s="305" t="s">
        <v>788</v>
      </c>
      <c r="G137" s="282"/>
      <c r="H137" s="282" t="s">
        <v>835</v>
      </c>
      <c r="I137" s="282" t="s">
        <v>784</v>
      </c>
      <c r="J137" s="282">
        <v>255</v>
      </c>
      <c r="K137" s="330"/>
    </row>
    <row r="138" s="1" customFormat="1" ht="15" customHeight="1">
      <c r="B138" s="327"/>
      <c r="C138" s="282" t="s">
        <v>812</v>
      </c>
      <c r="D138" s="282"/>
      <c r="E138" s="282"/>
      <c r="F138" s="305" t="s">
        <v>782</v>
      </c>
      <c r="G138" s="282"/>
      <c r="H138" s="282" t="s">
        <v>836</v>
      </c>
      <c r="I138" s="282" t="s">
        <v>814</v>
      </c>
      <c r="J138" s="282"/>
      <c r="K138" s="330"/>
    </row>
    <row r="139" s="1" customFormat="1" ht="15" customHeight="1">
      <c r="B139" s="327"/>
      <c r="C139" s="282" t="s">
        <v>815</v>
      </c>
      <c r="D139" s="282"/>
      <c r="E139" s="282"/>
      <c r="F139" s="305" t="s">
        <v>782</v>
      </c>
      <c r="G139" s="282"/>
      <c r="H139" s="282" t="s">
        <v>837</v>
      </c>
      <c r="I139" s="282" t="s">
        <v>817</v>
      </c>
      <c r="J139" s="282"/>
      <c r="K139" s="330"/>
    </row>
    <row r="140" s="1" customFormat="1" ht="15" customHeight="1">
      <c r="B140" s="327"/>
      <c r="C140" s="282" t="s">
        <v>818</v>
      </c>
      <c r="D140" s="282"/>
      <c r="E140" s="282"/>
      <c r="F140" s="305" t="s">
        <v>782</v>
      </c>
      <c r="G140" s="282"/>
      <c r="H140" s="282" t="s">
        <v>818</v>
      </c>
      <c r="I140" s="282" t="s">
        <v>817</v>
      </c>
      <c r="J140" s="282"/>
      <c r="K140" s="330"/>
    </row>
    <row r="141" s="1" customFormat="1" ht="15" customHeight="1">
      <c r="B141" s="327"/>
      <c r="C141" s="282" t="s">
        <v>40</v>
      </c>
      <c r="D141" s="282"/>
      <c r="E141" s="282"/>
      <c r="F141" s="305" t="s">
        <v>782</v>
      </c>
      <c r="G141" s="282"/>
      <c r="H141" s="282" t="s">
        <v>838</v>
      </c>
      <c r="I141" s="282" t="s">
        <v>817</v>
      </c>
      <c r="J141" s="282"/>
      <c r="K141" s="330"/>
    </row>
    <row r="142" s="1" customFormat="1" ht="15" customHeight="1">
      <c r="B142" s="327"/>
      <c r="C142" s="282" t="s">
        <v>839</v>
      </c>
      <c r="D142" s="282"/>
      <c r="E142" s="282"/>
      <c r="F142" s="305" t="s">
        <v>782</v>
      </c>
      <c r="G142" s="282"/>
      <c r="H142" s="282" t="s">
        <v>840</v>
      </c>
      <c r="I142" s="282" t="s">
        <v>817</v>
      </c>
      <c r="J142" s="282"/>
      <c r="K142" s="330"/>
    </row>
    <row r="143" s="1" customFormat="1" ht="15" customHeight="1">
      <c r="B143" s="331"/>
      <c r="C143" s="332"/>
      <c r="D143" s="332"/>
      <c r="E143" s="332"/>
      <c r="F143" s="332"/>
      <c r="G143" s="332"/>
      <c r="H143" s="332"/>
      <c r="I143" s="332"/>
      <c r="J143" s="332"/>
      <c r="K143" s="333"/>
    </row>
    <row r="144" s="1" customFormat="1" ht="18.75" customHeight="1">
      <c r="B144" s="318"/>
      <c r="C144" s="318"/>
      <c r="D144" s="318"/>
      <c r="E144" s="318"/>
      <c r="F144" s="319"/>
      <c r="G144" s="318"/>
      <c r="H144" s="318"/>
      <c r="I144" s="318"/>
      <c r="J144" s="318"/>
      <c r="K144" s="318"/>
    </row>
    <row r="145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="1" customFormat="1" ht="45" customHeight="1">
      <c r="B147" s="294"/>
      <c r="C147" s="295" t="s">
        <v>841</v>
      </c>
      <c r="D147" s="295"/>
      <c r="E147" s="295"/>
      <c r="F147" s="295"/>
      <c r="G147" s="295"/>
      <c r="H147" s="295"/>
      <c r="I147" s="295"/>
      <c r="J147" s="295"/>
      <c r="K147" s="296"/>
    </row>
    <row r="148" s="1" customFormat="1" ht="17.25" customHeight="1">
      <c r="B148" s="294"/>
      <c r="C148" s="297" t="s">
        <v>776</v>
      </c>
      <c r="D148" s="297"/>
      <c r="E148" s="297"/>
      <c r="F148" s="297" t="s">
        <v>777</v>
      </c>
      <c r="G148" s="298"/>
      <c r="H148" s="297" t="s">
        <v>56</v>
      </c>
      <c r="I148" s="297" t="s">
        <v>59</v>
      </c>
      <c r="J148" s="297" t="s">
        <v>778</v>
      </c>
      <c r="K148" s="296"/>
    </row>
    <row r="149" s="1" customFormat="1" ht="17.25" customHeight="1">
      <c r="B149" s="294"/>
      <c r="C149" s="299" t="s">
        <v>779</v>
      </c>
      <c r="D149" s="299"/>
      <c r="E149" s="299"/>
      <c r="F149" s="300" t="s">
        <v>780</v>
      </c>
      <c r="G149" s="301"/>
      <c r="H149" s="299"/>
      <c r="I149" s="299"/>
      <c r="J149" s="299" t="s">
        <v>781</v>
      </c>
      <c r="K149" s="296"/>
    </row>
    <row r="150" s="1" customFormat="1" ht="5.25" customHeight="1">
      <c r="B150" s="307"/>
      <c r="C150" s="302"/>
      <c r="D150" s="302"/>
      <c r="E150" s="302"/>
      <c r="F150" s="302"/>
      <c r="G150" s="303"/>
      <c r="H150" s="302"/>
      <c r="I150" s="302"/>
      <c r="J150" s="302"/>
      <c r="K150" s="330"/>
    </row>
    <row r="151" s="1" customFormat="1" ht="15" customHeight="1">
      <c r="B151" s="307"/>
      <c r="C151" s="334" t="s">
        <v>785</v>
      </c>
      <c r="D151" s="282"/>
      <c r="E151" s="282"/>
      <c r="F151" s="335" t="s">
        <v>782</v>
      </c>
      <c r="G151" s="282"/>
      <c r="H151" s="334" t="s">
        <v>822</v>
      </c>
      <c r="I151" s="334" t="s">
        <v>784</v>
      </c>
      <c r="J151" s="334">
        <v>120</v>
      </c>
      <c r="K151" s="330"/>
    </row>
    <row r="152" s="1" customFormat="1" ht="15" customHeight="1">
      <c r="B152" s="307"/>
      <c r="C152" s="334" t="s">
        <v>831</v>
      </c>
      <c r="D152" s="282"/>
      <c r="E152" s="282"/>
      <c r="F152" s="335" t="s">
        <v>782</v>
      </c>
      <c r="G152" s="282"/>
      <c r="H152" s="334" t="s">
        <v>842</v>
      </c>
      <c r="I152" s="334" t="s">
        <v>784</v>
      </c>
      <c r="J152" s="334" t="s">
        <v>833</v>
      </c>
      <c r="K152" s="330"/>
    </row>
    <row r="153" s="1" customFormat="1" ht="15" customHeight="1">
      <c r="B153" s="307"/>
      <c r="C153" s="334" t="s">
        <v>730</v>
      </c>
      <c r="D153" s="282"/>
      <c r="E153" s="282"/>
      <c r="F153" s="335" t="s">
        <v>782</v>
      </c>
      <c r="G153" s="282"/>
      <c r="H153" s="334" t="s">
        <v>843</v>
      </c>
      <c r="I153" s="334" t="s">
        <v>784</v>
      </c>
      <c r="J153" s="334" t="s">
        <v>833</v>
      </c>
      <c r="K153" s="330"/>
    </row>
    <row r="154" s="1" customFormat="1" ht="15" customHeight="1">
      <c r="B154" s="307"/>
      <c r="C154" s="334" t="s">
        <v>787</v>
      </c>
      <c r="D154" s="282"/>
      <c r="E154" s="282"/>
      <c r="F154" s="335" t="s">
        <v>788</v>
      </c>
      <c r="G154" s="282"/>
      <c r="H154" s="334" t="s">
        <v>822</v>
      </c>
      <c r="I154" s="334" t="s">
        <v>784</v>
      </c>
      <c r="J154" s="334">
        <v>50</v>
      </c>
      <c r="K154" s="330"/>
    </row>
    <row r="155" s="1" customFormat="1" ht="15" customHeight="1">
      <c r="B155" s="307"/>
      <c r="C155" s="334" t="s">
        <v>790</v>
      </c>
      <c r="D155" s="282"/>
      <c r="E155" s="282"/>
      <c r="F155" s="335" t="s">
        <v>782</v>
      </c>
      <c r="G155" s="282"/>
      <c r="H155" s="334" t="s">
        <v>822</v>
      </c>
      <c r="I155" s="334" t="s">
        <v>792</v>
      </c>
      <c r="J155" s="334"/>
      <c r="K155" s="330"/>
    </row>
    <row r="156" s="1" customFormat="1" ht="15" customHeight="1">
      <c r="B156" s="307"/>
      <c r="C156" s="334" t="s">
        <v>801</v>
      </c>
      <c r="D156" s="282"/>
      <c r="E156" s="282"/>
      <c r="F156" s="335" t="s">
        <v>788</v>
      </c>
      <c r="G156" s="282"/>
      <c r="H156" s="334" t="s">
        <v>822</v>
      </c>
      <c r="I156" s="334" t="s">
        <v>784</v>
      </c>
      <c r="J156" s="334">
        <v>50</v>
      </c>
      <c r="K156" s="330"/>
    </row>
    <row r="157" s="1" customFormat="1" ht="15" customHeight="1">
      <c r="B157" s="307"/>
      <c r="C157" s="334" t="s">
        <v>809</v>
      </c>
      <c r="D157" s="282"/>
      <c r="E157" s="282"/>
      <c r="F157" s="335" t="s">
        <v>788</v>
      </c>
      <c r="G157" s="282"/>
      <c r="H157" s="334" t="s">
        <v>822</v>
      </c>
      <c r="I157" s="334" t="s">
        <v>784</v>
      </c>
      <c r="J157" s="334">
        <v>50</v>
      </c>
      <c r="K157" s="330"/>
    </row>
    <row r="158" s="1" customFormat="1" ht="15" customHeight="1">
      <c r="B158" s="307"/>
      <c r="C158" s="334" t="s">
        <v>807</v>
      </c>
      <c r="D158" s="282"/>
      <c r="E158" s="282"/>
      <c r="F158" s="335" t="s">
        <v>788</v>
      </c>
      <c r="G158" s="282"/>
      <c r="H158" s="334" t="s">
        <v>822</v>
      </c>
      <c r="I158" s="334" t="s">
        <v>784</v>
      </c>
      <c r="J158" s="334">
        <v>50</v>
      </c>
      <c r="K158" s="330"/>
    </row>
    <row r="159" s="1" customFormat="1" ht="15" customHeight="1">
      <c r="B159" s="307"/>
      <c r="C159" s="334" t="s">
        <v>88</v>
      </c>
      <c r="D159" s="282"/>
      <c r="E159" s="282"/>
      <c r="F159" s="335" t="s">
        <v>782</v>
      </c>
      <c r="G159" s="282"/>
      <c r="H159" s="334" t="s">
        <v>844</v>
      </c>
      <c r="I159" s="334" t="s">
        <v>784</v>
      </c>
      <c r="J159" s="334" t="s">
        <v>845</v>
      </c>
      <c r="K159" s="330"/>
    </row>
    <row r="160" s="1" customFormat="1" ht="15" customHeight="1">
      <c r="B160" s="307"/>
      <c r="C160" s="334" t="s">
        <v>846</v>
      </c>
      <c r="D160" s="282"/>
      <c r="E160" s="282"/>
      <c r="F160" s="335" t="s">
        <v>782</v>
      </c>
      <c r="G160" s="282"/>
      <c r="H160" s="334" t="s">
        <v>847</v>
      </c>
      <c r="I160" s="334" t="s">
        <v>817</v>
      </c>
      <c r="J160" s="334"/>
      <c r="K160" s="330"/>
    </row>
    <row r="161" s="1" customFormat="1" ht="15" customHeight="1">
      <c r="B161" s="336"/>
      <c r="C161" s="316"/>
      <c r="D161" s="316"/>
      <c r="E161" s="316"/>
      <c r="F161" s="316"/>
      <c r="G161" s="316"/>
      <c r="H161" s="316"/>
      <c r="I161" s="316"/>
      <c r="J161" s="316"/>
      <c r="K161" s="337"/>
    </row>
    <row r="162" s="1" customFormat="1" ht="18.75" customHeight="1">
      <c r="B162" s="318"/>
      <c r="C162" s="328"/>
      <c r="D162" s="328"/>
      <c r="E162" s="328"/>
      <c r="F162" s="338"/>
      <c r="G162" s="328"/>
      <c r="H162" s="328"/>
      <c r="I162" s="328"/>
      <c r="J162" s="328"/>
      <c r="K162" s="318"/>
    </row>
    <row r="163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="1" customFormat="1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s="1" customFormat="1" ht="45" customHeight="1">
      <c r="B165" s="272"/>
      <c r="C165" s="273" t="s">
        <v>848</v>
      </c>
      <c r="D165" s="273"/>
      <c r="E165" s="273"/>
      <c r="F165" s="273"/>
      <c r="G165" s="273"/>
      <c r="H165" s="273"/>
      <c r="I165" s="273"/>
      <c r="J165" s="273"/>
      <c r="K165" s="274"/>
    </row>
    <row r="166" s="1" customFormat="1" ht="17.25" customHeight="1">
      <c r="B166" s="272"/>
      <c r="C166" s="297" t="s">
        <v>776</v>
      </c>
      <c r="D166" s="297"/>
      <c r="E166" s="297"/>
      <c r="F166" s="297" t="s">
        <v>777</v>
      </c>
      <c r="G166" s="339"/>
      <c r="H166" s="340" t="s">
        <v>56</v>
      </c>
      <c r="I166" s="340" t="s">
        <v>59</v>
      </c>
      <c r="J166" s="297" t="s">
        <v>778</v>
      </c>
      <c r="K166" s="274"/>
    </row>
    <row r="167" s="1" customFormat="1" ht="17.25" customHeight="1">
      <c r="B167" s="275"/>
      <c r="C167" s="299" t="s">
        <v>779</v>
      </c>
      <c r="D167" s="299"/>
      <c r="E167" s="299"/>
      <c r="F167" s="300" t="s">
        <v>780</v>
      </c>
      <c r="G167" s="341"/>
      <c r="H167" s="342"/>
      <c r="I167" s="342"/>
      <c r="J167" s="299" t="s">
        <v>781</v>
      </c>
      <c r="K167" s="277"/>
    </row>
    <row r="168" s="1" customFormat="1" ht="5.25" customHeight="1">
      <c r="B168" s="307"/>
      <c r="C168" s="302"/>
      <c r="D168" s="302"/>
      <c r="E168" s="302"/>
      <c r="F168" s="302"/>
      <c r="G168" s="303"/>
      <c r="H168" s="302"/>
      <c r="I168" s="302"/>
      <c r="J168" s="302"/>
      <c r="K168" s="330"/>
    </row>
    <row r="169" s="1" customFormat="1" ht="15" customHeight="1">
      <c r="B169" s="307"/>
      <c r="C169" s="282" t="s">
        <v>785</v>
      </c>
      <c r="D169" s="282"/>
      <c r="E169" s="282"/>
      <c r="F169" s="305" t="s">
        <v>782</v>
      </c>
      <c r="G169" s="282"/>
      <c r="H169" s="282" t="s">
        <v>822</v>
      </c>
      <c r="I169" s="282" t="s">
        <v>784</v>
      </c>
      <c r="J169" s="282">
        <v>120</v>
      </c>
      <c r="K169" s="330"/>
    </row>
    <row r="170" s="1" customFormat="1" ht="15" customHeight="1">
      <c r="B170" s="307"/>
      <c r="C170" s="282" t="s">
        <v>831</v>
      </c>
      <c r="D170" s="282"/>
      <c r="E170" s="282"/>
      <c r="F170" s="305" t="s">
        <v>782</v>
      </c>
      <c r="G170" s="282"/>
      <c r="H170" s="282" t="s">
        <v>832</v>
      </c>
      <c r="I170" s="282" t="s">
        <v>784</v>
      </c>
      <c r="J170" s="282" t="s">
        <v>833</v>
      </c>
      <c r="K170" s="330"/>
    </row>
    <row r="171" s="1" customFormat="1" ht="15" customHeight="1">
      <c r="B171" s="307"/>
      <c r="C171" s="282" t="s">
        <v>730</v>
      </c>
      <c r="D171" s="282"/>
      <c r="E171" s="282"/>
      <c r="F171" s="305" t="s">
        <v>782</v>
      </c>
      <c r="G171" s="282"/>
      <c r="H171" s="282" t="s">
        <v>849</v>
      </c>
      <c r="I171" s="282" t="s">
        <v>784</v>
      </c>
      <c r="J171" s="282" t="s">
        <v>833</v>
      </c>
      <c r="K171" s="330"/>
    </row>
    <row r="172" s="1" customFormat="1" ht="15" customHeight="1">
      <c r="B172" s="307"/>
      <c r="C172" s="282" t="s">
        <v>787</v>
      </c>
      <c r="D172" s="282"/>
      <c r="E172" s="282"/>
      <c r="F172" s="305" t="s">
        <v>788</v>
      </c>
      <c r="G172" s="282"/>
      <c r="H172" s="282" t="s">
        <v>849</v>
      </c>
      <c r="I172" s="282" t="s">
        <v>784</v>
      </c>
      <c r="J172" s="282">
        <v>50</v>
      </c>
      <c r="K172" s="330"/>
    </row>
    <row r="173" s="1" customFormat="1" ht="15" customHeight="1">
      <c r="B173" s="307"/>
      <c r="C173" s="282" t="s">
        <v>790</v>
      </c>
      <c r="D173" s="282"/>
      <c r="E173" s="282"/>
      <c r="F173" s="305" t="s">
        <v>782</v>
      </c>
      <c r="G173" s="282"/>
      <c r="H173" s="282" t="s">
        <v>849</v>
      </c>
      <c r="I173" s="282" t="s">
        <v>792</v>
      </c>
      <c r="J173" s="282"/>
      <c r="K173" s="330"/>
    </row>
    <row r="174" s="1" customFormat="1" ht="15" customHeight="1">
      <c r="B174" s="307"/>
      <c r="C174" s="282" t="s">
        <v>801</v>
      </c>
      <c r="D174" s="282"/>
      <c r="E174" s="282"/>
      <c r="F174" s="305" t="s">
        <v>788</v>
      </c>
      <c r="G174" s="282"/>
      <c r="H174" s="282" t="s">
        <v>849</v>
      </c>
      <c r="I174" s="282" t="s">
        <v>784</v>
      </c>
      <c r="J174" s="282">
        <v>50</v>
      </c>
      <c r="K174" s="330"/>
    </row>
    <row r="175" s="1" customFormat="1" ht="15" customHeight="1">
      <c r="B175" s="307"/>
      <c r="C175" s="282" t="s">
        <v>809</v>
      </c>
      <c r="D175" s="282"/>
      <c r="E175" s="282"/>
      <c r="F175" s="305" t="s">
        <v>788</v>
      </c>
      <c r="G175" s="282"/>
      <c r="H175" s="282" t="s">
        <v>849</v>
      </c>
      <c r="I175" s="282" t="s">
        <v>784</v>
      </c>
      <c r="J175" s="282">
        <v>50</v>
      </c>
      <c r="K175" s="330"/>
    </row>
    <row r="176" s="1" customFormat="1" ht="15" customHeight="1">
      <c r="B176" s="307"/>
      <c r="C176" s="282" t="s">
        <v>807</v>
      </c>
      <c r="D176" s="282"/>
      <c r="E176" s="282"/>
      <c r="F176" s="305" t="s">
        <v>788</v>
      </c>
      <c r="G176" s="282"/>
      <c r="H176" s="282" t="s">
        <v>849</v>
      </c>
      <c r="I176" s="282" t="s">
        <v>784</v>
      </c>
      <c r="J176" s="282">
        <v>50</v>
      </c>
      <c r="K176" s="330"/>
    </row>
    <row r="177" s="1" customFormat="1" ht="15" customHeight="1">
      <c r="B177" s="307"/>
      <c r="C177" s="282" t="s">
        <v>101</v>
      </c>
      <c r="D177" s="282"/>
      <c r="E177" s="282"/>
      <c r="F177" s="305" t="s">
        <v>782</v>
      </c>
      <c r="G177" s="282"/>
      <c r="H177" s="282" t="s">
        <v>850</v>
      </c>
      <c r="I177" s="282" t="s">
        <v>851</v>
      </c>
      <c r="J177" s="282"/>
      <c r="K177" s="330"/>
    </row>
    <row r="178" s="1" customFormat="1" ht="15" customHeight="1">
      <c r="B178" s="307"/>
      <c r="C178" s="282" t="s">
        <v>59</v>
      </c>
      <c r="D178" s="282"/>
      <c r="E178" s="282"/>
      <c r="F178" s="305" t="s">
        <v>782</v>
      </c>
      <c r="G178" s="282"/>
      <c r="H178" s="282" t="s">
        <v>852</v>
      </c>
      <c r="I178" s="282" t="s">
        <v>853</v>
      </c>
      <c r="J178" s="282">
        <v>1</v>
      </c>
      <c r="K178" s="330"/>
    </row>
    <row r="179" s="1" customFormat="1" ht="15" customHeight="1">
      <c r="B179" s="307"/>
      <c r="C179" s="282" t="s">
        <v>55</v>
      </c>
      <c r="D179" s="282"/>
      <c r="E179" s="282"/>
      <c r="F179" s="305" t="s">
        <v>782</v>
      </c>
      <c r="G179" s="282"/>
      <c r="H179" s="282" t="s">
        <v>854</v>
      </c>
      <c r="I179" s="282" t="s">
        <v>784</v>
      </c>
      <c r="J179" s="282">
        <v>20</v>
      </c>
      <c r="K179" s="330"/>
    </row>
    <row r="180" s="1" customFormat="1" ht="15" customHeight="1">
      <c r="B180" s="307"/>
      <c r="C180" s="282" t="s">
        <v>56</v>
      </c>
      <c r="D180" s="282"/>
      <c r="E180" s="282"/>
      <c r="F180" s="305" t="s">
        <v>782</v>
      </c>
      <c r="G180" s="282"/>
      <c r="H180" s="282" t="s">
        <v>855</v>
      </c>
      <c r="I180" s="282" t="s">
        <v>784</v>
      </c>
      <c r="J180" s="282">
        <v>255</v>
      </c>
      <c r="K180" s="330"/>
    </row>
    <row r="181" s="1" customFormat="1" ht="15" customHeight="1">
      <c r="B181" s="307"/>
      <c r="C181" s="282" t="s">
        <v>102</v>
      </c>
      <c r="D181" s="282"/>
      <c r="E181" s="282"/>
      <c r="F181" s="305" t="s">
        <v>782</v>
      </c>
      <c r="G181" s="282"/>
      <c r="H181" s="282" t="s">
        <v>746</v>
      </c>
      <c r="I181" s="282" t="s">
        <v>784</v>
      </c>
      <c r="J181" s="282">
        <v>10</v>
      </c>
      <c r="K181" s="330"/>
    </row>
    <row r="182" s="1" customFormat="1" ht="15" customHeight="1">
      <c r="B182" s="307"/>
      <c r="C182" s="282" t="s">
        <v>103</v>
      </c>
      <c r="D182" s="282"/>
      <c r="E182" s="282"/>
      <c r="F182" s="305" t="s">
        <v>782</v>
      </c>
      <c r="G182" s="282"/>
      <c r="H182" s="282" t="s">
        <v>856</v>
      </c>
      <c r="I182" s="282" t="s">
        <v>817</v>
      </c>
      <c r="J182" s="282"/>
      <c r="K182" s="330"/>
    </row>
    <row r="183" s="1" customFormat="1" ht="15" customHeight="1">
      <c r="B183" s="307"/>
      <c r="C183" s="282" t="s">
        <v>857</v>
      </c>
      <c r="D183" s="282"/>
      <c r="E183" s="282"/>
      <c r="F183" s="305" t="s">
        <v>782</v>
      </c>
      <c r="G183" s="282"/>
      <c r="H183" s="282" t="s">
        <v>858</v>
      </c>
      <c r="I183" s="282" t="s">
        <v>817</v>
      </c>
      <c r="J183" s="282"/>
      <c r="K183" s="330"/>
    </row>
    <row r="184" s="1" customFormat="1" ht="15" customHeight="1">
      <c r="B184" s="307"/>
      <c r="C184" s="282" t="s">
        <v>846</v>
      </c>
      <c r="D184" s="282"/>
      <c r="E184" s="282"/>
      <c r="F184" s="305" t="s">
        <v>782</v>
      </c>
      <c r="G184" s="282"/>
      <c r="H184" s="282" t="s">
        <v>859</v>
      </c>
      <c r="I184" s="282" t="s">
        <v>817</v>
      </c>
      <c r="J184" s="282"/>
      <c r="K184" s="330"/>
    </row>
    <row r="185" s="1" customFormat="1" ht="15" customHeight="1">
      <c r="B185" s="307"/>
      <c r="C185" s="282" t="s">
        <v>105</v>
      </c>
      <c r="D185" s="282"/>
      <c r="E185" s="282"/>
      <c r="F185" s="305" t="s">
        <v>788</v>
      </c>
      <c r="G185" s="282"/>
      <c r="H185" s="282" t="s">
        <v>860</v>
      </c>
      <c r="I185" s="282" t="s">
        <v>784</v>
      </c>
      <c r="J185" s="282">
        <v>50</v>
      </c>
      <c r="K185" s="330"/>
    </row>
    <row r="186" s="1" customFormat="1" ht="15" customHeight="1">
      <c r="B186" s="307"/>
      <c r="C186" s="282" t="s">
        <v>861</v>
      </c>
      <c r="D186" s="282"/>
      <c r="E186" s="282"/>
      <c r="F186" s="305" t="s">
        <v>788</v>
      </c>
      <c r="G186" s="282"/>
      <c r="H186" s="282" t="s">
        <v>862</v>
      </c>
      <c r="I186" s="282" t="s">
        <v>863</v>
      </c>
      <c r="J186" s="282"/>
      <c r="K186" s="330"/>
    </row>
    <row r="187" s="1" customFormat="1" ht="15" customHeight="1">
      <c r="B187" s="307"/>
      <c r="C187" s="282" t="s">
        <v>864</v>
      </c>
      <c r="D187" s="282"/>
      <c r="E187" s="282"/>
      <c r="F187" s="305" t="s">
        <v>788</v>
      </c>
      <c r="G187" s="282"/>
      <c r="H187" s="282" t="s">
        <v>865</v>
      </c>
      <c r="I187" s="282" t="s">
        <v>863</v>
      </c>
      <c r="J187" s="282"/>
      <c r="K187" s="330"/>
    </row>
    <row r="188" s="1" customFormat="1" ht="15" customHeight="1">
      <c r="B188" s="307"/>
      <c r="C188" s="282" t="s">
        <v>866</v>
      </c>
      <c r="D188" s="282"/>
      <c r="E188" s="282"/>
      <c r="F188" s="305" t="s">
        <v>788</v>
      </c>
      <c r="G188" s="282"/>
      <c r="H188" s="282" t="s">
        <v>867</v>
      </c>
      <c r="I188" s="282" t="s">
        <v>863</v>
      </c>
      <c r="J188" s="282"/>
      <c r="K188" s="330"/>
    </row>
    <row r="189" s="1" customFormat="1" ht="15" customHeight="1">
      <c r="B189" s="307"/>
      <c r="C189" s="343" t="s">
        <v>868</v>
      </c>
      <c r="D189" s="282"/>
      <c r="E189" s="282"/>
      <c r="F189" s="305" t="s">
        <v>788</v>
      </c>
      <c r="G189" s="282"/>
      <c r="H189" s="282" t="s">
        <v>869</v>
      </c>
      <c r="I189" s="282" t="s">
        <v>870</v>
      </c>
      <c r="J189" s="344" t="s">
        <v>871</v>
      </c>
      <c r="K189" s="330"/>
    </row>
    <row r="190" s="1" customFormat="1" ht="15" customHeight="1">
      <c r="B190" s="307"/>
      <c r="C190" s="343" t="s">
        <v>44</v>
      </c>
      <c r="D190" s="282"/>
      <c r="E190" s="282"/>
      <c r="F190" s="305" t="s">
        <v>782</v>
      </c>
      <c r="G190" s="282"/>
      <c r="H190" s="279" t="s">
        <v>872</v>
      </c>
      <c r="I190" s="282" t="s">
        <v>873</v>
      </c>
      <c r="J190" s="282"/>
      <c r="K190" s="330"/>
    </row>
    <row r="191" s="1" customFormat="1" ht="15" customHeight="1">
      <c r="B191" s="307"/>
      <c r="C191" s="343" t="s">
        <v>874</v>
      </c>
      <c r="D191" s="282"/>
      <c r="E191" s="282"/>
      <c r="F191" s="305" t="s">
        <v>782</v>
      </c>
      <c r="G191" s="282"/>
      <c r="H191" s="282" t="s">
        <v>875</v>
      </c>
      <c r="I191" s="282" t="s">
        <v>817</v>
      </c>
      <c r="J191" s="282"/>
      <c r="K191" s="330"/>
    </row>
    <row r="192" s="1" customFormat="1" ht="15" customHeight="1">
      <c r="B192" s="307"/>
      <c r="C192" s="343" t="s">
        <v>876</v>
      </c>
      <c r="D192" s="282"/>
      <c r="E192" s="282"/>
      <c r="F192" s="305" t="s">
        <v>782</v>
      </c>
      <c r="G192" s="282"/>
      <c r="H192" s="282" t="s">
        <v>877</v>
      </c>
      <c r="I192" s="282" t="s">
        <v>817</v>
      </c>
      <c r="J192" s="282"/>
      <c r="K192" s="330"/>
    </row>
    <row r="193" s="1" customFormat="1" ht="15" customHeight="1">
      <c r="B193" s="307"/>
      <c r="C193" s="343" t="s">
        <v>878</v>
      </c>
      <c r="D193" s="282"/>
      <c r="E193" s="282"/>
      <c r="F193" s="305" t="s">
        <v>788</v>
      </c>
      <c r="G193" s="282"/>
      <c r="H193" s="282" t="s">
        <v>879</v>
      </c>
      <c r="I193" s="282" t="s">
        <v>817</v>
      </c>
      <c r="J193" s="282"/>
      <c r="K193" s="330"/>
    </row>
    <row r="194" s="1" customFormat="1" ht="15" customHeight="1">
      <c r="B194" s="336"/>
      <c r="C194" s="345"/>
      <c r="D194" s="316"/>
      <c r="E194" s="316"/>
      <c r="F194" s="316"/>
      <c r="G194" s="316"/>
      <c r="H194" s="316"/>
      <c r="I194" s="316"/>
      <c r="J194" s="316"/>
      <c r="K194" s="337"/>
    </row>
    <row r="195" s="1" customFormat="1" ht="18.75" customHeight="1">
      <c r="B195" s="318"/>
      <c r="C195" s="328"/>
      <c r="D195" s="328"/>
      <c r="E195" s="328"/>
      <c r="F195" s="338"/>
      <c r="G195" s="328"/>
      <c r="H195" s="328"/>
      <c r="I195" s="328"/>
      <c r="J195" s="328"/>
      <c r="K195" s="318"/>
    </row>
    <row r="196" s="1" customFormat="1" ht="18.75" customHeight="1">
      <c r="B196" s="318"/>
      <c r="C196" s="328"/>
      <c r="D196" s="328"/>
      <c r="E196" s="328"/>
      <c r="F196" s="338"/>
      <c r="G196" s="328"/>
      <c r="H196" s="328"/>
      <c r="I196" s="328"/>
      <c r="J196" s="328"/>
      <c r="K196" s="318"/>
    </row>
    <row r="197" s="1" customFormat="1" ht="18.75" customHeight="1">
      <c r="B197" s="290"/>
      <c r="C197" s="290"/>
      <c r="D197" s="290"/>
      <c r="E197" s="290"/>
      <c r="F197" s="290"/>
      <c r="G197" s="290"/>
      <c r="H197" s="290"/>
      <c r="I197" s="290"/>
      <c r="J197" s="290"/>
      <c r="K197" s="290"/>
    </row>
    <row r="198" s="1" customFormat="1" ht="13.5">
      <c r="B198" s="269"/>
      <c r="C198" s="270"/>
      <c r="D198" s="270"/>
      <c r="E198" s="270"/>
      <c r="F198" s="270"/>
      <c r="G198" s="270"/>
      <c r="H198" s="270"/>
      <c r="I198" s="270"/>
      <c r="J198" s="270"/>
      <c r="K198" s="271"/>
    </row>
    <row r="199" s="1" customFormat="1" ht="21">
      <c r="B199" s="272"/>
      <c r="C199" s="273" t="s">
        <v>880</v>
      </c>
      <c r="D199" s="273"/>
      <c r="E199" s="273"/>
      <c r="F199" s="273"/>
      <c r="G199" s="273"/>
      <c r="H199" s="273"/>
      <c r="I199" s="273"/>
      <c r="J199" s="273"/>
      <c r="K199" s="274"/>
    </row>
    <row r="200" s="1" customFormat="1" ht="25.5" customHeight="1">
      <c r="B200" s="272"/>
      <c r="C200" s="346" t="s">
        <v>881</v>
      </c>
      <c r="D200" s="346"/>
      <c r="E200" s="346"/>
      <c r="F200" s="346" t="s">
        <v>882</v>
      </c>
      <c r="G200" s="347"/>
      <c r="H200" s="346" t="s">
        <v>883</v>
      </c>
      <c r="I200" s="346"/>
      <c r="J200" s="346"/>
      <c r="K200" s="274"/>
    </row>
    <row r="201" s="1" customFormat="1" ht="5.25" customHeight="1">
      <c r="B201" s="307"/>
      <c r="C201" s="302"/>
      <c r="D201" s="302"/>
      <c r="E201" s="302"/>
      <c r="F201" s="302"/>
      <c r="G201" s="328"/>
      <c r="H201" s="302"/>
      <c r="I201" s="302"/>
      <c r="J201" s="302"/>
      <c r="K201" s="330"/>
    </row>
    <row r="202" s="1" customFormat="1" ht="15" customHeight="1">
      <c r="B202" s="307"/>
      <c r="C202" s="282" t="s">
        <v>873</v>
      </c>
      <c r="D202" s="282"/>
      <c r="E202" s="282"/>
      <c r="F202" s="305" t="s">
        <v>45</v>
      </c>
      <c r="G202" s="282"/>
      <c r="H202" s="282" t="s">
        <v>884</v>
      </c>
      <c r="I202" s="282"/>
      <c r="J202" s="282"/>
      <c r="K202" s="330"/>
    </row>
    <row r="203" s="1" customFormat="1" ht="15" customHeight="1">
      <c r="B203" s="307"/>
      <c r="C203" s="282"/>
      <c r="D203" s="282"/>
      <c r="E203" s="282"/>
      <c r="F203" s="305" t="s">
        <v>46</v>
      </c>
      <c r="G203" s="282"/>
      <c r="H203" s="282" t="s">
        <v>885</v>
      </c>
      <c r="I203" s="282"/>
      <c r="J203" s="282"/>
      <c r="K203" s="330"/>
    </row>
    <row r="204" s="1" customFormat="1" ht="15" customHeight="1">
      <c r="B204" s="307"/>
      <c r="C204" s="282"/>
      <c r="D204" s="282"/>
      <c r="E204" s="282"/>
      <c r="F204" s="305" t="s">
        <v>49</v>
      </c>
      <c r="G204" s="282"/>
      <c r="H204" s="282" t="s">
        <v>886</v>
      </c>
      <c r="I204" s="282"/>
      <c r="J204" s="282"/>
      <c r="K204" s="330"/>
    </row>
    <row r="205" s="1" customFormat="1" ht="15" customHeight="1">
      <c r="B205" s="307"/>
      <c r="C205" s="282"/>
      <c r="D205" s="282"/>
      <c r="E205" s="282"/>
      <c r="F205" s="305" t="s">
        <v>47</v>
      </c>
      <c r="G205" s="282"/>
      <c r="H205" s="282" t="s">
        <v>887</v>
      </c>
      <c r="I205" s="282"/>
      <c r="J205" s="282"/>
      <c r="K205" s="330"/>
    </row>
    <row r="206" s="1" customFormat="1" ht="15" customHeight="1">
      <c r="B206" s="307"/>
      <c r="C206" s="282"/>
      <c r="D206" s="282"/>
      <c r="E206" s="282"/>
      <c r="F206" s="305" t="s">
        <v>48</v>
      </c>
      <c r="G206" s="282"/>
      <c r="H206" s="282" t="s">
        <v>888</v>
      </c>
      <c r="I206" s="282"/>
      <c r="J206" s="282"/>
      <c r="K206" s="330"/>
    </row>
    <row r="207" s="1" customFormat="1" ht="15" customHeight="1">
      <c r="B207" s="307"/>
      <c r="C207" s="282"/>
      <c r="D207" s="282"/>
      <c r="E207" s="282"/>
      <c r="F207" s="305"/>
      <c r="G207" s="282"/>
      <c r="H207" s="282"/>
      <c r="I207" s="282"/>
      <c r="J207" s="282"/>
      <c r="K207" s="330"/>
    </row>
    <row r="208" s="1" customFormat="1" ht="15" customHeight="1">
      <c r="B208" s="307"/>
      <c r="C208" s="282" t="s">
        <v>829</v>
      </c>
      <c r="D208" s="282"/>
      <c r="E208" s="282"/>
      <c r="F208" s="305" t="s">
        <v>81</v>
      </c>
      <c r="G208" s="282"/>
      <c r="H208" s="282" t="s">
        <v>889</v>
      </c>
      <c r="I208" s="282"/>
      <c r="J208" s="282"/>
      <c r="K208" s="330"/>
    </row>
    <row r="209" s="1" customFormat="1" ht="15" customHeight="1">
      <c r="B209" s="307"/>
      <c r="C209" s="282"/>
      <c r="D209" s="282"/>
      <c r="E209" s="282"/>
      <c r="F209" s="305" t="s">
        <v>724</v>
      </c>
      <c r="G209" s="282"/>
      <c r="H209" s="282" t="s">
        <v>725</v>
      </c>
      <c r="I209" s="282"/>
      <c r="J209" s="282"/>
      <c r="K209" s="330"/>
    </row>
    <row r="210" s="1" customFormat="1" ht="15" customHeight="1">
      <c r="B210" s="307"/>
      <c r="C210" s="282"/>
      <c r="D210" s="282"/>
      <c r="E210" s="282"/>
      <c r="F210" s="305" t="s">
        <v>722</v>
      </c>
      <c r="G210" s="282"/>
      <c r="H210" s="282" t="s">
        <v>890</v>
      </c>
      <c r="I210" s="282"/>
      <c r="J210" s="282"/>
      <c r="K210" s="330"/>
    </row>
    <row r="211" s="1" customFormat="1" ht="15" customHeight="1">
      <c r="B211" s="348"/>
      <c r="C211" s="282"/>
      <c r="D211" s="282"/>
      <c r="E211" s="282"/>
      <c r="F211" s="305" t="s">
        <v>726</v>
      </c>
      <c r="G211" s="343"/>
      <c r="H211" s="334" t="s">
        <v>727</v>
      </c>
      <c r="I211" s="334"/>
      <c r="J211" s="334"/>
      <c r="K211" s="349"/>
    </row>
    <row r="212" s="1" customFormat="1" ht="15" customHeight="1">
      <c r="B212" s="348"/>
      <c r="C212" s="282"/>
      <c r="D212" s="282"/>
      <c r="E212" s="282"/>
      <c r="F212" s="305" t="s">
        <v>728</v>
      </c>
      <c r="G212" s="343"/>
      <c r="H212" s="334" t="s">
        <v>891</v>
      </c>
      <c r="I212" s="334"/>
      <c r="J212" s="334"/>
      <c r="K212" s="349"/>
    </row>
    <row r="213" s="1" customFormat="1" ht="15" customHeight="1">
      <c r="B213" s="348"/>
      <c r="C213" s="282"/>
      <c r="D213" s="282"/>
      <c r="E213" s="282"/>
      <c r="F213" s="305"/>
      <c r="G213" s="343"/>
      <c r="H213" s="334"/>
      <c r="I213" s="334"/>
      <c r="J213" s="334"/>
      <c r="K213" s="349"/>
    </row>
    <row r="214" s="1" customFormat="1" ht="15" customHeight="1">
      <c r="B214" s="348"/>
      <c r="C214" s="282" t="s">
        <v>853</v>
      </c>
      <c r="D214" s="282"/>
      <c r="E214" s="282"/>
      <c r="F214" s="305">
        <v>1</v>
      </c>
      <c r="G214" s="343"/>
      <c r="H214" s="334" t="s">
        <v>892</v>
      </c>
      <c r="I214" s="334"/>
      <c r="J214" s="334"/>
      <c r="K214" s="349"/>
    </row>
    <row r="215" s="1" customFormat="1" ht="15" customHeight="1">
      <c r="B215" s="348"/>
      <c r="C215" s="282"/>
      <c r="D215" s="282"/>
      <c r="E215" s="282"/>
      <c r="F215" s="305">
        <v>2</v>
      </c>
      <c r="G215" s="343"/>
      <c r="H215" s="334" t="s">
        <v>893</v>
      </c>
      <c r="I215" s="334"/>
      <c r="J215" s="334"/>
      <c r="K215" s="349"/>
    </row>
    <row r="216" s="1" customFormat="1" ht="15" customHeight="1">
      <c r="B216" s="348"/>
      <c r="C216" s="282"/>
      <c r="D216" s="282"/>
      <c r="E216" s="282"/>
      <c r="F216" s="305">
        <v>3</v>
      </c>
      <c r="G216" s="343"/>
      <c r="H216" s="334" t="s">
        <v>894</v>
      </c>
      <c r="I216" s="334"/>
      <c r="J216" s="334"/>
      <c r="K216" s="349"/>
    </row>
    <row r="217" s="1" customFormat="1" ht="15" customHeight="1">
      <c r="B217" s="348"/>
      <c r="C217" s="282"/>
      <c r="D217" s="282"/>
      <c r="E217" s="282"/>
      <c r="F217" s="305">
        <v>4</v>
      </c>
      <c r="G217" s="343"/>
      <c r="H217" s="334" t="s">
        <v>895</v>
      </c>
      <c r="I217" s="334"/>
      <c r="J217" s="334"/>
      <c r="K217" s="349"/>
    </row>
    <row r="218" s="1" customFormat="1" ht="12.75" customHeight="1">
      <c r="B218" s="350"/>
      <c r="C218" s="351"/>
      <c r="D218" s="351"/>
      <c r="E218" s="351"/>
      <c r="F218" s="351"/>
      <c r="G218" s="351"/>
      <c r="H218" s="351"/>
      <c r="I218" s="351"/>
      <c r="J218" s="351"/>
      <c r="K218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Core5\lukes</dc:creator>
  <cp:lastModifiedBy>Core5\lukes</cp:lastModifiedBy>
  <dcterms:created xsi:type="dcterms:W3CDTF">2022-08-23T15:05:33Z</dcterms:created>
  <dcterms:modified xsi:type="dcterms:W3CDTF">2022-08-23T15:05:36Z</dcterms:modified>
</cp:coreProperties>
</file>