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3\STAVBY 2023\III-18624 Velešice,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Oprava'!$C$120:$K$144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Oprava'!$C$108:$J$144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42" i="2"/>
  <c r="BH142" i="2"/>
  <c r="BG142" i="2"/>
  <c r="BF142" i="2"/>
  <c r="T142" i="2"/>
  <c r="T141" i="2" s="1"/>
  <c r="R142" i="2"/>
  <c r="R141" i="2" s="1"/>
  <c r="P142" i="2"/>
  <c r="P141" i="2" s="1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42" i="2"/>
  <c r="J142" i="2"/>
  <c r="BK138" i="2"/>
  <c r="BK134" i="2"/>
  <c r="J134" i="2"/>
  <c r="BK131" i="2"/>
  <c r="BK128" i="2"/>
  <c r="BK124" i="2"/>
  <c r="J131" i="2"/>
  <c r="J128" i="2"/>
  <c r="J124" i="2"/>
  <c r="J138" i="2"/>
  <c r="AS94" i="1"/>
  <c r="T127" i="2" l="1"/>
  <c r="BK137" i="2"/>
  <c r="J137" i="2" s="1"/>
  <c r="J100" i="2" s="1"/>
  <c r="P137" i="2"/>
  <c r="R137" i="2"/>
  <c r="BK127" i="2"/>
  <c r="J127" i="2" s="1"/>
  <c r="J99" i="2" s="1"/>
  <c r="R127" i="2"/>
  <c r="T137" i="2"/>
  <c r="P127" i="2"/>
  <c r="BE138" i="2"/>
  <c r="BE142" i="2"/>
  <c r="E85" i="2"/>
  <c r="J89" i="2"/>
  <c r="J91" i="2"/>
  <c r="J92" i="2"/>
  <c r="BE124" i="2"/>
  <c r="BE128" i="2"/>
  <c r="BE131" i="2"/>
  <c r="BE134" i="2"/>
  <c r="BK123" i="2"/>
  <c r="J123" i="2" s="1"/>
  <c r="J98" i="2" s="1"/>
  <c r="BK141" i="2"/>
  <c r="J141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T122" i="2" l="1"/>
  <c r="T121" i="2" s="1"/>
  <c r="P122" i="2"/>
  <c r="P121" i="2" s="1"/>
  <c r="AU95" i="1" s="1"/>
  <c r="AU94" i="1" s="1"/>
  <c r="R122" i="2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<sst xmlns="http://schemas.openxmlformats.org/spreadsheetml/2006/main" count="466" uniqueCount="148">
  <si>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</si>
  <si>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</si>
  <si>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</si>
  <si>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</si>
  <si>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</si>
  <si>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</si>
  <si>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</si>
  <si>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</si>
  <si>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</si>
  <si>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</si>
  <si>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</si>
  <si>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</si>
  <si>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</si>
  <si>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</si>
  <si>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</si>
  <si>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</si>
  <si>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</si>
  <si>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</si>
  <si>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</si>
  <si>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</si>
  <si>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</si>
  <si>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</si>
  <si>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</si>
  <si>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</si>
  <si>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</si>
  <si>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</si>
  <si>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</si>
  <si>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</si>
  <si>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</si>
  <si>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</si>
  <si>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</si>
  <si>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</si>
  <si>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</si>
  <si>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</si>
  <si>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</si>
  <si>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</si>
  <si>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</si>
  <si>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</si>
  <si>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</si>
  <si>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</si>
  <si>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</si>
  <si>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</si>
  <si>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</si>
  <si>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</si>
  <si>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</si>
  <si>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</si>
  <si>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</si>
  <si>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</si>
  <si>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</si>
  <si>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</si>
  <si>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</si>
  <si>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</si>
  <si>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</si>
  <si>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</si>
  <si>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</si>
  <si>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</si>
  <si>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</si>
  <si>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</si>
  <si>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</si>
  <si>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</si>
  <si>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</si>
  <si>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</si>
  <si>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</si>
  <si>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</si>
  <si>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</si>
  <si>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</si>
  <si>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</si>
  <si>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</si>
  <si>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</si>
  <si>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</si>
  <si>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</si>
  <si>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</si>
  <si>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</si>
  <si>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</si>
  <si>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</si>
  <si>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</si>
  <si>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</si>
  <si>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</si>
  <si>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</si>
  <si>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</si>
  <si>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</si>
  <si>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</si>
  <si>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</si>
  <si>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</si>
  <si>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</si>
  <si>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</si>
  <si>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</si>
  <si>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</si>
  <si>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</si>
  <si>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</si>
  <si>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</si>
  <si>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</si>
  <si>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</si>
  <si>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</si>
  <si>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</si>
  <si>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</si>
  <si>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</si>
  <si>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</si>
  <si>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</si>
  <si>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</si>
  <si>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</si>
  <si>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</si>
  <si>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</si>
  <si>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</si>
  <si>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</si>
  <si>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</si>
  <si>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</si>
  <si>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</si>
  <si>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</si>
  <si>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</si>
  <si>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</si>
  <si>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</si>
  <si>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</si>
  <si>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</si>
  <si>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</si>
  <si>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</si>
  <si>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</si>
  <si>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</si>
  <si>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</si>
  <si>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</si>
  <si>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</si>
  <si>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-645691069</t>
  </si>
  <si>
    <t>573231106</t>
  </si>
  <si>
    <t>Postřik živičný spojovací ze silniční emulze v množství 0,30 kg/m2</t>
  </si>
  <si>
    <t>-597853494</t>
  </si>
  <si>
    <t>-2062281045</t>
  </si>
  <si>
    <t>9</t>
  </si>
  <si>
    <t>Ostatní konstrukce a práce, bourání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</si>
  <si>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</si>
  <si>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</si>
  <si>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</si>
  <si>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</si>
  <si>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</si>
  <si>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</si>
  <si>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</si>
  <si>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</si>
  <si>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</si>
  <si>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</si>
  <si>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</si>
  <si>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577144111</t>
  </si>
  <si>
    <t>Asfaltový beton vrstva obrusná ACO 11 (ABS) tř. I tl 50 mm š přes 3 m z nemodifikovaného asfaltu</t>
  </si>
  <si>
    <t xml:space="preserve">Odstranění živičného krytu frézováním tl 0-50 mm s naložením materiálu včetně odvozu a řádné likvidace </t>
  </si>
  <si>
    <t>20+20</t>
  </si>
  <si>
    <t>Vyrovnání povrchu dosavadních podkladů obalovaným kamenivem ACP (OK) tl 70 mm</t>
  </si>
  <si>
    <t>565151111</t>
  </si>
  <si>
    <t>III/18624 Velešice, oprava</t>
  </si>
  <si>
    <t>320*3,5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</si>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</sst>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" workbookViewId="0">
      <selection activeCell="T13" sqref="T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06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203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07" t="s">
        <v>145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204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4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45205</v>
      </c>
      <c r="AR8" s="19"/>
      <c r="BE8" s="204"/>
      <c r="BS8" s="16" t="s">
        <v>6</v>
      </c>
    </row>
    <row r="9" spans="1:74" s="1" customFormat="1" ht="14.45" customHeight="1">
      <c r="B9" s="19"/>
      <c r="AR9" s="19"/>
      <c r="BE9" s="204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204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204"/>
      <c r="BS11" s="16" t="s">
        <v>6</v>
      </c>
    </row>
    <row r="12" spans="1:74" s="1" customFormat="1" ht="6.95" customHeight="1">
      <c r="B12" s="19"/>
      <c r="AR12" s="19"/>
      <c r="BE12" s="204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204"/>
      <c r="BS13" s="16" t="s">
        <v>6</v>
      </c>
    </row>
    <row r="14" spans="1:74" ht="12.75">
      <c r="B14" s="19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25</v>
      </c>
      <c r="AN14" s="28"/>
      <c r="AR14" s="19"/>
      <c r="BE14" s="204"/>
      <c r="BS14" s="16" t="s">
        <v>6</v>
      </c>
    </row>
    <row r="15" spans="1:74" s="1" customFormat="1" ht="6.95" customHeight="1">
      <c r="B15" s="19"/>
      <c r="AR15" s="19"/>
      <c r="BE15" s="204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204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04"/>
      <c r="BS17" s="16" t="s">
        <v>30</v>
      </c>
    </row>
    <row r="18" spans="1:71" s="1" customFormat="1" ht="6.95" customHeight="1">
      <c r="B18" s="19"/>
      <c r="AR18" s="19"/>
      <c r="BE18" s="204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204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204"/>
      <c r="BS20" s="16" t="s">
        <v>30</v>
      </c>
    </row>
    <row r="21" spans="1:71" s="1" customFormat="1" ht="6.95" customHeight="1">
      <c r="B21" s="19"/>
      <c r="AR21" s="19"/>
      <c r="BE21" s="204"/>
    </row>
    <row r="22" spans="1:71" s="1" customFormat="1" ht="12" customHeight="1">
      <c r="B22" s="19"/>
      <c r="D22" s="26" t="s">
        <v>32</v>
      </c>
      <c r="AR22" s="19"/>
      <c r="BE22" s="204"/>
    </row>
    <row r="23" spans="1:71" s="1" customFormat="1" ht="16.5" customHeight="1">
      <c r="B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4"/>
    </row>
    <row r="24" spans="1:71" s="1" customFormat="1" ht="6.95" customHeight="1">
      <c r="B24" s="19"/>
      <c r="AR24" s="19"/>
      <c r="BE24" s="20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4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ROUND(AG94,2)</f>
        <v>0</v>
      </c>
      <c r="AL26" s="212"/>
      <c r="AM26" s="212"/>
      <c r="AN26" s="212"/>
      <c r="AO26" s="212"/>
      <c r="AP26" s="31"/>
      <c r="AQ26" s="31"/>
      <c r="AR26" s="32"/>
      <c r="BE26" s="20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3" t="s">
        <v>34</v>
      </c>
      <c r="M28" s="213"/>
      <c r="N28" s="213"/>
      <c r="O28" s="213"/>
      <c r="P28" s="213"/>
      <c r="Q28" s="31"/>
      <c r="R28" s="31"/>
      <c r="S28" s="31"/>
      <c r="T28" s="31"/>
      <c r="U28" s="31"/>
      <c r="V28" s="31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31"/>
      <c r="AG28" s="31"/>
      <c r="AH28" s="31"/>
      <c r="AI28" s="31"/>
      <c r="AJ28" s="31"/>
      <c r="AK28" s="213" t="s">
        <v>36</v>
      </c>
      <c r="AL28" s="213"/>
      <c r="AM28" s="213"/>
      <c r="AN28" s="213"/>
      <c r="AO28" s="213"/>
      <c r="AP28" s="31"/>
      <c r="AQ28" s="31"/>
      <c r="AR28" s="32"/>
      <c r="BE28" s="204"/>
    </row>
    <row r="29" spans="1:71" s="3" customFormat="1" ht="14.45" customHeight="1">
      <c r="B29" s="36"/>
      <c r="D29" s="26" t="s">
        <v>37</v>
      </c>
      <c r="F29" s="26" t="s">
        <v>38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05"/>
    </row>
    <row r="30" spans="1:71" s="3" customFormat="1" ht="14.45" customHeight="1">
      <c r="B30" s="36"/>
      <c r="F30" s="26" t="s">
        <v>39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05"/>
    </row>
    <row r="31" spans="1:71" s="3" customFormat="1" ht="14.45" hidden="1" customHeight="1">
      <c r="B31" s="36"/>
      <c r="F31" s="26" t="s">
        <v>40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05"/>
    </row>
    <row r="32" spans="1:71" s="3" customFormat="1" ht="14.45" hidden="1" customHeight="1">
      <c r="B32" s="36"/>
      <c r="F32" s="26" t="s">
        <v>41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05"/>
    </row>
    <row r="33" spans="1:57" s="3" customFormat="1" ht="14.45" hidden="1" customHeight="1">
      <c r="B33" s="36"/>
      <c r="F33" s="26" t="s">
        <v>42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05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4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9" t="s">
        <v>45</v>
      </c>
      <c r="Y35" s="200"/>
      <c r="Z35" s="200"/>
      <c r="AA35" s="200"/>
      <c r="AB35" s="200"/>
      <c r="AC35" s="39"/>
      <c r="AD35" s="39"/>
      <c r="AE35" s="39"/>
      <c r="AF35" s="39"/>
      <c r="AG35" s="39"/>
      <c r="AH35" s="39"/>
      <c r="AI35" s="39"/>
      <c r="AJ35" s="39"/>
      <c r="AK35" s="201">
        <f>SUM(AK26:AK33)</f>
        <v>0</v>
      </c>
      <c r="AL35" s="200"/>
      <c r="AM35" s="200"/>
      <c r="AN35" s="200"/>
      <c r="AO35" s="20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185" t="str">
        <f>K6</f>
        <v>III/18624 Velešice, oprava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187">
        <f>IF(AN8= "","",AN8)</f>
        <v>45205</v>
      </c>
      <c r="AN87" s="18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188" t="str">
        <f>IF(E17="","",E17)</f>
        <v xml:space="preserve"> </v>
      </c>
      <c r="AN89" s="189"/>
      <c r="AO89" s="189"/>
      <c r="AP89" s="189"/>
      <c r="AQ89" s="31"/>
      <c r="AR89" s="32"/>
      <c r="AS89" s="190" t="s">
        <v>53</v>
      </c>
      <c r="AT89" s="19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188" t="str">
        <f>IF(E20="","",E20)</f>
        <v xml:space="preserve"> </v>
      </c>
      <c r="AN90" s="189"/>
      <c r="AO90" s="189"/>
      <c r="AP90" s="189"/>
      <c r="AQ90" s="31"/>
      <c r="AR90" s="32"/>
      <c r="AS90" s="192"/>
      <c r="AT90" s="19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2"/>
      <c r="AT91" s="19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80" t="s">
        <v>54</v>
      </c>
      <c r="D92" s="181"/>
      <c r="E92" s="181"/>
      <c r="F92" s="181"/>
      <c r="G92" s="181"/>
      <c r="H92" s="59"/>
      <c r="I92" s="182" t="s">
        <v>55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56</v>
      </c>
      <c r="AH92" s="181"/>
      <c r="AI92" s="181"/>
      <c r="AJ92" s="181"/>
      <c r="AK92" s="181"/>
      <c r="AL92" s="181"/>
      <c r="AM92" s="181"/>
      <c r="AN92" s="182" t="s">
        <v>57</v>
      </c>
      <c r="AO92" s="181"/>
      <c r="AP92" s="18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75" t="s">
        <v>78</v>
      </c>
      <c r="E95" s="175"/>
      <c r="F95" s="175"/>
      <c r="G95" s="175"/>
      <c r="H95" s="175"/>
      <c r="I95" s="81"/>
      <c r="J95" s="175" t="s">
        <v>79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97">
        <f>'1 - Oprava'!J30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abSelected="1" topLeftCell="A129" workbookViewId="0">
      <selection activeCell="I142" sqref="I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III/18624 Velešice,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45205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206"/>
      <c r="G18" s="206"/>
      <c r="H18" s="206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10" t="s">
        <v>1</v>
      </c>
      <c r="F27" s="210"/>
      <c r="G27" s="210"/>
      <c r="H27" s="21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ROUND((SUM(BE121:BE144)),  2)</f>
        <v>0</v>
      </c>
      <c r="G33" s="31"/>
      <c r="H33" s="31"/>
      <c r="I33" s="95">
        <v>0.21</v>
      </c>
      <c r="J33" s="94">
        <f>ROUND(((SUM(BE121:BE144))*I33),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ROUND((SUM(BF121:BF144)),  2)</f>
        <v>0</v>
      </c>
      <c r="G34" s="31"/>
      <c r="H34" s="31"/>
      <c r="I34" s="95">
        <v>0.15</v>
      </c>
      <c r="J34" s="94">
        <f>ROUND(((SUM(BF121:BF144))*I34),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ROUND((SUM(BG121:BG144)),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ROUND((SUM(BH121:BH144)),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ROUND((SUM(BI121:BI144)),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III/18624 Velešice,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45205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J137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J141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147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III/18624 Velešice,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18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96</v>
      </c>
      <c r="D120" s="118" t="s">
        <v>58</v>
      </c>
      <c r="E120" s="118" t="s">
        <v>54</v>
      </c>
      <c r="F120" s="118" t="s">
        <v>55</v>
      </c>
      <c r="G120" s="118" t="s">
        <v>97</v>
      </c>
      <c r="H120" s="118" t="s">
        <v>98</v>
      </c>
      <c r="I120" s="118" t="s">
        <v>99</v>
      </c>
      <c r="J120" s="119" t="s">
        <v>88</v>
      </c>
      <c r="K120" s="120" t="s">
        <v>100</v>
      </c>
      <c r="L120" s="121"/>
      <c r="M120" s="61" t="s">
        <v>1</v>
      </c>
      <c r="N120" s="62" t="s">
        <v>37</v>
      </c>
      <c r="O120" s="62" t="s">
        <v>101</v>
      </c>
      <c r="P120" s="62" t="s">
        <v>102</v>
      </c>
      <c r="Q120" s="62" t="s">
        <v>103</v>
      </c>
      <c r="R120" s="62" t="s">
        <v>104</v>
      </c>
      <c r="S120" s="62" t="s">
        <v>105</v>
      </c>
      <c r="T120" s="63" t="s">
        <v>106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107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1131.2</v>
      </c>
      <c r="S121" s="65"/>
      <c r="T121" s="124">
        <f>T122</f>
        <v>26.32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108</v>
      </c>
      <c r="F122" s="128" t="s">
        <v>109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P123+P127+P137+P141</f>
        <v>0</v>
      </c>
      <c r="Q122" s="132"/>
      <c r="R122" s="133">
        <f>R123+R127+R137+R141</f>
        <v>1131.2</v>
      </c>
      <c r="S122" s="132"/>
      <c r="T122" s="134">
        <f>T123+T127+T137+T141</f>
        <v>26.32</v>
      </c>
      <c r="AR122" s="127" t="s">
        <v>78</v>
      </c>
      <c r="AT122" s="135" t="s">
        <v>72</v>
      </c>
      <c r="AU122" s="135" t="s">
        <v>73</v>
      </c>
      <c r="AY122" s="127" t="s">
        <v>110</v>
      </c>
      <c r="BK122" s="136">
        <f>BK123+BK127+BK137+BK141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111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3.92</v>
      </c>
      <c r="AR123" s="127" t="s">
        <v>78</v>
      </c>
      <c r="AT123" s="135" t="s">
        <v>72</v>
      </c>
      <c r="AU123" s="135" t="s">
        <v>78</v>
      </c>
      <c r="AY123" s="127" t="s">
        <v>110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112</v>
      </c>
      <c r="E124" s="141" t="s">
        <v>113</v>
      </c>
      <c r="F124" s="142" t="s">
        <v>141</v>
      </c>
      <c r="G124" s="143" t="s">
        <v>114</v>
      </c>
      <c r="H124" s="144">
        <v>40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3.92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115</v>
      </c>
      <c r="AT124" s="152" t="s">
        <v>112</v>
      </c>
      <c r="AU124" s="152" t="s">
        <v>82</v>
      </c>
      <c r="AY124" s="16" t="s">
        <v>110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115</v>
      </c>
      <c r="BM124" s="152" t="s">
        <v>116</v>
      </c>
    </row>
    <row r="125" spans="1:65" s="13" customFormat="1">
      <c r="B125" s="154"/>
      <c r="D125" s="155" t="s">
        <v>117</v>
      </c>
      <c r="E125" s="156" t="s">
        <v>1</v>
      </c>
      <c r="F125" s="157" t="s">
        <v>142</v>
      </c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117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110</v>
      </c>
    </row>
    <row r="126" spans="1:65" s="14" customFormat="1">
      <c r="B126" s="163"/>
      <c r="D126" s="155" t="s">
        <v>117</v>
      </c>
      <c r="E126" s="164" t="s">
        <v>1</v>
      </c>
      <c r="F126" s="165" t="s">
        <v>118</v>
      </c>
      <c r="H126" s="166">
        <v>40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117</v>
      </c>
      <c r="AU126" s="164" t="s">
        <v>82</v>
      </c>
      <c r="AV126" s="14" t="s">
        <v>115</v>
      </c>
      <c r="AW126" s="14" t="s">
        <v>30</v>
      </c>
      <c r="AX126" s="14" t="s">
        <v>78</v>
      </c>
      <c r="AY126" s="164" t="s">
        <v>110</v>
      </c>
    </row>
    <row r="127" spans="1:65" s="12" customFormat="1" ht="22.9" customHeight="1">
      <c r="B127" s="126"/>
      <c r="D127" s="127" t="s">
        <v>72</v>
      </c>
      <c r="E127" s="137" t="s">
        <v>119</v>
      </c>
      <c r="F127" s="137" t="s">
        <v>120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SUM(P128:P136)</f>
        <v>0</v>
      </c>
      <c r="Q127" s="132"/>
      <c r="R127" s="133">
        <f>SUM(R128:R136)</f>
        <v>1131.2</v>
      </c>
      <c r="S127" s="132"/>
      <c r="T127" s="134">
        <f>SUM(T128:T136)</f>
        <v>0</v>
      </c>
      <c r="AR127" s="127" t="s">
        <v>78</v>
      </c>
      <c r="AT127" s="135" t="s">
        <v>72</v>
      </c>
      <c r="AU127" s="135" t="s">
        <v>78</v>
      </c>
      <c r="AY127" s="127" t="s">
        <v>110</v>
      </c>
      <c r="BK127" s="136">
        <f>SUM(BK128:BK136)</f>
        <v>0</v>
      </c>
    </row>
    <row r="128" spans="1:65" s="2" customFormat="1" ht="24">
      <c r="A128" s="31"/>
      <c r="B128" s="139"/>
      <c r="C128" s="140">
        <v>2</v>
      </c>
      <c r="D128" s="140" t="s">
        <v>112</v>
      </c>
      <c r="E128" s="141" t="s">
        <v>144</v>
      </c>
      <c r="F128" s="142" t="s">
        <v>143</v>
      </c>
      <c r="G128" s="143" t="s">
        <v>114</v>
      </c>
      <c r="H128" s="144">
        <v>1120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1.01</v>
      </c>
      <c r="R128" s="150">
        <f>Q128*H128</f>
        <v>1131.2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115</v>
      </c>
      <c r="AT128" s="152" t="s">
        <v>112</v>
      </c>
      <c r="AU128" s="152" t="s">
        <v>82</v>
      </c>
      <c r="AY128" s="16" t="s">
        <v>110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115</v>
      </c>
      <c r="BM128" s="152" t="s">
        <v>121</v>
      </c>
    </row>
    <row r="129" spans="1:65" s="13" customFormat="1">
      <c r="B129" s="154"/>
      <c r="D129" s="155" t="s">
        <v>117</v>
      </c>
      <c r="E129" s="156" t="s">
        <v>1</v>
      </c>
      <c r="F129" s="157" t="s">
        <v>146</v>
      </c>
      <c r="H129" s="158">
        <v>1120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117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110</v>
      </c>
    </row>
    <row r="130" spans="1:65" s="14" customFormat="1">
      <c r="B130" s="163"/>
      <c r="D130" s="155" t="s">
        <v>117</v>
      </c>
      <c r="E130" s="164" t="s">
        <v>1</v>
      </c>
      <c r="F130" s="165" t="s">
        <v>118</v>
      </c>
      <c r="H130" s="166">
        <v>1120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117</v>
      </c>
      <c r="AU130" s="164" t="s">
        <v>82</v>
      </c>
      <c r="AV130" s="14" t="s">
        <v>115</v>
      </c>
      <c r="AW130" s="14" t="s">
        <v>30</v>
      </c>
      <c r="AX130" s="14" t="s">
        <v>78</v>
      </c>
      <c r="AY130" s="164" t="s">
        <v>110</v>
      </c>
    </row>
    <row r="131" spans="1:65" s="2" customFormat="1" ht="24.2" customHeight="1">
      <c r="A131" s="31"/>
      <c r="B131" s="139"/>
      <c r="C131" s="140" t="s">
        <v>115</v>
      </c>
      <c r="D131" s="140" t="s">
        <v>112</v>
      </c>
      <c r="E131" s="141" t="s">
        <v>122</v>
      </c>
      <c r="F131" s="142" t="s">
        <v>123</v>
      </c>
      <c r="G131" s="143" t="s">
        <v>114</v>
      </c>
      <c r="H131" s="144">
        <v>1120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115</v>
      </c>
      <c r="AT131" s="152" t="s">
        <v>112</v>
      </c>
      <c r="AU131" s="152" t="s">
        <v>82</v>
      </c>
      <c r="AY131" s="16" t="s">
        <v>110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115</v>
      </c>
      <c r="BM131" s="152" t="s">
        <v>124</v>
      </c>
    </row>
    <row r="132" spans="1:65" s="13" customFormat="1">
      <c r="B132" s="154"/>
      <c r="D132" s="155" t="s">
        <v>117</v>
      </c>
      <c r="E132" s="156" t="s">
        <v>1</v>
      </c>
      <c r="F132" s="157">
        <v>1120</v>
      </c>
      <c r="H132" s="158">
        <v>1120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117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110</v>
      </c>
    </row>
    <row r="133" spans="1:65" s="14" customFormat="1">
      <c r="B133" s="163"/>
      <c r="D133" s="155" t="s">
        <v>117</v>
      </c>
      <c r="E133" s="164" t="s">
        <v>1</v>
      </c>
      <c r="F133" s="165" t="s">
        <v>118</v>
      </c>
      <c r="H133" s="166">
        <v>1120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117</v>
      </c>
      <c r="AU133" s="164" t="s">
        <v>82</v>
      </c>
      <c r="AV133" s="14" t="s">
        <v>115</v>
      </c>
      <c r="AW133" s="14" t="s">
        <v>30</v>
      </c>
      <c r="AX133" s="14" t="s">
        <v>78</v>
      </c>
      <c r="AY133" s="164" t="s">
        <v>110</v>
      </c>
    </row>
    <row r="134" spans="1:65" s="2" customFormat="1" ht="24.2" customHeight="1">
      <c r="A134" s="31"/>
      <c r="B134" s="139"/>
      <c r="C134" s="140" t="s">
        <v>119</v>
      </c>
      <c r="D134" s="140" t="s">
        <v>112</v>
      </c>
      <c r="E134" s="141" t="s">
        <v>139</v>
      </c>
      <c r="F134" s="142" t="s">
        <v>140</v>
      </c>
      <c r="G134" s="143" t="s">
        <v>114</v>
      </c>
      <c r="H134" s="144">
        <v>1120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115</v>
      </c>
      <c r="AT134" s="152" t="s">
        <v>112</v>
      </c>
      <c r="AU134" s="152" t="s">
        <v>82</v>
      </c>
      <c r="AY134" s="16" t="s">
        <v>110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115</v>
      </c>
      <c r="BM134" s="152" t="s">
        <v>125</v>
      </c>
    </row>
    <row r="135" spans="1:65" s="13" customFormat="1">
      <c r="B135" s="154"/>
      <c r="D135" s="155" t="s">
        <v>117</v>
      </c>
      <c r="E135" s="156" t="s">
        <v>1</v>
      </c>
      <c r="F135" s="157" t="s">
        <v>146</v>
      </c>
      <c r="H135" s="158">
        <v>1120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117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110</v>
      </c>
    </row>
    <row r="136" spans="1:65" s="14" customFormat="1">
      <c r="B136" s="163"/>
      <c r="D136" s="155" t="s">
        <v>117</v>
      </c>
      <c r="E136" s="164" t="s">
        <v>1</v>
      </c>
      <c r="F136" s="165" t="s">
        <v>118</v>
      </c>
      <c r="H136" s="166">
        <v>1120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117</v>
      </c>
      <c r="AU136" s="164" t="s">
        <v>82</v>
      </c>
      <c r="AV136" s="14" t="s">
        <v>115</v>
      </c>
      <c r="AW136" s="14" t="s">
        <v>30</v>
      </c>
      <c r="AX136" s="14" t="s">
        <v>78</v>
      </c>
      <c r="AY136" s="164" t="s">
        <v>110</v>
      </c>
    </row>
    <row r="137" spans="1:65" s="12" customFormat="1" ht="22.9" customHeight="1">
      <c r="B137" s="126"/>
      <c r="D137" s="127" t="s">
        <v>72</v>
      </c>
      <c r="E137" s="137" t="s">
        <v>126</v>
      </c>
      <c r="F137" s="137" t="s">
        <v>127</v>
      </c>
      <c r="I137" s="129"/>
      <c r="J137" s="138">
        <f>BK137</f>
        <v>0</v>
      </c>
      <c r="L137" s="126"/>
      <c r="M137" s="131"/>
      <c r="N137" s="132"/>
      <c r="O137" s="132"/>
      <c r="P137" s="133">
        <f>SUM(P138:P140)</f>
        <v>0</v>
      </c>
      <c r="Q137" s="132"/>
      <c r="R137" s="133">
        <f>SUM(R138:R140)</f>
        <v>0</v>
      </c>
      <c r="S137" s="132"/>
      <c r="T137" s="134">
        <f>SUM(T138:T140)</f>
        <v>22.400000000000002</v>
      </c>
      <c r="AR137" s="127" t="s">
        <v>78</v>
      </c>
      <c r="AT137" s="135" t="s">
        <v>72</v>
      </c>
      <c r="AU137" s="135" t="s">
        <v>78</v>
      </c>
      <c r="AY137" s="127" t="s">
        <v>110</v>
      </c>
      <c r="BK137" s="136">
        <f>SUM(BK138:BK140)</f>
        <v>0</v>
      </c>
    </row>
    <row r="138" spans="1:65" s="2" customFormat="1" ht="24.2" customHeight="1">
      <c r="A138" s="31"/>
      <c r="B138" s="139"/>
      <c r="C138" s="140" t="s">
        <v>128</v>
      </c>
      <c r="D138" s="140" t="s">
        <v>112</v>
      </c>
      <c r="E138" s="141" t="s">
        <v>129</v>
      </c>
      <c r="F138" s="142" t="s">
        <v>130</v>
      </c>
      <c r="G138" s="143" t="s">
        <v>114</v>
      </c>
      <c r="H138" s="144">
        <v>1120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38</v>
      </c>
      <c r="O138" s="57"/>
      <c r="P138" s="150">
        <f>O138*H138</f>
        <v>0</v>
      </c>
      <c r="Q138" s="150">
        <v>0</v>
      </c>
      <c r="R138" s="150">
        <f>Q138*H138</f>
        <v>0</v>
      </c>
      <c r="S138" s="150">
        <v>0.02</v>
      </c>
      <c r="T138" s="151">
        <f>S138*H138</f>
        <v>22.400000000000002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2" t="s">
        <v>115</v>
      </c>
      <c r="AT138" s="152" t="s">
        <v>112</v>
      </c>
      <c r="AU138" s="152" t="s">
        <v>82</v>
      </c>
      <c r="AY138" s="16" t="s">
        <v>110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6" t="s">
        <v>78</v>
      </c>
      <c r="BK138" s="153">
        <f>ROUND(I138*H138,2)</f>
        <v>0</v>
      </c>
      <c r="BL138" s="16" t="s">
        <v>115</v>
      </c>
      <c r="BM138" s="152" t="s">
        <v>131</v>
      </c>
    </row>
    <row r="139" spans="1:65" s="13" customFormat="1">
      <c r="B139" s="154"/>
      <c r="D139" s="155" t="s">
        <v>117</v>
      </c>
      <c r="E139" s="156" t="s">
        <v>1</v>
      </c>
      <c r="F139" s="157" t="s">
        <v>146</v>
      </c>
      <c r="H139" s="158">
        <v>1120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117</v>
      </c>
      <c r="AU139" s="156" t="s">
        <v>82</v>
      </c>
      <c r="AV139" s="13" t="s">
        <v>82</v>
      </c>
      <c r="AW139" s="13" t="s">
        <v>30</v>
      </c>
      <c r="AX139" s="13" t="s">
        <v>73</v>
      </c>
      <c r="AY139" s="156" t="s">
        <v>110</v>
      </c>
    </row>
    <row r="140" spans="1:65" s="14" customFormat="1">
      <c r="B140" s="163"/>
      <c r="D140" s="155" t="s">
        <v>117</v>
      </c>
      <c r="E140" s="164" t="s">
        <v>1</v>
      </c>
      <c r="F140" s="165" t="s">
        <v>118</v>
      </c>
      <c r="H140" s="166">
        <v>1120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117</v>
      </c>
      <c r="AU140" s="164" t="s">
        <v>82</v>
      </c>
      <c r="AV140" s="14" t="s">
        <v>115</v>
      </c>
      <c r="AW140" s="14" t="s">
        <v>30</v>
      </c>
      <c r="AX140" s="14" t="s">
        <v>78</v>
      </c>
      <c r="AY140" s="164" t="s">
        <v>110</v>
      </c>
    </row>
    <row r="141" spans="1:65" s="12" customFormat="1" ht="22.9" customHeight="1">
      <c r="B141" s="126"/>
      <c r="D141" s="127" t="s">
        <v>72</v>
      </c>
      <c r="E141" s="137" t="s">
        <v>132</v>
      </c>
      <c r="F141" s="137" t="s">
        <v>133</v>
      </c>
      <c r="I141" s="129"/>
      <c r="J141" s="138">
        <f>BK141</f>
        <v>0</v>
      </c>
      <c r="L141" s="126"/>
      <c r="M141" s="131"/>
      <c r="N141" s="132"/>
      <c r="O141" s="132"/>
      <c r="P141" s="133">
        <f>SUM(P142:P144)</f>
        <v>0</v>
      </c>
      <c r="Q141" s="132"/>
      <c r="R141" s="133">
        <f>SUM(R142:R144)</f>
        <v>0</v>
      </c>
      <c r="S141" s="132"/>
      <c r="T141" s="134">
        <f>SUM(T142:T144)</f>
        <v>0</v>
      </c>
      <c r="AR141" s="127" t="s">
        <v>119</v>
      </c>
      <c r="AT141" s="135" t="s">
        <v>72</v>
      </c>
      <c r="AU141" s="135" t="s">
        <v>78</v>
      </c>
      <c r="AY141" s="127" t="s">
        <v>110</v>
      </c>
      <c r="BK141" s="136">
        <f>SUM(BK142:BK144)</f>
        <v>0</v>
      </c>
    </row>
    <row r="142" spans="1:65" s="2" customFormat="1" ht="14.45" customHeight="1">
      <c r="A142" s="31"/>
      <c r="B142" s="139"/>
      <c r="C142" s="140" t="s">
        <v>126</v>
      </c>
      <c r="D142" s="140" t="s">
        <v>112</v>
      </c>
      <c r="E142" s="141" t="s">
        <v>134</v>
      </c>
      <c r="F142" s="142" t="s">
        <v>135</v>
      </c>
      <c r="G142" s="143" t="s">
        <v>136</v>
      </c>
      <c r="H142" s="144">
        <v>1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38</v>
      </c>
      <c r="O142" s="57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2" t="s">
        <v>137</v>
      </c>
      <c r="AT142" s="152" t="s">
        <v>112</v>
      </c>
      <c r="AU142" s="152" t="s">
        <v>82</v>
      </c>
      <c r="AY142" s="16" t="s">
        <v>110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6" t="s">
        <v>78</v>
      </c>
      <c r="BK142" s="153">
        <f>ROUND(I142*H142,2)</f>
        <v>0</v>
      </c>
      <c r="BL142" s="16" t="s">
        <v>137</v>
      </c>
      <c r="BM142" s="152" t="s">
        <v>138</v>
      </c>
    </row>
    <row r="143" spans="1:65" s="13" customFormat="1">
      <c r="B143" s="154"/>
      <c r="D143" s="155" t="s">
        <v>117</v>
      </c>
      <c r="E143" s="156" t="s">
        <v>1</v>
      </c>
      <c r="F143" s="157" t="s">
        <v>78</v>
      </c>
      <c r="H143" s="158">
        <v>1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117</v>
      </c>
      <c r="AU143" s="156" t="s">
        <v>82</v>
      </c>
      <c r="AV143" s="13" t="s">
        <v>82</v>
      </c>
      <c r="AW143" s="13" t="s">
        <v>30</v>
      </c>
      <c r="AX143" s="13" t="s">
        <v>73</v>
      </c>
      <c r="AY143" s="156" t="s">
        <v>110</v>
      </c>
    </row>
    <row r="144" spans="1:65" s="14" customFormat="1">
      <c r="B144" s="163"/>
      <c r="D144" s="155" t="s">
        <v>117</v>
      </c>
      <c r="E144" s="164" t="s">
        <v>1</v>
      </c>
      <c r="F144" s="165" t="s">
        <v>118</v>
      </c>
      <c r="H144" s="166">
        <v>1</v>
      </c>
      <c r="I144" s="167"/>
      <c r="L144" s="163"/>
      <c r="M144" s="171"/>
      <c r="N144" s="172"/>
      <c r="O144" s="172"/>
      <c r="P144" s="172"/>
      <c r="Q144" s="172"/>
      <c r="R144" s="172"/>
      <c r="S144" s="172"/>
      <c r="T144" s="173"/>
      <c r="AT144" s="164" t="s">
        <v>117</v>
      </c>
      <c r="AU144" s="164" t="s">
        <v>82</v>
      </c>
      <c r="AV144" s="14" t="s">
        <v>115</v>
      </c>
      <c r="AW144" s="14" t="s">
        <v>30</v>
      </c>
      <c r="AX144" s="14" t="s">
        <v>78</v>
      </c>
      <c r="AY144" s="164" t="s">
        <v>110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2023-10-06T05:27:33Z</cp:lastPrinted>
  <dcterms:created xsi:type="dcterms:W3CDTF">2021-04-23T07:42:22Z</dcterms:created>
  <dcterms:modified xsi:type="dcterms:W3CDTF">2023-10-06T08:58:12Z</dcterms:modified>
</cp:coreProperties>
</file>