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Vnitroblok" sheetId="2" r:id="rId2"/>
    <sheet name="b - Štíty" sheetId="3" r:id="rId3"/>
    <sheet name="x - VRN" sheetId="4" r:id="rId4"/>
  </sheets>
  <definedNames>
    <definedName name="_xlnm.Print_Area" localSheetId="0">'Rekapitulace stavby'!$D$4:$AO$36,'Rekapitulace stavby'!$C$42:$AQ$58</definedName>
    <definedName name="_xlnm.Print_Titles" localSheetId="0">'Rekapitulace stavby'!$52:$52</definedName>
    <definedName name="_xlnm._FilterDatabase" localSheetId="1" hidden="1">'a - Vnitroblok'!$C$88:$K$304</definedName>
    <definedName name="_xlnm.Print_Area" localSheetId="1">'a - Vnitroblok'!$C$4:$J$39,'a - Vnitroblok'!$C$76:$K$304</definedName>
    <definedName name="_xlnm.Print_Titles" localSheetId="1">'a - Vnitroblok'!$88:$88</definedName>
    <definedName name="_xlnm._FilterDatabase" localSheetId="2" hidden="1">'b - Štíty'!$C$86:$K$170</definedName>
    <definedName name="_xlnm.Print_Area" localSheetId="2">'b - Štíty'!$C$4:$J$39,'b - Štíty'!$C$74:$K$170</definedName>
    <definedName name="_xlnm.Print_Titles" localSheetId="2">'b - Štíty'!$86:$86</definedName>
    <definedName name="_xlnm._FilterDatabase" localSheetId="3" hidden="1">'x - VRN'!$C$83:$K$103</definedName>
    <definedName name="_xlnm.Print_Area" localSheetId="3">'x - VRN'!$C$4:$J$39,'x - VRN'!$C$71:$K$103</definedName>
    <definedName name="_xlnm.Print_Titles" localSheetId="3">'x - VRN'!$83:$83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5"/>
  <c r="BH95"/>
  <c r="BG95"/>
  <c r="BF95"/>
  <c r="T95"/>
  <c r="R95"/>
  <c r="P95"/>
  <c r="BI94"/>
  <c r="BH94"/>
  <c r="BG94"/>
  <c r="BF94"/>
  <c r="T94"/>
  <c r="R94"/>
  <c r="P94"/>
  <c r="BI90"/>
  <c r="BH90"/>
  <c r="BG90"/>
  <c r="BF90"/>
  <c r="T90"/>
  <c r="R90"/>
  <c r="P90"/>
  <c r="BI88"/>
  <c r="BH88"/>
  <c r="BG88"/>
  <c r="BF88"/>
  <c r="T88"/>
  <c r="R88"/>
  <c r="P88"/>
  <c r="BI87"/>
  <c r="BH87"/>
  <c r="BG87"/>
  <c r="BF87"/>
  <c r="T87"/>
  <c r="R87"/>
  <c r="P87"/>
  <c r="J80"/>
  <c r="F78"/>
  <c r="E76"/>
  <c r="J54"/>
  <c r="F52"/>
  <c r="E50"/>
  <c r="J24"/>
  <c r="E24"/>
  <c r="J81"/>
  <c r="J23"/>
  <c r="J18"/>
  <c r="E18"/>
  <c r="F81"/>
  <c r="J17"/>
  <c r="J15"/>
  <c r="E15"/>
  <c r="F54"/>
  <c r="J14"/>
  <c r="J12"/>
  <c r="J78"/>
  <c r="E7"/>
  <c r="E74"/>
  <c i="3" r="J37"/>
  <c r="J36"/>
  <c i="1" r="AY56"/>
  <c i="3" r="J35"/>
  <c i="1" r="AX56"/>
  <c i="3" r="BI167"/>
  <c r="BH167"/>
  <c r="BG167"/>
  <c r="BF167"/>
  <c r="T167"/>
  <c r="T166"/>
  <c r="R167"/>
  <c r="R166"/>
  <c r="P167"/>
  <c r="P166"/>
  <c r="BI164"/>
  <c r="BH164"/>
  <c r="BG164"/>
  <c r="BF164"/>
  <c r="T164"/>
  <c r="T163"/>
  <c r="T162"/>
  <c r="R164"/>
  <c r="R163"/>
  <c r="R162"/>
  <c r="P164"/>
  <c r="P163"/>
  <c r="P162"/>
  <c r="BI160"/>
  <c r="BH160"/>
  <c r="BG160"/>
  <c r="BF160"/>
  <c r="T160"/>
  <c r="T159"/>
  <c r="R160"/>
  <c r="R159"/>
  <c r="P160"/>
  <c r="P159"/>
  <c r="BI157"/>
  <c r="BH157"/>
  <c r="BG157"/>
  <c r="BF157"/>
  <c r="T157"/>
  <c r="R157"/>
  <c r="P157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5"/>
  <c r="BH145"/>
  <c r="BG145"/>
  <c r="BF145"/>
  <c r="T145"/>
  <c r="R145"/>
  <c r="P145"/>
  <c r="BI141"/>
  <c r="BH141"/>
  <c r="BG141"/>
  <c r="BF141"/>
  <c r="T141"/>
  <c r="R141"/>
  <c r="P141"/>
  <c r="BI139"/>
  <c r="BH139"/>
  <c r="BG139"/>
  <c r="BF139"/>
  <c r="T139"/>
  <c r="R139"/>
  <c r="P139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1"/>
  <c r="BH101"/>
  <c r="BG101"/>
  <c r="BF101"/>
  <c r="T101"/>
  <c r="R101"/>
  <c r="P101"/>
  <c r="BI99"/>
  <c r="BH99"/>
  <c r="BG99"/>
  <c r="BF99"/>
  <c r="T99"/>
  <c r="R99"/>
  <c r="P99"/>
  <c r="BI92"/>
  <c r="BH92"/>
  <c r="BG92"/>
  <c r="BF92"/>
  <c r="T92"/>
  <c r="R92"/>
  <c r="P92"/>
  <c r="BI90"/>
  <c r="BH90"/>
  <c r="BG90"/>
  <c r="BF90"/>
  <c r="T90"/>
  <c r="R90"/>
  <c r="P90"/>
  <c r="J83"/>
  <c r="F81"/>
  <c r="E79"/>
  <c r="J54"/>
  <c r="F52"/>
  <c r="E50"/>
  <c r="J24"/>
  <c r="E24"/>
  <c r="J55"/>
  <c r="J23"/>
  <c r="J18"/>
  <c r="E18"/>
  <c r="F55"/>
  <c r="J17"/>
  <c r="J15"/>
  <c r="E15"/>
  <c r="F83"/>
  <c r="J14"/>
  <c r="J12"/>
  <c r="J81"/>
  <c r="E7"/>
  <c r="E48"/>
  <c i="2" r="J37"/>
  <c r="J36"/>
  <c i="1" r="AY55"/>
  <c i="2" r="J35"/>
  <c i="1" r="AX55"/>
  <c i="2" r="BI301"/>
  <c r="BH301"/>
  <c r="BG301"/>
  <c r="BF301"/>
  <c r="T301"/>
  <c r="T300"/>
  <c r="R301"/>
  <c r="R300"/>
  <c r="P301"/>
  <c r="P300"/>
  <c r="BI298"/>
  <c r="BH298"/>
  <c r="BG298"/>
  <c r="BF298"/>
  <c r="T298"/>
  <c r="T297"/>
  <c r="R298"/>
  <c r="R297"/>
  <c r="P298"/>
  <c r="P297"/>
  <c r="BI295"/>
  <c r="BH295"/>
  <c r="BG295"/>
  <c r="BF295"/>
  <c r="T295"/>
  <c r="R295"/>
  <c r="P295"/>
  <c r="BI293"/>
  <c r="BH293"/>
  <c r="BG293"/>
  <c r="BF293"/>
  <c r="T293"/>
  <c r="R293"/>
  <c r="P293"/>
  <c r="BI289"/>
  <c r="BH289"/>
  <c r="BG289"/>
  <c r="BF289"/>
  <c r="T289"/>
  <c r="R289"/>
  <c r="P289"/>
  <c r="BI288"/>
  <c r="BH288"/>
  <c r="BG288"/>
  <c r="BF288"/>
  <c r="T288"/>
  <c r="R288"/>
  <c r="P288"/>
  <c r="BI284"/>
  <c r="BH284"/>
  <c r="BG284"/>
  <c r="BF284"/>
  <c r="T284"/>
  <c r="R284"/>
  <c r="P284"/>
  <c r="BI277"/>
  <c r="BH277"/>
  <c r="BG277"/>
  <c r="BF277"/>
  <c r="T277"/>
  <c r="R277"/>
  <c r="P277"/>
  <c r="BI273"/>
  <c r="BH273"/>
  <c r="BG273"/>
  <c r="BF273"/>
  <c r="T273"/>
  <c r="R273"/>
  <c r="P273"/>
  <c r="BI269"/>
  <c r="BH269"/>
  <c r="BG269"/>
  <c r="BF269"/>
  <c r="T269"/>
  <c r="R269"/>
  <c r="P269"/>
  <c r="BI265"/>
  <c r="BH265"/>
  <c r="BG265"/>
  <c r="BF265"/>
  <c r="T265"/>
  <c r="R265"/>
  <c r="P265"/>
  <c r="BI264"/>
  <c r="BH264"/>
  <c r="BG264"/>
  <c r="BF264"/>
  <c r="T264"/>
  <c r="R264"/>
  <c r="P264"/>
  <c r="BI260"/>
  <c r="BH260"/>
  <c r="BG260"/>
  <c r="BF260"/>
  <c r="T260"/>
  <c r="R260"/>
  <c r="P260"/>
  <c r="BI256"/>
  <c r="BH256"/>
  <c r="BG256"/>
  <c r="BF256"/>
  <c r="T256"/>
  <c r="R256"/>
  <c r="P256"/>
  <c r="BI251"/>
  <c r="BH251"/>
  <c r="BG251"/>
  <c r="BF251"/>
  <c r="T251"/>
  <c r="T250"/>
  <c r="R251"/>
  <c r="R250"/>
  <c r="P251"/>
  <c r="P250"/>
  <c r="BI247"/>
  <c r="BH247"/>
  <c r="BG247"/>
  <c r="BF247"/>
  <c r="T247"/>
  <c r="T246"/>
  <c r="R247"/>
  <c r="R246"/>
  <c r="P247"/>
  <c r="P246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7"/>
  <c r="BH237"/>
  <c r="BG237"/>
  <c r="BF237"/>
  <c r="T237"/>
  <c r="R237"/>
  <c r="P237"/>
  <c r="BI234"/>
  <c r="BH234"/>
  <c r="BG234"/>
  <c r="BF234"/>
  <c r="T234"/>
  <c r="R234"/>
  <c r="P234"/>
  <c r="BI232"/>
  <c r="BH232"/>
  <c r="BG232"/>
  <c r="BF232"/>
  <c r="T232"/>
  <c r="R232"/>
  <c r="P232"/>
  <c r="BI224"/>
  <c r="BH224"/>
  <c r="BG224"/>
  <c r="BF224"/>
  <c r="T224"/>
  <c r="R224"/>
  <c r="P224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8"/>
  <c r="BH198"/>
  <c r="BG198"/>
  <c r="BF198"/>
  <c r="T198"/>
  <c r="R198"/>
  <c r="P198"/>
  <c r="BI196"/>
  <c r="BH196"/>
  <c r="BG196"/>
  <c r="BF196"/>
  <c r="T196"/>
  <c r="R196"/>
  <c r="P196"/>
  <c r="BI193"/>
  <c r="BH193"/>
  <c r="BG193"/>
  <c r="BF193"/>
  <c r="T193"/>
  <c r="R193"/>
  <c r="P193"/>
  <c r="BI190"/>
  <c r="BH190"/>
  <c r="BG190"/>
  <c r="BF190"/>
  <c r="T190"/>
  <c r="R190"/>
  <c r="P190"/>
  <c r="BI187"/>
  <c r="BH187"/>
  <c r="BG187"/>
  <c r="BF187"/>
  <c r="T187"/>
  <c r="R187"/>
  <c r="P187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55"/>
  <c r="BH155"/>
  <c r="BG155"/>
  <c r="BF155"/>
  <c r="T155"/>
  <c r="R155"/>
  <c r="P155"/>
  <c r="BI153"/>
  <c r="BH153"/>
  <c r="BG153"/>
  <c r="BF153"/>
  <c r="T153"/>
  <c r="R153"/>
  <c r="P153"/>
  <c r="BI133"/>
  <c r="BH133"/>
  <c r="BG133"/>
  <c r="BF133"/>
  <c r="T133"/>
  <c r="R133"/>
  <c r="P133"/>
  <c r="BI131"/>
  <c r="BH131"/>
  <c r="BG131"/>
  <c r="BF131"/>
  <c r="T131"/>
  <c r="R131"/>
  <c r="P131"/>
  <c r="BI124"/>
  <c r="BH124"/>
  <c r="BG124"/>
  <c r="BF124"/>
  <c r="T124"/>
  <c r="R124"/>
  <c r="P124"/>
  <c r="BI122"/>
  <c r="BH122"/>
  <c r="BG122"/>
  <c r="BF122"/>
  <c r="T122"/>
  <c r="R122"/>
  <c r="P122"/>
  <c r="BI115"/>
  <c r="BH115"/>
  <c r="BG115"/>
  <c r="BF115"/>
  <c r="T115"/>
  <c r="R115"/>
  <c r="P115"/>
  <c r="BI113"/>
  <c r="BH113"/>
  <c r="BG113"/>
  <c r="BF113"/>
  <c r="T113"/>
  <c r="R113"/>
  <c r="P113"/>
  <c r="BI92"/>
  <c r="BH92"/>
  <c r="BG92"/>
  <c r="BF92"/>
  <c r="T92"/>
  <c r="R92"/>
  <c r="P92"/>
  <c r="J85"/>
  <c r="F83"/>
  <c r="E81"/>
  <c r="J54"/>
  <c r="F52"/>
  <c r="E50"/>
  <c r="J24"/>
  <c r="E24"/>
  <c r="J86"/>
  <c r="J23"/>
  <c r="J18"/>
  <c r="E18"/>
  <c r="F86"/>
  <c r="J17"/>
  <c r="J15"/>
  <c r="E15"/>
  <c r="F85"/>
  <c r="J14"/>
  <c r="J12"/>
  <c r="J83"/>
  <c r="E7"/>
  <c r="E79"/>
  <c i="1" r="L50"/>
  <c r="AM50"/>
  <c r="AM49"/>
  <c r="L49"/>
  <c r="AM47"/>
  <c r="L47"/>
  <c r="L45"/>
  <c r="L44"/>
  <c i="2" r="BK301"/>
  <c r="J301"/>
  <c r="J298"/>
  <c r="BK295"/>
  <c r="BK293"/>
  <c r="BK289"/>
  <c r="BK288"/>
  <c r="BK284"/>
  <c r="J277"/>
  <c r="BK273"/>
  <c r="BK269"/>
  <c r="BK265"/>
  <c r="BK264"/>
  <c r="BK260"/>
  <c r="BK256"/>
  <c r="BK251"/>
  <c r="BK247"/>
  <c r="BK244"/>
  <c r="J242"/>
  <c r="J239"/>
  <c r="J237"/>
  <c r="BK232"/>
  <c r="J224"/>
  <c r="J198"/>
  <c r="BK187"/>
  <c r="J177"/>
  <c r="J133"/>
  <c r="BK115"/>
  <c i="3" r="J160"/>
  <c r="BK117"/>
  <c r="J164"/>
  <c r="J145"/>
  <c r="BK108"/>
  <c r="J141"/>
  <c r="J117"/>
  <c r="J137"/>
  <c r="BK105"/>
  <c i="4" r="J88"/>
  <c r="J95"/>
  <c i="2" r="J34"/>
  <c r="J205"/>
  <c r="J196"/>
  <c r="J187"/>
  <c r="J175"/>
  <c r="J124"/>
  <c r="J92"/>
  <c i="3" r="J131"/>
  <c r="J108"/>
  <c r="BK154"/>
  <c r="BK120"/>
  <c r="J152"/>
  <c r="J120"/>
  <c r="BK113"/>
  <c r="J125"/>
  <c i="4" r="J102"/>
  <c r="J99"/>
  <c r="BK102"/>
  <c r="J94"/>
  <c r="BK94"/>
  <c i="2" r="F34"/>
  <c r="BK205"/>
  <c r="BK198"/>
  <c r="BK190"/>
  <c r="BK177"/>
  <c r="BK155"/>
  <c r="BK131"/>
  <c r="J113"/>
  <c i="3" r="J150"/>
  <c r="BK122"/>
  <c r="J103"/>
  <c r="J147"/>
  <c r="J113"/>
  <c r="BK157"/>
  <c r="BK131"/>
  <c r="J99"/>
  <c i="2" r="F36"/>
  <c r="BK234"/>
  <c r="J232"/>
  <c r="J203"/>
  <c r="BK196"/>
  <c r="J181"/>
  <c r="BK175"/>
  <c r="J153"/>
  <c r="BK122"/>
  <c r="BK113"/>
  <c i="3" r="BK152"/>
  <c r="BK125"/>
  <c r="BK160"/>
  <c r="BK134"/>
  <c r="J101"/>
  <c r="J154"/>
  <c r="J127"/>
  <c r="BK92"/>
  <c r="BK99"/>
  <c r="J90"/>
  <c i="4" r="BK95"/>
  <c r="J87"/>
  <c r="J90"/>
  <c r="BK87"/>
  <c i="1" r="AS54"/>
  <c i="2" r="BK298"/>
  <c r="J295"/>
  <c r="J293"/>
  <c r="J289"/>
  <c r="J288"/>
  <c r="J284"/>
  <c r="BK277"/>
  <c r="J273"/>
  <c r="J269"/>
  <c r="J265"/>
  <c r="J264"/>
  <c r="J260"/>
  <c r="J256"/>
  <c r="J251"/>
  <c r="J247"/>
  <c r="J244"/>
  <c r="BK242"/>
  <c r="BK239"/>
  <c r="BK237"/>
  <c r="J234"/>
  <c r="BK224"/>
  <c r="J200"/>
  <c r="J190"/>
  <c r="BK179"/>
  <c r="BK153"/>
  <c r="J131"/>
  <c r="J115"/>
  <c i="3" r="J157"/>
  <c r="J110"/>
  <c r="BK150"/>
  <c r="BK127"/>
  <c r="BK167"/>
  <c r="J122"/>
  <c r="BK110"/>
  <c r="BK101"/>
  <c i="2" r="F37"/>
  <c r="BK203"/>
  <c r="J193"/>
  <c r="J179"/>
  <c r="BK133"/>
  <c r="J122"/>
  <c i="3" r="BK164"/>
  <c r="BK145"/>
  <c r="BK90"/>
  <c r="BK141"/>
  <c r="J92"/>
  <c r="BK137"/>
  <c r="J115"/>
  <c r="J134"/>
  <c i="4" r="BK97"/>
  <c r="J97"/>
  <c r="BK90"/>
  <c i="2" r="F35"/>
  <c r="BK200"/>
  <c r="BK193"/>
  <c r="BK181"/>
  <c r="J155"/>
  <c r="BK124"/>
  <c r="BK92"/>
  <c i="3" r="BK147"/>
  <c r="J167"/>
  <c r="J139"/>
  <c r="J105"/>
  <c r="BK139"/>
  <c r="BK115"/>
  <c r="BK103"/>
  <c i="4" r="BK99"/>
  <c r="BK88"/>
  <c i="3" l="1" r="P89"/>
  <c r="R119"/>
  <c r="R149"/>
  <c i="2" r="P91"/>
  <c r="BK236"/>
  <c r="J236"/>
  <c r="J63"/>
  <c r="T236"/>
  <c i="3" r="BK89"/>
  <c i="2" r="T91"/>
  <c r="P236"/>
  <c i="4" r="P93"/>
  <c r="P96"/>
  <c i="2" r="T189"/>
  <c r="R236"/>
  <c i="4" r="P86"/>
  <c r="P85"/>
  <c r="P84"/>
  <c i="1" r="AU57"/>
  <c i="4" r="T96"/>
  <c i="2" r="R189"/>
  <c r="T255"/>
  <c r="T249"/>
  <c i="3" r="T89"/>
  <c r="P119"/>
  <c r="BK149"/>
  <c r="J149"/>
  <c r="J63"/>
  <c i="4" r="R86"/>
  <c r="BK96"/>
  <c r="J96"/>
  <c r="J63"/>
  <c i="2" r="P189"/>
  <c r="P255"/>
  <c r="P249"/>
  <c i="3" r="BK119"/>
  <c r="J119"/>
  <c r="J62"/>
  <c r="T149"/>
  <c i="4" r="R96"/>
  <c i="2" r="BK91"/>
  <c r="BK189"/>
  <c r="J189"/>
  <c r="J62"/>
  <c r="R255"/>
  <c r="R249"/>
  <c i="3" r="R89"/>
  <c r="R88"/>
  <c r="R87"/>
  <c r="T119"/>
  <c r="P149"/>
  <c i="4" r="BK86"/>
  <c r="BK93"/>
  <c r="J93"/>
  <c r="J62"/>
  <c r="T93"/>
  <c i="2" r="R91"/>
  <c r="BK255"/>
  <c r="J255"/>
  <c r="J67"/>
  <c i="4" r="T86"/>
  <c r="T85"/>
  <c r="T84"/>
  <c r="R93"/>
  <c i="3" r="BK163"/>
  <c r="J163"/>
  <c r="J66"/>
  <c r="BK166"/>
  <c r="J166"/>
  <c r="J67"/>
  <c i="2" r="BK246"/>
  <c r="J246"/>
  <c r="J64"/>
  <c r="BK297"/>
  <c r="J297"/>
  <c r="J68"/>
  <c i="4" r="BK101"/>
  <c r="J101"/>
  <c r="J64"/>
  <c i="2" r="BK250"/>
  <c r="J250"/>
  <c r="J66"/>
  <c i="3" r="BK159"/>
  <c r="J159"/>
  <c r="J64"/>
  <c i="2" r="BK300"/>
  <c r="J300"/>
  <c r="J69"/>
  <c i="4" r="E48"/>
  <c r="BE88"/>
  <c r="BE99"/>
  <c i="3" r="J89"/>
  <c r="J61"/>
  <c r="BK162"/>
  <c r="J162"/>
  <c r="J65"/>
  <c i="4" r="F80"/>
  <c r="J52"/>
  <c r="BE87"/>
  <c r="BE97"/>
  <c r="BE102"/>
  <c r="F55"/>
  <c r="BE90"/>
  <c r="BE95"/>
  <c r="J55"/>
  <c r="BE94"/>
  <c i="2" r="J91"/>
  <c r="J61"/>
  <c i="3" r="F54"/>
  <c r="E77"/>
  <c r="BE101"/>
  <c r="BE92"/>
  <c r="BE103"/>
  <c r="BE127"/>
  <c r="BE145"/>
  <c r="J84"/>
  <c r="J52"/>
  <c r="F84"/>
  <c r="BE90"/>
  <c r="BE108"/>
  <c r="BE115"/>
  <c r="BE152"/>
  <c r="BE154"/>
  <c r="BE164"/>
  <c r="BE99"/>
  <c r="BE110"/>
  <c r="BE117"/>
  <c r="BE122"/>
  <c r="BE125"/>
  <c r="BE134"/>
  <c r="BE150"/>
  <c r="BE157"/>
  <c r="BE160"/>
  <c r="BE105"/>
  <c r="BE113"/>
  <c r="BE120"/>
  <c r="BE131"/>
  <c r="BE137"/>
  <c r="BE139"/>
  <c r="BE141"/>
  <c r="BE147"/>
  <c r="BE167"/>
  <c i="2" r="E48"/>
  <c r="J52"/>
  <c r="F54"/>
  <c r="F55"/>
  <c r="J55"/>
  <c r="BE92"/>
  <c r="BE113"/>
  <c r="BE115"/>
  <c r="BE122"/>
  <c r="BE124"/>
  <c r="BE131"/>
  <c r="BE133"/>
  <c r="BE153"/>
  <c r="BE155"/>
  <c r="BE175"/>
  <c r="BE177"/>
  <c r="BE179"/>
  <c r="BE181"/>
  <c r="BE187"/>
  <c r="BE190"/>
  <c r="BE193"/>
  <c r="BE196"/>
  <c r="BE198"/>
  <c r="BE200"/>
  <c r="BE203"/>
  <c r="BE205"/>
  <c r="BE224"/>
  <c r="BE232"/>
  <c r="BE234"/>
  <c r="BE237"/>
  <c r="BE239"/>
  <c r="BE242"/>
  <c r="BE244"/>
  <c r="BE247"/>
  <c r="BE251"/>
  <c r="BE256"/>
  <c r="BE260"/>
  <c r="BE264"/>
  <c r="BE265"/>
  <c r="BE269"/>
  <c r="BE273"/>
  <c r="BE277"/>
  <c r="BE284"/>
  <c r="BE288"/>
  <c r="BE289"/>
  <c r="BE293"/>
  <c r="BE295"/>
  <c r="BE298"/>
  <c r="BE301"/>
  <c i="1" r="BC55"/>
  <c r="BB55"/>
  <c r="BA55"/>
  <c r="BD55"/>
  <c r="AW55"/>
  <c i="3" r="F37"/>
  <c i="1" r="BD56"/>
  <c i="4" r="F37"/>
  <c i="1" r="BD57"/>
  <c i="3" r="F34"/>
  <c i="1" r="BA56"/>
  <c i="3" r="F35"/>
  <c i="1" r="BB56"/>
  <c i="4" r="F36"/>
  <c i="1" r="BC57"/>
  <c i="4" r="J34"/>
  <c i="1" r="AW57"/>
  <c i="4" r="F34"/>
  <c i="1" r="BA57"/>
  <c i="4" r="F35"/>
  <c i="1" r="BB57"/>
  <c i="3" r="F36"/>
  <c i="1" r="BC56"/>
  <c i="3" r="J34"/>
  <c i="1" r="AW56"/>
  <c i="4" l="1" r="BK85"/>
  <c r="J85"/>
  <c r="J60"/>
  <c i="2" r="BK90"/>
  <c r="J90"/>
  <c r="J60"/>
  <c i="4" r="R85"/>
  <c r="R84"/>
  <c i="2" r="P90"/>
  <c r="P89"/>
  <c i="1" r="AU55"/>
  <c i="2" r="R90"/>
  <c r="R89"/>
  <c i="3" r="BK88"/>
  <c r="J88"/>
  <c r="J60"/>
  <c r="T88"/>
  <c r="T87"/>
  <c i="2" r="T90"/>
  <c r="T89"/>
  <c i="3" r="P88"/>
  <c r="P87"/>
  <c i="1" r="AU56"/>
  <c i="4" r="J86"/>
  <c r="J61"/>
  <c i="2" r="BK249"/>
  <c r="J249"/>
  <c r="J65"/>
  <c i="3" r="BK87"/>
  <c r="J87"/>
  <c r="J59"/>
  <c i="2" r="J33"/>
  <c i="1" r="AV55"/>
  <c r="AT55"/>
  <c i="3" r="J33"/>
  <c i="1" r="AV56"/>
  <c r="AT56"/>
  <c r="BA54"/>
  <c r="W30"/>
  <c i="4" r="J33"/>
  <c i="1" r="AV57"/>
  <c r="AT57"/>
  <c i="3" r="F33"/>
  <c i="1" r="AZ56"/>
  <c i="4" r="F33"/>
  <c i="1" r="AZ57"/>
  <c i="2" r="F33"/>
  <c i="1" r="AZ55"/>
  <c r="BD54"/>
  <c r="W33"/>
  <c r="BC54"/>
  <c r="W32"/>
  <c r="BB54"/>
  <c r="W31"/>
  <c i="2" l="1" r="BK89"/>
  <c r="J89"/>
  <c r="J59"/>
  <c i="4" r="BK84"/>
  <c r="J84"/>
  <c r="J59"/>
  <c i="1" r="AU54"/>
  <c r="AX54"/>
  <c r="AW54"/>
  <c r="AK30"/>
  <c r="AZ54"/>
  <c r="W29"/>
  <c r="AY54"/>
  <c i="3" r="J30"/>
  <c i="1" r="AG56"/>
  <c i="3" l="1" r="J39"/>
  <c i="1" r="AN56"/>
  <c i="4" r="J30"/>
  <c i="1" r="AG57"/>
  <c i="2" r="J30"/>
  <c i="1" r="AG55"/>
  <c r="AN55"/>
  <c r="AV54"/>
  <c r="AK29"/>
  <c i="4" l="1" r="J39"/>
  <c i="2" r="J39"/>
  <c i="1" r="AN57"/>
  <c r="AG54"/>
  <c r="AK26"/>
  <c r="AK35"/>
  <c r="AT54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<sst xmlns="http://schemas.openxmlformats.org/spreadsheetml/2006/main">
  <si>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</si>
  <si>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</si>
  <si>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</si>
  <si>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</si>
  <si>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</si>
  <si>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{a529edd9-a7de-4e59-a594-7ea7df8f3a7f}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</si>
  <si>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</si>
  <si>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</si>
  <si>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</si>
  <si>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</si>
  <si>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</si>
  <si>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</si>
  <si>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</si>
  <si>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</si>
  <si>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01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</si>
  <si>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</t>
  </si>
  <si>
    <t>Stavba:</t>
  </si>
  <si>
    <t>Zateplení sťítů a vnitroblokové fasády</t>
  </si>
  <si>
    <t>KSO:</t>
  </si>
  <si>
    <t/>
  </si>
  <si>
    <t>CC-CZ:</t>
  </si>
  <si>
    <t>Místo:</t>
  </si>
  <si>
    <t>Sady 5.května 85/42, Plzeň</t>
  </si>
  <si>
    <t>Datum:</t>
  </si>
  <si>
    <t>23. 5. 2023</t>
  </si>
  <si>
    <t>Zadavatel:</t>
  </si>
  <si>
    <t>IČ:</t>
  </si>
  <si>
    <t xml:space="preserve"> </t>
  </si>
  <si>
    <t>DIČ:</t>
  </si>
  <si>
    <t>Uchazeč:</t>
  </si>
  <si>
    <t>Vyplň údaj</t>
  </si>
  <si>
    <t>Projektant:</t>
  </si>
  <si>
    <t>13882589</t>
  </si>
  <si>
    <t>Luboš Beneda</t>
  </si>
  <si>
    <t>CZ5807271008</t>
  </si>
  <si>
    <t>True</t>
  </si>
  <si>
    <t>Zpracovatel: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</si>
  <si>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</si>
  <si>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</si>
  <si>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</si>
  <si>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</si>
  <si>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</si>
  <si>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</si>
  <si>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</si>
  <si>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</si>
  <si>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</si>
  <si>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</si>
  <si>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</si>
  <si>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</si>
  <si>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</si>
  <si>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</si>
  <si>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</si>
  <si>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</si>
  <si>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</si>
  <si>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</si>
  <si>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</si>
  <si>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</si>
  <si>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</si>
  <si>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</si>
  <si>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</si>
  <si>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</si>
  <si>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</si>
  <si>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</si>
  <si>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</si>
  <si>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</si>
  <si>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</si>
  <si>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</si>
  <si>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</si>
  <si>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</si>
  <si>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</si>
  <si>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</si>
  <si>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</si>
  <si>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</si>
  <si>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</si>
  <si>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</si>
  <si>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</si>
  <si>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</si>
  <si>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</si>
  <si>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</si>
  <si>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Vnitroblok</t>
  </si>
  <si>
    <t>STA</t>
  </si>
  <si>
    <t>1</t>
  </si>
  <si>
    <t>{290d2b21-057c-4568-8ee7-746728dc3df7}</t>
  </si>
  <si>
    <t>2</t>
  </si>
  <si>
    <t>b</t>
  </si>
  <si>
    <t>Štíty</t>
  </si>
  <si>
    <t>{871b2bab-4ec3-4785-99f0-bdafbe4f7df2}</t>
  </si>
  <si>
    <t>x</t>
  </si>
  <si>
    <t>VRN</t>
  </si>
  <si>
    <t>{92afafe8-b1f0-49d2-b169-a6717bee2664}</t>
  </si>
  <si>
    <t>KRYCÍ LIST SOUPISU PRACÍ</t>
  </si>
  <si>
    <t>Objekt:</t>
  </si>
  <si>
    <t>a - Vnitroblok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</si>
  <si>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</si>
  <si>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</si>
  <si>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</si>
  <si>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</si>
  <si>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</si>
  <si>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</si>
  <si>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</si>
  <si>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</si>
  <si>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</si>
  <si>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</si>
  <si>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721 - Zdravotechnika - vnitřní kanalizace</t>
  </si>
  <si>
    <t xml:space="preserve">    764 - Konstrukce klempířské</t>
  </si>
  <si>
    <t xml:space="preserve">    783 - Dokončovací práce - nátěry</t>
  </si>
  <si>
    <t>HZS - Hodinové zúčtovací sazby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</si>
  <si>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</si>
  <si>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</si>
  <si>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</si>
  <si>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</si>
  <si>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</si>
  <si>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</si>
  <si>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</si>
  <si>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</si>
  <si>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</si>
  <si>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</si>
  <si>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</si>
  <si>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</si>
  <si>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</si>
  <si>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</si>
  <si>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</si>
  <si>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</si>
  <si>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6</t>
  </si>
  <si>
    <t>Úpravy povrchů, podlahy a osazování výplní</t>
  </si>
  <si>
    <t>84</t>
  </si>
  <si>
    <t>K</t>
  </si>
  <si>
    <t>619996127</t>
  </si>
  <si>
    <t>Ochrana stavebních konstrukcí a samostatných prvků včetně pozdějšího odstranění obedněním z OSB desek svislých ploch</t>
  </si>
  <si>
    <t>m2</t>
  </si>
  <si>
    <t>CS ÚRS 2023 01</t>
  </si>
  <si>
    <t>4</t>
  </si>
  <si>
    <t>1522030252</t>
  </si>
  <si>
    <t>Online PSC</t>
  </si>
  <si>
    <t>https://podminky.urs.cz/item/CS_URS_2023_01/619996127</t>
  </si>
  <si>
    <t>VV</t>
  </si>
  <si>
    <t>ochrana oken</t>
  </si>
  <si>
    <t>0,9*1,45*5</t>
  </si>
  <si>
    <t>0,925*1,45</t>
  </si>
  <si>
    <t>0,955*1,45</t>
  </si>
  <si>
    <t>0,965*1,45</t>
  </si>
  <si>
    <t>1,35*2,64*9</t>
  </si>
  <si>
    <t>1,7*2,64*6</t>
  </si>
  <si>
    <t>1,2*2,64*6</t>
  </si>
  <si>
    <t>1,1*2,64*6</t>
  </si>
  <si>
    <t>1,475*2,05*3</t>
  </si>
  <si>
    <t>1,45*2,05*3</t>
  </si>
  <si>
    <t>1,35*1,74*3</t>
  </si>
  <si>
    <t>1,35*3,55*3</t>
  </si>
  <si>
    <t>1,75*3,55*2</t>
  </si>
  <si>
    <t>1*1,45*2</t>
  </si>
  <si>
    <t>1,1*3,55*2</t>
  </si>
  <si>
    <t>1,35*3,55*4</t>
  </si>
  <si>
    <t>1*2,69</t>
  </si>
  <si>
    <t>Součet</t>
  </si>
  <si>
    <t>33</t>
  </si>
  <si>
    <t>622131121</t>
  </si>
  <si>
    <t>Podkladní a spojovací vrstva vnějších omítaných ploch penetrace nanášená ručně stěn</t>
  </si>
  <si>
    <t>-509823592</t>
  </si>
  <si>
    <t>https://podminky.urs.cz/item/CS_URS_2023_01/622131121</t>
  </si>
  <si>
    <t>34</t>
  </si>
  <si>
    <t>622142001</t>
  </si>
  <si>
    <t>Potažení vnějších ploch pletivem v ploše nebo pruzích, na plném podkladu sklovláknitým vtlačením do tmelu stěn</t>
  </si>
  <si>
    <t>200278580</t>
  </si>
  <si>
    <t>https://podminky.urs.cz/item/CS_URS_2023_01/622142001</t>
  </si>
  <si>
    <t>omítka</t>
  </si>
  <si>
    <t>614,846</t>
  </si>
  <si>
    <t>stěrka izolace</t>
  </si>
  <si>
    <t>35</t>
  </si>
  <si>
    <t>622151011</t>
  </si>
  <si>
    <t>Penetrační nátěr vnějších pastovitých tenkovrstvých omítek silikátový stěn</t>
  </si>
  <si>
    <t>37736016</t>
  </si>
  <si>
    <t>https://podminky.urs.cz/item/CS_URS_2023_01/622151011</t>
  </si>
  <si>
    <t>57</t>
  </si>
  <si>
    <t>622231111</t>
  </si>
  <si>
    <t>Montáž kontaktního zateplení lepením a mechanickým kotvením z desek z fenolické pěny na vnější stěny, na podklad betonový nebo z lehčeného betonu, z tvárnic keramických nebo vápenopískových, tloušťky desek přes 40 do 80 mm</t>
  </si>
  <si>
    <t>1019054938</t>
  </si>
  <si>
    <t>https://podminky.urs.cz/item/CS_URS_2023_01/622231111</t>
  </si>
  <si>
    <t>plocha</t>
  </si>
  <si>
    <t>zateplení základů</t>
  </si>
  <si>
    <t>(6,08+0,97+4,03+9,74+4,14+1+5,88)*0,6</t>
  </si>
  <si>
    <t>58</t>
  </si>
  <si>
    <t>M</t>
  </si>
  <si>
    <t>28376806</t>
  </si>
  <si>
    <t>deska fenolická tepelně izolační fasádní λ=0,020 tl 80mm</t>
  </si>
  <si>
    <t>8</t>
  </si>
  <si>
    <t>1992788393</t>
  </si>
  <si>
    <t>633,95*1,05 'Přepočtené koeficientem množství</t>
  </si>
  <si>
    <t>44</t>
  </si>
  <si>
    <t>622232001</t>
  </si>
  <si>
    <t>Montáž kontaktního zateplení vnějšího ostění, nadpraží nebo parapetu lepením z desek z fenolické pěny hloubky špalet do 200 mm, tloušťky desek do 40 mm</t>
  </si>
  <si>
    <t>m</t>
  </si>
  <si>
    <t>-1562110159</t>
  </si>
  <si>
    <t>https://podminky.urs.cz/item/CS_URS_2023_01/622232001</t>
  </si>
  <si>
    <t>(0,9+1,45)*2*5*0,12</t>
  </si>
  <si>
    <t>(0,925+1,45)*2*0,12</t>
  </si>
  <si>
    <t>(0,955+1,45)*2*0,12</t>
  </si>
  <si>
    <t>(0,965+1,45)*2*0,12</t>
  </si>
  <si>
    <t>(1,2+2,65)*2*2*0,12</t>
  </si>
  <si>
    <t>(1,35+3,5)*2*4*0,12</t>
  </si>
  <si>
    <t>(1,1+3,5)*2*2*0,12</t>
  </si>
  <si>
    <t>(1,35+2,64)*2*9*0,12</t>
  </si>
  <si>
    <t>(1,75+2,64)*2*2*0,12</t>
  </si>
  <si>
    <t>(1,7+2,64)*2*6*0,12</t>
  </si>
  <si>
    <t>(1,2+2,64)*2*6*0,12</t>
  </si>
  <si>
    <t>(1,1+2,64)*2*6*0,12</t>
  </si>
  <si>
    <t>(1,475+2,05)*2*3*0,12</t>
  </si>
  <si>
    <t>(1,45+2,05)*2*3*0,12</t>
  </si>
  <si>
    <t>(1,35+1,74)*2*3*0,12</t>
  </si>
  <si>
    <t>(1+1,45)*2*2*0,12</t>
  </si>
  <si>
    <t>(1+2,69)*2*0,12</t>
  </si>
  <si>
    <t>45</t>
  </si>
  <si>
    <t>28376801</t>
  </si>
  <si>
    <t>deska fenolická tepelně izolační fasádní λ=0,021 tl 30mm</t>
  </si>
  <si>
    <t>170718120</t>
  </si>
  <si>
    <t>50,495*1,1 'Přepočtené koeficientem množství</t>
  </si>
  <si>
    <t>38</t>
  </si>
  <si>
    <t>622252002</t>
  </si>
  <si>
    <t>Montáž profilů kontaktního zateplení ostatních stěnových, dilatačních apod. lepených do tmelu</t>
  </si>
  <si>
    <t>-637459135</t>
  </si>
  <si>
    <t>https://podminky.urs.cz/item/CS_URS_2023_01/622252002</t>
  </si>
  <si>
    <t>(0,9+1,45)*2*5</t>
  </si>
  <si>
    <t>(0,925+1,45)*2</t>
  </si>
  <si>
    <t>(0,955+1,45)*2</t>
  </si>
  <si>
    <t>(0,965+1,45)*2</t>
  </si>
  <si>
    <t>(1,2+2,65)*2*2</t>
  </si>
  <si>
    <t>(1,35+3,5)*2*4</t>
  </si>
  <si>
    <t>(1,1+3,5)*2*2</t>
  </si>
  <si>
    <t>(1,35+2,64)*2*9</t>
  </si>
  <si>
    <t>(1,75+2,64)*2*2</t>
  </si>
  <si>
    <t>(1,7+2,64)*2*6</t>
  </si>
  <si>
    <t>(1,2+2,64)*2*6</t>
  </si>
  <si>
    <t>(1,1+2,64)*2*6</t>
  </si>
  <si>
    <t>(1,475+2,05)*2*3</t>
  </si>
  <si>
    <t>(1,45+2,05)*2*3</t>
  </si>
  <si>
    <t>(1,35+1,74)*2*3</t>
  </si>
  <si>
    <t>39</t>
  </si>
  <si>
    <t>63127466</t>
  </si>
  <si>
    <t>profil rohový Al 23x23mm s výztužnou tkaninou š 100mm pro ETICS</t>
  </si>
  <si>
    <t>176780808</t>
  </si>
  <si>
    <t>405,662*1,05 'Přepočtené koeficientem množství</t>
  </si>
  <si>
    <t>40</t>
  </si>
  <si>
    <t>622521022</t>
  </si>
  <si>
    <t>Omítka tenkovrstvá silikátová vnějších ploch probarvená bez penetrace zatíraná (škrábaná ), zrnitost 2,0 mm stěn</t>
  </si>
  <si>
    <t>270729112</t>
  </si>
  <si>
    <t>https://podminky.urs.cz/item/CS_URS_2023_01/622521022</t>
  </si>
  <si>
    <t>41</t>
  </si>
  <si>
    <t>622811002</t>
  </si>
  <si>
    <t>Omítka tepelně izolační vnějších ploch stěn prováděná ručně v 1 vrstvě, tloušťky přes 20 do 30 mm</t>
  </si>
  <si>
    <t>-190753421</t>
  </si>
  <si>
    <t>https://podminky.urs.cz/item/CS_URS_2023_01/622811002</t>
  </si>
  <si>
    <t>59</t>
  </si>
  <si>
    <t>622811014.R</t>
  </si>
  <si>
    <t>Omítka tepelně izolační vnějších ploch stěn prováděná ručně ve 2 vrstvách, tloušťky přes 70 do 80 mm</t>
  </si>
  <si>
    <t>-63827789</t>
  </si>
  <si>
    <t>kordonová římsa</t>
  </si>
  <si>
    <t>(10,2+10,2+10,1)*0,9</t>
  </si>
  <si>
    <t>korunní římsa</t>
  </si>
  <si>
    <t>(11,3+4,2+6+6+4,2+4,2+4,2)*1,2</t>
  </si>
  <si>
    <t>61</t>
  </si>
  <si>
    <t>622321131</t>
  </si>
  <si>
    <t>Potažení vnějších ploch štukem vápenocementovým, tloušťky do 3 mm stěn</t>
  </si>
  <si>
    <t>-29889840</t>
  </si>
  <si>
    <t>https://podminky.urs.cz/item/CS_URS_2023_01/622321131</t>
  </si>
  <si>
    <t>9</t>
  </si>
  <si>
    <t>Ostatní konstrukce a práce, bourání</t>
  </si>
  <si>
    <t>52</t>
  </si>
  <si>
    <t>941211112</t>
  </si>
  <si>
    <t>Montáž lešení řadového rámového lehkého pracovního s podlahami s provozním zatížením tř. 3 do 200 kg/m2 šířky tř. SW06 od 0,6 do 0,9 m, výšky přes 10 do 25 m</t>
  </si>
  <si>
    <t>456740099</t>
  </si>
  <si>
    <t>https://podminky.urs.cz/item/CS_URS_2023_01/941211112</t>
  </si>
  <si>
    <t>614,846*1,05</t>
  </si>
  <si>
    <t>53</t>
  </si>
  <si>
    <t>941211211</t>
  </si>
  <si>
    <t>Montáž lešení řadového rámového lehkého pracovního s podlahami s provozním zatížením tř. 3 do 200 kg/m2 Příplatek za první a každý další den použití lešení k ceně -1111 nebo -1112</t>
  </si>
  <si>
    <t>520780186</t>
  </si>
  <si>
    <t>https://podminky.urs.cz/item/CS_URS_2023_01/941211211</t>
  </si>
  <si>
    <t>645,588*120</t>
  </si>
  <si>
    <t>54</t>
  </si>
  <si>
    <t>941211812</t>
  </si>
  <si>
    <t>Demontáž lešení řadového rámového lehkého pracovního s provozním zatížením tř. 3 do 200 kg/m2 šířky tř. SW06 od 0,6 do 0,9 m, výšky přes 10 do 25 m</t>
  </si>
  <si>
    <t>-1717685567</t>
  </si>
  <si>
    <t>https://podminky.urs.cz/item/CS_URS_2023_01/941211812</t>
  </si>
  <si>
    <t>81</t>
  </si>
  <si>
    <t>944511111</t>
  </si>
  <si>
    <t>Montáž ochranné sítě zavěšené na konstrukci lešení z textilie z umělých vláken</t>
  </si>
  <si>
    <t>132769693</t>
  </si>
  <si>
    <t>https://podminky.urs.cz/item/CS_URS_2023_01/944511111</t>
  </si>
  <si>
    <t>82</t>
  </si>
  <si>
    <t>944511211</t>
  </si>
  <si>
    <t>Montáž ochranné sítě Příplatek za první a každý další den použití sítě k ceně -1111</t>
  </si>
  <si>
    <t>-534076392</t>
  </si>
  <si>
    <t>https://podminky.urs.cz/item/CS_URS_2023_01/944511211</t>
  </si>
  <si>
    <t>83</t>
  </si>
  <si>
    <t>944511811</t>
  </si>
  <si>
    <t>Demontáž ochranné sítě zavěšené na konstrukci lešení z textilie z umělých vláken</t>
  </si>
  <si>
    <t>2036245767</t>
  </si>
  <si>
    <t>https://podminky.urs.cz/item/CS_URS_2023_01/944511811</t>
  </si>
  <si>
    <t>65</t>
  </si>
  <si>
    <t>967031732</t>
  </si>
  <si>
    <t>Přisekání (špicování) plošné nebo rovných ostění zdiva z cihel pálených plošné, na maltu vápennou nebo vápenocementovou, tl. na maltu vápennou nebo vápenocementovou, tl. do 100 mm</t>
  </si>
  <si>
    <t>976580807</t>
  </si>
  <si>
    <t>https://podminky.urs.cz/item/CS_URS_2023_01/967031732</t>
  </si>
  <si>
    <t>ubourání ostění</t>
  </si>
  <si>
    <t>(1,45*2*5)*0,45</t>
  </si>
  <si>
    <t>(1,45*2)*0,45</t>
  </si>
  <si>
    <t>(2,65*2*2)*0,45</t>
  </si>
  <si>
    <t>(3,5*2*4)*0,45</t>
  </si>
  <si>
    <t>(3,5*2*2)*0,45</t>
  </si>
  <si>
    <t>(2,64*2*10)*0,45</t>
  </si>
  <si>
    <t>(2,64*2*2)*0,45</t>
  </si>
  <si>
    <t>(2,64*2*6)*0,45</t>
  </si>
  <si>
    <t>(2,05*2*3)*0,45</t>
  </si>
  <si>
    <t>(1,74*2*3)*0,45</t>
  </si>
  <si>
    <t>3</t>
  </si>
  <si>
    <t>978019391</t>
  </si>
  <si>
    <t>Otlučení vápenných nebo vápenocementových omítek vnějších ploch s vyškrabáním spar a s očištěním zdiva stupně členitosti 3 až 5, v rozsahu přes 80 do 100 %</t>
  </si>
  <si>
    <t>1995203310</t>
  </si>
  <si>
    <t>https://podminky.urs.cz/item/CS_URS_2023_01/978019391</t>
  </si>
  <si>
    <t>vnitroblok</t>
  </si>
  <si>
    <t>225,62+225,58+275,5</t>
  </si>
  <si>
    <t>(3,22*3)*2</t>
  </si>
  <si>
    <t>odečet otvory</t>
  </si>
  <si>
    <t>(120,524+10,65)*-1</t>
  </si>
  <si>
    <t>985131311</t>
  </si>
  <si>
    <t>Očištění ploch stěn, rubu kleneb a podlah ruční dočištění ocelovými kartáči</t>
  </si>
  <si>
    <t>928818990</t>
  </si>
  <si>
    <t>https://podminky.urs.cz/item/CS_URS_2023_01/985131311</t>
  </si>
  <si>
    <t>69</t>
  </si>
  <si>
    <t>993111111</t>
  </si>
  <si>
    <t>Dovoz a odvoz lešení včetně naložení a složení řadového, na vzdálenost do 10 km</t>
  </si>
  <si>
    <t>-774540018</t>
  </si>
  <si>
    <t>https://podminky.urs.cz/item/CS_URS_2023_01/993111111</t>
  </si>
  <si>
    <t>997</t>
  </si>
  <si>
    <t>Přesun sutě</t>
  </si>
  <si>
    <t>29</t>
  </si>
  <si>
    <t>997013156</t>
  </si>
  <si>
    <t>Vnitrostaveništní doprava suti a vybouraných hmot vodorovně do 50 m svisle s omezením mechanizace pro budovy a haly výšky přes 18 do 21 m</t>
  </si>
  <si>
    <t>t</t>
  </si>
  <si>
    <t>1178440720</t>
  </si>
  <si>
    <t>https://podminky.urs.cz/item/CS_URS_2023_01/997013156</t>
  </si>
  <si>
    <t>31</t>
  </si>
  <si>
    <t>997013509</t>
  </si>
  <si>
    <t>Odvoz suti a vybouraných hmot na skládku nebo meziskládku se složením, na vzdálenost Příplatek k ceně za každý další i započatý 1 km přes 1 km</t>
  </si>
  <si>
    <t>269408501</t>
  </si>
  <si>
    <t>https://podminky.urs.cz/item/CS_URS_2023_01/997013509</t>
  </si>
  <si>
    <t>70,41*19</t>
  </si>
  <si>
    <t>30</t>
  </si>
  <si>
    <t>997013511</t>
  </si>
  <si>
    <t>Odvoz suti a vybouraných hmot z meziskládky na skládku s naložením a se složením, na vzdálenost do 1 km</t>
  </si>
  <si>
    <t>1899094344</t>
  </si>
  <si>
    <t>https://podminky.urs.cz/item/CS_URS_2023_01/997013511</t>
  </si>
  <si>
    <t>32</t>
  </si>
  <si>
    <t>997013631</t>
  </si>
  <si>
    <t>Poplatek za uložení stavebního odpadu na skládce (skládkovné) směsného stavebního a demoličního zatříděného do Katalogu odpadů pod kódem 17 09 04</t>
  </si>
  <si>
    <t>2047337600</t>
  </si>
  <si>
    <t>https://podminky.urs.cz/item/CS_URS_2023_01/997013631</t>
  </si>
  <si>
    <t>998</t>
  </si>
  <si>
    <t>Přesun hmot</t>
  </si>
  <si>
    <t>46</t>
  </si>
  <si>
    <t>998018003</t>
  </si>
  <si>
    <t>Přesun hmot pro budovy občanské výstavby, bydlení, výrobu a služby ruční - bez užití mechanizace vodorovná dopravní vzdálenost do 100 m pro budovy s jakoukoliv nosnou konstrukcí výšky přes 12 do 24 m</t>
  </si>
  <si>
    <t>-159080978</t>
  </si>
  <si>
    <t>https://podminky.urs.cz/item/CS_URS_2023_01/998018003</t>
  </si>
  <si>
    <t>PSV</t>
  </si>
  <si>
    <t>Práce a dodávky PSV</t>
  </si>
  <si>
    <t>721</t>
  </si>
  <si>
    <t>Zdravotechnika - vnitřní kanalizace</t>
  </si>
  <si>
    <t>19</t>
  </si>
  <si>
    <t>721241102</t>
  </si>
  <si>
    <t>Lapače střešních splavenin litinové DN 125</t>
  </si>
  <si>
    <t>kus</t>
  </si>
  <si>
    <t>16</t>
  </si>
  <si>
    <t>-478031804</t>
  </si>
  <si>
    <t>https://podminky.urs.cz/item/CS_URS_2023_01/721241102</t>
  </si>
  <si>
    <t>Z28</t>
  </si>
  <si>
    <t>764</t>
  </si>
  <si>
    <t>Konstrukce klempířské</t>
  </si>
  <si>
    <t>764002861</t>
  </si>
  <si>
    <t>Demontáž klempířských konstrukcí oplechování říms do suti</t>
  </si>
  <si>
    <t>-1880063625</t>
  </si>
  <si>
    <t>https://podminky.urs.cz/item/CS_URS_2023_01/764002861</t>
  </si>
  <si>
    <t>K26</t>
  </si>
  <si>
    <t>34,8+36,7</t>
  </si>
  <si>
    <t>20</t>
  </si>
  <si>
    <t>764208111</t>
  </si>
  <si>
    <t>Montáž oplechování říms a ozdobných prvků rovných, bez rohů, rozvinuté šířky přes 670 mm</t>
  </si>
  <si>
    <t>-97535108</t>
  </si>
  <si>
    <t>https://podminky.urs.cz/item/CS_URS_2023_01/764208111</t>
  </si>
  <si>
    <t>KL28</t>
  </si>
  <si>
    <t>19621001</t>
  </si>
  <si>
    <t>plech Cu jakost CW024A-R240 tl 0,55mm tabule</t>
  </si>
  <si>
    <t>-2107760970</t>
  </si>
  <si>
    <t>764236402</t>
  </si>
  <si>
    <t>Oplechování parapetů z měděného plechu rovných mechanicky kotvených, bez rohů rš 200 mm</t>
  </si>
  <si>
    <t>1226836152</t>
  </si>
  <si>
    <t>https://podminky.urs.cz/item/CS_URS_2023_01/764236402</t>
  </si>
  <si>
    <t>KL17</t>
  </si>
  <si>
    <t>15,85*4</t>
  </si>
  <si>
    <t>764236404</t>
  </si>
  <si>
    <t>Oplechování parapetů z měděného plechu rovných mechanicky kotvených, bez rohů rš 330 mm</t>
  </si>
  <si>
    <t>-682024000</t>
  </si>
  <si>
    <t>https://podminky.urs.cz/item/CS_URS_2023_01/764236404</t>
  </si>
  <si>
    <t>KL16</t>
  </si>
  <si>
    <t>8,5</t>
  </si>
  <si>
    <t>10</t>
  </si>
  <si>
    <t>764236405</t>
  </si>
  <si>
    <t>Oplechování parapetů z měděného plechu rovných mechanicky kotvených, bez rohů rš 400 mm</t>
  </si>
  <si>
    <t>1161052388</t>
  </si>
  <si>
    <t>https://podminky.urs.cz/item/CS_URS_2023_01/764236405</t>
  </si>
  <si>
    <t>KL18</t>
  </si>
  <si>
    <t>2,3</t>
  </si>
  <si>
    <t>17</t>
  </si>
  <si>
    <t>764238404</t>
  </si>
  <si>
    <t>Oplechování říms a ozdobných prvků z měděného plechu rovných, bez rohů mechanicky kotvené rš 330 mm</t>
  </si>
  <si>
    <t>194023179</t>
  </si>
  <si>
    <t>https://podminky.urs.cz/item/CS_URS_2023_01/764238404</t>
  </si>
  <si>
    <t>KL26</t>
  </si>
  <si>
    <t>KL27</t>
  </si>
  <si>
    <t>81,78</t>
  </si>
  <si>
    <t>18</t>
  </si>
  <si>
    <t>764238405</t>
  </si>
  <si>
    <t>Oplechování říms a ozdobných prvků z měděného plechu rovných, bez rohů mechanicky kotvené rš 400 mm</t>
  </si>
  <si>
    <t>-2068898549</t>
  </si>
  <si>
    <t>https://podminky.urs.cz/item/CS_URS_2023_01/764238405</t>
  </si>
  <si>
    <t>18,4</t>
  </si>
  <si>
    <t>22</t>
  </si>
  <si>
    <t>764.1R</t>
  </si>
  <si>
    <t>D+M přechodový prsten KL25</t>
  </si>
  <si>
    <t>ks</t>
  </si>
  <si>
    <t>1895015853</t>
  </si>
  <si>
    <t>23</t>
  </si>
  <si>
    <t>764538423</t>
  </si>
  <si>
    <t>Svod z měděného plechu včetně objímek, kolen a odskoků kruhový, průměru 120 mm</t>
  </si>
  <si>
    <t>-1136198735</t>
  </si>
  <si>
    <t>https://podminky.urs.cz/item/CS_URS_2023_01/764538423</t>
  </si>
  <si>
    <t>KL23,KL24</t>
  </si>
  <si>
    <t>48</t>
  </si>
  <si>
    <t>998764103</t>
  </si>
  <si>
    <t>Přesun hmot pro konstrukce klempířské stanovený z hmotnosti přesunovaného materiálu vodorovná dopravní vzdálenost do 50 m v objektech výšky přes 12 do 24 m</t>
  </si>
  <si>
    <t>-268790055</t>
  </si>
  <si>
    <t>https://podminky.urs.cz/item/CS_URS_2023_01/998764103</t>
  </si>
  <si>
    <t>49</t>
  </si>
  <si>
    <t>998764181</t>
  </si>
  <si>
    <t>Přesun hmot pro konstrukce klempířské stanovený z hmotnosti přesunovaného materiálu Příplatek k cenám za přesun prováděný bez použití mechanizace pro jakoukoliv výšku objektu</t>
  </si>
  <si>
    <t>2147174212</t>
  </si>
  <si>
    <t>https://podminky.urs.cz/item/CS_URS_2023_01/998764181</t>
  </si>
  <si>
    <t>783</t>
  </si>
  <si>
    <t>Dokončovací práce - nátěry</t>
  </si>
  <si>
    <t>47</t>
  </si>
  <si>
    <t>783801283</t>
  </si>
  <si>
    <t>Očištění omítek biocidními prostředky napadených mikroorganismy s okartáčováním, nátěrem dvojnásobným, povrchů hrubých betonových povrchů nebo omítek hrubých, rýhovaných tenkovrstvých nebo škrábaných (břízolitových)</t>
  </si>
  <si>
    <t>-1684841668</t>
  </si>
  <si>
    <t>https://podminky.urs.cz/item/CS_URS_2023_01/783801283</t>
  </si>
  <si>
    <t>HZS</t>
  </si>
  <si>
    <t>Hodinové zúčtovací sazby</t>
  </si>
  <si>
    <t>60</t>
  </si>
  <si>
    <t>HZS1312</t>
  </si>
  <si>
    <t>Hodinové zúčtovací sazby profesí HSV provádění konstrukcí omítkář - štukatér</t>
  </si>
  <si>
    <t>hod</t>
  </si>
  <si>
    <t>512</t>
  </si>
  <si>
    <t>-763428965</t>
  </si>
  <si>
    <t>https://podminky.urs.cz/item/CS_URS_2023_01/HZS1312</t>
  </si>
  <si>
    <t>sejmutí a zhotovení otisků říms</t>
  </si>
  <si>
    <t>150</t>
  </si>
  <si>
    <t>b - Štíty</t>
  </si>
  <si>
    <t>5</t>
  </si>
  <si>
    <t>1381401233</t>
  </si>
  <si>
    <t>7</t>
  </si>
  <si>
    <t>875209561</t>
  </si>
  <si>
    <t>525</t>
  </si>
  <si>
    <t>1950629727</t>
  </si>
  <si>
    <t>622211041</t>
  </si>
  <si>
    <t>Montáž kontaktního zateplení lepením a mechanickým kotvením z polystyrenových desek na vnější stěny, na podklad betonový nebo z lehčeného betonu, z tvárnic keramických nebo vápenopískových, tloušťky desek přes 160 do 200 mm</t>
  </si>
  <si>
    <t>1674199361</t>
  </si>
  <si>
    <t>https://podminky.urs.cz/item/CS_URS_2023_01/622211041</t>
  </si>
  <si>
    <t>63151556</t>
  </si>
  <si>
    <t>deska izolační sendvičová (polystyren+vata) základní fasádní tl 200mm</t>
  </si>
  <si>
    <t>865110636</t>
  </si>
  <si>
    <t>525*1,05 'Přepočtené koeficientem množství</t>
  </si>
  <si>
    <t>12</t>
  </si>
  <si>
    <t>622252001</t>
  </si>
  <si>
    <t>Montáž profilů kontaktního zateplení zakládacích soklových připevněných hmoždinkami</t>
  </si>
  <si>
    <t>-396958918</t>
  </si>
  <si>
    <t>https://podminky.urs.cz/item/CS_URS_2023_01/622252001</t>
  </si>
  <si>
    <t>11,2*2</t>
  </si>
  <si>
    <t>13</t>
  </si>
  <si>
    <t>59051657</t>
  </si>
  <si>
    <t>profil zakládací Al tl 0,7mm pro ETICS pro izolant tl 200mm</t>
  </si>
  <si>
    <t>-1163071926</t>
  </si>
  <si>
    <t>22,4*1,05 'Přepočtené koeficientem množství</t>
  </si>
  <si>
    <t>14</t>
  </si>
  <si>
    <t>1877318755</t>
  </si>
  <si>
    <t>17,5*4</t>
  </si>
  <si>
    <t>172022557</t>
  </si>
  <si>
    <t>70*1,05 'Přepočtené koeficientem množství</t>
  </si>
  <si>
    <t>11</t>
  </si>
  <si>
    <t>542993758</t>
  </si>
  <si>
    <t>-883375754</t>
  </si>
  <si>
    <t>-1487589261</t>
  </si>
  <si>
    <t>-791372251</t>
  </si>
  <si>
    <t>577,500*75</t>
  </si>
  <si>
    <t>1554901565</t>
  </si>
  <si>
    <t>945412112</t>
  </si>
  <si>
    <t>Teleskopická hydraulická montážní plošina na samohybném podvozku, s otočným košem výšky zdvihu do 21 m</t>
  </si>
  <si>
    <t>den</t>
  </si>
  <si>
    <t>-597217678</t>
  </si>
  <si>
    <t>https://podminky.urs.cz/item/CS_URS_2023_01/945412112</t>
  </si>
  <si>
    <t>montáž a demontáž lešení</t>
  </si>
  <si>
    <t>2+2</t>
  </si>
  <si>
    <t>946311112</t>
  </si>
  <si>
    <t>Montáž zavěšeného řadového trubkového lešení šíře do 1,5 m s provozním zatížením tř. 1 do 75 kg/m2, umístěného ve výšce přes 10 do 25 m</t>
  </si>
  <si>
    <t>1597234440</t>
  </si>
  <si>
    <t>https://podminky.urs.cz/item/CS_URS_2023_01/946311112</t>
  </si>
  <si>
    <t>525*1,1</t>
  </si>
  <si>
    <t>946311212</t>
  </si>
  <si>
    <t>Montáž zavěšeného řadového trubkového lešení šíře do 1,5 m Příplatek za první a každý další den použití lešení k ceně -1112</t>
  </si>
  <si>
    <t>-754103368</t>
  </si>
  <si>
    <t>https://podminky.urs.cz/item/CS_URS_2023_01/946311212</t>
  </si>
  <si>
    <t>946311312</t>
  </si>
  <si>
    <t>Odborná prohlídka lešení zavěšeného řadového trubkového šíře do 1,5 m s podlahami umístěného ve výšce do 25 m s provozním zatížením tř. 1 až 3 do 200 kg/m2, celkové délky do 30 m zakrytého sítí</t>
  </si>
  <si>
    <t>798555877</t>
  </si>
  <si>
    <t>https://podminky.urs.cz/item/CS_URS_2023_01/946311312</t>
  </si>
  <si>
    <t>946311812</t>
  </si>
  <si>
    <t>Demontáž zavěšeného řadového trubkového lešení šíře do 1,5 m s provozním zatížením tř. 1 do 75 kg/m2, umístěného ve výšce přes 10 do 25 m</t>
  </si>
  <si>
    <t>-458688863</t>
  </si>
  <si>
    <t>https://podminky.urs.cz/item/CS_URS_2023_01/946311812</t>
  </si>
  <si>
    <t>978015391</t>
  </si>
  <si>
    <t>Otlučení vápenných nebo vápenocementových omítek vnějších ploch s vyškrabáním spar a s očištěním zdiva stupně členitosti 1 a 2, v rozsahu přes 80 do 100 %</t>
  </si>
  <si>
    <t>1034296551</t>
  </si>
  <si>
    <t>https://podminky.urs.cz/item/CS_URS_2023_01/978015391</t>
  </si>
  <si>
    <t>štíty</t>
  </si>
  <si>
    <t>260+265</t>
  </si>
  <si>
    <t>-1068502448</t>
  </si>
  <si>
    <t>-685470266</t>
  </si>
  <si>
    <t>328112845</t>
  </si>
  <si>
    <t>25</t>
  </si>
  <si>
    <t>-661034285</t>
  </si>
  <si>
    <t>26</t>
  </si>
  <si>
    <t>-1737588094</t>
  </si>
  <si>
    <t>30,975*19</t>
  </si>
  <si>
    <t>27</t>
  </si>
  <si>
    <t>1527991948</t>
  </si>
  <si>
    <t>28</t>
  </si>
  <si>
    <t>2044888891</t>
  </si>
  <si>
    <t>-779971716</t>
  </si>
  <si>
    <t>HZS1342</t>
  </si>
  <si>
    <t>Hodinové zúčtovací sazby profesí HSV provádění konstrukcí lešenář odborný</t>
  </si>
  <si>
    <t>-1461011175</t>
  </si>
  <si>
    <t>https://podminky.urs.cz/item/CS_URS_2023_01/HZS1342</t>
  </si>
  <si>
    <t>ztížené podmínky montáže lešení</t>
  </si>
  <si>
    <t>50</t>
  </si>
  <si>
    <t>x - VRN</t>
  </si>
  <si>
    <t>VRN - Vedlejší rozpočtové náklady</t>
  </si>
  <si>
    <t xml:space="preserve">    VRN3 - Zařízení staveniště</t>
  </si>
  <si>
    <t xml:space="preserve">    VRN4 - Inženýrská činnost</t>
  </si>
  <si>
    <t xml:space="preserve">    VRN6 - Územní vlivy</t>
  </si>
  <si>
    <t xml:space="preserve">    VRN7 - Provozní vlivy</t>
  </si>
  <si>
    <t>Vedlejší rozpočtové náklady</t>
  </si>
  <si>
    <t>VRN3</t>
  </si>
  <si>
    <t>Zařízení staveniště</t>
  </si>
  <si>
    <t>030001000</t>
  </si>
  <si>
    <t>-784908436</t>
  </si>
  <si>
    <t>034503000</t>
  </si>
  <si>
    <t>Informační tabule na staveništi</t>
  </si>
  <si>
    <t>kpl</t>
  </si>
  <si>
    <t>1024</t>
  </si>
  <si>
    <t>1148129320</t>
  </si>
  <si>
    <t>https://podminky.urs.cz/item/CS_URS_2023_01/034503000</t>
  </si>
  <si>
    <t>035103001</t>
  </si>
  <si>
    <t>Pronájem ploch</t>
  </si>
  <si>
    <t>1216210684</t>
  </si>
  <si>
    <t>https://podminky.urs.cz/item/CS_URS_2023_01/035103001</t>
  </si>
  <si>
    <t>(100*30)*4</t>
  </si>
  <si>
    <t>VRN4</t>
  </si>
  <si>
    <t>Inženýrská činnost</t>
  </si>
  <si>
    <t>043002000</t>
  </si>
  <si>
    <t>Zkoušky a ostatní měření</t>
  </si>
  <si>
    <t>1311667519</t>
  </si>
  <si>
    <t>045002000</t>
  </si>
  <si>
    <t>Kompletační a koordinační činnost</t>
  </si>
  <si>
    <t>1034287943</t>
  </si>
  <si>
    <t>VRN6</t>
  </si>
  <si>
    <t>Územní vlivy</t>
  </si>
  <si>
    <t>062002000</t>
  </si>
  <si>
    <t>Ztížené dopravní podmínky</t>
  </si>
  <si>
    <t>CS ÚRS 2022 02</t>
  </si>
  <si>
    <t>-839180742</t>
  </si>
  <si>
    <t>https://podminky.urs.cz/item/CS_URS_2022_02/062002000</t>
  </si>
  <si>
    <t>065002000</t>
  </si>
  <si>
    <t>Mimostaveništní doprava materiálů</t>
  </si>
  <si>
    <t>-120840447</t>
  </si>
  <si>
    <t>https://podminky.urs.cz/item/CS_URS_2022_02/065002000</t>
  </si>
  <si>
    <t>VRN7</t>
  </si>
  <si>
    <t>Provozní vlivy</t>
  </si>
  <si>
    <t>072103001</t>
  </si>
  <si>
    <t>Projednání DIO a zajištění DIR komunikace II.a III. třídy</t>
  </si>
  <si>
    <t>-2145274602</t>
  </si>
  <si>
    <t>https://podminky.urs.cz/item/CS_URS_2023_01/072103001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</si>
</sst>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39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8" fillId="0" borderId="0" applyNumberFormat="0" applyFill="0" applyBorder="0" applyAlignment="0" applyProtection="0"/>
  </cellStyleXfs>
  <cellXfs count="272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29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0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1" fillId="0" borderId="12" xfId="0" applyNumberFormat="1" applyFont="1" applyBorder="1" applyAlignment="1" applyProtection="1"/>
    <xf numFmtId="166" fontId="31" fillId="0" borderId="13" xfId="0" applyNumberFormat="1" applyFont="1" applyBorder="1" applyAlignment="1" applyProtection="1"/>
    <xf numFmtId="4" fontId="32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3" fillId="0" borderId="0" xfId="0" applyFont="1" applyAlignment="1" applyProtection="1">
      <alignment horizontal="left" vertical="center"/>
    </xf>
    <xf numFmtId="0" fontId="34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styles" Target="styles.xml" /><Relationship Id="rId6" Type="http://schemas.openxmlformats.org/officeDocument/2006/relationships/theme" Target="theme/theme1.xml" /><Relationship Id="rId7" Type="http://schemas.openxmlformats.org/officeDocument/2006/relationships/calcChain" Target="calcChain.xml" /><Relationship Id="rId8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19996127" TargetMode="External" /><Relationship Id="rId2" Type="http://schemas.openxmlformats.org/officeDocument/2006/relationships/hyperlink" Target="https://podminky.urs.cz/item/CS_URS_2023_01/622131121" TargetMode="External" /><Relationship Id="rId3" Type="http://schemas.openxmlformats.org/officeDocument/2006/relationships/hyperlink" Target="https://podminky.urs.cz/item/CS_URS_2023_01/622142001" TargetMode="External" /><Relationship Id="rId4" Type="http://schemas.openxmlformats.org/officeDocument/2006/relationships/hyperlink" Target="https://podminky.urs.cz/item/CS_URS_2023_01/622151011" TargetMode="External" /><Relationship Id="rId5" Type="http://schemas.openxmlformats.org/officeDocument/2006/relationships/hyperlink" Target="https://podminky.urs.cz/item/CS_URS_2023_01/622231111" TargetMode="External" /><Relationship Id="rId6" Type="http://schemas.openxmlformats.org/officeDocument/2006/relationships/hyperlink" Target="https://podminky.urs.cz/item/CS_URS_2023_01/622232001" TargetMode="External" /><Relationship Id="rId7" Type="http://schemas.openxmlformats.org/officeDocument/2006/relationships/hyperlink" Target="https://podminky.urs.cz/item/CS_URS_2023_01/622252002" TargetMode="External" /><Relationship Id="rId8" Type="http://schemas.openxmlformats.org/officeDocument/2006/relationships/hyperlink" Target="https://podminky.urs.cz/item/CS_URS_2023_01/622521022" TargetMode="External" /><Relationship Id="rId9" Type="http://schemas.openxmlformats.org/officeDocument/2006/relationships/hyperlink" Target="https://podminky.urs.cz/item/CS_URS_2023_01/622811002" TargetMode="External" /><Relationship Id="rId10" Type="http://schemas.openxmlformats.org/officeDocument/2006/relationships/hyperlink" Target="https://podminky.urs.cz/item/CS_URS_2023_01/622321131" TargetMode="External" /><Relationship Id="rId11" Type="http://schemas.openxmlformats.org/officeDocument/2006/relationships/hyperlink" Target="https://podminky.urs.cz/item/CS_URS_2023_01/941211112" TargetMode="External" /><Relationship Id="rId12" Type="http://schemas.openxmlformats.org/officeDocument/2006/relationships/hyperlink" Target="https://podminky.urs.cz/item/CS_URS_2023_01/941211211" TargetMode="External" /><Relationship Id="rId13" Type="http://schemas.openxmlformats.org/officeDocument/2006/relationships/hyperlink" Target="https://podminky.urs.cz/item/CS_URS_2023_01/941211812" TargetMode="External" /><Relationship Id="rId14" Type="http://schemas.openxmlformats.org/officeDocument/2006/relationships/hyperlink" Target="https://podminky.urs.cz/item/CS_URS_2023_01/944511111" TargetMode="External" /><Relationship Id="rId15" Type="http://schemas.openxmlformats.org/officeDocument/2006/relationships/hyperlink" Target="https://podminky.urs.cz/item/CS_URS_2023_01/944511211" TargetMode="External" /><Relationship Id="rId16" Type="http://schemas.openxmlformats.org/officeDocument/2006/relationships/hyperlink" Target="https://podminky.urs.cz/item/CS_URS_2023_01/944511811" TargetMode="External" /><Relationship Id="rId17" Type="http://schemas.openxmlformats.org/officeDocument/2006/relationships/hyperlink" Target="https://podminky.urs.cz/item/CS_URS_2023_01/967031732" TargetMode="External" /><Relationship Id="rId18" Type="http://schemas.openxmlformats.org/officeDocument/2006/relationships/hyperlink" Target="https://podminky.urs.cz/item/CS_URS_2023_01/978019391" TargetMode="External" /><Relationship Id="rId19" Type="http://schemas.openxmlformats.org/officeDocument/2006/relationships/hyperlink" Target="https://podminky.urs.cz/item/CS_URS_2023_01/985131311" TargetMode="External" /><Relationship Id="rId20" Type="http://schemas.openxmlformats.org/officeDocument/2006/relationships/hyperlink" Target="https://podminky.urs.cz/item/CS_URS_2023_01/993111111" TargetMode="External" /><Relationship Id="rId21" Type="http://schemas.openxmlformats.org/officeDocument/2006/relationships/hyperlink" Target="https://podminky.urs.cz/item/CS_URS_2023_01/997013156" TargetMode="External" /><Relationship Id="rId22" Type="http://schemas.openxmlformats.org/officeDocument/2006/relationships/hyperlink" Target="https://podminky.urs.cz/item/CS_URS_2023_01/997013509" TargetMode="External" /><Relationship Id="rId23" Type="http://schemas.openxmlformats.org/officeDocument/2006/relationships/hyperlink" Target="https://podminky.urs.cz/item/CS_URS_2023_01/997013511" TargetMode="External" /><Relationship Id="rId24" Type="http://schemas.openxmlformats.org/officeDocument/2006/relationships/hyperlink" Target="https://podminky.urs.cz/item/CS_URS_2023_01/997013631" TargetMode="External" /><Relationship Id="rId25" Type="http://schemas.openxmlformats.org/officeDocument/2006/relationships/hyperlink" Target="https://podminky.urs.cz/item/CS_URS_2023_01/998018003" TargetMode="External" /><Relationship Id="rId26" Type="http://schemas.openxmlformats.org/officeDocument/2006/relationships/hyperlink" Target="https://podminky.urs.cz/item/CS_URS_2023_01/721241102" TargetMode="External" /><Relationship Id="rId27" Type="http://schemas.openxmlformats.org/officeDocument/2006/relationships/hyperlink" Target="https://podminky.urs.cz/item/CS_URS_2023_01/764002861" TargetMode="External" /><Relationship Id="rId28" Type="http://schemas.openxmlformats.org/officeDocument/2006/relationships/hyperlink" Target="https://podminky.urs.cz/item/CS_URS_2023_01/764208111" TargetMode="External" /><Relationship Id="rId29" Type="http://schemas.openxmlformats.org/officeDocument/2006/relationships/hyperlink" Target="https://podminky.urs.cz/item/CS_URS_2023_01/764236402" TargetMode="External" /><Relationship Id="rId30" Type="http://schemas.openxmlformats.org/officeDocument/2006/relationships/hyperlink" Target="https://podminky.urs.cz/item/CS_URS_2023_01/764236404" TargetMode="External" /><Relationship Id="rId31" Type="http://schemas.openxmlformats.org/officeDocument/2006/relationships/hyperlink" Target="https://podminky.urs.cz/item/CS_URS_2023_01/764236405" TargetMode="External" /><Relationship Id="rId32" Type="http://schemas.openxmlformats.org/officeDocument/2006/relationships/hyperlink" Target="https://podminky.urs.cz/item/CS_URS_2023_01/764238404" TargetMode="External" /><Relationship Id="rId33" Type="http://schemas.openxmlformats.org/officeDocument/2006/relationships/hyperlink" Target="https://podminky.urs.cz/item/CS_URS_2023_01/764238405" TargetMode="External" /><Relationship Id="rId34" Type="http://schemas.openxmlformats.org/officeDocument/2006/relationships/hyperlink" Target="https://podminky.urs.cz/item/CS_URS_2023_01/764538423" TargetMode="External" /><Relationship Id="rId35" Type="http://schemas.openxmlformats.org/officeDocument/2006/relationships/hyperlink" Target="https://podminky.urs.cz/item/CS_URS_2023_01/998764103" TargetMode="External" /><Relationship Id="rId36" Type="http://schemas.openxmlformats.org/officeDocument/2006/relationships/hyperlink" Target="https://podminky.urs.cz/item/CS_URS_2023_01/998764181" TargetMode="External" /><Relationship Id="rId37" Type="http://schemas.openxmlformats.org/officeDocument/2006/relationships/hyperlink" Target="https://podminky.urs.cz/item/CS_URS_2023_01/783801283" TargetMode="External" /><Relationship Id="rId38" Type="http://schemas.openxmlformats.org/officeDocument/2006/relationships/hyperlink" Target="https://podminky.urs.cz/item/CS_URS_2023_01/HZS1312" TargetMode="External" /><Relationship Id="rId39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622131121" TargetMode="External" /><Relationship Id="rId2" Type="http://schemas.openxmlformats.org/officeDocument/2006/relationships/hyperlink" Target="https://podminky.urs.cz/item/CS_URS_2023_01/622142001" TargetMode="External" /><Relationship Id="rId3" Type="http://schemas.openxmlformats.org/officeDocument/2006/relationships/hyperlink" Target="https://podminky.urs.cz/item/CS_URS_2023_01/622151011" TargetMode="External" /><Relationship Id="rId4" Type="http://schemas.openxmlformats.org/officeDocument/2006/relationships/hyperlink" Target="https://podminky.urs.cz/item/CS_URS_2023_01/622211041" TargetMode="External" /><Relationship Id="rId5" Type="http://schemas.openxmlformats.org/officeDocument/2006/relationships/hyperlink" Target="https://podminky.urs.cz/item/CS_URS_2023_01/622252001" TargetMode="External" /><Relationship Id="rId6" Type="http://schemas.openxmlformats.org/officeDocument/2006/relationships/hyperlink" Target="https://podminky.urs.cz/item/CS_URS_2023_01/622252002" TargetMode="External" /><Relationship Id="rId7" Type="http://schemas.openxmlformats.org/officeDocument/2006/relationships/hyperlink" Target="https://podminky.urs.cz/item/CS_URS_2023_01/622521022" TargetMode="External" /><Relationship Id="rId8" Type="http://schemas.openxmlformats.org/officeDocument/2006/relationships/hyperlink" Target="https://podminky.urs.cz/item/CS_URS_2023_01/622811002" TargetMode="External" /><Relationship Id="rId9" Type="http://schemas.openxmlformats.org/officeDocument/2006/relationships/hyperlink" Target="https://podminky.urs.cz/item/CS_URS_2023_01/944511111" TargetMode="External" /><Relationship Id="rId10" Type="http://schemas.openxmlformats.org/officeDocument/2006/relationships/hyperlink" Target="https://podminky.urs.cz/item/CS_URS_2023_01/944511211" TargetMode="External" /><Relationship Id="rId11" Type="http://schemas.openxmlformats.org/officeDocument/2006/relationships/hyperlink" Target="https://podminky.urs.cz/item/CS_URS_2023_01/944511811" TargetMode="External" /><Relationship Id="rId12" Type="http://schemas.openxmlformats.org/officeDocument/2006/relationships/hyperlink" Target="https://podminky.urs.cz/item/CS_URS_2023_01/945412112" TargetMode="External" /><Relationship Id="rId13" Type="http://schemas.openxmlformats.org/officeDocument/2006/relationships/hyperlink" Target="https://podminky.urs.cz/item/CS_URS_2023_01/946311112" TargetMode="External" /><Relationship Id="rId14" Type="http://schemas.openxmlformats.org/officeDocument/2006/relationships/hyperlink" Target="https://podminky.urs.cz/item/CS_URS_2023_01/946311212" TargetMode="External" /><Relationship Id="rId15" Type="http://schemas.openxmlformats.org/officeDocument/2006/relationships/hyperlink" Target="https://podminky.urs.cz/item/CS_URS_2023_01/946311312" TargetMode="External" /><Relationship Id="rId16" Type="http://schemas.openxmlformats.org/officeDocument/2006/relationships/hyperlink" Target="https://podminky.urs.cz/item/CS_URS_2023_01/946311812" TargetMode="External" /><Relationship Id="rId17" Type="http://schemas.openxmlformats.org/officeDocument/2006/relationships/hyperlink" Target="https://podminky.urs.cz/item/CS_URS_2023_01/978015391" TargetMode="External" /><Relationship Id="rId18" Type="http://schemas.openxmlformats.org/officeDocument/2006/relationships/hyperlink" Target="https://podminky.urs.cz/item/CS_URS_2023_01/985131311" TargetMode="External" /><Relationship Id="rId19" Type="http://schemas.openxmlformats.org/officeDocument/2006/relationships/hyperlink" Target="https://podminky.urs.cz/item/CS_URS_2023_01/993111111" TargetMode="External" /><Relationship Id="rId20" Type="http://schemas.openxmlformats.org/officeDocument/2006/relationships/hyperlink" Target="https://podminky.urs.cz/item/CS_URS_2023_01/997013156" TargetMode="External" /><Relationship Id="rId21" Type="http://schemas.openxmlformats.org/officeDocument/2006/relationships/hyperlink" Target="https://podminky.urs.cz/item/CS_URS_2023_01/997013511" TargetMode="External" /><Relationship Id="rId22" Type="http://schemas.openxmlformats.org/officeDocument/2006/relationships/hyperlink" Target="https://podminky.urs.cz/item/CS_URS_2023_01/997013509" TargetMode="External" /><Relationship Id="rId23" Type="http://schemas.openxmlformats.org/officeDocument/2006/relationships/hyperlink" Target="https://podminky.urs.cz/item/CS_URS_2023_01/997013631" TargetMode="External" /><Relationship Id="rId24" Type="http://schemas.openxmlformats.org/officeDocument/2006/relationships/hyperlink" Target="https://podminky.urs.cz/item/CS_URS_2023_01/998018003" TargetMode="External" /><Relationship Id="rId25" Type="http://schemas.openxmlformats.org/officeDocument/2006/relationships/hyperlink" Target="https://podminky.urs.cz/item/CS_URS_2023_01/783801283" TargetMode="External" /><Relationship Id="rId26" Type="http://schemas.openxmlformats.org/officeDocument/2006/relationships/hyperlink" Target="https://podminky.urs.cz/item/CS_URS_2023_01/HZS1342" TargetMode="External" /><Relationship Id="rId27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3_01/034503000" TargetMode="External" /><Relationship Id="rId2" Type="http://schemas.openxmlformats.org/officeDocument/2006/relationships/hyperlink" Target="https://podminky.urs.cz/item/CS_URS_2023_01/035103001" TargetMode="External" /><Relationship Id="rId3" Type="http://schemas.openxmlformats.org/officeDocument/2006/relationships/hyperlink" Target="https://podminky.urs.cz/item/CS_URS_2022_02/062002000" TargetMode="External" /><Relationship Id="rId4" Type="http://schemas.openxmlformats.org/officeDocument/2006/relationships/hyperlink" Target="https://podminky.urs.cz/item/CS_URS_2022_02/065002000" TargetMode="External" /><Relationship Id="rId5" Type="http://schemas.openxmlformats.org/officeDocument/2006/relationships/hyperlink" Target="https://podminky.urs.cz/item/CS_URS_2023_01/072103001" TargetMode="External" /><Relationship Id="rId6" Type="http://schemas.openxmlformats.org/officeDocument/2006/relationships/drawing" Target="../drawings/drawing4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34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Zateplení sťítů a vnitroblokové fasády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Sady 5.května 85/42, Plzeň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23. 5. 2023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 xml:space="preserve"> 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Luboš Beneda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16.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'a - Vnitroblok'!J30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'a - Vnitroblok'!P89</f>
        <v>0</v>
      </c>
      <c r="AV55" s="120">
        <f>'a - Vnitroblok'!J33</f>
        <v>0</v>
      </c>
      <c r="AW55" s="120">
        <f>'a - Vnitroblok'!J34</f>
        <v>0</v>
      </c>
      <c r="AX55" s="120">
        <f>'a - Vnitroblok'!J35</f>
        <v>0</v>
      </c>
      <c r="AY55" s="120">
        <f>'a - Vnitroblok'!J36</f>
        <v>0</v>
      </c>
      <c r="AZ55" s="120">
        <f>'a - Vnitroblok'!F33</f>
        <v>0</v>
      </c>
      <c r="BA55" s="120">
        <f>'a - Vnitroblok'!F34</f>
        <v>0</v>
      </c>
      <c r="BB55" s="120">
        <f>'a - Vnitroblok'!F35</f>
        <v>0</v>
      </c>
      <c r="BC55" s="120">
        <f>'a - Vnitroblok'!F36</f>
        <v>0</v>
      </c>
      <c r="BD55" s="122">
        <f>'a - Vnitroblok'!F37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16.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'b - Štíty'!J30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'b - Štíty'!P87</f>
        <v>0</v>
      </c>
      <c r="AV56" s="120">
        <f>'b - Štíty'!J33</f>
        <v>0</v>
      </c>
      <c r="AW56" s="120">
        <f>'b - Štíty'!J34</f>
        <v>0</v>
      </c>
      <c r="AX56" s="120">
        <f>'b - Štíty'!J35</f>
        <v>0</v>
      </c>
      <c r="AY56" s="120">
        <f>'b - Štíty'!J36</f>
        <v>0</v>
      </c>
      <c r="AZ56" s="120">
        <f>'b - Štíty'!F33</f>
        <v>0</v>
      </c>
      <c r="BA56" s="120">
        <f>'b - Štíty'!F34</f>
        <v>0</v>
      </c>
      <c r="BB56" s="120">
        <f>'b - Štíty'!F35</f>
        <v>0</v>
      </c>
      <c r="BC56" s="120">
        <f>'b - Štíty'!F36</f>
        <v>0</v>
      </c>
      <c r="BD56" s="122">
        <f>'b - Štíty'!F37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'x - VRN'!J30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80</v>
      </c>
      <c r="AR57" s="118"/>
      <c r="AS57" s="124">
        <v>0</v>
      </c>
      <c r="AT57" s="125">
        <f>ROUND(SUM(AV57:AW57),2)</f>
        <v>0</v>
      </c>
      <c r="AU57" s="126">
        <f>'x - VRN'!P84</f>
        <v>0</v>
      </c>
      <c r="AV57" s="125">
        <f>'x - VRN'!J33</f>
        <v>0</v>
      </c>
      <c r="AW57" s="125">
        <f>'x - VRN'!J34</f>
        <v>0</v>
      </c>
      <c r="AX57" s="125">
        <f>'x - VRN'!J35</f>
        <v>0</v>
      </c>
      <c r="AY57" s="125">
        <f>'x - VRN'!J36</f>
        <v>0</v>
      </c>
      <c r="AZ57" s="125">
        <f>'x - VRN'!F33</f>
        <v>0</v>
      </c>
      <c r="BA57" s="125">
        <f>'x - VRN'!F34</f>
        <v>0</v>
      </c>
      <c r="BB57" s="125">
        <f>'x - VRN'!F35</f>
        <v>0</v>
      </c>
      <c r="BC57" s="125">
        <f>'x - VRN'!F36</f>
        <v>0</v>
      </c>
      <c r="BD57" s="127">
        <f>'x - VRN'!F37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ZU+LhLVEBqByBXQrdIffJTrKIBH5w5J03K9AYIthuJxI5ab2rY7fOKezd+lkJlkbbZrHpHZEp6RairnoqD/sDQ==" hashValue="DMI3kgtFCEk83xRXh95GkWtihNlvSj2YVpP1Lm9Lz61fyTp/7cp1NTpTJYTghH9bPmQ0I35/n4OL0LwkYIocuw==" algorithmName="SHA-512" password="CC35"/>
  <mergeCells count="50"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O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a - Vnitroblok'!C2" display="/"/>
    <hyperlink ref="A56" location="'b - Štíty'!C2" display="/"/>
    <hyperlink ref="A57" location="'x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Zateplení sťítů a vnitroblokové fasády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23. 5. 2023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32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28</v>
      </c>
      <c r="J21" s="136" t="s">
        <v>34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ROUND(J89,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ROUND((SUM(BE89:BE304)),  2)</f>
        <v>0</v>
      </c>
      <c r="G33" s="38"/>
      <c r="H33" s="38"/>
      <c r="I33" s="148">
        <v>0.20999999999999999</v>
      </c>
      <c r="J33" s="147">
        <f>ROUND(((SUM(BE89:BE304))*I33),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ROUND((SUM(BF89:BF304)),  2)</f>
        <v>0</v>
      </c>
      <c r="G34" s="38"/>
      <c r="H34" s="38"/>
      <c r="I34" s="148">
        <v>0.14999999999999999</v>
      </c>
      <c r="J34" s="147">
        <f>ROUND(((SUM(BF89:BF304))*I34),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ROUND((SUM(BG89:BG304)),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ROUND((SUM(BH89:BH304)),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ROUND((SUM(BI89:BI304)),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Zateplení sťítů a vnitroblokové fasády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a - Vnitroblok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Sady 5.května 85/42, Plzeň</v>
      </c>
      <c r="G52" s="40"/>
      <c r="H52" s="40"/>
      <c r="I52" s="32" t="s">
        <v>23</v>
      </c>
      <c r="J52" s="72" t="str">
        <f>IF(J12="","",J12)</f>
        <v>23. 5. 2023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>Luboš Beneda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J89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hidden="1" s="9" customFormat="1" ht="24.96" customHeight="1">
      <c r="A60" s="9"/>
      <c r="B60" s="165"/>
      <c r="C60" s="166"/>
      <c r="D60" s="167" t="s">
        <v>97</v>
      </c>
      <c r="E60" s="168"/>
      <c r="F60" s="168"/>
      <c r="G60" s="168"/>
      <c r="H60" s="168"/>
      <c r="I60" s="168"/>
      <c r="J60" s="169">
        <f>J90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98</v>
      </c>
      <c r="E61" s="174"/>
      <c r="F61" s="174"/>
      <c r="G61" s="174"/>
      <c r="H61" s="174"/>
      <c r="I61" s="174"/>
      <c r="J61" s="175">
        <f>J91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99</v>
      </c>
      <c r="E62" s="174"/>
      <c r="F62" s="174"/>
      <c r="G62" s="174"/>
      <c r="H62" s="174"/>
      <c r="I62" s="174"/>
      <c r="J62" s="175">
        <f>J189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100</v>
      </c>
      <c r="E63" s="174"/>
      <c r="F63" s="174"/>
      <c r="G63" s="174"/>
      <c r="H63" s="174"/>
      <c r="I63" s="174"/>
      <c r="J63" s="175">
        <f>J236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101</v>
      </c>
      <c r="E64" s="174"/>
      <c r="F64" s="174"/>
      <c r="G64" s="174"/>
      <c r="H64" s="174"/>
      <c r="I64" s="174"/>
      <c r="J64" s="175">
        <f>J246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102</v>
      </c>
      <c r="E65" s="168"/>
      <c r="F65" s="168"/>
      <c r="G65" s="168"/>
      <c r="H65" s="168"/>
      <c r="I65" s="168"/>
      <c r="J65" s="169">
        <f>J249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103</v>
      </c>
      <c r="E66" s="174"/>
      <c r="F66" s="174"/>
      <c r="G66" s="174"/>
      <c r="H66" s="174"/>
      <c r="I66" s="174"/>
      <c r="J66" s="175">
        <f>J250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71"/>
      <c r="C67" s="172"/>
      <c r="D67" s="173" t="s">
        <v>104</v>
      </c>
      <c r="E67" s="174"/>
      <c r="F67" s="174"/>
      <c r="G67" s="174"/>
      <c r="H67" s="174"/>
      <c r="I67" s="174"/>
      <c r="J67" s="175">
        <f>J255</f>
        <v>0</v>
      </c>
      <c r="K67" s="172"/>
      <c r="L67" s="176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71"/>
      <c r="C68" s="172"/>
      <c r="D68" s="173" t="s">
        <v>105</v>
      </c>
      <c r="E68" s="174"/>
      <c r="F68" s="174"/>
      <c r="G68" s="174"/>
      <c r="H68" s="174"/>
      <c r="I68" s="174"/>
      <c r="J68" s="175">
        <f>J297</f>
        <v>0</v>
      </c>
      <c r="K68" s="172"/>
      <c r="L68" s="176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9" customFormat="1" ht="24.96" customHeight="1">
      <c r="A69" s="9"/>
      <c r="B69" s="165"/>
      <c r="C69" s="166"/>
      <c r="D69" s="167" t="s">
        <v>106</v>
      </c>
      <c r="E69" s="168"/>
      <c r="F69" s="168"/>
      <c r="G69" s="168"/>
      <c r="H69" s="168"/>
      <c r="I69" s="168"/>
      <c r="J69" s="169">
        <f>J300</f>
        <v>0</v>
      </c>
      <c r="K69" s="166"/>
      <c r="L69" s="170"/>
      <c r="S69" s="9"/>
      <c r="T69" s="9"/>
      <c r="U69" s="9"/>
      <c r="V69" s="9"/>
      <c r="W69" s="9"/>
      <c r="X69" s="9"/>
      <c r="Y69" s="9"/>
      <c r="Z69" s="9"/>
      <c r="AA69" s="9"/>
      <c r="AB69" s="9"/>
      <c r="AC69" s="9"/>
      <c r="AD69" s="9"/>
      <c r="AE69" s="9"/>
    </row>
    <row r="70" hidden="1" s="2" customFormat="1" ht="21.84" customHeight="1">
      <c r="A70" s="38"/>
      <c r="B70" s="39"/>
      <c r="C70" s="40"/>
      <c r="D70" s="40"/>
      <c r="E70" s="40"/>
      <c r="F70" s="40"/>
      <c r="G70" s="40"/>
      <c r="H70" s="40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hidden="1" s="2" customFormat="1" ht="6.96" customHeight="1">
      <c r="A71" s="38"/>
      <c r="B71" s="59"/>
      <c r="C71" s="60"/>
      <c r="D71" s="60"/>
      <c r="E71" s="60"/>
      <c r="F71" s="60"/>
      <c r="G71" s="60"/>
      <c r="H71" s="60"/>
      <c r="I71" s="60"/>
      <c r="J71" s="60"/>
      <c r="K71" s="6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/>
    <row r="73" hidden="1"/>
    <row r="74" hidden="1"/>
    <row r="75" s="2" customFormat="1" ht="6.96" customHeight="1">
      <c r="A75" s="38"/>
      <c r="B75" s="61"/>
      <c r="C75" s="62"/>
      <c r="D75" s="62"/>
      <c r="E75" s="62"/>
      <c r="F75" s="62"/>
      <c r="G75" s="62"/>
      <c r="H75" s="62"/>
      <c r="I75" s="62"/>
      <c r="J75" s="62"/>
      <c r="K75" s="62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24.96" customHeight="1">
      <c r="A76" s="38"/>
      <c r="B76" s="39"/>
      <c r="C76" s="23" t="s">
        <v>107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16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160" t="str">
        <f>E7</f>
        <v>Zateplení sťítů a vnitroblokové fasády</v>
      </c>
      <c r="F79" s="32"/>
      <c r="G79" s="32"/>
      <c r="H79" s="32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91</v>
      </c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E9</f>
        <v>a - Vnitroblok</v>
      </c>
      <c r="F81" s="40"/>
      <c r="G81" s="40"/>
      <c r="H81" s="40"/>
      <c r="I81" s="40"/>
      <c r="J81" s="40"/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F12</f>
        <v>Sady 5.května 85/42, Plzeň</v>
      </c>
      <c r="G83" s="40"/>
      <c r="H83" s="40"/>
      <c r="I83" s="32" t="s">
        <v>23</v>
      </c>
      <c r="J83" s="72" t="str">
        <f>IF(J12="","",J12)</f>
        <v>23. 5. 2023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E15</f>
        <v xml:space="preserve"> </v>
      </c>
      <c r="G85" s="40"/>
      <c r="H85" s="40"/>
      <c r="I85" s="32" t="s">
        <v>31</v>
      </c>
      <c r="J85" s="36" t="str">
        <f>E21</f>
        <v>Luboš Beneda</v>
      </c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IF(E18="","",E18)</f>
        <v>Vyplň údaj</v>
      </c>
      <c r="G86" s="40"/>
      <c r="H86" s="40"/>
      <c r="I86" s="32" t="s">
        <v>36</v>
      </c>
      <c r="J86" s="36" t="str">
        <f>E24</f>
        <v xml:space="preserve"> </v>
      </c>
      <c r="K86" s="40"/>
      <c r="L86" s="13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3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77"/>
      <c r="B88" s="178"/>
      <c r="C88" s="179" t="s">
        <v>108</v>
      </c>
      <c r="D88" s="180" t="s">
        <v>58</v>
      </c>
      <c r="E88" s="180" t="s">
        <v>54</v>
      </c>
      <c r="F88" s="180" t="s">
        <v>55</v>
      </c>
      <c r="G88" s="180" t="s">
        <v>109</v>
      </c>
      <c r="H88" s="180" t="s">
        <v>110</v>
      </c>
      <c r="I88" s="180" t="s">
        <v>111</v>
      </c>
      <c r="J88" s="180" t="s">
        <v>95</v>
      </c>
      <c r="K88" s="181" t="s">
        <v>112</v>
      </c>
      <c r="L88" s="182"/>
      <c r="M88" s="92" t="s">
        <v>19</v>
      </c>
      <c r="N88" s="93" t="s">
        <v>43</v>
      </c>
      <c r="O88" s="93" t="s">
        <v>113</v>
      </c>
      <c r="P88" s="93" t="s">
        <v>114</v>
      </c>
      <c r="Q88" s="93" t="s">
        <v>115</v>
      </c>
      <c r="R88" s="93" t="s">
        <v>116</v>
      </c>
      <c r="S88" s="93" t="s">
        <v>117</v>
      </c>
      <c r="T88" s="94" t="s">
        <v>118</v>
      </c>
      <c r="U88" s="177"/>
      <c r="V88" s="177"/>
      <c r="W88" s="177"/>
      <c r="X88" s="177"/>
      <c r="Y88" s="177"/>
      <c r="Z88" s="177"/>
      <c r="AA88" s="177"/>
      <c r="AB88" s="177"/>
      <c r="AC88" s="177"/>
      <c r="AD88" s="177"/>
      <c r="AE88" s="177"/>
    </row>
    <row r="89" s="2" customFormat="1" ht="22.8" customHeight="1">
      <c r="A89" s="38"/>
      <c r="B89" s="39"/>
      <c r="C89" s="99" t="s">
        <v>119</v>
      </c>
      <c r="D89" s="40"/>
      <c r="E89" s="40"/>
      <c r="F89" s="40"/>
      <c r="G89" s="40"/>
      <c r="H89" s="40"/>
      <c r="I89" s="40"/>
      <c r="J89" s="183">
        <f>BK89</f>
        <v>0</v>
      </c>
      <c r="K89" s="40"/>
      <c r="L89" s="44"/>
      <c r="M89" s="95"/>
      <c r="N89" s="184"/>
      <c r="O89" s="96"/>
      <c r="P89" s="185">
        <f>P90+P249+P300</f>
        <v>0</v>
      </c>
      <c r="Q89" s="96"/>
      <c r="R89" s="185">
        <f>R90+R249+R300</f>
        <v>38.871227639999994</v>
      </c>
      <c r="S89" s="96"/>
      <c r="T89" s="186">
        <f>T90+T249+T300</f>
        <v>70.410171000000005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72</v>
      </c>
      <c r="AU89" s="17" t="s">
        <v>96</v>
      </c>
      <c r="BK89" s="187">
        <f>BK90+BK249+BK300</f>
        <v>0</v>
      </c>
    </row>
    <row r="90" s="12" customFormat="1" ht="25.92" customHeight="1">
      <c r="A90" s="12"/>
      <c r="B90" s="188"/>
      <c r="C90" s="189"/>
      <c r="D90" s="190" t="s">
        <v>72</v>
      </c>
      <c r="E90" s="191" t="s">
        <v>120</v>
      </c>
      <c r="F90" s="191" t="s">
        <v>121</v>
      </c>
      <c r="G90" s="189"/>
      <c r="H90" s="189"/>
      <c r="I90" s="192"/>
      <c r="J90" s="193">
        <f>BK90</f>
        <v>0</v>
      </c>
      <c r="K90" s="189"/>
      <c r="L90" s="194"/>
      <c r="M90" s="195"/>
      <c r="N90" s="196"/>
      <c r="O90" s="196"/>
      <c r="P90" s="197">
        <f>P91+P189+P236+P246</f>
        <v>0</v>
      </c>
      <c r="Q90" s="196"/>
      <c r="R90" s="197">
        <f>R91+R189+R236+R246</f>
        <v>37.587422339999996</v>
      </c>
      <c r="S90" s="196"/>
      <c r="T90" s="198">
        <f>T91+T189+T236+T246</f>
        <v>70.250726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199" t="s">
        <v>81</v>
      </c>
      <c r="AT90" s="200" t="s">
        <v>72</v>
      </c>
      <c r="AU90" s="200" t="s">
        <v>73</v>
      </c>
      <c r="AY90" s="199" t="s">
        <v>122</v>
      </c>
      <c r="BK90" s="201">
        <f>BK91+BK189+BK236+BK246</f>
        <v>0</v>
      </c>
    </row>
    <row r="91" s="12" customFormat="1" ht="22.8" customHeight="1">
      <c r="A91" s="12"/>
      <c r="B91" s="188"/>
      <c r="C91" s="189"/>
      <c r="D91" s="190" t="s">
        <v>72</v>
      </c>
      <c r="E91" s="202" t="s">
        <v>123</v>
      </c>
      <c r="F91" s="202" t="s">
        <v>124</v>
      </c>
      <c r="G91" s="189"/>
      <c r="H91" s="189"/>
      <c r="I91" s="192"/>
      <c r="J91" s="203">
        <f>BK91</f>
        <v>0</v>
      </c>
      <c r="K91" s="189"/>
      <c r="L91" s="194"/>
      <c r="M91" s="195"/>
      <c r="N91" s="196"/>
      <c r="O91" s="196"/>
      <c r="P91" s="197">
        <f>SUM(P92:P188)</f>
        <v>0</v>
      </c>
      <c r="Q91" s="196"/>
      <c r="R91" s="197">
        <f>SUM(R92:R188)</f>
        <v>37.587422339999996</v>
      </c>
      <c r="S91" s="196"/>
      <c r="T91" s="198">
        <f>SUM(T92:T188)</f>
        <v>3.8099000000000003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199" t="s">
        <v>81</v>
      </c>
      <c r="AT91" s="200" t="s">
        <v>72</v>
      </c>
      <c r="AU91" s="200" t="s">
        <v>81</v>
      </c>
      <c r="AY91" s="199" t="s">
        <v>122</v>
      </c>
      <c r="BK91" s="201">
        <f>SUM(BK92:BK188)</f>
        <v>0</v>
      </c>
    </row>
    <row r="92" s="2" customFormat="1" ht="37.8" customHeight="1">
      <c r="A92" s="38"/>
      <c r="B92" s="39"/>
      <c r="C92" s="204" t="s">
        <v>125</v>
      </c>
      <c r="D92" s="204" t="s">
        <v>126</v>
      </c>
      <c r="E92" s="205" t="s">
        <v>127</v>
      </c>
      <c r="F92" s="206" t="s">
        <v>128</v>
      </c>
      <c r="G92" s="207" t="s">
        <v>129</v>
      </c>
      <c r="H92" s="208">
        <v>190.49500000000001</v>
      </c>
      <c r="I92" s="209"/>
      <c r="J92" s="210">
        <f>ROUND(I92*H92,2)</f>
        <v>0</v>
      </c>
      <c r="K92" s="206" t="s">
        <v>130</v>
      </c>
      <c r="L92" s="44"/>
      <c r="M92" s="211" t="s">
        <v>19</v>
      </c>
      <c r="N92" s="212" t="s">
        <v>44</v>
      </c>
      <c r="O92" s="84"/>
      <c r="P92" s="213">
        <f>O92*H92</f>
        <v>0</v>
      </c>
      <c r="Q92" s="213">
        <v>0.01925</v>
      </c>
      <c r="R92" s="213">
        <f>Q92*H92</f>
        <v>3.6670287500000001</v>
      </c>
      <c r="S92" s="213">
        <v>0.02</v>
      </c>
      <c r="T92" s="214">
        <f>S92*H92</f>
        <v>3.8099000000000003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131</v>
      </c>
      <c r="AT92" s="215" t="s">
        <v>126</v>
      </c>
      <c r="AU92" s="215" t="s">
        <v>83</v>
      </c>
      <c r="AY92" s="17" t="s">
        <v>122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131</v>
      </c>
      <c r="BM92" s="215" t="s">
        <v>132</v>
      </c>
    </row>
    <row r="93" s="2" customFormat="1">
      <c r="A93" s="38"/>
      <c r="B93" s="39"/>
      <c r="C93" s="40"/>
      <c r="D93" s="217" t="s">
        <v>133</v>
      </c>
      <c r="E93" s="40"/>
      <c r="F93" s="218" t="s">
        <v>134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133</v>
      </c>
      <c r="AU93" s="17" t="s">
        <v>83</v>
      </c>
    </row>
    <row r="94" s="13" customFormat="1">
      <c r="A94" s="13"/>
      <c r="B94" s="222"/>
      <c r="C94" s="223"/>
      <c r="D94" s="224" t="s">
        <v>135</v>
      </c>
      <c r="E94" s="225" t="s">
        <v>19</v>
      </c>
      <c r="F94" s="226" t="s">
        <v>136</v>
      </c>
      <c r="G94" s="223"/>
      <c r="H94" s="225" t="s">
        <v>19</v>
      </c>
      <c r="I94" s="227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135</v>
      </c>
      <c r="AU94" s="232" t="s">
        <v>83</v>
      </c>
      <c r="AV94" s="13" t="s">
        <v>81</v>
      </c>
      <c r="AW94" s="13" t="s">
        <v>35</v>
      </c>
      <c r="AX94" s="13" t="s">
        <v>73</v>
      </c>
      <c r="AY94" s="232" t="s">
        <v>122</v>
      </c>
    </row>
    <row r="95" s="14" customFormat="1">
      <c r="A95" s="14"/>
      <c r="B95" s="233"/>
      <c r="C95" s="234"/>
      <c r="D95" s="224" t="s">
        <v>135</v>
      </c>
      <c r="E95" s="235" t="s">
        <v>19</v>
      </c>
      <c r="F95" s="236" t="s">
        <v>137</v>
      </c>
      <c r="G95" s="234"/>
      <c r="H95" s="237">
        <v>6.5250000000000004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3" t="s">
        <v>135</v>
      </c>
      <c r="AU95" s="243" t="s">
        <v>83</v>
      </c>
      <c r="AV95" s="14" t="s">
        <v>83</v>
      </c>
      <c r="AW95" s="14" t="s">
        <v>35</v>
      </c>
      <c r="AX95" s="14" t="s">
        <v>73</v>
      </c>
      <c r="AY95" s="243" t="s">
        <v>122</v>
      </c>
    </row>
    <row r="96" s="14" customFormat="1">
      <c r="A96" s="14"/>
      <c r="B96" s="233"/>
      <c r="C96" s="234"/>
      <c r="D96" s="224" t="s">
        <v>135</v>
      </c>
      <c r="E96" s="235" t="s">
        <v>19</v>
      </c>
      <c r="F96" s="236" t="s">
        <v>138</v>
      </c>
      <c r="G96" s="234"/>
      <c r="H96" s="237">
        <v>1.341</v>
      </c>
      <c r="I96" s="238"/>
      <c r="J96" s="234"/>
      <c r="K96" s="234"/>
      <c r="L96" s="239"/>
      <c r="M96" s="240"/>
      <c r="N96" s="241"/>
      <c r="O96" s="241"/>
      <c r="P96" s="241"/>
      <c r="Q96" s="241"/>
      <c r="R96" s="241"/>
      <c r="S96" s="241"/>
      <c r="T96" s="242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43" t="s">
        <v>135</v>
      </c>
      <c r="AU96" s="243" t="s">
        <v>83</v>
      </c>
      <c r="AV96" s="14" t="s">
        <v>83</v>
      </c>
      <c r="AW96" s="14" t="s">
        <v>35</v>
      </c>
      <c r="AX96" s="14" t="s">
        <v>73</v>
      </c>
      <c r="AY96" s="243" t="s">
        <v>122</v>
      </c>
    </row>
    <row r="97" s="14" customFormat="1">
      <c r="A97" s="14"/>
      <c r="B97" s="233"/>
      <c r="C97" s="234"/>
      <c r="D97" s="224" t="s">
        <v>135</v>
      </c>
      <c r="E97" s="235" t="s">
        <v>19</v>
      </c>
      <c r="F97" s="236" t="s">
        <v>139</v>
      </c>
      <c r="G97" s="234"/>
      <c r="H97" s="237">
        <v>1.385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3" t="s">
        <v>135</v>
      </c>
      <c r="AU97" s="243" t="s">
        <v>83</v>
      </c>
      <c r="AV97" s="14" t="s">
        <v>83</v>
      </c>
      <c r="AW97" s="14" t="s">
        <v>35</v>
      </c>
      <c r="AX97" s="14" t="s">
        <v>73</v>
      </c>
      <c r="AY97" s="243" t="s">
        <v>122</v>
      </c>
    </row>
    <row r="98" s="14" customFormat="1">
      <c r="A98" s="14"/>
      <c r="B98" s="233"/>
      <c r="C98" s="234"/>
      <c r="D98" s="224" t="s">
        <v>135</v>
      </c>
      <c r="E98" s="235" t="s">
        <v>19</v>
      </c>
      <c r="F98" s="236" t="s">
        <v>140</v>
      </c>
      <c r="G98" s="234"/>
      <c r="H98" s="237">
        <v>1.399</v>
      </c>
      <c r="I98" s="238"/>
      <c r="J98" s="234"/>
      <c r="K98" s="234"/>
      <c r="L98" s="239"/>
      <c r="M98" s="240"/>
      <c r="N98" s="241"/>
      <c r="O98" s="241"/>
      <c r="P98" s="241"/>
      <c r="Q98" s="241"/>
      <c r="R98" s="241"/>
      <c r="S98" s="241"/>
      <c r="T98" s="242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43" t="s">
        <v>135</v>
      </c>
      <c r="AU98" s="243" t="s">
        <v>83</v>
      </c>
      <c r="AV98" s="14" t="s">
        <v>83</v>
      </c>
      <c r="AW98" s="14" t="s">
        <v>35</v>
      </c>
      <c r="AX98" s="14" t="s">
        <v>73</v>
      </c>
      <c r="AY98" s="243" t="s">
        <v>122</v>
      </c>
    </row>
    <row r="99" s="14" customFormat="1">
      <c r="A99" s="14"/>
      <c r="B99" s="233"/>
      <c r="C99" s="234"/>
      <c r="D99" s="224" t="s">
        <v>135</v>
      </c>
      <c r="E99" s="235" t="s">
        <v>19</v>
      </c>
      <c r="F99" s="236" t="s">
        <v>141</v>
      </c>
      <c r="G99" s="234"/>
      <c r="H99" s="237">
        <v>32.076000000000001</v>
      </c>
      <c r="I99" s="238"/>
      <c r="J99" s="234"/>
      <c r="K99" s="234"/>
      <c r="L99" s="239"/>
      <c r="M99" s="240"/>
      <c r="N99" s="241"/>
      <c r="O99" s="241"/>
      <c r="P99" s="241"/>
      <c r="Q99" s="241"/>
      <c r="R99" s="241"/>
      <c r="S99" s="241"/>
      <c r="T99" s="242"/>
      <c r="U99" s="14"/>
      <c r="V99" s="14"/>
      <c r="W99" s="14"/>
      <c r="X99" s="14"/>
      <c r="Y99" s="14"/>
      <c r="Z99" s="14"/>
      <c r="AA99" s="14"/>
      <c r="AB99" s="14"/>
      <c r="AC99" s="14"/>
      <c r="AD99" s="14"/>
      <c r="AE99" s="14"/>
      <c r="AT99" s="243" t="s">
        <v>135</v>
      </c>
      <c r="AU99" s="243" t="s">
        <v>83</v>
      </c>
      <c r="AV99" s="14" t="s">
        <v>83</v>
      </c>
      <c r="AW99" s="14" t="s">
        <v>35</v>
      </c>
      <c r="AX99" s="14" t="s">
        <v>73</v>
      </c>
      <c r="AY99" s="243" t="s">
        <v>122</v>
      </c>
    </row>
    <row r="100" s="14" customFormat="1">
      <c r="A100" s="14"/>
      <c r="B100" s="233"/>
      <c r="C100" s="234"/>
      <c r="D100" s="224" t="s">
        <v>135</v>
      </c>
      <c r="E100" s="235" t="s">
        <v>19</v>
      </c>
      <c r="F100" s="236" t="s">
        <v>142</v>
      </c>
      <c r="G100" s="234"/>
      <c r="H100" s="237">
        <v>26.928000000000001</v>
      </c>
      <c r="I100" s="238"/>
      <c r="J100" s="234"/>
      <c r="K100" s="234"/>
      <c r="L100" s="239"/>
      <c r="M100" s="240"/>
      <c r="N100" s="241"/>
      <c r="O100" s="241"/>
      <c r="P100" s="241"/>
      <c r="Q100" s="241"/>
      <c r="R100" s="241"/>
      <c r="S100" s="241"/>
      <c r="T100" s="242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43" t="s">
        <v>135</v>
      </c>
      <c r="AU100" s="243" t="s">
        <v>83</v>
      </c>
      <c r="AV100" s="14" t="s">
        <v>83</v>
      </c>
      <c r="AW100" s="14" t="s">
        <v>35</v>
      </c>
      <c r="AX100" s="14" t="s">
        <v>73</v>
      </c>
      <c r="AY100" s="243" t="s">
        <v>122</v>
      </c>
    </row>
    <row r="101" s="14" customFormat="1">
      <c r="A101" s="14"/>
      <c r="B101" s="233"/>
      <c r="C101" s="234"/>
      <c r="D101" s="224" t="s">
        <v>135</v>
      </c>
      <c r="E101" s="235" t="s">
        <v>19</v>
      </c>
      <c r="F101" s="236" t="s">
        <v>143</v>
      </c>
      <c r="G101" s="234"/>
      <c r="H101" s="237">
        <v>19.007999999999999</v>
      </c>
      <c r="I101" s="238"/>
      <c r="J101" s="234"/>
      <c r="K101" s="234"/>
      <c r="L101" s="239"/>
      <c r="M101" s="240"/>
      <c r="N101" s="241"/>
      <c r="O101" s="241"/>
      <c r="P101" s="241"/>
      <c r="Q101" s="241"/>
      <c r="R101" s="241"/>
      <c r="S101" s="241"/>
      <c r="T101" s="242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43" t="s">
        <v>135</v>
      </c>
      <c r="AU101" s="243" t="s">
        <v>83</v>
      </c>
      <c r="AV101" s="14" t="s">
        <v>83</v>
      </c>
      <c r="AW101" s="14" t="s">
        <v>35</v>
      </c>
      <c r="AX101" s="14" t="s">
        <v>73</v>
      </c>
      <c r="AY101" s="243" t="s">
        <v>122</v>
      </c>
    </row>
    <row r="102" s="14" customFormat="1">
      <c r="A102" s="14"/>
      <c r="B102" s="233"/>
      <c r="C102" s="234"/>
      <c r="D102" s="224" t="s">
        <v>135</v>
      </c>
      <c r="E102" s="235" t="s">
        <v>19</v>
      </c>
      <c r="F102" s="236" t="s">
        <v>144</v>
      </c>
      <c r="G102" s="234"/>
      <c r="H102" s="237">
        <v>17.423999999999999</v>
      </c>
      <c r="I102" s="238"/>
      <c r="J102" s="234"/>
      <c r="K102" s="234"/>
      <c r="L102" s="239"/>
      <c r="M102" s="240"/>
      <c r="N102" s="241"/>
      <c r="O102" s="241"/>
      <c r="P102" s="241"/>
      <c r="Q102" s="241"/>
      <c r="R102" s="241"/>
      <c r="S102" s="241"/>
      <c r="T102" s="242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43" t="s">
        <v>135</v>
      </c>
      <c r="AU102" s="243" t="s">
        <v>83</v>
      </c>
      <c r="AV102" s="14" t="s">
        <v>83</v>
      </c>
      <c r="AW102" s="14" t="s">
        <v>35</v>
      </c>
      <c r="AX102" s="14" t="s">
        <v>73</v>
      </c>
      <c r="AY102" s="243" t="s">
        <v>122</v>
      </c>
    </row>
    <row r="103" s="14" customFormat="1">
      <c r="A103" s="14"/>
      <c r="B103" s="233"/>
      <c r="C103" s="234"/>
      <c r="D103" s="224" t="s">
        <v>135</v>
      </c>
      <c r="E103" s="235" t="s">
        <v>19</v>
      </c>
      <c r="F103" s="236" t="s">
        <v>145</v>
      </c>
      <c r="G103" s="234"/>
      <c r="H103" s="237">
        <v>9.0709999999999997</v>
      </c>
      <c r="I103" s="238"/>
      <c r="J103" s="234"/>
      <c r="K103" s="234"/>
      <c r="L103" s="239"/>
      <c r="M103" s="240"/>
      <c r="N103" s="241"/>
      <c r="O103" s="241"/>
      <c r="P103" s="241"/>
      <c r="Q103" s="241"/>
      <c r="R103" s="241"/>
      <c r="S103" s="241"/>
      <c r="T103" s="242"/>
      <c r="U103" s="14"/>
      <c r="V103" s="14"/>
      <c r="W103" s="14"/>
      <c r="X103" s="14"/>
      <c r="Y103" s="14"/>
      <c r="Z103" s="14"/>
      <c r="AA103" s="14"/>
      <c r="AB103" s="14"/>
      <c r="AC103" s="14"/>
      <c r="AD103" s="14"/>
      <c r="AE103" s="14"/>
      <c r="AT103" s="243" t="s">
        <v>135</v>
      </c>
      <c r="AU103" s="243" t="s">
        <v>83</v>
      </c>
      <c r="AV103" s="14" t="s">
        <v>83</v>
      </c>
      <c r="AW103" s="14" t="s">
        <v>35</v>
      </c>
      <c r="AX103" s="14" t="s">
        <v>73</v>
      </c>
      <c r="AY103" s="243" t="s">
        <v>122</v>
      </c>
    </row>
    <row r="104" s="14" customFormat="1">
      <c r="A104" s="14"/>
      <c r="B104" s="233"/>
      <c r="C104" s="234"/>
      <c r="D104" s="224" t="s">
        <v>135</v>
      </c>
      <c r="E104" s="235" t="s">
        <v>19</v>
      </c>
      <c r="F104" s="236" t="s">
        <v>146</v>
      </c>
      <c r="G104" s="234"/>
      <c r="H104" s="237">
        <v>8.9179999999999993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3" t="s">
        <v>135</v>
      </c>
      <c r="AU104" s="243" t="s">
        <v>83</v>
      </c>
      <c r="AV104" s="14" t="s">
        <v>83</v>
      </c>
      <c r="AW104" s="14" t="s">
        <v>35</v>
      </c>
      <c r="AX104" s="14" t="s">
        <v>73</v>
      </c>
      <c r="AY104" s="243" t="s">
        <v>122</v>
      </c>
    </row>
    <row r="105" s="14" customFormat="1">
      <c r="A105" s="14"/>
      <c r="B105" s="233"/>
      <c r="C105" s="234"/>
      <c r="D105" s="224" t="s">
        <v>135</v>
      </c>
      <c r="E105" s="235" t="s">
        <v>19</v>
      </c>
      <c r="F105" s="236" t="s">
        <v>147</v>
      </c>
      <c r="G105" s="234"/>
      <c r="H105" s="237">
        <v>7.0469999999999997</v>
      </c>
      <c r="I105" s="238"/>
      <c r="J105" s="234"/>
      <c r="K105" s="234"/>
      <c r="L105" s="239"/>
      <c r="M105" s="240"/>
      <c r="N105" s="241"/>
      <c r="O105" s="241"/>
      <c r="P105" s="241"/>
      <c r="Q105" s="241"/>
      <c r="R105" s="241"/>
      <c r="S105" s="241"/>
      <c r="T105" s="242"/>
      <c r="U105" s="14"/>
      <c r="V105" s="14"/>
      <c r="W105" s="14"/>
      <c r="X105" s="14"/>
      <c r="Y105" s="14"/>
      <c r="Z105" s="14"/>
      <c r="AA105" s="14"/>
      <c r="AB105" s="14"/>
      <c r="AC105" s="14"/>
      <c r="AD105" s="14"/>
      <c r="AE105" s="14"/>
      <c r="AT105" s="243" t="s">
        <v>135</v>
      </c>
      <c r="AU105" s="243" t="s">
        <v>83</v>
      </c>
      <c r="AV105" s="14" t="s">
        <v>83</v>
      </c>
      <c r="AW105" s="14" t="s">
        <v>35</v>
      </c>
      <c r="AX105" s="14" t="s">
        <v>73</v>
      </c>
      <c r="AY105" s="243" t="s">
        <v>122</v>
      </c>
    </row>
    <row r="106" s="14" customFormat="1">
      <c r="A106" s="14"/>
      <c r="B106" s="233"/>
      <c r="C106" s="234"/>
      <c r="D106" s="224" t="s">
        <v>135</v>
      </c>
      <c r="E106" s="235" t="s">
        <v>19</v>
      </c>
      <c r="F106" s="236" t="s">
        <v>148</v>
      </c>
      <c r="G106" s="234"/>
      <c r="H106" s="237">
        <v>14.378</v>
      </c>
      <c r="I106" s="238"/>
      <c r="J106" s="234"/>
      <c r="K106" s="234"/>
      <c r="L106" s="239"/>
      <c r="M106" s="240"/>
      <c r="N106" s="241"/>
      <c r="O106" s="241"/>
      <c r="P106" s="241"/>
      <c r="Q106" s="241"/>
      <c r="R106" s="241"/>
      <c r="S106" s="241"/>
      <c r="T106" s="242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43" t="s">
        <v>135</v>
      </c>
      <c r="AU106" s="243" t="s">
        <v>83</v>
      </c>
      <c r="AV106" s="14" t="s">
        <v>83</v>
      </c>
      <c r="AW106" s="14" t="s">
        <v>35</v>
      </c>
      <c r="AX106" s="14" t="s">
        <v>73</v>
      </c>
      <c r="AY106" s="243" t="s">
        <v>122</v>
      </c>
    </row>
    <row r="107" s="14" customFormat="1">
      <c r="A107" s="14"/>
      <c r="B107" s="233"/>
      <c r="C107" s="234"/>
      <c r="D107" s="224" t="s">
        <v>135</v>
      </c>
      <c r="E107" s="235" t="s">
        <v>19</v>
      </c>
      <c r="F107" s="236" t="s">
        <v>149</v>
      </c>
      <c r="G107" s="234"/>
      <c r="H107" s="237">
        <v>12.425000000000001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3" t="s">
        <v>135</v>
      </c>
      <c r="AU107" s="243" t="s">
        <v>83</v>
      </c>
      <c r="AV107" s="14" t="s">
        <v>83</v>
      </c>
      <c r="AW107" s="14" t="s">
        <v>35</v>
      </c>
      <c r="AX107" s="14" t="s">
        <v>73</v>
      </c>
      <c r="AY107" s="243" t="s">
        <v>122</v>
      </c>
    </row>
    <row r="108" s="14" customFormat="1">
      <c r="A108" s="14"/>
      <c r="B108" s="233"/>
      <c r="C108" s="234"/>
      <c r="D108" s="224" t="s">
        <v>135</v>
      </c>
      <c r="E108" s="235" t="s">
        <v>19</v>
      </c>
      <c r="F108" s="236" t="s">
        <v>150</v>
      </c>
      <c r="G108" s="234"/>
      <c r="H108" s="237">
        <v>2.8999999999999999</v>
      </c>
      <c r="I108" s="238"/>
      <c r="J108" s="234"/>
      <c r="K108" s="234"/>
      <c r="L108" s="239"/>
      <c r="M108" s="240"/>
      <c r="N108" s="241"/>
      <c r="O108" s="241"/>
      <c r="P108" s="241"/>
      <c r="Q108" s="241"/>
      <c r="R108" s="241"/>
      <c r="S108" s="241"/>
      <c r="T108" s="242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43" t="s">
        <v>135</v>
      </c>
      <c r="AU108" s="243" t="s">
        <v>83</v>
      </c>
      <c r="AV108" s="14" t="s">
        <v>83</v>
      </c>
      <c r="AW108" s="14" t="s">
        <v>35</v>
      </c>
      <c r="AX108" s="14" t="s">
        <v>73</v>
      </c>
      <c r="AY108" s="243" t="s">
        <v>122</v>
      </c>
    </row>
    <row r="109" s="14" customFormat="1">
      <c r="A109" s="14"/>
      <c r="B109" s="233"/>
      <c r="C109" s="234"/>
      <c r="D109" s="224" t="s">
        <v>135</v>
      </c>
      <c r="E109" s="235" t="s">
        <v>19</v>
      </c>
      <c r="F109" s="236" t="s">
        <v>151</v>
      </c>
      <c r="G109" s="234"/>
      <c r="H109" s="237">
        <v>7.8099999999999996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135</v>
      </c>
      <c r="AU109" s="243" t="s">
        <v>83</v>
      </c>
      <c r="AV109" s="14" t="s">
        <v>83</v>
      </c>
      <c r="AW109" s="14" t="s">
        <v>35</v>
      </c>
      <c r="AX109" s="14" t="s">
        <v>73</v>
      </c>
      <c r="AY109" s="243" t="s">
        <v>122</v>
      </c>
    </row>
    <row r="110" s="14" customFormat="1">
      <c r="A110" s="14"/>
      <c r="B110" s="233"/>
      <c r="C110" s="234"/>
      <c r="D110" s="224" t="s">
        <v>135</v>
      </c>
      <c r="E110" s="235" t="s">
        <v>19</v>
      </c>
      <c r="F110" s="236" t="s">
        <v>152</v>
      </c>
      <c r="G110" s="234"/>
      <c r="H110" s="237">
        <v>19.170000000000002</v>
      </c>
      <c r="I110" s="238"/>
      <c r="J110" s="234"/>
      <c r="K110" s="234"/>
      <c r="L110" s="239"/>
      <c r="M110" s="240"/>
      <c r="N110" s="241"/>
      <c r="O110" s="241"/>
      <c r="P110" s="241"/>
      <c r="Q110" s="241"/>
      <c r="R110" s="241"/>
      <c r="S110" s="241"/>
      <c r="T110" s="242"/>
      <c r="U110" s="14"/>
      <c r="V110" s="14"/>
      <c r="W110" s="14"/>
      <c r="X110" s="14"/>
      <c r="Y110" s="14"/>
      <c r="Z110" s="14"/>
      <c r="AA110" s="14"/>
      <c r="AB110" s="14"/>
      <c r="AC110" s="14"/>
      <c r="AD110" s="14"/>
      <c r="AE110" s="14"/>
      <c r="AT110" s="243" t="s">
        <v>135</v>
      </c>
      <c r="AU110" s="243" t="s">
        <v>83</v>
      </c>
      <c r="AV110" s="14" t="s">
        <v>83</v>
      </c>
      <c r="AW110" s="14" t="s">
        <v>35</v>
      </c>
      <c r="AX110" s="14" t="s">
        <v>73</v>
      </c>
      <c r="AY110" s="243" t="s">
        <v>122</v>
      </c>
    </row>
    <row r="111" s="14" customFormat="1">
      <c r="A111" s="14"/>
      <c r="B111" s="233"/>
      <c r="C111" s="234"/>
      <c r="D111" s="224" t="s">
        <v>135</v>
      </c>
      <c r="E111" s="235" t="s">
        <v>19</v>
      </c>
      <c r="F111" s="236" t="s">
        <v>153</v>
      </c>
      <c r="G111" s="234"/>
      <c r="H111" s="237">
        <v>2.6899999999999999</v>
      </c>
      <c r="I111" s="238"/>
      <c r="J111" s="234"/>
      <c r="K111" s="234"/>
      <c r="L111" s="239"/>
      <c r="M111" s="240"/>
      <c r="N111" s="241"/>
      <c r="O111" s="241"/>
      <c r="P111" s="241"/>
      <c r="Q111" s="241"/>
      <c r="R111" s="241"/>
      <c r="S111" s="241"/>
      <c r="T111" s="242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43" t="s">
        <v>135</v>
      </c>
      <c r="AU111" s="243" t="s">
        <v>83</v>
      </c>
      <c r="AV111" s="14" t="s">
        <v>83</v>
      </c>
      <c r="AW111" s="14" t="s">
        <v>35</v>
      </c>
      <c r="AX111" s="14" t="s">
        <v>73</v>
      </c>
      <c r="AY111" s="243" t="s">
        <v>122</v>
      </c>
    </row>
    <row r="112" s="15" customFormat="1">
      <c r="A112" s="15"/>
      <c r="B112" s="244"/>
      <c r="C112" s="245"/>
      <c r="D112" s="224" t="s">
        <v>135</v>
      </c>
      <c r="E112" s="246" t="s">
        <v>19</v>
      </c>
      <c r="F112" s="247" t="s">
        <v>154</v>
      </c>
      <c r="G112" s="245"/>
      <c r="H112" s="248">
        <v>190.49500000000001</v>
      </c>
      <c r="I112" s="249"/>
      <c r="J112" s="245"/>
      <c r="K112" s="245"/>
      <c r="L112" s="250"/>
      <c r="M112" s="251"/>
      <c r="N112" s="252"/>
      <c r="O112" s="252"/>
      <c r="P112" s="252"/>
      <c r="Q112" s="252"/>
      <c r="R112" s="252"/>
      <c r="S112" s="252"/>
      <c r="T112" s="253"/>
      <c r="U112" s="15"/>
      <c r="V112" s="15"/>
      <c r="W112" s="15"/>
      <c r="X112" s="15"/>
      <c r="Y112" s="15"/>
      <c r="Z112" s="15"/>
      <c r="AA112" s="15"/>
      <c r="AB112" s="15"/>
      <c r="AC112" s="15"/>
      <c r="AD112" s="15"/>
      <c r="AE112" s="15"/>
      <c r="AT112" s="254" t="s">
        <v>135</v>
      </c>
      <c r="AU112" s="254" t="s">
        <v>83</v>
      </c>
      <c r="AV112" s="15" t="s">
        <v>131</v>
      </c>
      <c r="AW112" s="15" t="s">
        <v>35</v>
      </c>
      <c r="AX112" s="15" t="s">
        <v>81</v>
      </c>
      <c r="AY112" s="254" t="s">
        <v>122</v>
      </c>
    </row>
    <row r="113" s="2" customFormat="1" ht="24.15" customHeight="1">
      <c r="A113" s="38"/>
      <c r="B113" s="39"/>
      <c r="C113" s="204" t="s">
        <v>155</v>
      </c>
      <c r="D113" s="204" t="s">
        <v>126</v>
      </c>
      <c r="E113" s="205" t="s">
        <v>156</v>
      </c>
      <c r="F113" s="206" t="s">
        <v>157</v>
      </c>
      <c r="G113" s="207" t="s">
        <v>129</v>
      </c>
      <c r="H113" s="208">
        <v>633.95000000000005</v>
      </c>
      <c r="I113" s="209"/>
      <c r="J113" s="210">
        <f>ROUND(I113*H113,2)</f>
        <v>0</v>
      </c>
      <c r="K113" s="206" t="s">
        <v>130</v>
      </c>
      <c r="L113" s="44"/>
      <c r="M113" s="211" t="s">
        <v>19</v>
      </c>
      <c r="N113" s="212" t="s">
        <v>44</v>
      </c>
      <c r="O113" s="84"/>
      <c r="P113" s="213">
        <f>O113*H113</f>
        <v>0</v>
      </c>
      <c r="Q113" s="213">
        <v>0.00025999999999999998</v>
      </c>
      <c r="R113" s="213">
        <f>Q113*H113</f>
        <v>0.164827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131</v>
      </c>
      <c r="AT113" s="215" t="s">
        <v>126</v>
      </c>
      <c r="AU113" s="215" t="s">
        <v>83</v>
      </c>
      <c r="AY113" s="17" t="s">
        <v>122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131</v>
      </c>
      <c r="BM113" s="215" t="s">
        <v>158</v>
      </c>
    </row>
    <row r="114" s="2" customFormat="1">
      <c r="A114" s="38"/>
      <c r="B114" s="39"/>
      <c r="C114" s="40"/>
      <c r="D114" s="217" t="s">
        <v>133</v>
      </c>
      <c r="E114" s="40"/>
      <c r="F114" s="218" t="s">
        <v>159</v>
      </c>
      <c r="G114" s="40"/>
      <c r="H114" s="40"/>
      <c r="I114" s="219"/>
      <c r="J114" s="40"/>
      <c r="K114" s="40"/>
      <c r="L114" s="44"/>
      <c r="M114" s="220"/>
      <c r="N114" s="221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133</v>
      </c>
      <c r="AU114" s="17" t="s">
        <v>83</v>
      </c>
    </row>
    <row r="115" s="2" customFormat="1" ht="37.8" customHeight="1">
      <c r="A115" s="38"/>
      <c r="B115" s="39"/>
      <c r="C115" s="204" t="s">
        <v>160</v>
      </c>
      <c r="D115" s="204" t="s">
        <v>126</v>
      </c>
      <c r="E115" s="205" t="s">
        <v>161</v>
      </c>
      <c r="F115" s="206" t="s">
        <v>162</v>
      </c>
      <c r="G115" s="207" t="s">
        <v>129</v>
      </c>
      <c r="H115" s="208">
        <v>1229.692</v>
      </c>
      <c r="I115" s="209"/>
      <c r="J115" s="210">
        <f>ROUND(I115*H115,2)</f>
        <v>0</v>
      </c>
      <c r="K115" s="206" t="s">
        <v>130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0.0043800000000000002</v>
      </c>
      <c r="R115" s="213">
        <f>Q115*H115</f>
        <v>5.3860509600000004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131</v>
      </c>
      <c r="AT115" s="215" t="s">
        <v>126</v>
      </c>
      <c r="AU115" s="215" t="s">
        <v>83</v>
      </c>
      <c r="AY115" s="17" t="s">
        <v>122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131</v>
      </c>
      <c r="BM115" s="215" t="s">
        <v>163</v>
      </c>
    </row>
    <row r="116" s="2" customFormat="1">
      <c r="A116" s="38"/>
      <c r="B116" s="39"/>
      <c r="C116" s="40"/>
      <c r="D116" s="217" t="s">
        <v>133</v>
      </c>
      <c r="E116" s="40"/>
      <c r="F116" s="218" t="s">
        <v>164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133</v>
      </c>
      <c r="AU116" s="17" t="s">
        <v>83</v>
      </c>
    </row>
    <row r="117" s="13" customFormat="1">
      <c r="A117" s="13"/>
      <c r="B117" s="222"/>
      <c r="C117" s="223"/>
      <c r="D117" s="224" t="s">
        <v>135</v>
      </c>
      <c r="E117" s="225" t="s">
        <v>19</v>
      </c>
      <c r="F117" s="226" t="s">
        <v>165</v>
      </c>
      <c r="G117" s="223"/>
      <c r="H117" s="225" t="s">
        <v>19</v>
      </c>
      <c r="I117" s="227"/>
      <c r="J117" s="223"/>
      <c r="K117" s="223"/>
      <c r="L117" s="228"/>
      <c r="M117" s="229"/>
      <c r="N117" s="230"/>
      <c r="O117" s="230"/>
      <c r="P117" s="230"/>
      <c r="Q117" s="230"/>
      <c r="R117" s="230"/>
      <c r="S117" s="230"/>
      <c r="T117" s="231"/>
      <c r="U117" s="13"/>
      <c r="V117" s="13"/>
      <c r="W117" s="13"/>
      <c r="X117" s="13"/>
      <c r="Y117" s="13"/>
      <c r="Z117" s="13"/>
      <c r="AA117" s="13"/>
      <c r="AB117" s="13"/>
      <c r="AC117" s="13"/>
      <c r="AD117" s="13"/>
      <c r="AE117" s="13"/>
      <c r="AT117" s="232" t="s">
        <v>135</v>
      </c>
      <c r="AU117" s="232" t="s">
        <v>83</v>
      </c>
      <c r="AV117" s="13" t="s">
        <v>81</v>
      </c>
      <c r="AW117" s="13" t="s">
        <v>35</v>
      </c>
      <c r="AX117" s="13" t="s">
        <v>73</v>
      </c>
      <c r="AY117" s="232" t="s">
        <v>122</v>
      </c>
    </row>
    <row r="118" s="14" customFormat="1">
      <c r="A118" s="14"/>
      <c r="B118" s="233"/>
      <c r="C118" s="234"/>
      <c r="D118" s="224" t="s">
        <v>135</v>
      </c>
      <c r="E118" s="235" t="s">
        <v>19</v>
      </c>
      <c r="F118" s="236" t="s">
        <v>166</v>
      </c>
      <c r="G118" s="234"/>
      <c r="H118" s="237">
        <v>614.846</v>
      </c>
      <c r="I118" s="238"/>
      <c r="J118" s="234"/>
      <c r="K118" s="234"/>
      <c r="L118" s="239"/>
      <c r="M118" s="240"/>
      <c r="N118" s="241"/>
      <c r="O118" s="241"/>
      <c r="P118" s="241"/>
      <c r="Q118" s="241"/>
      <c r="R118" s="241"/>
      <c r="S118" s="241"/>
      <c r="T118" s="242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43" t="s">
        <v>135</v>
      </c>
      <c r="AU118" s="243" t="s">
        <v>83</v>
      </c>
      <c r="AV118" s="14" t="s">
        <v>83</v>
      </c>
      <c r="AW118" s="14" t="s">
        <v>35</v>
      </c>
      <c r="AX118" s="14" t="s">
        <v>73</v>
      </c>
      <c r="AY118" s="243" t="s">
        <v>122</v>
      </c>
    </row>
    <row r="119" s="13" customFormat="1">
      <c r="A119" s="13"/>
      <c r="B119" s="222"/>
      <c r="C119" s="223"/>
      <c r="D119" s="224" t="s">
        <v>135</v>
      </c>
      <c r="E119" s="225" t="s">
        <v>19</v>
      </c>
      <c r="F119" s="226" t="s">
        <v>167</v>
      </c>
      <c r="G119" s="223"/>
      <c r="H119" s="225" t="s">
        <v>19</v>
      </c>
      <c r="I119" s="227"/>
      <c r="J119" s="223"/>
      <c r="K119" s="223"/>
      <c r="L119" s="228"/>
      <c r="M119" s="229"/>
      <c r="N119" s="230"/>
      <c r="O119" s="230"/>
      <c r="P119" s="230"/>
      <c r="Q119" s="230"/>
      <c r="R119" s="230"/>
      <c r="S119" s="230"/>
      <c r="T119" s="231"/>
      <c r="U119" s="13"/>
      <c r="V119" s="13"/>
      <c r="W119" s="13"/>
      <c r="X119" s="13"/>
      <c r="Y119" s="13"/>
      <c r="Z119" s="13"/>
      <c r="AA119" s="13"/>
      <c r="AB119" s="13"/>
      <c r="AC119" s="13"/>
      <c r="AD119" s="13"/>
      <c r="AE119" s="13"/>
      <c r="AT119" s="232" t="s">
        <v>135</v>
      </c>
      <c r="AU119" s="232" t="s">
        <v>83</v>
      </c>
      <c r="AV119" s="13" t="s">
        <v>81</v>
      </c>
      <c r="AW119" s="13" t="s">
        <v>35</v>
      </c>
      <c r="AX119" s="13" t="s">
        <v>73</v>
      </c>
      <c r="AY119" s="232" t="s">
        <v>122</v>
      </c>
    </row>
    <row r="120" s="14" customFormat="1">
      <c r="A120" s="14"/>
      <c r="B120" s="233"/>
      <c r="C120" s="234"/>
      <c r="D120" s="224" t="s">
        <v>135</v>
      </c>
      <c r="E120" s="235" t="s">
        <v>19</v>
      </c>
      <c r="F120" s="236" t="s">
        <v>166</v>
      </c>
      <c r="G120" s="234"/>
      <c r="H120" s="237">
        <v>614.846</v>
      </c>
      <c r="I120" s="238"/>
      <c r="J120" s="234"/>
      <c r="K120" s="234"/>
      <c r="L120" s="239"/>
      <c r="M120" s="240"/>
      <c r="N120" s="241"/>
      <c r="O120" s="241"/>
      <c r="P120" s="241"/>
      <c r="Q120" s="241"/>
      <c r="R120" s="241"/>
      <c r="S120" s="241"/>
      <c r="T120" s="242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43" t="s">
        <v>135</v>
      </c>
      <c r="AU120" s="243" t="s">
        <v>83</v>
      </c>
      <c r="AV120" s="14" t="s">
        <v>83</v>
      </c>
      <c r="AW120" s="14" t="s">
        <v>35</v>
      </c>
      <c r="AX120" s="14" t="s">
        <v>73</v>
      </c>
      <c r="AY120" s="243" t="s">
        <v>122</v>
      </c>
    </row>
    <row r="121" s="15" customFormat="1">
      <c r="A121" s="15"/>
      <c r="B121" s="244"/>
      <c r="C121" s="245"/>
      <c r="D121" s="224" t="s">
        <v>135</v>
      </c>
      <c r="E121" s="246" t="s">
        <v>19</v>
      </c>
      <c r="F121" s="247" t="s">
        <v>154</v>
      </c>
      <c r="G121" s="245"/>
      <c r="H121" s="248">
        <v>1229.692</v>
      </c>
      <c r="I121" s="249"/>
      <c r="J121" s="245"/>
      <c r="K121" s="245"/>
      <c r="L121" s="250"/>
      <c r="M121" s="251"/>
      <c r="N121" s="252"/>
      <c r="O121" s="252"/>
      <c r="P121" s="252"/>
      <c r="Q121" s="252"/>
      <c r="R121" s="252"/>
      <c r="S121" s="252"/>
      <c r="T121" s="253"/>
      <c r="U121" s="15"/>
      <c r="V121" s="15"/>
      <c r="W121" s="15"/>
      <c r="X121" s="15"/>
      <c r="Y121" s="15"/>
      <c r="Z121" s="15"/>
      <c r="AA121" s="15"/>
      <c r="AB121" s="15"/>
      <c r="AC121" s="15"/>
      <c r="AD121" s="15"/>
      <c r="AE121" s="15"/>
      <c r="AT121" s="254" t="s">
        <v>135</v>
      </c>
      <c r="AU121" s="254" t="s">
        <v>83</v>
      </c>
      <c r="AV121" s="15" t="s">
        <v>131</v>
      </c>
      <c r="AW121" s="15" t="s">
        <v>35</v>
      </c>
      <c r="AX121" s="15" t="s">
        <v>81</v>
      </c>
      <c r="AY121" s="254" t="s">
        <v>122</v>
      </c>
    </row>
    <row r="122" s="2" customFormat="1" ht="24.15" customHeight="1">
      <c r="A122" s="38"/>
      <c r="B122" s="39"/>
      <c r="C122" s="204" t="s">
        <v>168</v>
      </c>
      <c r="D122" s="204" t="s">
        <v>126</v>
      </c>
      <c r="E122" s="205" t="s">
        <v>169</v>
      </c>
      <c r="F122" s="206" t="s">
        <v>170</v>
      </c>
      <c r="G122" s="207" t="s">
        <v>129</v>
      </c>
      <c r="H122" s="208">
        <v>614.846</v>
      </c>
      <c r="I122" s="209"/>
      <c r="J122" s="210">
        <f>ROUND(I122*H122,2)</f>
        <v>0</v>
      </c>
      <c r="K122" s="206" t="s">
        <v>130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0.00020000000000000001</v>
      </c>
      <c r="R122" s="213">
        <f>Q122*H122</f>
        <v>0.1229692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131</v>
      </c>
      <c r="AT122" s="215" t="s">
        <v>126</v>
      </c>
      <c r="AU122" s="215" t="s">
        <v>83</v>
      </c>
      <c r="AY122" s="17" t="s">
        <v>122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131</v>
      </c>
      <c r="BM122" s="215" t="s">
        <v>171</v>
      </c>
    </row>
    <row r="123" s="2" customFormat="1">
      <c r="A123" s="38"/>
      <c r="B123" s="39"/>
      <c r="C123" s="40"/>
      <c r="D123" s="217" t="s">
        <v>133</v>
      </c>
      <c r="E123" s="40"/>
      <c r="F123" s="218" t="s">
        <v>172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133</v>
      </c>
      <c r="AU123" s="17" t="s">
        <v>83</v>
      </c>
    </row>
    <row r="124" s="2" customFormat="1" ht="66.75" customHeight="1">
      <c r="A124" s="38"/>
      <c r="B124" s="39"/>
      <c r="C124" s="204" t="s">
        <v>173</v>
      </c>
      <c r="D124" s="204" t="s">
        <v>126</v>
      </c>
      <c r="E124" s="205" t="s">
        <v>174</v>
      </c>
      <c r="F124" s="206" t="s">
        <v>175</v>
      </c>
      <c r="G124" s="207" t="s">
        <v>129</v>
      </c>
      <c r="H124" s="208">
        <v>633.95000000000005</v>
      </c>
      <c r="I124" s="209"/>
      <c r="J124" s="210">
        <f>ROUND(I124*H124,2)</f>
        <v>0</v>
      </c>
      <c r="K124" s="206" t="s">
        <v>130</v>
      </c>
      <c r="L124" s="44"/>
      <c r="M124" s="211" t="s">
        <v>19</v>
      </c>
      <c r="N124" s="212" t="s">
        <v>44</v>
      </c>
      <c r="O124" s="84"/>
      <c r="P124" s="213">
        <f>O124*H124</f>
        <v>0</v>
      </c>
      <c r="Q124" s="213">
        <v>0.013350000000000001</v>
      </c>
      <c r="R124" s="213">
        <f>Q124*H124</f>
        <v>8.4632325000000019</v>
      </c>
      <c r="S124" s="213">
        <v>0</v>
      </c>
      <c r="T124" s="214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15" t="s">
        <v>131</v>
      </c>
      <c r="AT124" s="215" t="s">
        <v>126</v>
      </c>
      <c r="AU124" s="215" t="s">
        <v>83</v>
      </c>
      <c r="AY124" s="17" t="s">
        <v>122</v>
      </c>
      <c r="BE124" s="216">
        <f>IF(N124="základní",J124,0)</f>
        <v>0</v>
      </c>
      <c r="BF124" s="216">
        <f>IF(N124="snížená",J124,0)</f>
        <v>0</v>
      </c>
      <c r="BG124" s="216">
        <f>IF(N124="zákl. přenesená",J124,0)</f>
        <v>0</v>
      </c>
      <c r="BH124" s="216">
        <f>IF(N124="sníž. přenesená",J124,0)</f>
        <v>0</v>
      </c>
      <c r="BI124" s="216">
        <f>IF(N124="nulová",J124,0)</f>
        <v>0</v>
      </c>
      <c r="BJ124" s="17" t="s">
        <v>81</v>
      </c>
      <c r="BK124" s="216">
        <f>ROUND(I124*H124,2)</f>
        <v>0</v>
      </c>
      <c r="BL124" s="17" t="s">
        <v>131</v>
      </c>
      <c r="BM124" s="215" t="s">
        <v>176</v>
      </c>
    </row>
    <row r="125" s="2" customFormat="1">
      <c r="A125" s="38"/>
      <c r="B125" s="39"/>
      <c r="C125" s="40"/>
      <c r="D125" s="217" t="s">
        <v>133</v>
      </c>
      <c r="E125" s="40"/>
      <c r="F125" s="218" t="s">
        <v>177</v>
      </c>
      <c r="G125" s="40"/>
      <c r="H125" s="40"/>
      <c r="I125" s="219"/>
      <c r="J125" s="40"/>
      <c r="K125" s="40"/>
      <c r="L125" s="44"/>
      <c r="M125" s="220"/>
      <c r="N125" s="221"/>
      <c r="O125" s="84"/>
      <c r="P125" s="84"/>
      <c r="Q125" s="84"/>
      <c r="R125" s="84"/>
      <c r="S125" s="84"/>
      <c r="T125" s="85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133</v>
      </c>
      <c r="AU125" s="17" t="s">
        <v>83</v>
      </c>
    </row>
    <row r="126" s="13" customFormat="1">
      <c r="A126" s="13"/>
      <c r="B126" s="222"/>
      <c r="C126" s="223"/>
      <c r="D126" s="224" t="s">
        <v>135</v>
      </c>
      <c r="E126" s="225" t="s">
        <v>19</v>
      </c>
      <c r="F126" s="226" t="s">
        <v>178</v>
      </c>
      <c r="G126" s="223"/>
      <c r="H126" s="225" t="s">
        <v>19</v>
      </c>
      <c r="I126" s="227"/>
      <c r="J126" s="223"/>
      <c r="K126" s="223"/>
      <c r="L126" s="228"/>
      <c r="M126" s="229"/>
      <c r="N126" s="230"/>
      <c r="O126" s="230"/>
      <c r="P126" s="230"/>
      <c r="Q126" s="230"/>
      <c r="R126" s="230"/>
      <c r="S126" s="230"/>
      <c r="T126" s="231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32" t="s">
        <v>135</v>
      </c>
      <c r="AU126" s="232" t="s">
        <v>83</v>
      </c>
      <c r="AV126" s="13" t="s">
        <v>81</v>
      </c>
      <c r="AW126" s="13" t="s">
        <v>35</v>
      </c>
      <c r="AX126" s="13" t="s">
        <v>73</v>
      </c>
      <c r="AY126" s="232" t="s">
        <v>122</v>
      </c>
    </row>
    <row r="127" s="14" customFormat="1">
      <c r="A127" s="14"/>
      <c r="B127" s="233"/>
      <c r="C127" s="234"/>
      <c r="D127" s="224" t="s">
        <v>135</v>
      </c>
      <c r="E127" s="235" t="s">
        <v>19</v>
      </c>
      <c r="F127" s="236" t="s">
        <v>166</v>
      </c>
      <c r="G127" s="234"/>
      <c r="H127" s="237">
        <v>614.846</v>
      </c>
      <c r="I127" s="238"/>
      <c r="J127" s="234"/>
      <c r="K127" s="234"/>
      <c r="L127" s="239"/>
      <c r="M127" s="240"/>
      <c r="N127" s="241"/>
      <c r="O127" s="241"/>
      <c r="P127" s="241"/>
      <c r="Q127" s="241"/>
      <c r="R127" s="241"/>
      <c r="S127" s="241"/>
      <c r="T127" s="242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43" t="s">
        <v>135</v>
      </c>
      <c r="AU127" s="243" t="s">
        <v>83</v>
      </c>
      <c r="AV127" s="14" t="s">
        <v>83</v>
      </c>
      <c r="AW127" s="14" t="s">
        <v>35</v>
      </c>
      <c r="AX127" s="14" t="s">
        <v>73</v>
      </c>
      <c r="AY127" s="243" t="s">
        <v>122</v>
      </c>
    </row>
    <row r="128" s="13" customFormat="1">
      <c r="A128" s="13"/>
      <c r="B128" s="222"/>
      <c r="C128" s="223"/>
      <c r="D128" s="224" t="s">
        <v>135</v>
      </c>
      <c r="E128" s="225" t="s">
        <v>19</v>
      </c>
      <c r="F128" s="226" t="s">
        <v>179</v>
      </c>
      <c r="G128" s="223"/>
      <c r="H128" s="225" t="s">
        <v>19</v>
      </c>
      <c r="I128" s="227"/>
      <c r="J128" s="223"/>
      <c r="K128" s="223"/>
      <c r="L128" s="228"/>
      <c r="M128" s="229"/>
      <c r="N128" s="230"/>
      <c r="O128" s="230"/>
      <c r="P128" s="230"/>
      <c r="Q128" s="230"/>
      <c r="R128" s="230"/>
      <c r="S128" s="230"/>
      <c r="T128" s="231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32" t="s">
        <v>135</v>
      </c>
      <c r="AU128" s="232" t="s">
        <v>83</v>
      </c>
      <c r="AV128" s="13" t="s">
        <v>81</v>
      </c>
      <c r="AW128" s="13" t="s">
        <v>35</v>
      </c>
      <c r="AX128" s="13" t="s">
        <v>73</v>
      </c>
      <c r="AY128" s="232" t="s">
        <v>122</v>
      </c>
    </row>
    <row r="129" s="14" customFormat="1">
      <c r="A129" s="14"/>
      <c r="B129" s="233"/>
      <c r="C129" s="234"/>
      <c r="D129" s="224" t="s">
        <v>135</v>
      </c>
      <c r="E129" s="235" t="s">
        <v>19</v>
      </c>
      <c r="F129" s="236" t="s">
        <v>180</v>
      </c>
      <c r="G129" s="234"/>
      <c r="H129" s="237">
        <v>19.103999999999999</v>
      </c>
      <c r="I129" s="238"/>
      <c r="J129" s="234"/>
      <c r="K129" s="234"/>
      <c r="L129" s="239"/>
      <c r="M129" s="240"/>
      <c r="N129" s="241"/>
      <c r="O129" s="241"/>
      <c r="P129" s="241"/>
      <c r="Q129" s="241"/>
      <c r="R129" s="241"/>
      <c r="S129" s="241"/>
      <c r="T129" s="242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43" t="s">
        <v>135</v>
      </c>
      <c r="AU129" s="243" t="s">
        <v>83</v>
      </c>
      <c r="AV129" s="14" t="s">
        <v>83</v>
      </c>
      <c r="AW129" s="14" t="s">
        <v>35</v>
      </c>
      <c r="AX129" s="14" t="s">
        <v>73</v>
      </c>
      <c r="AY129" s="243" t="s">
        <v>122</v>
      </c>
    </row>
    <row r="130" s="15" customFormat="1">
      <c r="A130" s="15"/>
      <c r="B130" s="244"/>
      <c r="C130" s="245"/>
      <c r="D130" s="224" t="s">
        <v>135</v>
      </c>
      <c r="E130" s="246" t="s">
        <v>19</v>
      </c>
      <c r="F130" s="247" t="s">
        <v>154</v>
      </c>
      <c r="G130" s="245"/>
      <c r="H130" s="248">
        <v>633.95000000000005</v>
      </c>
      <c r="I130" s="249"/>
      <c r="J130" s="245"/>
      <c r="K130" s="245"/>
      <c r="L130" s="250"/>
      <c r="M130" s="251"/>
      <c r="N130" s="252"/>
      <c r="O130" s="252"/>
      <c r="P130" s="252"/>
      <c r="Q130" s="252"/>
      <c r="R130" s="252"/>
      <c r="S130" s="252"/>
      <c r="T130" s="253"/>
      <c r="U130" s="15"/>
      <c r="V130" s="15"/>
      <c r="W130" s="15"/>
      <c r="X130" s="15"/>
      <c r="Y130" s="15"/>
      <c r="Z130" s="15"/>
      <c r="AA130" s="15"/>
      <c r="AB130" s="15"/>
      <c r="AC130" s="15"/>
      <c r="AD130" s="15"/>
      <c r="AE130" s="15"/>
      <c r="AT130" s="254" t="s">
        <v>135</v>
      </c>
      <c r="AU130" s="254" t="s">
        <v>83</v>
      </c>
      <c r="AV130" s="15" t="s">
        <v>131</v>
      </c>
      <c r="AW130" s="15" t="s">
        <v>35</v>
      </c>
      <c r="AX130" s="15" t="s">
        <v>81</v>
      </c>
      <c r="AY130" s="254" t="s">
        <v>122</v>
      </c>
    </row>
    <row r="131" s="2" customFormat="1" ht="24.15" customHeight="1">
      <c r="A131" s="38"/>
      <c r="B131" s="39"/>
      <c r="C131" s="255" t="s">
        <v>181</v>
      </c>
      <c r="D131" s="255" t="s">
        <v>182</v>
      </c>
      <c r="E131" s="256" t="s">
        <v>183</v>
      </c>
      <c r="F131" s="257" t="s">
        <v>184</v>
      </c>
      <c r="G131" s="258" t="s">
        <v>129</v>
      </c>
      <c r="H131" s="259">
        <v>665.64800000000002</v>
      </c>
      <c r="I131" s="260"/>
      <c r="J131" s="261">
        <f>ROUND(I131*H131,2)</f>
        <v>0</v>
      </c>
      <c r="K131" s="257" t="s">
        <v>130</v>
      </c>
      <c r="L131" s="262"/>
      <c r="M131" s="263" t="s">
        <v>19</v>
      </c>
      <c r="N131" s="264" t="s">
        <v>44</v>
      </c>
      <c r="O131" s="84"/>
      <c r="P131" s="213">
        <f>O131*H131</f>
        <v>0</v>
      </c>
      <c r="Q131" s="213">
        <v>0.0023999999999999998</v>
      </c>
      <c r="R131" s="213">
        <f>Q131*H131</f>
        <v>1.5975552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185</v>
      </c>
      <c r="AT131" s="215" t="s">
        <v>182</v>
      </c>
      <c r="AU131" s="215" t="s">
        <v>83</v>
      </c>
      <c r="AY131" s="17" t="s">
        <v>122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131</v>
      </c>
      <c r="BM131" s="215" t="s">
        <v>186</v>
      </c>
    </row>
    <row r="132" s="14" customFormat="1">
      <c r="A132" s="14"/>
      <c r="B132" s="233"/>
      <c r="C132" s="234"/>
      <c r="D132" s="224" t="s">
        <v>135</v>
      </c>
      <c r="E132" s="234"/>
      <c r="F132" s="236" t="s">
        <v>187</v>
      </c>
      <c r="G132" s="234"/>
      <c r="H132" s="237">
        <v>665.64800000000002</v>
      </c>
      <c r="I132" s="238"/>
      <c r="J132" s="234"/>
      <c r="K132" s="234"/>
      <c r="L132" s="239"/>
      <c r="M132" s="240"/>
      <c r="N132" s="241"/>
      <c r="O132" s="241"/>
      <c r="P132" s="241"/>
      <c r="Q132" s="241"/>
      <c r="R132" s="241"/>
      <c r="S132" s="241"/>
      <c r="T132" s="242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43" t="s">
        <v>135</v>
      </c>
      <c r="AU132" s="243" t="s">
        <v>83</v>
      </c>
      <c r="AV132" s="14" t="s">
        <v>83</v>
      </c>
      <c r="AW132" s="14" t="s">
        <v>4</v>
      </c>
      <c r="AX132" s="14" t="s">
        <v>81</v>
      </c>
      <c r="AY132" s="243" t="s">
        <v>122</v>
      </c>
    </row>
    <row r="133" s="2" customFormat="1" ht="44.25" customHeight="1">
      <c r="A133" s="38"/>
      <c r="B133" s="39"/>
      <c r="C133" s="204" t="s">
        <v>188</v>
      </c>
      <c r="D133" s="204" t="s">
        <v>126</v>
      </c>
      <c r="E133" s="205" t="s">
        <v>189</v>
      </c>
      <c r="F133" s="206" t="s">
        <v>190</v>
      </c>
      <c r="G133" s="207" t="s">
        <v>191</v>
      </c>
      <c r="H133" s="208">
        <v>50.494999999999997</v>
      </c>
      <c r="I133" s="209"/>
      <c r="J133" s="210">
        <f>ROUND(I133*H133,2)</f>
        <v>0</v>
      </c>
      <c r="K133" s="206" t="s">
        <v>130</v>
      </c>
      <c r="L133" s="44"/>
      <c r="M133" s="211" t="s">
        <v>19</v>
      </c>
      <c r="N133" s="212" t="s">
        <v>44</v>
      </c>
      <c r="O133" s="84"/>
      <c r="P133" s="213">
        <f>O133*H133</f>
        <v>0</v>
      </c>
      <c r="Q133" s="213">
        <v>0.0027599999999999999</v>
      </c>
      <c r="R133" s="213">
        <f>Q133*H133</f>
        <v>0.1393662</v>
      </c>
      <c r="S133" s="213">
        <v>0</v>
      </c>
      <c r="T133" s="214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15" t="s">
        <v>131</v>
      </c>
      <c r="AT133" s="215" t="s">
        <v>126</v>
      </c>
      <c r="AU133" s="215" t="s">
        <v>83</v>
      </c>
      <c r="AY133" s="17" t="s">
        <v>122</v>
      </c>
      <c r="BE133" s="216">
        <f>IF(N133="základní",J133,0)</f>
        <v>0</v>
      </c>
      <c r="BF133" s="216">
        <f>IF(N133="snížená",J133,0)</f>
        <v>0</v>
      </c>
      <c r="BG133" s="216">
        <f>IF(N133="zákl. přenesená",J133,0)</f>
        <v>0</v>
      </c>
      <c r="BH133" s="216">
        <f>IF(N133="sníž. přenesená",J133,0)</f>
        <v>0</v>
      </c>
      <c r="BI133" s="216">
        <f>IF(N133="nulová",J133,0)</f>
        <v>0</v>
      </c>
      <c r="BJ133" s="17" t="s">
        <v>81</v>
      </c>
      <c r="BK133" s="216">
        <f>ROUND(I133*H133,2)</f>
        <v>0</v>
      </c>
      <c r="BL133" s="17" t="s">
        <v>131</v>
      </c>
      <c r="BM133" s="215" t="s">
        <v>192</v>
      </c>
    </row>
    <row r="134" s="2" customFormat="1">
      <c r="A134" s="38"/>
      <c r="B134" s="39"/>
      <c r="C134" s="40"/>
      <c r="D134" s="217" t="s">
        <v>133</v>
      </c>
      <c r="E134" s="40"/>
      <c r="F134" s="218" t="s">
        <v>193</v>
      </c>
      <c r="G134" s="40"/>
      <c r="H134" s="40"/>
      <c r="I134" s="219"/>
      <c r="J134" s="40"/>
      <c r="K134" s="40"/>
      <c r="L134" s="44"/>
      <c r="M134" s="220"/>
      <c r="N134" s="221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133</v>
      </c>
      <c r="AU134" s="17" t="s">
        <v>83</v>
      </c>
    </row>
    <row r="135" s="14" customFormat="1">
      <c r="A135" s="14"/>
      <c r="B135" s="233"/>
      <c r="C135" s="234"/>
      <c r="D135" s="224" t="s">
        <v>135</v>
      </c>
      <c r="E135" s="235" t="s">
        <v>19</v>
      </c>
      <c r="F135" s="236" t="s">
        <v>194</v>
      </c>
      <c r="G135" s="234"/>
      <c r="H135" s="237">
        <v>2.8199999999999998</v>
      </c>
      <c r="I135" s="238"/>
      <c r="J135" s="234"/>
      <c r="K135" s="234"/>
      <c r="L135" s="239"/>
      <c r="M135" s="240"/>
      <c r="N135" s="241"/>
      <c r="O135" s="241"/>
      <c r="P135" s="241"/>
      <c r="Q135" s="241"/>
      <c r="R135" s="241"/>
      <c r="S135" s="241"/>
      <c r="T135" s="242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43" t="s">
        <v>135</v>
      </c>
      <c r="AU135" s="243" t="s">
        <v>83</v>
      </c>
      <c r="AV135" s="14" t="s">
        <v>83</v>
      </c>
      <c r="AW135" s="14" t="s">
        <v>35</v>
      </c>
      <c r="AX135" s="14" t="s">
        <v>73</v>
      </c>
      <c r="AY135" s="243" t="s">
        <v>122</v>
      </c>
    </row>
    <row r="136" s="14" customFormat="1">
      <c r="A136" s="14"/>
      <c r="B136" s="233"/>
      <c r="C136" s="234"/>
      <c r="D136" s="224" t="s">
        <v>135</v>
      </c>
      <c r="E136" s="235" t="s">
        <v>19</v>
      </c>
      <c r="F136" s="236" t="s">
        <v>195</v>
      </c>
      <c r="G136" s="234"/>
      <c r="H136" s="237">
        <v>0.56999999999999995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135</v>
      </c>
      <c r="AU136" s="243" t="s">
        <v>83</v>
      </c>
      <c r="AV136" s="14" t="s">
        <v>83</v>
      </c>
      <c r="AW136" s="14" t="s">
        <v>35</v>
      </c>
      <c r="AX136" s="14" t="s">
        <v>73</v>
      </c>
      <c r="AY136" s="243" t="s">
        <v>122</v>
      </c>
    </row>
    <row r="137" s="14" customFormat="1">
      <c r="A137" s="14"/>
      <c r="B137" s="233"/>
      <c r="C137" s="234"/>
      <c r="D137" s="224" t="s">
        <v>135</v>
      </c>
      <c r="E137" s="235" t="s">
        <v>19</v>
      </c>
      <c r="F137" s="236" t="s">
        <v>196</v>
      </c>
      <c r="G137" s="234"/>
      <c r="H137" s="237">
        <v>0.57699999999999996</v>
      </c>
      <c r="I137" s="238"/>
      <c r="J137" s="234"/>
      <c r="K137" s="234"/>
      <c r="L137" s="239"/>
      <c r="M137" s="240"/>
      <c r="N137" s="241"/>
      <c r="O137" s="241"/>
      <c r="P137" s="241"/>
      <c r="Q137" s="241"/>
      <c r="R137" s="241"/>
      <c r="S137" s="241"/>
      <c r="T137" s="242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43" t="s">
        <v>135</v>
      </c>
      <c r="AU137" s="243" t="s">
        <v>83</v>
      </c>
      <c r="AV137" s="14" t="s">
        <v>83</v>
      </c>
      <c r="AW137" s="14" t="s">
        <v>35</v>
      </c>
      <c r="AX137" s="14" t="s">
        <v>73</v>
      </c>
      <c r="AY137" s="243" t="s">
        <v>122</v>
      </c>
    </row>
    <row r="138" s="14" customFormat="1">
      <c r="A138" s="14"/>
      <c r="B138" s="233"/>
      <c r="C138" s="234"/>
      <c r="D138" s="224" t="s">
        <v>135</v>
      </c>
      <c r="E138" s="235" t="s">
        <v>19</v>
      </c>
      <c r="F138" s="236" t="s">
        <v>197</v>
      </c>
      <c r="G138" s="234"/>
      <c r="H138" s="237">
        <v>0.57999999999999996</v>
      </c>
      <c r="I138" s="238"/>
      <c r="J138" s="234"/>
      <c r="K138" s="234"/>
      <c r="L138" s="239"/>
      <c r="M138" s="240"/>
      <c r="N138" s="241"/>
      <c r="O138" s="241"/>
      <c r="P138" s="241"/>
      <c r="Q138" s="241"/>
      <c r="R138" s="241"/>
      <c r="S138" s="241"/>
      <c r="T138" s="242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43" t="s">
        <v>135</v>
      </c>
      <c r="AU138" s="243" t="s">
        <v>83</v>
      </c>
      <c r="AV138" s="14" t="s">
        <v>83</v>
      </c>
      <c r="AW138" s="14" t="s">
        <v>35</v>
      </c>
      <c r="AX138" s="14" t="s">
        <v>73</v>
      </c>
      <c r="AY138" s="243" t="s">
        <v>122</v>
      </c>
    </row>
    <row r="139" s="14" customFormat="1">
      <c r="A139" s="14"/>
      <c r="B139" s="233"/>
      <c r="C139" s="234"/>
      <c r="D139" s="224" t="s">
        <v>135</v>
      </c>
      <c r="E139" s="235" t="s">
        <v>19</v>
      </c>
      <c r="F139" s="236" t="s">
        <v>198</v>
      </c>
      <c r="G139" s="234"/>
      <c r="H139" s="237">
        <v>1.8480000000000001</v>
      </c>
      <c r="I139" s="238"/>
      <c r="J139" s="234"/>
      <c r="K139" s="234"/>
      <c r="L139" s="239"/>
      <c r="M139" s="240"/>
      <c r="N139" s="241"/>
      <c r="O139" s="241"/>
      <c r="P139" s="241"/>
      <c r="Q139" s="241"/>
      <c r="R139" s="241"/>
      <c r="S139" s="241"/>
      <c r="T139" s="242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43" t="s">
        <v>135</v>
      </c>
      <c r="AU139" s="243" t="s">
        <v>83</v>
      </c>
      <c r="AV139" s="14" t="s">
        <v>83</v>
      </c>
      <c r="AW139" s="14" t="s">
        <v>35</v>
      </c>
      <c r="AX139" s="14" t="s">
        <v>73</v>
      </c>
      <c r="AY139" s="243" t="s">
        <v>122</v>
      </c>
    </row>
    <row r="140" s="14" customFormat="1">
      <c r="A140" s="14"/>
      <c r="B140" s="233"/>
      <c r="C140" s="234"/>
      <c r="D140" s="224" t="s">
        <v>135</v>
      </c>
      <c r="E140" s="235" t="s">
        <v>19</v>
      </c>
      <c r="F140" s="236" t="s">
        <v>199</v>
      </c>
      <c r="G140" s="234"/>
      <c r="H140" s="237">
        <v>4.6559999999999997</v>
      </c>
      <c r="I140" s="238"/>
      <c r="J140" s="234"/>
      <c r="K140" s="234"/>
      <c r="L140" s="239"/>
      <c r="M140" s="240"/>
      <c r="N140" s="241"/>
      <c r="O140" s="241"/>
      <c r="P140" s="241"/>
      <c r="Q140" s="241"/>
      <c r="R140" s="241"/>
      <c r="S140" s="241"/>
      <c r="T140" s="242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43" t="s">
        <v>135</v>
      </c>
      <c r="AU140" s="243" t="s">
        <v>83</v>
      </c>
      <c r="AV140" s="14" t="s">
        <v>83</v>
      </c>
      <c r="AW140" s="14" t="s">
        <v>35</v>
      </c>
      <c r="AX140" s="14" t="s">
        <v>73</v>
      </c>
      <c r="AY140" s="243" t="s">
        <v>122</v>
      </c>
    </row>
    <row r="141" s="14" customFormat="1">
      <c r="A141" s="14"/>
      <c r="B141" s="233"/>
      <c r="C141" s="234"/>
      <c r="D141" s="224" t="s">
        <v>135</v>
      </c>
      <c r="E141" s="235" t="s">
        <v>19</v>
      </c>
      <c r="F141" s="236" t="s">
        <v>200</v>
      </c>
      <c r="G141" s="234"/>
      <c r="H141" s="237">
        <v>2.2080000000000002</v>
      </c>
      <c r="I141" s="238"/>
      <c r="J141" s="234"/>
      <c r="K141" s="234"/>
      <c r="L141" s="239"/>
      <c r="M141" s="240"/>
      <c r="N141" s="241"/>
      <c r="O141" s="241"/>
      <c r="P141" s="241"/>
      <c r="Q141" s="241"/>
      <c r="R141" s="241"/>
      <c r="S141" s="241"/>
      <c r="T141" s="242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43" t="s">
        <v>135</v>
      </c>
      <c r="AU141" s="243" t="s">
        <v>83</v>
      </c>
      <c r="AV141" s="14" t="s">
        <v>83</v>
      </c>
      <c r="AW141" s="14" t="s">
        <v>35</v>
      </c>
      <c r="AX141" s="14" t="s">
        <v>73</v>
      </c>
      <c r="AY141" s="243" t="s">
        <v>122</v>
      </c>
    </row>
    <row r="142" s="14" customFormat="1">
      <c r="A142" s="14"/>
      <c r="B142" s="233"/>
      <c r="C142" s="234"/>
      <c r="D142" s="224" t="s">
        <v>135</v>
      </c>
      <c r="E142" s="235" t="s">
        <v>19</v>
      </c>
      <c r="F142" s="236" t="s">
        <v>201</v>
      </c>
      <c r="G142" s="234"/>
      <c r="H142" s="237">
        <v>8.6180000000000003</v>
      </c>
      <c r="I142" s="238"/>
      <c r="J142" s="234"/>
      <c r="K142" s="234"/>
      <c r="L142" s="239"/>
      <c r="M142" s="240"/>
      <c r="N142" s="241"/>
      <c r="O142" s="241"/>
      <c r="P142" s="241"/>
      <c r="Q142" s="241"/>
      <c r="R142" s="241"/>
      <c r="S142" s="241"/>
      <c r="T142" s="242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43" t="s">
        <v>135</v>
      </c>
      <c r="AU142" s="243" t="s">
        <v>83</v>
      </c>
      <c r="AV142" s="14" t="s">
        <v>83</v>
      </c>
      <c r="AW142" s="14" t="s">
        <v>35</v>
      </c>
      <c r="AX142" s="14" t="s">
        <v>73</v>
      </c>
      <c r="AY142" s="243" t="s">
        <v>122</v>
      </c>
    </row>
    <row r="143" s="14" customFormat="1">
      <c r="A143" s="14"/>
      <c r="B143" s="233"/>
      <c r="C143" s="234"/>
      <c r="D143" s="224" t="s">
        <v>135</v>
      </c>
      <c r="E143" s="235" t="s">
        <v>19</v>
      </c>
      <c r="F143" s="236" t="s">
        <v>202</v>
      </c>
      <c r="G143" s="234"/>
      <c r="H143" s="237">
        <v>2.1070000000000002</v>
      </c>
      <c r="I143" s="238"/>
      <c r="J143" s="234"/>
      <c r="K143" s="234"/>
      <c r="L143" s="239"/>
      <c r="M143" s="240"/>
      <c r="N143" s="241"/>
      <c r="O143" s="241"/>
      <c r="P143" s="241"/>
      <c r="Q143" s="241"/>
      <c r="R143" s="241"/>
      <c r="S143" s="241"/>
      <c r="T143" s="242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43" t="s">
        <v>135</v>
      </c>
      <c r="AU143" s="243" t="s">
        <v>83</v>
      </c>
      <c r="AV143" s="14" t="s">
        <v>83</v>
      </c>
      <c r="AW143" s="14" t="s">
        <v>35</v>
      </c>
      <c r="AX143" s="14" t="s">
        <v>73</v>
      </c>
      <c r="AY143" s="243" t="s">
        <v>122</v>
      </c>
    </row>
    <row r="144" s="14" customFormat="1">
      <c r="A144" s="14"/>
      <c r="B144" s="233"/>
      <c r="C144" s="234"/>
      <c r="D144" s="224" t="s">
        <v>135</v>
      </c>
      <c r="E144" s="235" t="s">
        <v>19</v>
      </c>
      <c r="F144" s="236" t="s">
        <v>203</v>
      </c>
      <c r="G144" s="234"/>
      <c r="H144" s="237">
        <v>6.25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135</v>
      </c>
      <c r="AU144" s="243" t="s">
        <v>83</v>
      </c>
      <c r="AV144" s="14" t="s">
        <v>83</v>
      </c>
      <c r="AW144" s="14" t="s">
        <v>35</v>
      </c>
      <c r="AX144" s="14" t="s">
        <v>73</v>
      </c>
      <c r="AY144" s="243" t="s">
        <v>122</v>
      </c>
    </row>
    <row r="145" s="14" customFormat="1">
      <c r="A145" s="14"/>
      <c r="B145" s="233"/>
      <c r="C145" s="234"/>
      <c r="D145" s="224" t="s">
        <v>135</v>
      </c>
      <c r="E145" s="235" t="s">
        <v>19</v>
      </c>
      <c r="F145" s="236" t="s">
        <v>204</v>
      </c>
      <c r="G145" s="234"/>
      <c r="H145" s="237">
        <v>5.5300000000000002</v>
      </c>
      <c r="I145" s="238"/>
      <c r="J145" s="234"/>
      <c r="K145" s="234"/>
      <c r="L145" s="239"/>
      <c r="M145" s="240"/>
      <c r="N145" s="241"/>
      <c r="O145" s="241"/>
      <c r="P145" s="241"/>
      <c r="Q145" s="241"/>
      <c r="R145" s="241"/>
      <c r="S145" s="241"/>
      <c r="T145" s="242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43" t="s">
        <v>135</v>
      </c>
      <c r="AU145" s="243" t="s">
        <v>83</v>
      </c>
      <c r="AV145" s="14" t="s">
        <v>83</v>
      </c>
      <c r="AW145" s="14" t="s">
        <v>35</v>
      </c>
      <c r="AX145" s="14" t="s">
        <v>73</v>
      </c>
      <c r="AY145" s="243" t="s">
        <v>122</v>
      </c>
    </row>
    <row r="146" s="14" customFormat="1">
      <c r="A146" s="14"/>
      <c r="B146" s="233"/>
      <c r="C146" s="234"/>
      <c r="D146" s="224" t="s">
        <v>135</v>
      </c>
      <c r="E146" s="235" t="s">
        <v>19</v>
      </c>
      <c r="F146" s="236" t="s">
        <v>205</v>
      </c>
      <c r="G146" s="234"/>
      <c r="H146" s="237">
        <v>5.3860000000000001</v>
      </c>
      <c r="I146" s="238"/>
      <c r="J146" s="234"/>
      <c r="K146" s="234"/>
      <c r="L146" s="239"/>
      <c r="M146" s="240"/>
      <c r="N146" s="241"/>
      <c r="O146" s="241"/>
      <c r="P146" s="241"/>
      <c r="Q146" s="241"/>
      <c r="R146" s="241"/>
      <c r="S146" s="241"/>
      <c r="T146" s="242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43" t="s">
        <v>135</v>
      </c>
      <c r="AU146" s="243" t="s">
        <v>83</v>
      </c>
      <c r="AV146" s="14" t="s">
        <v>83</v>
      </c>
      <c r="AW146" s="14" t="s">
        <v>35</v>
      </c>
      <c r="AX146" s="14" t="s">
        <v>73</v>
      </c>
      <c r="AY146" s="243" t="s">
        <v>122</v>
      </c>
    </row>
    <row r="147" s="14" customFormat="1">
      <c r="A147" s="14"/>
      <c r="B147" s="233"/>
      <c r="C147" s="234"/>
      <c r="D147" s="224" t="s">
        <v>135</v>
      </c>
      <c r="E147" s="235" t="s">
        <v>19</v>
      </c>
      <c r="F147" s="236" t="s">
        <v>206</v>
      </c>
      <c r="G147" s="234"/>
      <c r="H147" s="237">
        <v>2.5379999999999998</v>
      </c>
      <c r="I147" s="238"/>
      <c r="J147" s="234"/>
      <c r="K147" s="234"/>
      <c r="L147" s="239"/>
      <c r="M147" s="240"/>
      <c r="N147" s="241"/>
      <c r="O147" s="241"/>
      <c r="P147" s="241"/>
      <c r="Q147" s="241"/>
      <c r="R147" s="241"/>
      <c r="S147" s="241"/>
      <c r="T147" s="242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43" t="s">
        <v>135</v>
      </c>
      <c r="AU147" s="243" t="s">
        <v>83</v>
      </c>
      <c r="AV147" s="14" t="s">
        <v>83</v>
      </c>
      <c r="AW147" s="14" t="s">
        <v>35</v>
      </c>
      <c r="AX147" s="14" t="s">
        <v>73</v>
      </c>
      <c r="AY147" s="243" t="s">
        <v>122</v>
      </c>
    </row>
    <row r="148" s="14" customFormat="1">
      <c r="A148" s="14"/>
      <c r="B148" s="233"/>
      <c r="C148" s="234"/>
      <c r="D148" s="224" t="s">
        <v>135</v>
      </c>
      <c r="E148" s="235" t="s">
        <v>19</v>
      </c>
      <c r="F148" s="236" t="s">
        <v>207</v>
      </c>
      <c r="G148" s="234"/>
      <c r="H148" s="237">
        <v>2.52</v>
      </c>
      <c r="I148" s="238"/>
      <c r="J148" s="234"/>
      <c r="K148" s="234"/>
      <c r="L148" s="239"/>
      <c r="M148" s="240"/>
      <c r="N148" s="241"/>
      <c r="O148" s="241"/>
      <c r="P148" s="241"/>
      <c r="Q148" s="241"/>
      <c r="R148" s="241"/>
      <c r="S148" s="241"/>
      <c r="T148" s="242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43" t="s">
        <v>135</v>
      </c>
      <c r="AU148" s="243" t="s">
        <v>83</v>
      </c>
      <c r="AV148" s="14" t="s">
        <v>83</v>
      </c>
      <c r="AW148" s="14" t="s">
        <v>35</v>
      </c>
      <c r="AX148" s="14" t="s">
        <v>73</v>
      </c>
      <c r="AY148" s="243" t="s">
        <v>122</v>
      </c>
    </row>
    <row r="149" s="14" customFormat="1">
      <c r="A149" s="14"/>
      <c r="B149" s="233"/>
      <c r="C149" s="234"/>
      <c r="D149" s="224" t="s">
        <v>135</v>
      </c>
      <c r="E149" s="235" t="s">
        <v>19</v>
      </c>
      <c r="F149" s="236" t="s">
        <v>208</v>
      </c>
      <c r="G149" s="234"/>
      <c r="H149" s="237">
        <v>2.2250000000000001</v>
      </c>
      <c r="I149" s="238"/>
      <c r="J149" s="234"/>
      <c r="K149" s="234"/>
      <c r="L149" s="239"/>
      <c r="M149" s="240"/>
      <c r="N149" s="241"/>
      <c r="O149" s="241"/>
      <c r="P149" s="241"/>
      <c r="Q149" s="241"/>
      <c r="R149" s="241"/>
      <c r="S149" s="241"/>
      <c r="T149" s="242"/>
      <c r="U149" s="14"/>
      <c r="V149" s="14"/>
      <c r="W149" s="14"/>
      <c r="X149" s="14"/>
      <c r="Y149" s="14"/>
      <c r="Z149" s="14"/>
      <c r="AA149" s="14"/>
      <c r="AB149" s="14"/>
      <c r="AC149" s="14"/>
      <c r="AD149" s="14"/>
      <c r="AE149" s="14"/>
      <c r="AT149" s="243" t="s">
        <v>135</v>
      </c>
      <c r="AU149" s="243" t="s">
        <v>83</v>
      </c>
      <c r="AV149" s="14" t="s">
        <v>83</v>
      </c>
      <c r="AW149" s="14" t="s">
        <v>35</v>
      </c>
      <c r="AX149" s="14" t="s">
        <v>73</v>
      </c>
      <c r="AY149" s="243" t="s">
        <v>122</v>
      </c>
    </row>
    <row r="150" s="14" customFormat="1">
      <c r="A150" s="14"/>
      <c r="B150" s="233"/>
      <c r="C150" s="234"/>
      <c r="D150" s="224" t="s">
        <v>135</v>
      </c>
      <c r="E150" s="235" t="s">
        <v>19</v>
      </c>
      <c r="F150" s="236" t="s">
        <v>209</v>
      </c>
      <c r="G150" s="234"/>
      <c r="H150" s="237">
        <v>1.1759999999999999</v>
      </c>
      <c r="I150" s="238"/>
      <c r="J150" s="234"/>
      <c r="K150" s="234"/>
      <c r="L150" s="239"/>
      <c r="M150" s="240"/>
      <c r="N150" s="241"/>
      <c r="O150" s="241"/>
      <c r="P150" s="241"/>
      <c r="Q150" s="241"/>
      <c r="R150" s="241"/>
      <c r="S150" s="241"/>
      <c r="T150" s="242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43" t="s">
        <v>135</v>
      </c>
      <c r="AU150" s="243" t="s">
        <v>83</v>
      </c>
      <c r="AV150" s="14" t="s">
        <v>83</v>
      </c>
      <c r="AW150" s="14" t="s">
        <v>35</v>
      </c>
      <c r="AX150" s="14" t="s">
        <v>73</v>
      </c>
      <c r="AY150" s="243" t="s">
        <v>122</v>
      </c>
    </row>
    <row r="151" s="14" customFormat="1">
      <c r="A151" s="14"/>
      <c r="B151" s="233"/>
      <c r="C151" s="234"/>
      <c r="D151" s="224" t="s">
        <v>135</v>
      </c>
      <c r="E151" s="235" t="s">
        <v>19</v>
      </c>
      <c r="F151" s="236" t="s">
        <v>210</v>
      </c>
      <c r="G151" s="234"/>
      <c r="H151" s="237">
        <v>0.88600000000000001</v>
      </c>
      <c r="I151" s="238"/>
      <c r="J151" s="234"/>
      <c r="K151" s="234"/>
      <c r="L151" s="239"/>
      <c r="M151" s="240"/>
      <c r="N151" s="241"/>
      <c r="O151" s="241"/>
      <c r="P151" s="241"/>
      <c r="Q151" s="241"/>
      <c r="R151" s="241"/>
      <c r="S151" s="241"/>
      <c r="T151" s="242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43" t="s">
        <v>135</v>
      </c>
      <c r="AU151" s="243" t="s">
        <v>83</v>
      </c>
      <c r="AV151" s="14" t="s">
        <v>83</v>
      </c>
      <c r="AW151" s="14" t="s">
        <v>35</v>
      </c>
      <c r="AX151" s="14" t="s">
        <v>73</v>
      </c>
      <c r="AY151" s="243" t="s">
        <v>122</v>
      </c>
    </row>
    <row r="152" s="15" customFormat="1">
      <c r="A152" s="15"/>
      <c r="B152" s="244"/>
      <c r="C152" s="245"/>
      <c r="D152" s="224" t="s">
        <v>135</v>
      </c>
      <c r="E152" s="246" t="s">
        <v>19</v>
      </c>
      <c r="F152" s="247" t="s">
        <v>154</v>
      </c>
      <c r="G152" s="245"/>
      <c r="H152" s="248">
        <v>50.495000000000005</v>
      </c>
      <c r="I152" s="249"/>
      <c r="J152" s="245"/>
      <c r="K152" s="245"/>
      <c r="L152" s="250"/>
      <c r="M152" s="251"/>
      <c r="N152" s="252"/>
      <c r="O152" s="252"/>
      <c r="P152" s="252"/>
      <c r="Q152" s="252"/>
      <c r="R152" s="252"/>
      <c r="S152" s="252"/>
      <c r="T152" s="253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54" t="s">
        <v>135</v>
      </c>
      <c r="AU152" s="254" t="s">
        <v>83</v>
      </c>
      <c r="AV152" s="15" t="s">
        <v>131</v>
      </c>
      <c r="AW152" s="15" t="s">
        <v>35</v>
      </c>
      <c r="AX152" s="15" t="s">
        <v>81</v>
      </c>
      <c r="AY152" s="254" t="s">
        <v>122</v>
      </c>
    </row>
    <row r="153" s="2" customFormat="1" ht="24.15" customHeight="1">
      <c r="A153" s="38"/>
      <c r="B153" s="39"/>
      <c r="C153" s="255" t="s">
        <v>211</v>
      </c>
      <c r="D153" s="255" t="s">
        <v>182</v>
      </c>
      <c r="E153" s="256" t="s">
        <v>212</v>
      </c>
      <c r="F153" s="257" t="s">
        <v>213</v>
      </c>
      <c r="G153" s="258" t="s">
        <v>129</v>
      </c>
      <c r="H153" s="259">
        <v>55.545000000000002</v>
      </c>
      <c r="I153" s="260"/>
      <c r="J153" s="261">
        <f>ROUND(I153*H153,2)</f>
        <v>0</v>
      </c>
      <c r="K153" s="257" t="s">
        <v>130</v>
      </c>
      <c r="L153" s="262"/>
      <c r="M153" s="263" t="s">
        <v>19</v>
      </c>
      <c r="N153" s="264" t="s">
        <v>44</v>
      </c>
      <c r="O153" s="84"/>
      <c r="P153" s="213">
        <f>O153*H153</f>
        <v>0</v>
      </c>
      <c r="Q153" s="213">
        <v>0.00089999999999999998</v>
      </c>
      <c r="R153" s="213">
        <f>Q153*H153</f>
        <v>0.0499905</v>
      </c>
      <c r="S153" s="213">
        <v>0</v>
      </c>
      <c r="T153" s="214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15" t="s">
        <v>185</v>
      </c>
      <c r="AT153" s="215" t="s">
        <v>182</v>
      </c>
      <c r="AU153" s="215" t="s">
        <v>83</v>
      </c>
      <c r="AY153" s="17" t="s">
        <v>122</v>
      </c>
      <c r="BE153" s="216">
        <f>IF(N153="základní",J153,0)</f>
        <v>0</v>
      </c>
      <c r="BF153" s="216">
        <f>IF(N153="snížená",J153,0)</f>
        <v>0</v>
      </c>
      <c r="BG153" s="216">
        <f>IF(N153="zákl. přenesená",J153,0)</f>
        <v>0</v>
      </c>
      <c r="BH153" s="216">
        <f>IF(N153="sníž. přenesená",J153,0)</f>
        <v>0</v>
      </c>
      <c r="BI153" s="216">
        <f>IF(N153="nulová",J153,0)</f>
        <v>0</v>
      </c>
      <c r="BJ153" s="17" t="s">
        <v>81</v>
      </c>
      <c r="BK153" s="216">
        <f>ROUND(I153*H153,2)</f>
        <v>0</v>
      </c>
      <c r="BL153" s="17" t="s">
        <v>131</v>
      </c>
      <c r="BM153" s="215" t="s">
        <v>214</v>
      </c>
    </row>
    <row r="154" s="14" customFormat="1">
      <c r="A154" s="14"/>
      <c r="B154" s="233"/>
      <c r="C154" s="234"/>
      <c r="D154" s="224" t="s">
        <v>135</v>
      </c>
      <c r="E154" s="234"/>
      <c r="F154" s="236" t="s">
        <v>215</v>
      </c>
      <c r="G154" s="234"/>
      <c r="H154" s="237">
        <v>55.545000000000002</v>
      </c>
      <c r="I154" s="238"/>
      <c r="J154" s="234"/>
      <c r="K154" s="234"/>
      <c r="L154" s="239"/>
      <c r="M154" s="240"/>
      <c r="N154" s="241"/>
      <c r="O154" s="241"/>
      <c r="P154" s="241"/>
      <c r="Q154" s="241"/>
      <c r="R154" s="241"/>
      <c r="S154" s="241"/>
      <c r="T154" s="242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43" t="s">
        <v>135</v>
      </c>
      <c r="AU154" s="243" t="s">
        <v>83</v>
      </c>
      <c r="AV154" s="14" t="s">
        <v>83</v>
      </c>
      <c r="AW154" s="14" t="s">
        <v>4</v>
      </c>
      <c r="AX154" s="14" t="s">
        <v>81</v>
      </c>
      <c r="AY154" s="243" t="s">
        <v>122</v>
      </c>
    </row>
    <row r="155" s="2" customFormat="1" ht="24.15" customHeight="1">
      <c r="A155" s="38"/>
      <c r="B155" s="39"/>
      <c r="C155" s="204" t="s">
        <v>216</v>
      </c>
      <c r="D155" s="204" t="s">
        <v>126</v>
      </c>
      <c r="E155" s="205" t="s">
        <v>217</v>
      </c>
      <c r="F155" s="206" t="s">
        <v>218</v>
      </c>
      <c r="G155" s="207" t="s">
        <v>191</v>
      </c>
      <c r="H155" s="208">
        <v>405.66199999999998</v>
      </c>
      <c r="I155" s="209"/>
      <c r="J155" s="210">
        <f>ROUND(I155*H155,2)</f>
        <v>0</v>
      </c>
      <c r="K155" s="206" t="s">
        <v>130</v>
      </c>
      <c r="L155" s="44"/>
      <c r="M155" s="211" t="s">
        <v>19</v>
      </c>
      <c r="N155" s="212" t="s">
        <v>44</v>
      </c>
      <c r="O155" s="84"/>
      <c r="P155" s="213">
        <f>O155*H155</f>
        <v>0</v>
      </c>
      <c r="Q155" s="213">
        <v>0</v>
      </c>
      <c r="R155" s="213">
        <f>Q155*H155</f>
        <v>0</v>
      </c>
      <c r="S155" s="213">
        <v>0</v>
      </c>
      <c r="T155" s="214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15" t="s">
        <v>131</v>
      </c>
      <c r="AT155" s="215" t="s">
        <v>126</v>
      </c>
      <c r="AU155" s="215" t="s">
        <v>83</v>
      </c>
      <c r="AY155" s="17" t="s">
        <v>122</v>
      </c>
      <c r="BE155" s="216">
        <f>IF(N155="základní",J155,0)</f>
        <v>0</v>
      </c>
      <c r="BF155" s="216">
        <f>IF(N155="snížená",J155,0)</f>
        <v>0</v>
      </c>
      <c r="BG155" s="216">
        <f>IF(N155="zákl. přenesená",J155,0)</f>
        <v>0</v>
      </c>
      <c r="BH155" s="216">
        <f>IF(N155="sníž. přenesená",J155,0)</f>
        <v>0</v>
      </c>
      <c r="BI155" s="216">
        <f>IF(N155="nulová",J155,0)</f>
        <v>0</v>
      </c>
      <c r="BJ155" s="17" t="s">
        <v>81</v>
      </c>
      <c r="BK155" s="216">
        <f>ROUND(I155*H155,2)</f>
        <v>0</v>
      </c>
      <c r="BL155" s="17" t="s">
        <v>131</v>
      </c>
      <c r="BM155" s="215" t="s">
        <v>219</v>
      </c>
    </row>
    <row r="156" s="2" customFormat="1">
      <c r="A156" s="38"/>
      <c r="B156" s="39"/>
      <c r="C156" s="40"/>
      <c r="D156" s="217" t="s">
        <v>133</v>
      </c>
      <c r="E156" s="40"/>
      <c r="F156" s="218" t="s">
        <v>220</v>
      </c>
      <c r="G156" s="40"/>
      <c r="H156" s="40"/>
      <c r="I156" s="219"/>
      <c r="J156" s="40"/>
      <c r="K156" s="40"/>
      <c r="L156" s="44"/>
      <c r="M156" s="220"/>
      <c r="N156" s="221"/>
      <c r="O156" s="84"/>
      <c r="P156" s="84"/>
      <c r="Q156" s="84"/>
      <c r="R156" s="84"/>
      <c r="S156" s="84"/>
      <c r="T156" s="85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133</v>
      </c>
      <c r="AU156" s="17" t="s">
        <v>83</v>
      </c>
    </row>
    <row r="157" s="14" customFormat="1">
      <c r="A157" s="14"/>
      <c r="B157" s="233"/>
      <c r="C157" s="234"/>
      <c r="D157" s="224" t="s">
        <v>135</v>
      </c>
      <c r="E157" s="235" t="s">
        <v>19</v>
      </c>
      <c r="F157" s="236" t="s">
        <v>221</v>
      </c>
      <c r="G157" s="234"/>
      <c r="H157" s="237">
        <v>23.5</v>
      </c>
      <c r="I157" s="238"/>
      <c r="J157" s="234"/>
      <c r="K157" s="234"/>
      <c r="L157" s="239"/>
      <c r="M157" s="240"/>
      <c r="N157" s="241"/>
      <c r="O157" s="241"/>
      <c r="P157" s="241"/>
      <c r="Q157" s="241"/>
      <c r="R157" s="241"/>
      <c r="S157" s="241"/>
      <c r="T157" s="242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43" t="s">
        <v>135</v>
      </c>
      <c r="AU157" s="243" t="s">
        <v>83</v>
      </c>
      <c r="AV157" s="14" t="s">
        <v>83</v>
      </c>
      <c r="AW157" s="14" t="s">
        <v>35</v>
      </c>
      <c r="AX157" s="14" t="s">
        <v>73</v>
      </c>
      <c r="AY157" s="243" t="s">
        <v>122</v>
      </c>
    </row>
    <row r="158" s="14" customFormat="1">
      <c r="A158" s="14"/>
      <c r="B158" s="233"/>
      <c r="C158" s="234"/>
      <c r="D158" s="224" t="s">
        <v>135</v>
      </c>
      <c r="E158" s="235" t="s">
        <v>19</v>
      </c>
      <c r="F158" s="236" t="s">
        <v>222</v>
      </c>
      <c r="G158" s="234"/>
      <c r="H158" s="237">
        <v>4.75</v>
      </c>
      <c r="I158" s="238"/>
      <c r="J158" s="234"/>
      <c r="K158" s="234"/>
      <c r="L158" s="239"/>
      <c r="M158" s="240"/>
      <c r="N158" s="241"/>
      <c r="O158" s="241"/>
      <c r="P158" s="241"/>
      <c r="Q158" s="241"/>
      <c r="R158" s="241"/>
      <c r="S158" s="241"/>
      <c r="T158" s="242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43" t="s">
        <v>135</v>
      </c>
      <c r="AU158" s="243" t="s">
        <v>83</v>
      </c>
      <c r="AV158" s="14" t="s">
        <v>83</v>
      </c>
      <c r="AW158" s="14" t="s">
        <v>35</v>
      </c>
      <c r="AX158" s="14" t="s">
        <v>73</v>
      </c>
      <c r="AY158" s="243" t="s">
        <v>122</v>
      </c>
    </row>
    <row r="159" s="14" customFormat="1">
      <c r="A159" s="14"/>
      <c r="B159" s="233"/>
      <c r="C159" s="234"/>
      <c r="D159" s="224" t="s">
        <v>135</v>
      </c>
      <c r="E159" s="235" t="s">
        <v>19</v>
      </c>
      <c r="F159" s="236" t="s">
        <v>223</v>
      </c>
      <c r="G159" s="234"/>
      <c r="H159" s="237">
        <v>4.8099999999999996</v>
      </c>
      <c r="I159" s="238"/>
      <c r="J159" s="234"/>
      <c r="K159" s="234"/>
      <c r="L159" s="239"/>
      <c r="M159" s="240"/>
      <c r="N159" s="241"/>
      <c r="O159" s="241"/>
      <c r="P159" s="241"/>
      <c r="Q159" s="241"/>
      <c r="R159" s="241"/>
      <c r="S159" s="241"/>
      <c r="T159" s="242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43" t="s">
        <v>135</v>
      </c>
      <c r="AU159" s="243" t="s">
        <v>83</v>
      </c>
      <c r="AV159" s="14" t="s">
        <v>83</v>
      </c>
      <c r="AW159" s="14" t="s">
        <v>35</v>
      </c>
      <c r="AX159" s="14" t="s">
        <v>73</v>
      </c>
      <c r="AY159" s="243" t="s">
        <v>122</v>
      </c>
    </row>
    <row r="160" s="14" customFormat="1">
      <c r="A160" s="14"/>
      <c r="B160" s="233"/>
      <c r="C160" s="234"/>
      <c r="D160" s="224" t="s">
        <v>135</v>
      </c>
      <c r="E160" s="235" t="s">
        <v>19</v>
      </c>
      <c r="F160" s="236" t="s">
        <v>224</v>
      </c>
      <c r="G160" s="234"/>
      <c r="H160" s="237">
        <v>4.8300000000000001</v>
      </c>
      <c r="I160" s="238"/>
      <c r="J160" s="234"/>
      <c r="K160" s="234"/>
      <c r="L160" s="239"/>
      <c r="M160" s="240"/>
      <c r="N160" s="241"/>
      <c r="O160" s="241"/>
      <c r="P160" s="241"/>
      <c r="Q160" s="241"/>
      <c r="R160" s="241"/>
      <c r="S160" s="241"/>
      <c r="T160" s="242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43" t="s">
        <v>135</v>
      </c>
      <c r="AU160" s="243" t="s">
        <v>83</v>
      </c>
      <c r="AV160" s="14" t="s">
        <v>83</v>
      </c>
      <c r="AW160" s="14" t="s">
        <v>35</v>
      </c>
      <c r="AX160" s="14" t="s">
        <v>73</v>
      </c>
      <c r="AY160" s="243" t="s">
        <v>122</v>
      </c>
    </row>
    <row r="161" s="14" customFormat="1">
      <c r="A161" s="14"/>
      <c r="B161" s="233"/>
      <c r="C161" s="234"/>
      <c r="D161" s="224" t="s">
        <v>135</v>
      </c>
      <c r="E161" s="235" t="s">
        <v>19</v>
      </c>
      <c r="F161" s="236" t="s">
        <v>225</v>
      </c>
      <c r="G161" s="234"/>
      <c r="H161" s="237">
        <v>15.4</v>
      </c>
      <c r="I161" s="238"/>
      <c r="J161" s="234"/>
      <c r="K161" s="234"/>
      <c r="L161" s="239"/>
      <c r="M161" s="240"/>
      <c r="N161" s="241"/>
      <c r="O161" s="241"/>
      <c r="P161" s="241"/>
      <c r="Q161" s="241"/>
      <c r="R161" s="241"/>
      <c r="S161" s="241"/>
      <c r="T161" s="242"/>
      <c r="U161" s="14"/>
      <c r="V161" s="14"/>
      <c r="W161" s="14"/>
      <c r="X161" s="14"/>
      <c r="Y161" s="14"/>
      <c r="Z161" s="14"/>
      <c r="AA161" s="14"/>
      <c r="AB161" s="14"/>
      <c r="AC161" s="14"/>
      <c r="AD161" s="14"/>
      <c r="AE161" s="14"/>
      <c r="AT161" s="243" t="s">
        <v>135</v>
      </c>
      <c r="AU161" s="243" t="s">
        <v>83</v>
      </c>
      <c r="AV161" s="14" t="s">
        <v>83</v>
      </c>
      <c r="AW161" s="14" t="s">
        <v>35</v>
      </c>
      <c r="AX161" s="14" t="s">
        <v>73</v>
      </c>
      <c r="AY161" s="243" t="s">
        <v>122</v>
      </c>
    </row>
    <row r="162" s="14" customFormat="1">
      <c r="A162" s="14"/>
      <c r="B162" s="233"/>
      <c r="C162" s="234"/>
      <c r="D162" s="224" t="s">
        <v>135</v>
      </c>
      <c r="E162" s="235" t="s">
        <v>19</v>
      </c>
      <c r="F162" s="236" t="s">
        <v>226</v>
      </c>
      <c r="G162" s="234"/>
      <c r="H162" s="237">
        <v>38.799999999999997</v>
      </c>
      <c r="I162" s="238"/>
      <c r="J162" s="234"/>
      <c r="K162" s="234"/>
      <c r="L162" s="239"/>
      <c r="M162" s="240"/>
      <c r="N162" s="241"/>
      <c r="O162" s="241"/>
      <c r="P162" s="241"/>
      <c r="Q162" s="241"/>
      <c r="R162" s="241"/>
      <c r="S162" s="241"/>
      <c r="T162" s="242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43" t="s">
        <v>135</v>
      </c>
      <c r="AU162" s="243" t="s">
        <v>83</v>
      </c>
      <c r="AV162" s="14" t="s">
        <v>83</v>
      </c>
      <c r="AW162" s="14" t="s">
        <v>35</v>
      </c>
      <c r="AX162" s="14" t="s">
        <v>73</v>
      </c>
      <c r="AY162" s="243" t="s">
        <v>122</v>
      </c>
    </row>
    <row r="163" s="14" customFormat="1">
      <c r="A163" s="14"/>
      <c r="B163" s="233"/>
      <c r="C163" s="234"/>
      <c r="D163" s="224" t="s">
        <v>135</v>
      </c>
      <c r="E163" s="235" t="s">
        <v>19</v>
      </c>
      <c r="F163" s="236" t="s">
        <v>227</v>
      </c>
      <c r="G163" s="234"/>
      <c r="H163" s="237">
        <v>18.399999999999999</v>
      </c>
      <c r="I163" s="238"/>
      <c r="J163" s="234"/>
      <c r="K163" s="234"/>
      <c r="L163" s="239"/>
      <c r="M163" s="240"/>
      <c r="N163" s="241"/>
      <c r="O163" s="241"/>
      <c r="P163" s="241"/>
      <c r="Q163" s="241"/>
      <c r="R163" s="241"/>
      <c r="S163" s="241"/>
      <c r="T163" s="242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43" t="s">
        <v>135</v>
      </c>
      <c r="AU163" s="243" t="s">
        <v>83</v>
      </c>
      <c r="AV163" s="14" t="s">
        <v>83</v>
      </c>
      <c r="AW163" s="14" t="s">
        <v>35</v>
      </c>
      <c r="AX163" s="14" t="s">
        <v>73</v>
      </c>
      <c r="AY163" s="243" t="s">
        <v>122</v>
      </c>
    </row>
    <row r="164" s="14" customFormat="1">
      <c r="A164" s="14"/>
      <c r="B164" s="233"/>
      <c r="C164" s="234"/>
      <c r="D164" s="224" t="s">
        <v>135</v>
      </c>
      <c r="E164" s="235" t="s">
        <v>19</v>
      </c>
      <c r="F164" s="236" t="s">
        <v>228</v>
      </c>
      <c r="G164" s="234"/>
      <c r="H164" s="237">
        <v>71.819999999999993</v>
      </c>
      <c r="I164" s="238"/>
      <c r="J164" s="234"/>
      <c r="K164" s="234"/>
      <c r="L164" s="239"/>
      <c r="M164" s="240"/>
      <c r="N164" s="241"/>
      <c r="O164" s="241"/>
      <c r="P164" s="241"/>
      <c r="Q164" s="241"/>
      <c r="R164" s="241"/>
      <c r="S164" s="241"/>
      <c r="T164" s="242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43" t="s">
        <v>135</v>
      </c>
      <c r="AU164" s="243" t="s">
        <v>83</v>
      </c>
      <c r="AV164" s="14" t="s">
        <v>83</v>
      </c>
      <c r="AW164" s="14" t="s">
        <v>35</v>
      </c>
      <c r="AX164" s="14" t="s">
        <v>73</v>
      </c>
      <c r="AY164" s="243" t="s">
        <v>122</v>
      </c>
    </row>
    <row r="165" s="14" customFormat="1">
      <c r="A165" s="14"/>
      <c r="B165" s="233"/>
      <c r="C165" s="234"/>
      <c r="D165" s="224" t="s">
        <v>135</v>
      </c>
      <c r="E165" s="235" t="s">
        <v>19</v>
      </c>
      <c r="F165" s="236" t="s">
        <v>229</v>
      </c>
      <c r="G165" s="234"/>
      <c r="H165" s="237">
        <v>17.559999999999999</v>
      </c>
      <c r="I165" s="238"/>
      <c r="J165" s="234"/>
      <c r="K165" s="234"/>
      <c r="L165" s="239"/>
      <c r="M165" s="240"/>
      <c r="N165" s="241"/>
      <c r="O165" s="241"/>
      <c r="P165" s="241"/>
      <c r="Q165" s="241"/>
      <c r="R165" s="241"/>
      <c r="S165" s="241"/>
      <c r="T165" s="242"/>
      <c r="U165" s="14"/>
      <c r="V165" s="14"/>
      <c r="W165" s="14"/>
      <c r="X165" s="14"/>
      <c r="Y165" s="14"/>
      <c r="Z165" s="14"/>
      <c r="AA165" s="14"/>
      <c r="AB165" s="14"/>
      <c r="AC165" s="14"/>
      <c r="AD165" s="14"/>
      <c r="AE165" s="14"/>
      <c r="AT165" s="243" t="s">
        <v>135</v>
      </c>
      <c r="AU165" s="243" t="s">
        <v>83</v>
      </c>
      <c r="AV165" s="14" t="s">
        <v>83</v>
      </c>
      <c r="AW165" s="14" t="s">
        <v>35</v>
      </c>
      <c r="AX165" s="14" t="s">
        <v>73</v>
      </c>
      <c r="AY165" s="243" t="s">
        <v>122</v>
      </c>
    </row>
    <row r="166" s="14" customFormat="1">
      <c r="A166" s="14"/>
      <c r="B166" s="233"/>
      <c r="C166" s="234"/>
      <c r="D166" s="224" t="s">
        <v>135</v>
      </c>
      <c r="E166" s="235" t="s">
        <v>19</v>
      </c>
      <c r="F166" s="236" t="s">
        <v>230</v>
      </c>
      <c r="G166" s="234"/>
      <c r="H166" s="237">
        <v>52.079999999999998</v>
      </c>
      <c r="I166" s="238"/>
      <c r="J166" s="234"/>
      <c r="K166" s="234"/>
      <c r="L166" s="239"/>
      <c r="M166" s="240"/>
      <c r="N166" s="241"/>
      <c r="O166" s="241"/>
      <c r="P166" s="241"/>
      <c r="Q166" s="241"/>
      <c r="R166" s="241"/>
      <c r="S166" s="241"/>
      <c r="T166" s="242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43" t="s">
        <v>135</v>
      </c>
      <c r="AU166" s="243" t="s">
        <v>83</v>
      </c>
      <c r="AV166" s="14" t="s">
        <v>83</v>
      </c>
      <c r="AW166" s="14" t="s">
        <v>35</v>
      </c>
      <c r="AX166" s="14" t="s">
        <v>73</v>
      </c>
      <c r="AY166" s="243" t="s">
        <v>122</v>
      </c>
    </row>
    <row r="167" s="14" customFormat="1">
      <c r="A167" s="14"/>
      <c r="B167" s="233"/>
      <c r="C167" s="234"/>
      <c r="D167" s="224" t="s">
        <v>135</v>
      </c>
      <c r="E167" s="235" t="s">
        <v>19</v>
      </c>
      <c r="F167" s="236" t="s">
        <v>231</v>
      </c>
      <c r="G167" s="234"/>
      <c r="H167" s="237">
        <v>46.079999999999998</v>
      </c>
      <c r="I167" s="238"/>
      <c r="J167" s="234"/>
      <c r="K167" s="234"/>
      <c r="L167" s="239"/>
      <c r="M167" s="240"/>
      <c r="N167" s="241"/>
      <c r="O167" s="241"/>
      <c r="P167" s="241"/>
      <c r="Q167" s="241"/>
      <c r="R167" s="241"/>
      <c r="S167" s="241"/>
      <c r="T167" s="242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43" t="s">
        <v>135</v>
      </c>
      <c r="AU167" s="243" t="s">
        <v>83</v>
      </c>
      <c r="AV167" s="14" t="s">
        <v>83</v>
      </c>
      <c r="AW167" s="14" t="s">
        <v>35</v>
      </c>
      <c r="AX167" s="14" t="s">
        <v>73</v>
      </c>
      <c r="AY167" s="243" t="s">
        <v>122</v>
      </c>
    </row>
    <row r="168" s="14" customFormat="1">
      <c r="A168" s="14"/>
      <c r="B168" s="233"/>
      <c r="C168" s="234"/>
      <c r="D168" s="224" t="s">
        <v>135</v>
      </c>
      <c r="E168" s="235" t="s">
        <v>19</v>
      </c>
      <c r="F168" s="236" t="s">
        <v>232</v>
      </c>
      <c r="G168" s="234"/>
      <c r="H168" s="237">
        <v>44.880000000000003</v>
      </c>
      <c r="I168" s="238"/>
      <c r="J168" s="234"/>
      <c r="K168" s="234"/>
      <c r="L168" s="239"/>
      <c r="M168" s="240"/>
      <c r="N168" s="241"/>
      <c r="O168" s="241"/>
      <c r="P168" s="241"/>
      <c r="Q168" s="241"/>
      <c r="R168" s="241"/>
      <c r="S168" s="241"/>
      <c r="T168" s="242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43" t="s">
        <v>135</v>
      </c>
      <c r="AU168" s="243" t="s">
        <v>83</v>
      </c>
      <c r="AV168" s="14" t="s">
        <v>83</v>
      </c>
      <c r="AW168" s="14" t="s">
        <v>35</v>
      </c>
      <c r="AX168" s="14" t="s">
        <v>73</v>
      </c>
      <c r="AY168" s="243" t="s">
        <v>122</v>
      </c>
    </row>
    <row r="169" s="14" customFormat="1">
      <c r="A169" s="14"/>
      <c r="B169" s="233"/>
      <c r="C169" s="234"/>
      <c r="D169" s="224" t="s">
        <v>135</v>
      </c>
      <c r="E169" s="235" t="s">
        <v>19</v>
      </c>
      <c r="F169" s="236" t="s">
        <v>233</v>
      </c>
      <c r="G169" s="234"/>
      <c r="H169" s="237">
        <v>21.149999999999999</v>
      </c>
      <c r="I169" s="238"/>
      <c r="J169" s="234"/>
      <c r="K169" s="234"/>
      <c r="L169" s="239"/>
      <c r="M169" s="240"/>
      <c r="N169" s="241"/>
      <c r="O169" s="241"/>
      <c r="P169" s="241"/>
      <c r="Q169" s="241"/>
      <c r="R169" s="241"/>
      <c r="S169" s="241"/>
      <c r="T169" s="242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43" t="s">
        <v>135</v>
      </c>
      <c r="AU169" s="243" t="s">
        <v>83</v>
      </c>
      <c r="AV169" s="14" t="s">
        <v>83</v>
      </c>
      <c r="AW169" s="14" t="s">
        <v>35</v>
      </c>
      <c r="AX169" s="14" t="s">
        <v>73</v>
      </c>
      <c r="AY169" s="243" t="s">
        <v>122</v>
      </c>
    </row>
    <row r="170" s="14" customFormat="1">
      <c r="A170" s="14"/>
      <c r="B170" s="233"/>
      <c r="C170" s="234"/>
      <c r="D170" s="224" t="s">
        <v>135</v>
      </c>
      <c r="E170" s="235" t="s">
        <v>19</v>
      </c>
      <c r="F170" s="236" t="s">
        <v>234</v>
      </c>
      <c r="G170" s="234"/>
      <c r="H170" s="237">
        <v>21</v>
      </c>
      <c r="I170" s="238"/>
      <c r="J170" s="234"/>
      <c r="K170" s="234"/>
      <c r="L170" s="239"/>
      <c r="M170" s="240"/>
      <c r="N170" s="241"/>
      <c r="O170" s="241"/>
      <c r="P170" s="241"/>
      <c r="Q170" s="241"/>
      <c r="R170" s="241"/>
      <c r="S170" s="241"/>
      <c r="T170" s="242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3" t="s">
        <v>135</v>
      </c>
      <c r="AU170" s="243" t="s">
        <v>83</v>
      </c>
      <c r="AV170" s="14" t="s">
        <v>83</v>
      </c>
      <c r="AW170" s="14" t="s">
        <v>35</v>
      </c>
      <c r="AX170" s="14" t="s">
        <v>73</v>
      </c>
      <c r="AY170" s="243" t="s">
        <v>122</v>
      </c>
    </row>
    <row r="171" s="14" customFormat="1">
      <c r="A171" s="14"/>
      <c r="B171" s="233"/>
      <c r="C171" s="234"/>
      <c r="D171" s="224" t="s">
        <v>135</v>
      </c>
      <c r="E171" s="235" t="s">
        <v>19</v>
      </c>
      <c r="F171" s="236" t="s">
        <v>235</v>
      </c>
      <c r="G171" s="234"/>
      <c r="H171" s="237">
        <v>18.539999999999999</v>
      </c>
      <c r="I171" s="238"/>
      <c r="J171" s="234"/>
      <c r="K171" s="234"/>
      <c r="L171" s="239"/>
      <c r="M171" s="240"/>
      <c r="N171" s="241"/>
      <c r="O171" s="241"/>
      <c r="P171" s="241"/>
      <c r="Q171" s="241"/>
      <c r="R171" s="241"/>
      <c r="S171" s="241"/>
      <c r="T171" s="242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43" t="s">
        <v>135</v>
      </c>
      <c r="AU171" s="243" t="s">
        <v>83</v>
      </c>
      <c r="AV171" s="14" t="s">
        <v>83</v>
      </c>
      <c r="AW171" s="14" t="s">
        <v>35</v>
      </c>
      <c r="AX171" s="14" t="s">
        <v>73</v>
      </c>
      <c r="AY171" s="243" t="s">
        <v>122</v>
      </c>
    </row>
    <row r="172" s="14" customFormat="1">
      <c r="A172" s="14"/>
      <c r="B172" s="233"/>
      <c r="C172" s="234"/>
      <c r="D172" s="224" t="s">
        <v>135</v>
      </c>
      <c r="E172" s="235" t="s">
        <v>19</v>
      </c>
      <c r="F172" s="236" t="s">
        <v>209</v>
      </c>
      <c r="G172" s="234"/>
      <c r="H172" s="237">
        <v>1.1759999999999999</v>
      </c>
      <c r="I172" s="238"/>
      <c r="J172" s="234"/>
      <c r="K172" s="234"/>
      <c r="L172" s="239"/>
      <c r="M172" s="240"/>
      <c r="N172" s="241"/>
      <c r="O172" s="241"/>
      <c r="P172" s="241"/>
      <c r="Q172" s="241"/>
      <c r="R172" s="241"/>
      <c r="S172" s="241"/>
      <c r="T172" s="242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43" t="s">
        <v>135</v>
      </c>
      <c r="AU172" s="243" t="s">
        <v>83</v>
      </c>
      <c r="AV172" s="14" t="s">
        <v>83</v>
      </c>
      <c r="AW172" s="14" t="s">
        <v>35</v>
      </c>
      <c r="AX172" s="14" t="s">
        <v>73</v>
      </c>
      <c r="AY172" s="243" t="s">
        <v>122</v>
      </c>
    </row>
    <row r="173" s="14" customFormat="1">
      <c r="A173" s="14"/>
      <c r="B173" s="233"/>
      <c r="C173" s="234"/>
      <c r="D173" s="224" t="s">
        <v>135</v>
      </c>
      <c r="E173" s="235" t="s">
        <v>19</v>
      </c>
      <c r="F173" s="236" t="s">
        <v>210</v>
      </c>
      <c r="G173" s="234"/>
      <c r="H173" s="237">
        <v>0.88600000000000001</v>
      </c>
      <c r="I173" s="238"/>
      <c r="J173" s="234"/>
      <c r="K173" s="234"/>
      <c r="L173" s="239"/>
      <c r="M173" s="240"/>
      <c r="N173" s="241"/>
      <c r="O173" s="241"/>
      <c r="P173" s="241"/>
      <c r="Q173" s="241"/>
      <c r="R173" s="241"/>
      <c r="S173" s="241"/>
      <c r="T173" s="242"/>
      <c r="U173" s="14"/>
      <c r="V173" s="14"/>
      <c r="W173" s="14"/>
      <c r="X173" s="14"/>
      <c r="Y173" s="14"/>
      <c r="Z173" s="14"/>
      <c r="AA173" s="14"/>
      <c r="AB173" s="14"/>
      <c r="AC173" s="14"/>
      <c r="AD173" s="14"/>
      <c r="AE173" s="14"/>
      <c r="AT173" s="243" t="s">
        <v>135</v>
      </c>
      <c r="AU173" s="243" t="s">
        <v>83</v>
      </c>
      <c r="AV173" s="14" t="s">
        <v>83</v>
      </c>
      <c r="AW173" s="14" t="s">
        <v>35</v>
      </c>
      <c r="AX173" s="14" t="s">
        <v>73</v>
      </c>
      <c r="AY173" s="243" t="s">
        <v>122</v>
      </c>
    </row>
    <row r="174" s="15" customFormat="1">
      <c r="A174" s="15"/>
      <c r="B174" s="244"/>
      <c r="C174" s="245"/>
      <c r="D174" s="224" t="s">
        <v>135</v>
      </c>
      <c r="E174" s="246" t="s">
        <v>19</v>
      </c>
      <c r="F174" s="247" t="s">
        <v>154</v>
      </c>
      <c r="G174" s="245"/>
      <c r="H174" s="248">
        <v>405.66199999999998</v>
      </c>
      <c r="I174" s="249"/>
      <c r="J174" s="245"/>
      <c r="K174" s="245"/>
      <c r="L174" s="250"/>
      <c r="M174" s="251"/>
      <c r="N174" s="252"/>
      <c r="O174" s="252"/>
      <c r="P174" s="252"/>
      <c r="Q174" s="252"/>
      <c r="R174" s="252"/>
      <c r="S174" s="252"/>
      <c r="T174" s="253"/>
      <c r="U174" s="15"/>
      <c r="V174" s="15"/>
      <c r="W174" s="15"/>
      <c r="X174" s="15"/>
      <c r="Y174" s="15"/>
      <c r="Z174" s="15"/>
      <c r="AA174" s="15"/>
      <c r="AB174" s="15"/>
      <c r="AC174" s="15"/>
      <c r="AD174" s="15"/>
      <c r="AE174" s="15"/>
      <c r="AT174" s="254" t="s">
        <v>135</v>
      </c>
      <c r="AU174" s="254" t="s">
        <v>83</v>
      </c>
      <c r="AV174" s="15" t="s">
        <v>131</v>
      </c>
      <c r="AW174" s="15" t="s">
        <v>35</v>
      </c>
      <c r="AX174" s="15" t="s">
        <v>81</v>
      </c>
      <c r="AY174" s="254" t="s">
        <v>122</v>
      </c>
    </row>
    <row r="175" s="2" customFormat="1" ht="24.15" customHeight="1">
      <c r="A175" s="38"/>
      <c r="B175" s="39"/>
      <c r="C175" s="255" t="s">
        <v>236</v>
      </c>
      <c r="D175" s="255" t="s">
        <v>182</v>
      </c>
      <c r="E175" s="256" t="s">
        <v>237</v>
      </c>
      <c r="F175" s="257" t="s">
        <v>238</v>
      </c>
      <c r="G175" s="258" t="s">
        <v>191</v>
      </c>
      <c r="H175" s="259">
        <v>425.94499999999999</v>
      </c>
      <c r="I175" s="260"/>
      <c r="J175" s="261">
        <f>ROUND(I175*H175,2)</f>
        <v>0</v>
      </c>
      <c r="K175" s="257" t="s">
        <v>130</v>
      </c>
      <c r="L175" s="262"/>
      <c r="M175" s="263" t="s">
        <v>19</v>
      </c>
      <c r="N175" s="264" t="s">
        <v>44</v>
      </c>
      <c r="O175" s="84"/>
      <c r="P175" s="213">
        <f>O175*H175</f>
        <v>0</v>
      </c>
      <c r="Q175" s="213">
        <v>0.00011</v>
      </c>
      <c r="R175" s="213">
        <f>Q175*H175</f>
        <v>0.046853949999999998</v>
      </c>
      <c r="S175" s="213">
        <v>0</v>
      </c>
      <c r="T175" s="214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15" t="s">
        <v>185</v>
      </c>
      <c r="AT175" s="215" t="s">
        <v>182</v>
      </c>
      <c r="AU175" s="215" t="s">
        <v>83</v>
      </c>
      <c r="AY175" s="17" t="s">
        <v>122</v>
      </c>
      <c r="BE175" s="216">
        <f>IF(N175="základní",J175,0)</f>
        <v>0</v>
      </c>
      <c r="BF175" s="216">
        <f>IF(N175="snížená",J175,0)</f>
        <v>0</v>
      </c>
      <c r="BG175" s="216">
        <f>IF(N175="zákl. přenesená",J175,0)</f>
        <v>0</v>
      </c>
      <c r="BH175" s="216">
        <f>IF(N175="sníž. přenesená",J175,0)</f>
        <v>0</v>
      </c>
      <c r="BI175" s="216">
        <f>IF(N175="nulová",J175,0)</f>
        <v>0</v>
      </c>
      <c r="BJ175" s="17" t="s">
        <v>81</v>
      </c>
      <c r="BK175" s="216">
        <f>ROUND(I175*H175,2)</f>
        <v>0</v>
      </c>
      <c r="BL175" s="17" t="s">
        <v>131</v>
      </c>
      <c r="BM175" s="215" t="s">
        <v>239</v>
      </c>
    </row>
    <row r="176" s="14" customFormat="1">
      <c r="A176" s="14"/>
      <c r="B176" s="233"/>
      <c r="C176" s="234"/>
      <c r="D176" s="224" t="s">
        <v>135</v>
      </c>
      <c r="E176" s="234"/>
      <c r="F176" s="236" t="s">
        <v>240</v>
      </c>
      <c r="G176" s="234"/>
      <c r="H176" s="237">
        <v>425.94499999999999</v>
      </c>
      <c r="I176" s="238"/>
      <c r="J176" s="234"/>
      <c r="K176" s="234"/>
      <c r="L176" s="239"/>
      <c r="M176" s="240"/>
      <c r="N176" s="241"/>
      <c r="O176" s="241"/>
      <c r="P176" s="241"/>
      <c r="Q176" s="241"/>
      <c r="R176" s="241"/>
      <c r="S176" s="241"/>
      <c r="T176" s="242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43" t="s">
        <v>135</v>
      </c>
      <c r="AU176" s="243" t="s">
        <v>83</v>
      </c>
      <c r="AV176" s="14" t="s">
        <v>83</v>
      </c>
      <c r="AW176" s="14" t="s">
        <v>4</v>
      </c>
      <c r="AX176" s="14" t="s">
        <v>81</v>
      </c>
      <c r="AY176" s="243" t="s">
        <v>122</v>
      </c>
    </row>
    <row r="177" s="2" customFormat="1" ht="37.8" customHeight="1">
      <c r="A177" s="38"/>
      <c r="B177" s="39"/>
      <c r="C177" s="204" t="s">
        <v>241</v>
      </c>
      <c r="D177" s="204" t="s">
        <v>126</v>
      </c>
      <c r="E177" s="205" t="s">
        <v>242</v>
      </c>
      <c r="F177" s="206" t="s">
        <v>243</v>
      </c>
      <c r="G177" s="207" t="s">
        <v>129</v>
      </c>
      <c r="H177" s="208">
        <v>614.846</v>
      </c>
      <c r="I177" s="209"/>
      <c r="J177" s="210">
        <f>ROUND(I177*H177,2)</f>
        <v>0</v>
      </c>
      <c r="K177" s="206" t="s">
        <v>130</v>
      </c>
      <c r="L177" s="44"/>
      <c r="M177" s="211" t="s">
        <v>19</v>
      </c>
      <c r="N177" s="212" t="s">
        <v>44</v>
      </c>
      <c r="O177" s="84"/>
      <c r="P177" s="213">
        <f>O177*H177</f>
        <v>0</v>
      </c>
      <c r="Q177" s="213">
        <v>0.0033800000000000002</v>
      </c>
      <c r="R177" s="213">
        <f>Q177*H177</f>
        <v>2.0781794800000002</v>
      </c>
      <c r="S177" s="213">
        <v>0</v>
      </c>
      <c r="T177" s="214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15" t="s">
        <v>131</v>
      </c>
      <c r="AT177" s="215" t="s">
        <v>126</v>
      </c>
      <c r="AU177" s="215" t="s">
        <v>83</v>
      </c>
      <c r="AY177" s="17" t="s">
        <v>122</v>
      </c>
      <c r="BE177" s="216">
        <f>IF(N177="základní",J177,0)</f>
        <v>0</v>
      </c>
      <c r="BF177" s="216">
        <f>IF(N177="snížená",J177,0)</f>
        <v>0</v>
      </c>
      <c r="BG177" s="216">
        <f>IF(N177="zákl. přenesená",J177,0)</f>
        <v>0</v>
      </c>
      <c r="BH177" s="216">
        <f>IF(N177="sníž. přenesená",J177,0)</f>
        <v>0</v>
      </c>
      <c r="BI177" s="216">
        <f>IF(N177="nulová",J177,0)</f>
        <v>0</v>
      </c>
      <c r="BJ177" s="17" t="s">
        <v>81</v>
      </c>
      <c r="BK177" s="216">
        <f>ROUND(I177*H177,2)</f>
        <v>0</v>
      </c>
      <c r="BL177" s="17" t="s">
        <v>131</v>
      </c>
      <c r="BM177" s="215" t="s">
        <v>244</v>
      </c>
    </row>
    <row r="178" s="2" customFormat="1">
      <c r="A178" s="38"/>
      <c r="B178" s="39"/>
      <c r="C178" s="40"/>
      <c r="D178" s="217" t="s">
        <v>133</v>
      </c>
      <c r="E178" s="40"/>
      <c r="F178" s="218" t="s">
        <v>245</v>
      </c>
      <c r="G178" s="40"/>
      <c r="H178" s="40"/>
      <c r="I178" s="219"/>
      <c r="J178" s="40"/>
      <c r="K178" s="40"/>
      <c r="L178" s="44"/>
      <c r="M178" s="220"/>
      <c r="N178" s="221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133</v>
      </c>
      <c r="AU178" s="17" t="s">
        <v>83</v>
      </c>
    </row>
    <row r="179" s="2" customFormat="1" ht="33" customHeight="1">
      <c r="A179" s="38"/>
      <c r="B179" s="39"/>
      <c r="C179" s="204" t="s">
        <v>246</v>
      </c>
      <c r="D179" s="204" t="s">
        <v>126</v>
      </c>
      <c r="E179" s="205" t="s">
        <v>247</v>
      </c>
      <c r="F179" s="206" t="s">
        <v>248</v>
      </c>
      <c r="G179" s="207" t="s">
        <v>129</v>
      </c>
      <c r="H179" s="208">
        <v>633.95000000000005</v>
      </c>
      <c r="I179" s="209"/>
      <c r="J179" s="210">
        <f>ROUND(I179*H179,2)</f>
        <v>0</v>
      </c>
      <c r="K179" s="206" t="s">
        <v>130</v>
      </c>
      <c r="L179" s="44"/>
      <c r="M179" s="211" t="s">
        <v>19</v>
      </c>
      <c r="N179" s="212" t="s">
        <v>44</v>
      </c>
      <c r="O179" s="84"/>
      <c r="P179" s="213">
        <f>O179*H179</f>
        <v>0</v>
      </c>
      <c r="Q179" s="213">
        <v>0.018749999999999999</v>
      </c>
      <c r="R179" s="213">
        <f>Q179*H179</f>
        <v>11.8865625</v>
      </c>
      <c r="S179" s="213">
        <v>0</v>
      </c>
      <c r="T179" s="214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15" t="s">
        <v>131</v>
      </c>
      <c r="AT179" s="215" t="s">
        <v>126</v>
      </c>
      <c r="AU179" s="215" t="s">
        <v>83</v>
      </c>
      <c r="AY179" s="17" t="s">
        <v>122</v>
      </c>
      <c r="BE179" s="216">
        <f>IF(N179="základní",J179,0)</f>
        <v>0</v>
      </c>
      <c r="BF179" s="216">
        <f>IF(N179="snížená",J179,0)</f>
        <v>0</v>
      </c>
      <c r="BG179" s="216">
        <f>IF(N179="zákl. přenesená",J179,0)</f>
        <v>0</v>
      </c>
      <c r="BH179" s="216">
        <f>IF(N179="sníž. přenesená",J179,0)</f>
        <v>0</v>
      </c>
      <c r="BI179" s="216">
        <f>IF(N179="nulová",J179,0)</f>
        <v>0</v>
      </c>
      <c r="BJ179" s="17" t="s">
        <v>81</v>
      </c>
      <c r="BK179" s="216">
        <f>ROUND(I179*H179,2)</f>
        <v>0</v>
      </c>
      <c r="BL179" s="17" t="s">
        <v>131</v>
      </c>
      <c r="BM179" s="215" t="s">
        <v>249</v>
      </c>
    </row>
    <row r="180" s="2" customFormat="1">
      <c r="A180" s="38"/>
      <c r="B180" s="39"/>
      <c r="C180" s="40"/>
      <c r="D180" s="217" t="s">
        <v>133</v>
      </c>
      <c r="E180" s="40"/>
      <c r="F180" s="218" t="s">
        <v>250</v>
      </c>
      <c r="G180" s="40"/>
      <c r="H180" s="40"/>
      <c r="I180" s="219"/>
      <c r="J180" s="40"/>
      <c r="K180" s="40"/>
      <c r="L180" s="44"/>
      <c r="M180" s="220"/>
      <c r="N180" s="221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133</v>
      </c>
      <c r="AU180" s="17" t="s">
        <v>83</v>
      </c>
    </row>
    <row r="181" s="2" customFormat="1" ht="33" customHeight="1">
      <c r="A181" s="38"/>
      <c r="B181" s="39"/>
      <c r="C181" s="204" t="s">
        <v>251</v>
      </c>
      <c r="D181" s="204" t="s">
        <v>126</v>
      </c>
      <c r="E181" s="205" t="s">
        <v>252</v>
      </c>
      <c r="F181" s="206" t="s">
        <v>253</v>
      </c>
      <c r="G181" s="207" t="s">
        <v>129</v>
      </c>
      <c r="H181" s="208">
        <v>75.569999999999993</v>
      </c>
      <c r="I181" s="209"/>
      <c r="J181" s="210">
        <f>ROUND(I181*H181,2)</f>
        <v>0</v>
      </c>
      <c r="K181" s="206" t="s">
        <v>19</v>
      </c>
      <c r="L181" s="44"/>
      <c r="M181" s="211" t="s">
        <v>19</v>
      </c>
      <c r="N181" s="212" t="s">
        <v>44</v>
      </c>
      <c r="O181" s="84"/>
      <c r="P181" s="213">
        <f>O181*H181</f>
        <v>0</v>
      </c>
      <c r="Q181" s="213">
        <v>0.050000000000000003</v>
      </c>
      <c r="R181" s="213">
        <f>Q181*H181</f>
        <v>3.7784999999999997</v>
      </c>
      <c r="S181" s="213">
        <v>0</v>
      </c>
      <c r="T181" s="214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15" t="s">
        <v>131</v>
      </c>
      <c r="AT181" s="215" t="s">
        <v>126</v>
      </c>
      <c r="AU181" s="215" t="s">
        <v>83</v>
      </c>
      <c r="AY181" s="17" t="s">
        <v>122</v>
      </c>
      <c r="BE181" s="216">
        <f>IF(N181="základní",J181,0)</f>
        <v>0</v>
      </c>
      <c r="BF181" s="216">
        <f>IF(N181="snížená",J181,0)</f>
        <v>0</v>
      </c>
      <c r="BG181" s="216">
        <f>IF(N181="zákl. přenesená",J181,0)</f>
        <v>0</v>
      </c>
      <c r="BH181" s="216">
        <f>IF(N181="sníž. přenesená",J181,0)</f>
        <v>0</v>
      </c>
      <c r="BI181" s="216">
        <f>IF(N181="nulová",J181,0)</f>
        <v>0</v>
      </c>
      <c r="BJ181" s="17" t="s">
        <v>81</v>
      </c>
      <c r="BK181" s="216">
        <f>ROUND(I181*H181,2)</f>
        <v>0</v>
      </c>
      <c r="BL181" s="17" t="s">
        <v>131</v>
      </c>
      <c r="BM181" s="215" t="s">
        <v>254</v>
      </c>
    </row>
    <row r="182" s="13" customFormat="1">
      <c r="A182" s="13"/>
      <c r="B182" s="222"/>
      <c r="C182" s="223"/>
      <c r="D182" s="224" t="s">
        <v>135</v>
      </c>
      <c r="E182" s="225" t="s">
        <v>19</v>
      </c>
      <c r="F182" s="226" t="s">
        <v>255</v>
      </c>
      <c r="G182" s="223"/>
      <c r="H182" s="225" t="s">
        <v>19</v>
      </c>
      <c r="I182" s="227"/>
      <c r="J182" s="223"/>
      <c r="K182" s="223"/>
      <c r="L182" s="228"/>
      <c r="M182" s="229"/>
      <c r="N182" s="230"/>
      <c r="O182" s="230"/>
      <c r="P182" s="230"/>
      <c r="Q182" s="230"/>
      <c r="R182" s="230"/>
      <c r="S182" s="230"/>
      <c r="T182" s="231"/>
      <c r="U182" s="13"/>
      <c r="V182" s="13"/>
      <c r="W182" s="13"/>
      <c r="X182" s="13"/>
      <c r="Y182" s="13"/>
      <c r="Z182" s="13"/>
      <c r="AA182" s="13"/>
      <c r="AB182" s="13"/>
      <c r="AC182" s="13"/>
      <c r="AD182" s="13"/>
      <c r="AE182" s="13"/>
      <c r="AT182" s="232" t="s">
        <v>135</v>
      </c>
      <c r="AU182" s="232" t="s">
        <v>83</v>
      </c>
      <c r="AV182" s="13" t="s">
        <v>81</v>
      </c>
      <c r="AW182" s="13" t="s">
        <v>35</v>
      </c>
      <c r="AX182" s="13" t="s">
        <v>73</v>
      </c>
      <c r="AY182" s="232" t="s">
        <v>122</v>
      </c>
    </row>
    <row r="183" s="14" customFormat="1">
      <c r="A183" s="14"/>
      <c r="B183" s="233"/>
      <c r="C183" s="234"/>
      <c r="D183" s="224" t="s">
        <v>135</v>
      </c>
      <c r="E183" s="235" t="s">
        <v>19</v>
      </c>
      <c r="F183" s="236" t="s">
        <v>256</v>
      </c>
      <c r="G183" s="234"/>
      <c r="H183" s="237">
        <v>27.449999999999999</v>
      </c>
      <c r="I183" s="238"/>
      <c r="J183" s="234"/>
      <c r="K183" s="234"/>
      <c r="L183" s="239"/>
      <c r="M183" s="240"/>
      <c r="N183" s="241"/>
      <c r="O183" s="241"/>
      <c r="P183" s="241"/>
      <c r="Q183" s="241"/>
      <c r="R183" s="241"/>
      <c r="S183" s="241"/>
      <c r="T183" s="242"/>
      <c r="U183" s="14"/>
      <c r="V183" s="14"/>
      <c r="W183" s="14"/>
      <c r="X183" s="14"/>
      <c r="Y183" s="14"/>
      <c r="Z183" s="14"/>
      <c r="AA183" s="14"/>
      <c r="AB183" s="14"/>
      <c r="AC183" s="14"/>
      <c r="AD183" s="14"/>
      <c r="AE183" s="14"/>
      <c r="AT183" s="243" t="s">
        <v>135</v>
      </c>
      <c r="AU183" s="243" t="s">
        <v>83</v>
      </c>
      <c r="AV183" s="14" t="s">
        <v>83</v>
      </c>
      <c r="AW183" s="14" t="s">
        <v>35</v>
      </c>
      <c r="AX183" s="14" t="s">
        <v>73</v>
      </c>
      <c r="AY183" s="243" t="s">
        <v>122</v>
      </c>
    </row>
    <row r="184" s="13" customFormat="1">
      <c r="A184" s="13"/>
      <c r="B184" s="222"/>
      <c r="C184" s="223"/>
      <c r="D184" s="224" t="s">
        <v>135</v>
      </c>
      <c r="E184" s="225" t="s">
        <v>19</v>
      </c>
      <c r="F184" s="226" t="s">
        <v>257</v>
      </c>
      <c r="G184" s="223"/>
      <c r="H184" s="225" t="s">
        <v>19</v>
      </c>
      <c r="I184" s="227"/>
      <c r="J184" s="223"/>
      <c r="K184" s="223"/>
      <c r="L184" s="228"/>
      <c r="M184" s="229"/>
      <c r="N184" s="230"/>
      <c r="O184" s="230"/>
      <c r="P184" s="230"/>
      <c r="Q184" s="230"/>
      <c r="R184" s="230"/>
      <c r="S184" s="230"/>
      <c r="T184" s="231"/>
      <c r="U184" s="13"/>
      <c r="V184" s="13"/>
      <c r="W184" s="13"/>
      <c r="X184" s="13"/>
      <c r="Y184" s="13"/>
      <c r="Z184" s="13"/>
      <c r="AA184" s="13"/>
      <c r="AB184" s="13"/>
      <c r="AC184" s="13"/>
      <c r="AD184" s="13"/>
      <c r="AE184" s="13"/>
      <c r="AT184" s="232" t="s">
        <v>135</v>
      </c>
      <c r="AU184" s="232" t="s">
        <v>83</v>
      </c>
      <c r="AV184" s="13" t="s">
        <v>81</v>
      </c>
      <c r="AW184" s="13" t="s">
        <v>35</v>
      </c>
      <c r="AX184" s="13" t="s">
        <v>73</v>
      </c>
      <c r="AY184" s="232" t="s">
        <v>122</v>
      </c>
    </row>
    <row r="185" s="14" customFormat="1">
      <c r="A185" s="14"/>
      <c r="B185" s="233"/>
      <c r="C185" s="234"/>
      <c r="D185" s="224" t="s">
        <v>135</v>
      </c>
      <c r="E185" s="235" t="s">
        <v>19</v>
      </c>
      <c r="F185" s="236" t="s">
        <v>258</v>
      </c>
      <c r="G185" s="234"/>
      <c r="H185" s="237">
        <v>48.119999999999997</v>
      </c>
      <c r="I185" s="238"/>
      <c r="J185" s="234"/>
      <c r="K185" s="234"/>
      <c r="L185" s="239"/>
      <c r="M185" s="240"/>
      <c r="N185" s="241"/>
      <c r="O185" s="241"/>
      <c r="P185" s="241"/>
      <c r="Q185" s="241"/>
      <c r="R185" s="241"/>
      <c r="S185" s="241"/>
      <c r="T185" s="242"/>
      <c r="U185" s="14"/>
      <c r="V185" s="14"/>
      <c r="W185" s="14"/>
      <c r="X185" s="14"/>
      <c r="Y185" s="14"/>
      <c r="Z185" s="14"/>
      <c r="AA185" s="14"/>
      <c r="AB185" s="14"/>
      <c r="AC185" s="14"/>
      <c r="AD185" s="14"/>
      <c r="AE185" s="14"/>
      <c r="AT185" s="243" t="s">
        <v>135</v>
      </c>
      <c r="AU185" s="243" t="s">
        <v>83</v>
      </c>
      <c r="AV185" s="14" t="s">
        <v>83</v>
      </c>
      <c r="AW185" s="14" t="s">
        <v>35</v>
      </c>
      <c r="AX185" s="14" t="s">
        <v>73</v>
      </c>
      <c r="AY185" s="243" t="s">
        <v>122</v>
      </c>
    </row>
    <row r="186" s="15" customFormat="1">
      <c r="A186" s="15"/>
      <c r="B186" s="244"/>
      <c r="C186" s="245"/>
      <c r="D186" s="224" t="s">
        <v>135</v>
      </c>
      <c r="E186" s="246" t="s">
        <v>19</v>
      </c>
      <c r="F186" s="247" t="s">
        <v>154</v>
      </c>
      <c r="G186" s="245"/>
      <c r="H186" s="248">
        <v>75.569999999999993</v>
      </c>
      <c r="I186" s="249"/>
      <c r="J186" s="245"/>
      <c r="K186" s="245"/>
      <c r="L186" s="250"/>
      <c r="M186" s="251"/>
      <c r="N186" s="252"/>
      <c r="O186" s="252"/>
      <c r="P186" s="252"/>
      <c r="Q186" s="252"/>
      <c r="R186" s="252"/>
      <c r="S186" s="252"/>
      <c r="T186" s="253"/>
      <c r="U186" s="15"/>
      <c r="V186" s="15"/>
      <c r="W186" s="15"/>
      <c r="X186" s="15"/>
      <c r="Y186" s="15"/>
      <c r="Z186" s="15"/>
      <c r="AA186" s="15"/>
      <c r="AB186" s="15"/>
      <c r="AC186" s="15"/>
      <c r="AD186" s="15"/>
      <c r="AE186" s="15"/>
      <c r="AT186" s="254" t="s">
        <v>135</v>
      </c>
      <c r="AU186" s="254" t="s">
        <v>83</v>
      </c>
      <c r="AV186" s="15" t="s">
        <v>131</v>
      </c>
      <c r="AW186" s="15" t="s">
        <v>35</v>
      </c>
      <c r="AX186" s="15" t="s">
        <v>81</v>
      </c>
      <c r="AY186" s="254" t="s">
        <v>122</v>
      </c>
    </row>
    <row r="187" s="2" customFormat="1" ht="24.15" customHeight="1">
      <c r="A187" s="38"/>
      <c r="B187" s="39"/>
      <c r="C187" s="204" t="s">
        <v>259</v>
      </c>
      <c r="D187" s="204" t="s">
        <v>126</v>
      </c>
      <c r="E187" s="205" t="s">
        <v>260</v>
      </c>
      <c r="F187" s="206" t="s">
        <v>261</v>
      </c>
      <c r="G187" s="207" t="s">
        <v>129</v>
      </c>
      <c r="H187" s="208">
        <v>75.569999999999993</v>
      </c>
      <c r="I187" s="209"/>
      <c r="J187" s="210">
        <f>ROUND(I187*H187,2)</f>
        <v>0</v>
      </c>
      <c r="K187" s="206" t="s">
        <v>130</v>
      </c>
      <c r="L187" s="44"/>
      <c r="M187" s="211" t="s">
        <v>19</v>
      </c>
      <c r="N187" s="212" t="s">
        <v>44</v>
      </c>
      <c r="O187" s="84"/>
      <c r="P187" s="213">
        <f>O187*H187</f>
        <v>0</v>
      </c>
      <c r="Q187" s="213">
        <v>0.0027299999999999998</v>
      </c>
      <c r="R187" s="213">
        <f>Q187*H187</f>
        <v>0.20630609999999997</v>
      </c>
      <c r="S187" s="213">
        <v>0</v>
      </c>
      <c r="T187" s="214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15" t="s">
        <v>131</v>
      </c>
      <c r="AT187" s="215" t="s">
        <v>126</v>
      </c>
      <c r="AU187" s="215" t="s">
        <v>83</v>
      </c>
      <c r="AY187" s="17" t="s">
        <v>122</v>
      </c>
      <c r="BE187" s="216">
        <f>IF(N187="základní",J187,0)</f>
        <v>0</v>
      </c>
      <c r="BF187" s="216">
        <f>IF(N187="snížená",J187,0)</f>
        <v>0</v>
      </c>
      <c r="BG187" s="216">
        <f>IF(N187="zákl. přenesená",J187,0)</f>
        <v>0</v>
      </c>
      <c r="BH187" s="216">
        <f>IF(N187="sníž. přenesená",J187,0)</f>
        <v>0</v>
      </c>
      <c r="BI187" s="216">
        <f>IF(N187="nulová",J187,0)</f>
        <v>0</v>
      </c>
      <c r="BJ187" s="17" t="s">
        <v>81</v>
      </c>
      <c r="BK187" s="216">
        <f>ROUND(I187*H187,2)</f>
        <v>0</v>
      </c>
      <c r="BL187" s="17" t="s">
        <v>131</v>
      </c>
      <c r="BM187" s="215" t="s">
        <v>262</v>
      </c>
    </row>
    <row r="188" s="2" customFormat="1">
      <c r="A188" s="38"/>
      <c r="B188" s="39"/>
      <c r="C188" s="40"/>
      <c r="D188" s="217" t="s">
        <v>133</v>
      </c>
      <c r="E188" s="40"/>
      <c r="F188" s="218" t="s">
        <v>263</v>
      </c>
      <c r="G188" s="40"/>
      <c r="H188" s="40"/>
      <c r="I188" s="219"/>
      <c r="J188" s="40"/>
      <c r="K188" s="40"/>
      <c r="L188" s="44"/>
      <c r="M188" s="220"/>
      <c r="N188" s="221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133</v>
      </c>
      <c r="AU188" s="17" t="s">
        <v>83</v>
      </c>
    </row>
    <row r="189" s="12" customFormat="1" ht="22.8" customHeight="1">
      <c r="A189" s="12"/>
      <c r="B189" s="188"/>
      <c r="C189" s="189"/>
      <c r="D189" s="190" t="s">
        <v>72</v>
      </c>
      <c r="E189" s="202" t="s">
        <v>264</v>
      </c>
      <c r="F189" s="202" t="s">
        <v>265</v>
      </c>
      <c r="G189" s="189"/>
      <c r="H189" s="189"/>
      <c r="I189" s="192"/>
      <c r="J189" s="203">
        <f>BK189</f>
        <v>0</v>
      </c>
      <c r="K189" s="189"/>
      <c r="L189" s="194"/>
      <c r="M189" s="195"/>
      <c r="N189" s="196"/>
      <c r="O189" s="196"/>
      <c r="P189" s="197">
        <f>SUM(P190:P235)</f>
        <v>0</v>
      </c>
      <c r="Q189" s="196"/>
      <c r="R189" s="197">
        <f>SUM(R190:R235)</f>
        <v>0</v>
      </c>
      <c r="S189" s="196"/>
      <c r="T189" s="198">
        <f>SUM(T190:T235)</f>
        <v>66.440826000000001</v>
      </c>
      <c r="U189" s="12"/>
      <c r="V189" s="12"/>
      <c r="W189" s="12"/>
      <c r="X189" s="12"/>
      <c r="Y189" s="12"/>
      <c r="Z189" s="12"/>
      <c r="AA189" s="12"/>
      <c r="AB189" s="12"/>
      <c r="AC189" s="12"/>
      <c r="AD189" s="12"/>
      <c r="AE189" s="12"/>
      <c r="AR189" s="199" t="s">
        <v>81</v>
      </c>
      <c r="AT189" s="200" t="s">
        <v>72</v>
      </c>
      <c r="AU189" s="200" t="s">
        <v>81</v>
      </c>
      <c r="AY189" s="199" t="s">
        <v>122</v>
      </c>
      <c r="BK189" s="201">
        <f>SUM(BK190:BK235)</f>
        <v>0</v>
      </c>
    </row>
    <row r="190" s="2" customFormat="1" ht="44.25" customHeight="1">
      <c r="A190" s="38"/>
      <c r="B190" s="39"/>
      <c r="C190" s="204" t="s">
        <v>266</v>
      </c>
      <c r="D190" s="204" t="s">
        <v>126</v>
      </c>
      <c r="E190" s="205" t="s">
        <v>267</v>
      </c>
      <c r="F190" s="206" t="s">
        <v>268</v>
      </c>
      <c r="G190" s="207" t="s">
        <v>129</v>
      </c>
      <c r="H190" s="208">
        <v>645.58799999999997</v>
      </c>
      <c r="I190" s="209"/>
      <c r="J190" s="210">
        <f>ROUND(I190*H190,2)</f>
        <v>0</v>
      </c>
      <c r="K190" s="206" t="s">
        <v>130</v>
      </c>
      <c r="L190" s="44"/>
      <c r="M190" s="211" t="s">
        <v>19</v>
      </c>
      <c r="N190" s="212" t="s">
        <v>44</v>
      </c>
      <c r="O190" s="84"/>
      <c r="P190" s="213">
        <f>O190*H190</f>
        <v>0</v>
      </c>
      <c r="Q190" s="213">
        <v>0</v>
      </c>
      <c r="R190" s="213">
        <f>Q190*H190</f>
        <v>0</v>
      </c>
      <c r="S190" s="213">
        <v>0</v>
      </c>
      <c r="T190" s="214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15" t="s">
        <v>131</v>
      </c>
      <c r="AT190" s="215" t="s">
        <v>126</v>
      </c>
      <c r="AU190" s="215" t="s">
        <v>83</v>
      </c>
      <c r="AY190" s="17" t="s">
        <v>122</v>
      </c>
      <c r="BE190" s="216">
        <f>IF(N190="základní",J190,0)</f>
        <v>0</v>
      </c>
      <c r="BF190" s="216">
        <f>IF(N190="snížená",J190,0)</f>
        <v>0</v>
      </c>
      <c r="BG190" s="216">
        <f>IF(N190="zákl. přenesená",J190,0)</f>
        <v>0</v>
      </c>
      <c r="BH190" s="216">
        <f>IF(N190="sníž. přenesená",J190,0)</f>
        <v>0</v>
      </c>
      <c r="BI190" s="216">
        <f>IF(N190="nulová",J190,0)</f>
        <v>0</v>
      </c>
      <c r="BJ190" s="17" t="s">
        <v>81</v>
      </c>
      <c r="BK190" s="216">
        <f>ROUND(I190*H190,2)</f>
        <v>0</v>
      </c>
      <c r="BL190" s="17" t="s">
        <v>131</v>
      </c>
      <c r="BM190" s="215" t="s">
        <v>269</v>
      </c>
    </row>
    <row r="191" s="2" customFormat="1">
      <c r="A191" s="38"/>
      <c r="B191" s="39"/>
      <c r="C191" s="40"/>
      <c r="D191" s="217" t="s">
        <v>133</v>
      </c>
      <c r="E191" s="40"/>
      <c r="F191" s="218" t="s">
        <v>270</v>
      </c>
      <c r="G191" s="40"/>
      <c r="H191" s="40"/>
      <c r="I191" s="219"/>
      <c r="J191" s="40"/>
      <c r="K191" s="40"/>
      <c r="L191" s="44"/>
      <c r="M191" s="220"/>
      <c r="N191" s="221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133</v>
      </c>
      <c r="AU191" s="17" t="s">
        <v>83</v>
      </c>
    </row>
    <row r="192" s="14" customFormat="1">
      <c r="A192" s="14"/>
      <c r="B192" s="233"/>
      <c r="C192" s="234"/>
      <c r="D192" s="224" t="s">
        <v>135</v>
      </c>
      <c r="E192" s="235" t="s">
        <v>19</v>
      </c>
      <c r="F192" s="236" t="s">
        <v>271</v>
      </c>
      <c r="G192" s="234"/>
      <c r="H192" s="237">
        <v>645.58799999999997</v>
      </c>
      <c r="I192" s="238"/>
      <c r="J192" s="234"/>
      <c r="K192" s="234"/>
      <c r="L192" s="239"/>
      <c r="M192" s="240"/>
      <c r="N192" s="241"/>
      <c r="O192" s="241"/>
      <c r="P192" s="241"/>
      <c r="Q192" s="241"/>
      <c r="R192" s="241"/>
      <c r="S192" s="241"/>
      <c r="T192" s="242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43" t="s">
        <v>135</v>
      </c>
      <c r="AU192" s="243" t="s">
        <v>83</v>
      </c>
      <c r="AV192" s="14" t="s">
        <v>83</v>
      </c>
      <c r="AW192" s="14" t="s">
        <v>35</v>
      </c>
      <c r="AX192" s="14" t="s">
        <v>81</v>
      </c>
      <c r="AY192" s="243" t="s">
        <v>122</v>
      </c>
    </row>
    <row r="193" s="2" customFormat="1" ht="55.5" customHeight="1">
      <c r="A193" s="38"/>
      <c r="B193" s="39"/>
      <c r="C193" s="204" t="s">
        <v>272</v>
      </c>
      <c r="D193" s="204" t="s">
        <v>126</v>
      </c>
      <c r="E193" s="205" t="s">
        <v>273</v>
      </c>
      <c r="F193" s="206" t="s">
        <v>274</v>
      </c>
      <c r="G193" s="207" t="s">
        <v>129</v>
      </c>
      <c r="H193" s="208">
        <v>77470.559999999998</v>
      </c>
      <c r="I193" s="209"/>
      <c r="J193" s="210">
        <f>ROUND(I193*H193,2)</f>
        <v>0</v>
      </c>
      <c r="K193" s="206" t="s">
        <v>130</v>
      </c>
      <c r="L193" s="44"/>
      <c r="M193" s="211" t="s">
        <v>19</v>
      </c>
      <c r="N193" s="212" t="s">
        <v>44</v>
      </c>
      <c r="O193" s="84"/>
      <c r="P193" s="213">
        <f>O193*H193</f>
        <v>0</v>
      </c>
      <c r="Q193" s="213">
        <v>0</v>
      </c>
      <c r="R193" s="213">
        <f>Q193*H193</f>
        <v>0</v>
      </c>
      <c r="S193" s="213">
        <v>0</v>
      </c>
      <c r="T193" s="214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15" t="s">
        <v>131</v>
      </c>
      <c r="AT193" s="215" t="s">
        <v>126</v>
      </c>
      <c r="AU193" s="215" t="s">
        <v>83</v>
      </c>
      <c r="AY193" s="17" t="s">
        <v>122</v>
      </c>
      <c r="BE193" s="216">
        <f>IF(N193="základní",J193,0)</f>
        <v>0</v>
      </c>
      <c r="BF193" s="216">
        <f>IF(N193="snížená",J193,0)</f>
        <v>0</v>
      </c>
      <c r="BG193" s="216">
        <f>IF(N193="zákl. přenesená",J193,0)</f>
        <v>0</v>
      </c>
      <c r="BH193" s="216">
        <f>IF(N193="sníž. přenesená",J193,0)</f>
        <v>0</v>
      </c>
      <c r="BI193" s="216">
        <f>IF(N193="nulová",J193,0)</f>
        <v>0</v>
      </c>
      <c r="BJ193" s="17" t="s">
        <v>81</v>
      </c>
      <c r="BK193" s="216">
        <f>ROUND(I193*H193,2)</f>
        <v>0</v>
      </c>
      <c r="BL193" s="17" t="s">
        <v>131</v>
      </c>
      <c r="BM193" s="215" t="s">
        <v>275</v>
      </c>
    </row>
    <row r="194" s="2" customFormat="1">
      <c r="A194" s="38"/>
      <c r="B194" s="39"/>
      <c r="C194" s="40"/>
      <c r="D194" s="217" t="s">
        <v>133</v>
      </c>
      <c r="E194" s="40"/>
      <c r="F194" s="218" t="s">
        <v>276</v>
      </c>
      <c r="G194" s="40"/>
      <c r="H194" s="40"/>
      <c r="I194" s="219"/>
      <c r="J194" s="40"/>
      <c r="K194" s="40"/>
      <c r="L194" s="44"/>
      <c r="M194" s="220"/>
      <c r="N194" s="221"/>
      <c r="O194" s="84"/>
      <c r="P194" s="84"/>
      <c r="Q194" s="84"/>
      <c r="R194" s="84"/>
      <c r="S194" s="84"/>
      <c r="T194" s="85"/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T194" s="17" t="s">
        <v>133</v>
      </c>
      <c r="AU194" s="17" t="s">
        <v>83</v>
      </c>
    </row>
    <row r="195" s="14" customFormat="1">
      <c r="A195" s="14"/>
      <c r="B195" s="233"/>
      <c r="C195" s="234"/>
      <c r="D195" s="224" t="s">
        <v>135</v>
      </c>
      <c r="E195" s="235" t="s">
        <v>19</v>
      </c>
      <c r="F195" s="236" t="s">
        <v>277</v>
      </c>
      <c r="G195" s="234"/>
      <c r="H195" s="237">
        <v>77470.559999999998</v>
      </c>
      <c r="I195" s="238"/>
      <c r="J195" s="234"/>
      <c r="K195" s="234"/>
      <c r="L195" s="239"/>
      <c r="M195" s="240"/>
      <c r="N195" s="241"/>
      <c r="O195" s="241"/>
      <c r="P195" s="241"/>
      <c r="Q195" s="241"/>
      <c r="R195" s="241"/>
      <c r="S195" s="241"/>
      <c r="T195" s="242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43" t="s">
        <v>135</v>
      </c>
      <c r="AU195" s="243" t="s">
        <v>83</v>
      </c>
      <c r="AV195" s="14" t="s">
        <v>83</v>
      </c>
      <c r="AW195" s="14" t="s">
        <v>35</v>
      </c>
      <c r="AX195" s="14" t="s">
        <v>81</v>
      </c>
      <c r="AY195" s="243" t="s">
        <v>122</v>
      </c>
    </row>
    <row r="196" s="2" customFormat="1" ht="44.25" customHeight="1">
      <c r="A196" s="38"/>
      <c r="B196" s="39"/>
      <c r="C196" s="204" t="s">
        <v>278</v>
      </c>
      <c r="D196" s="204" t="s">
        <v>126</v>
      </c>
      <c r="E196" s="205" t="s">
        <v>279</v>
      </c>
      <c r="F196" s="206" t="s">
        <v>280</v>
      </c>
      <c r="G196" s="207" t="s">
        <v>129</v>
      </c>
      <c r="H196" s="208">
        <v>645.58799999999997</v>
      </c>
      <c r="I196" s="209"/>
      <c r="J196" s="210">
        <f>ROUND(I196*H196,2)</f>
        <v>0</v>
      </c>
      <c r="K196" s="206" t="s">
        <v>130</v>
      </c>
      <c r="L196" s="44"/>
      <c r="M196" s="211" t="s">
        <v>19</v>
      </c>
      <c r="N196" s="212" t="s">
        <v>44</v>
      </c>
      <c r="O196" s="84"/>
      <c r="P196" s="213">
        <f>O196*H196</f>
        <v>0</v>
      </c>
      <c r="Q196" s="213">
        <v>0</v>
      </c>
      <c r="R196" s="213">
        <f>Q196*H196</f>
        <v>0</v>
      </c>
      <c r="S196" s="213">
        <v>0</v>
      </c>
      <c r="T196" s="214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15" t="s">
        <v>131</v>
      </c>
      <c r="AT196" s="215" t="s">
        <v>126</v>
      </c>
      <c r="AU196" s="215" t="s">
        <v>83</v>
      </c>
      <c r="AY196" s="17" t="s">
        <v>122</v>
      </c>
      <c r="BE196" s="216">
        <f>IF(N196="základní",J196,0)</f>
        <v>0</v>
      </c>
      <c r="BF196" s="216">
        <f>IF(N196="snížená",J196,0)</f>
        <v>0</v>
      </c>
      <c r="BG196" s="216">
        <f>IF(N196="zákl. přenesená",J196,0)</f>
        <v>0</v>
      </c>
      <c r="BH196" s="216">
        <f>IF(N196="sníž. přenesená",J196,0)</f>
        <v>0</v>
      </c>
      <c r="BI196" s="216">
        <f>IF(N196="nulová",J196,0)</f>
        <v>0</v>
      </c>
      <c r="BJ196" s="17" t="s">
        <v>81</v>
      </c>
      <c r="BK196" s="216">
        <f>ROUND(I196*H196,2)</f>
        <v>0</v>
      </c>
      <c r="BL196" s="17" t="s">
        <v>131</v>
      </c>
      <c r="BM196" s="215" t="s">
        <v>281</v>
      </c>
    </row>
    <row r="197" s="2" customFormat="1">
      <c r="A197" s="38"/>
      <c r="B197" s="39"/>
      <c r="C197" s="40"/>
      <c r="D197" s="217" t="s">
        <v>133</v>
      </c>
      <c r="E197" s="40"/>
      <c r="F197" s="218" t="s">
        <v>282</v>
      </c>
      <c r="G197" s="40"/>
      <c r="H197" s="40"/>
      <c r="I197" s="219"/>
      <c r="J197" s="40"/>
      <c r="K197" s="40"/>
      <c r="L197" s="44"/>
      <c r="M197" s="220"/>
      <c r="N197" s="221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133</v>
      </c>
      <c r="AU197" s="17" t="s">
        <v>83</v>
      </c>
    </row>
    <row r="198" s="2" customFormat="1" ht="24.15" customHeight="1">
      <c r="A198" s="38"/>
      <c r="B198" s="39"/>
      <c r="C198" s="204" t="s">
        <v>283</v>
      </c>
      <c r="D198" s="204" t="s">
        <v>126</v>
      </c>
      <c r="E198" s="205" t="s">
        <v>284</v>
      </c>
      <c r="F198" s="206" t="s">
        <v>285</v>
      </c>
      <c r="G198" s="207" t="s">
        <v>129</v>
      </c>
      <c r="H198" s="208">
        <v>645.58799999999997</v>
      </c>
      <c r="I198" s="209"/>
      <c r="J198" s="210">
        <f>ROUND(I198*H198,2)</f>
        <v>0</v>
      </c>
      <c r="K198" s="206" t="s">
        <v>130</v>
      </c>
      <c r="L198" s="44"/>
      <c r="M198" s="211" t="s">
        <v>19</v>
      </c>
      <c r="N198" s="212" t="s">
        <v>44</v>
      </c>
      <c r="O198" s="84"/>
      <c r="P198" s="213">
        <f>O198*H198</f>
        <v>0</v>
      </c>
      <c r="Q198" s="213">
        <v>0</v>
      </c>
      <c r="R198" s="213">
        <f>Q198*H198</f>
        <v>0</v>
      </c>
      <c r="S198" s="213">
        <v>0</v>
      </c>
      <c r="T198" s="214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15" t="s">
        <v>131</v>
      </c>
      <c r="AT198" s="215" t="s">
        <v>126</v>
      </c>
      <c r="AU198" s="215" t="s">
        <v>83</v>
      </c>
      <c r="AY198" s="17" t="s">
        <v>122</v>
      </c>
      <c r="BE198" s="216">
        <f>IF(N198="základní",J198,0)</f>
        <v>0</v>
      </c>
      <c r="BF198" s="216">
        <f>IF(N198="snížená",J198,0)</f>
        <v>0</v>
      </c>
      <c r="BG198" s="216">
        <f>IF(N198="zákl. přenesená",J198,0)</f>
        <v>0</v>
      </c>
      <c r="BH198" s="216">
        <f>IF(N198="sníž. přenesená",J198,0)</f>
        <v>0</v>
      </c>
      <c r="BI198" s="216">
        <f>IF(N198="nulová",J198,0)</f>
        <v>0</v>
      </c>
      <c r="BJ198" s="17" t="s">
        <v>81</v>
      </c>
      <c r="BK198" s="216">
        <f>ROUND(I198*H198,2)</f>
        <v>0</v>
      </c>
      <c r="BL198" s="17" t="s">
        <v>131</v>
      </c>
      <c r="BM198" s="215" t="s">
        <v>286</v>
      </c>
    </row>
    <row r="199" s="2" customFormat="1">
      <c r="A199" s="38"/>
      <c r="B199" s="39"/>
      <c r="C199" s="40"/>
      <c r="D199" s="217" t="s">
        <v>133</v>
      </c>
      <c r="E199" s="40"/>
      <c r="F199" s="218" t="s">
        <v>287</v>
      </c>
      <c r="G199" s="40"/>
      <c r="H199" s="40"/>
      <c r="I199" s="219"/>
      <c r="J199" s="40"/>
      <c r="K199" s="40"/>
      <c r="L199" s="44"/>
      <c r="M199" s="220"/>
      <c r="N199" s="221"/>
      <c r="O199" s="84"/>
      <c r="P199" s="84"/>
      <c r="Q199" s="84"/>
      <c r="R199" s="84"/>
      <c r="S199" s="84"/>
      <c r="T199" s="85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133</v>
      </c>
      <c r="AU199" s="17" t="s">
        <v>83</v>
      </c>
    </row>
    <row r="200" s="2" customFormat="1" ht="24.15" customHeight="1">
      <c r="A200" s="38"/>
      <c r="B200" s="39"/>
      <c r="C200" s="204" t="s">
        <v>288</v>
      </c>
      <c r="D200" s="204" t="s">
        <v>126</v>
      </c>
      <c r="E200" s="205" t="s">
        <v>289</v>
      </c>
      <c r="F200" s="206" t="s">
        <v>290</v>
      </c>
      <c r="G200" s="207" t="s">
        <v>129</v>
      </c>
      <c r="H200" s="208">
        <v>77470.559999999998</v>
      </c>
      <c r="I200" s="209"/>
      <c r="J200" s="210">
        <f>ROUND(I200*H200,2)</f>
        <v>0</v>
      </c>
      <c r="K200" s="206" t="s">
        <v>130</v>
      </c>
      <c r="L200" s="44"/>
      <c r="M200" s="211" t="s">
        <v>19</v>
      </c>
      <c r="N200" s="212" t="s">
        <v>44</v>
      </c>
      <c r="O200" s="84"/>
      <c r="P200" s="213">
        <f>O200*H200</f>
        <v>0</v>
      </c>
      <c r="Q200" s="213">
        <v>0</v>
      </c>
      <c r="R200" s="213">
        <f>Q200*H200</f>
        <v>0</v>
      </c>
      <c r="S200" s="213">
        <v>0</v>
      </c>
      <c r="T200" s="214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15" t="s">
        <v>131</v>
      </c>
      <c r="AT200" s="215" t="s">
        <v>126</v>
      </c>
      <c r="AU200" s="215" t="s">
        <v>83</v>
      </c>
      <c r="AY200" s="17" t="s">
        <v>122</v>
      </c>
      <c r="BE200" s="216">
        <f>IF(N200="základní",J200,0)</f>
        <v>0</v>
      </c>
      <c r="BF200" s="216">
        <f>IF(N200="snížená",J200,0)</f>
        <v>0</v>
      </c>
      <c r="BG200" s="216">
        <f>IF(N200="zákl. přenesená",J200,0)</f>
        <v>0</v>
      </c>
      <c r="BH200" s="216">
        <f>IF(N200="sníž. přenesená",J200,0)</f>
        <v>0</v>
      </c>
      <c r="BI200" s="216">
        <f>IF(N200="nulová",J200,0)</f>
        <v>0</v>
      </c>
      <c r="BJ200" s="17" t="s">
        <v>81</v>
      </c>
      <c r="BK200" s="216">
        <f>ROUND(I200*H200,2)</f>
        <v>0</v>
      </c>
      <c r="BL200" s="17" t="s">
        <v>131</v>
      </c>
      <c r="BM200" s="215" t="s">
        <v>291</v>
      </c>
    </row>
    <row r="201" s="2" customFormat="1">
      <c r="A201" s="38"/>
      <c r="B201" s="39"/>
      <c r="C201" s="40"/>
      <c r="D201" s="217" t="s">
        <v>133</v>
      </c>
      <c r="E201" s="40"/>
      <c r="F201" s="218" t="s">
        <v>292</v>
      </c>
      <c r="G201" s="40"/>
      <c r="H201" s="40"/>
      <c r="I201" s="219"/>
      <c r="J201" s="40"/>
      <c r="K201" s="40"/>
      <c r="L201" s="44"/>
      <c r="M201" s="220"/>
      <c r="N201" s="221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133</v>
      </c>
      <c r="AU201" s="17" t="s">
        <v>83</v>
      </c>
    </row>
    <row r="202" s="14" customFormat="1">
      <c r="A202" s="14"/>
      <c r="B202" s="233"/>
      <c r="C202" s="234"/>
      <c r="D202" s="224" t="s">
        <v>135</v>
      </c>
      <c r="E202" s="235" t="s">
        <v>19</v>
      </c>
      <c r="F202" s="236" t="s">
        <v>277</v>
      </c>
      <c r="G202" s="234"/>
      <c r="H202" s="237">
        <v>77470.559999999998</v>
      </c>
      <c r="I202" s="238"/>
      <c r="J202" s="234"/>
      <c r="K202" s="234"/>
      <c r="L202" s="239"/>
      <c r="M202" s="240"/>
      <c r="N202" s="241"/>
      <c r="O202" s="241"/>
      <c r="P202" s="241"/>
      <c r="Q202" s="241"/>
      <c r="R202" s="241"/>
      <c r="S202" s="241"/>
      <c r="T202" s="242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43" t="s">
        <v>135</v>
      </c>
      <c r="AU202" s="243" t="s">
        <v>83</v>
      </c>
      <c r="AV202" s="14" t="s">
        <v>83</v>
      </c>
      <c r="AW202" s="14" t="s">
        <v>35</v>
      </c>
      <c r="AX202" s="14" t="s">
        <v>81</v>
      </c>
      <c r="AY202" s="243" t="s">
        <v>122</v>
      </c>
    </row>
    <row r="203" s="2" customFormat="1" ht="24.15" customHeight="1">
      <c r="A203" s="38"/>
      <c r="B203" s="39"/>
      <c r="C203" s="204" t="s">
        <v>293</v>
      </c>
      <c r="D203" s="204" t="s">
        <v>126</v>
      </c>
      <c r="E203" s="205" t="s">
        <v>294</v>
      </c>
      <c r="F203" s="206" t="s">
        <v>295</v>
      </c>
      <c r="G203" s="207" t="s">
        <v>129</v>
      </c>
      <c r="H203" s="208">
        <v>645.58799999999997</v>
      </c>
      <c r="I203" s="209"/>
      <c r="J203" s="210">
        <f>ROUND(I203*H203,2)</f>
        <v>0</v>
      </c>
      <c r="K203" s="206" t="s">
        <v>130</v>
      </c>
      <c r="L203" s="44"/>
      <c r="M203" s="211" t="s">
        <v>19</v>
      </c>
      <c r="N203" s="212" t="s">
        <v>44</v>
      </c>
      <c r="O203" s="84"/>
      <c r="P203" s="213">
        <f>O203*H203</f>
        <v>0</v>
      </c>
      <c r="Q203" s="213">
        <v>0</v>
      </c>
      <c r="R203" s="213">
        <f>Q203*H203</f>
        <v>0</v>
      </c>
      <c r="S203" s="213">
        <v>0</v>
      </c>
      <c r="T203" s="214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15" t="s">
        <v>131</v>
      </c>
      <c r="AT203" s="215" t="s">
        <v>126</v>
      </c>
      <c r="AU203" s="215" t="s">
        <v>83</v>
      </c>
      <c r="AY203" s="17" t="s">
        <v>122</v>
      </c>
      <c r="BE203" s="216">
        <f>IF(N203="základní",J203,0)</f>
        <v>0</v>
      </c>
      <c r="BF203" s="216">
        <f>IF(N203="snížená",J203,0)</f>
        <v>0</v>
      </c>
      <c r="BG203" s="216">
        <f>IF(N203="zákl. přenesená",J203,0)</f>
        <v>0</v>
      </c>
      <c r="BH203" s="216">
        <f>IF(N203="sníž. přenesená",J203,0)</f>
        <v>0</v>
      </c>
      <c r="BI203" s="216">
        <f>IF(N203="nulová",J203,0)</f>
        <v>0</v>
      </c>
      <c r="BJ203" s="17" t="s">
        <v>81</v>
      </c>
      <c r="BK203" s="216">
        <f>ROUND(I203*H203,2)</f>
        <v>0</v>
      </c>
      <c r="BL203" s="17" t="s">
        <v>131</v>
      </c>
      <c r="BM203" s="215" t="s">
        <v>296</v>
      </c>
    </row>
    <row r="204" s="2" customFormat="1">
      <c r="A204" s="38"/>
      <c r="B204" s="39"/>
      <c r="C204" s="40"/>
      <c r="D204" s="217" t="s">
        <v>133</v>
      </c>
      <c r="E204" s="40"/>
      <c r="F204" s="218" t="s">
        <v>297</v>
      </c>
      <c r="G204" s="40"/>
      <c r="H204" s="40"/>
      <c r="I204" s="219"/>
      <c r="J204" s="40"/>
      <c r="K204" s="40"/>
      <c r="L204" s="44"/>
      <c r="M204" s="220"/>
      <c r="N204" s="221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133</v>
      </c>
      <c r="AU204" s="17" t="s">
        <v>83</v>
      </c>
    </row>
    <row r="205" s="2" customFormat="1" ht="55.5" customHeight="1">
      <c r="A205" s="38"/>
      <c r="B205" s="39"/>
      <c r="C205" s="204" t="s">
        <v>298</v>
      </c>
      <c r="D205" s="204" t="s">
        <v>126</v>
      </c>
      <c r="E205" s="205" t="s">
        <v>299</v>
      </c>
      <c r="F205" s="206" t="s">
        <v>300</v>
      </c>
      <c r="G205" s="207" t="s">
        <v>129</v>
      </c>
      <c r="H205" s="208">
        <v>121.158</v>
      </c>
      <c r="I205" s="209"/>
      <c r="J205" s="210">
        <f>ROUND(I205*H205,2)</f>
        <v>0</v>
      </c>
      <c r="K205" s="206" t="s">
        <v>130</v>
      </c>
      <c r="L205" s="44"/>
      <c r="M205" s="211" t="s">
        <v>19</v>
      </c>
      <c r="N205" s="212" t="s">
        <v>44</v>
      </c>
      <c r="O205" s="84"/>
      <c r="P205" s="213">
        <f>O205*H205</f>
        <v>0</v>
      </c>
      <c r="Q205" s="213">
        <v>0</v>
      </c>
      <c r="R205" s="213">
        <f>Q205*H205</f>
        <v>0</v>
      </c>
      <c r="S205" s="213">
        <v>0.183</v>
      </c>
      <c r="T205" s="214">
        <f>S205*H205</f>
        <v>22.171914000000001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15" t="s">
        <v>131</v>
      </c>
      <c r="AT205" s="215" t="s">
        <v>126</v>
      </c>
      <c r="AU205" s="215" t="s">
        <v>83</v>
      </c>
      <c r="AY205" s="17" t="s">
        <v>122</v>
      </c>
      <c r="BE205" s="216">
        <f>IF(N205="základní",J205,0)</f>
        <v>0</v>
      </c>
      <c r="BF205" s="216">
        <f>IF(N205="snížená",J205,0)</f>
        <v>0</v>
      </c>
      <c r="BG205" s="216">
        <f>IF(N205="zákl. přenesená",J205,0)</f>
        <v>0</v>
      </c>
      <c r="BH205" s="216">
        <f>IF(N205="sníž. přenesená",J205,0)</f>
        <v>0</v>
      </c>
      <c r="BI205" s="216">
        <f>IF(N205="nulová",J205,0)</f>
        <v>0</v>
      </c>
      <c r="BJ205" s="17" t="s">
        <v>81</v>
      </c>
      <c r="BK205" s="216">
        <f>ROUND(I205*H205,2)</f>
        <v>0</v>
      </c>
      <c r="BL205" s="17" t="s">
        <v>131</v>
      </c>
      <c r="BM205" s="215" t="s">
        <v>301</v>
      </c>
    </row>
    <row r="206" s="2" customFormat="1">
      <c r="A206" s="38"/>
      <c r="B206" s="39"/>
      <c r="C206" s="40"/>
      <c r="D206" s="217" t="s">
        <v>133</v>
      </c>
      <c r="E206" s="40"/>
      <c r="F206" s="218" t="s">
        <v>302</v>
      </c>
      <c r="G206" s="40"/>
      <c r="H206" s="40"/>
      <c r="I206" s="219"/>
      <c r="J206" s="40"/>
      <c r="K206" s="40"/>
      <c r="L206" s="44"/>
      <c r="M206" s="220"/>
      <c r="N206" s="221"/>
      <c r="O206" s="84"/>
      <c r="P206" s="84"/>
      <c r="Q206" s="84"/>
      <c r="R206" s="84"/>
      <c r="S206" s="84"/>
      <c r="T206" s="85"/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T206" s="17" t="s">
        <v>133</v>
      </c>
      <c r="AU206" s="17" t="s">
        <v>83</v>
      </c>
    </row>
    <row r="207" s="13" customFormat="1">
      <c r="A207" s="13"/>
      <c r="B207" s="222"/>
      <c r="C207" s="223"/>
      <c r="D207" s="224" t="s">
        <v>135</v>
      </c>
      <c r="E207" s="225" t="s">
        <v>19</v>
      </c>
      <c r="F207" s="226" t="s">
        <v>303</v>
      </c>
      <c r="G207" s="223"/>
      <c r="H207" s="225" t="s">
        <v>19</v>
      </c>
      <c r="I207" s="227"/>
      <c r="J207" s="223"/>
      <c r="K207" s="223"/>
      <c r="L207" s="228"/>
      <c r="M207" s="229"/>
      <c r="N207" s="230"/>
      <c r="O207" s="230"/>
      <c r="P207" s="230"/>
      <c r="Q207" s="230"/>
      <c r="R207" s="230"/>
      <c r="S207" s="230"/>
      <c r="T207" s="231"/>
      <c r="U207" s="13"/>
      <c r="V207" s="13"/>
      <c r="W207" s="13"/>
      <c r="X207" s="13"/>
      <c r="Y207" s="13"/>
      <c r="Z207" s="13"/>
      <c r="AA207" s="13"/>
      <c r="AB207" s="13"/>
      <c r="AC207" s="13"/>
      <c r="AD207" s="13"/>
      <c r="AE207" s="13"/>
      <c r="AT207" s="232" t="s">
        <v>135</v>
      </c>
      <c r="AU207" s="232" t="s">
        <v>83</v>
      </c>
      <c r="AV207" s="13" t="s">
        <v>81</v>
      </c>
      <c r="AW207" s="13" t="s">
        <v>35</v>
      </c>
      <c r="AX207" s="13" t="s">
        <v>73</v>
      </c>
      <c r="AY207" s="232" t="s">
        <v>122</v>
      </c>
    </row>
    <row r="208" s="14" customFormat="1">
      <c r="A208" s="14"/>
      <c r="B208" s="233"/>
      <c r="C208" s="234"/>
      <c r="D208" s="224" t="s">
        <v>135</v>
      </c>
      <c r="E208" s="235" t="s">
        <v>19</v>
      </c>
      <c r="F208" s="236" t="s">
        <v>304</v>
      </c>
      <c r="G208" s="234"/>
      <c r="H208" s="237">
        <v>6.5250000000000004</v>
      </c>
      <c r="I208" s="238"/>
      <c r="J208" s="234"/>
      <c r="K208" s="234"/>
      <c r="L208" s="239"/>
      <c r="M208" s="240"/>
      <c r="N208" s="241"/>
      <c r="O208" s="241"/>
      <c r="P208" s="241"/>
      <c r="Q208" s="241"/>
      <c r="R208" s="241"/>
      <c r="S208" s="241"/>
      <c r="T208" s="242"/>
      <c r="U208" s="14"/>
      <c r="V208" s="14"/>
      <c r="W208" s="14"/>
      <c r="X208" s="14"/>
      <c r="Y208" s="14"/>
      <c r="Z208" s="14"/>
      <c r="AA208" s="14"/>
      <c r="AB208" s="14"/>
      <c r="AC208" s="14"/>
      <c r="AD208" s="14"/>
      <c r="AE208" s="14"/>
      <c r="AT208" s="243" t="s">
        <v>135</v>
      </c>
      <c r="AU208" s="243" t="s">
        <v>83</v>
      </c>
      <c r="AV208" s="14" t="s">
        <v>83</v>
      </c>
      <c r="AW208" s="14" t="s">
        <v>35</v>
      </c>
      <c r="AX208" s="14" t="s">
        <v>73</v>
      </c>
      <c r="AY208" s="243" t="s">
        <v>122</v>
      </c>
    </row>
    <row r="209" s="14" customFormat="1">
      <c r="A209" s="14"/>
      <c r="B209" s="233"/>
      <c r="C209" s="234"/>
      <c r="D209" s="224" t="s">
        <v>135</v>
      </c>
      <c r="E209" s="235" t="s">
        <v>19</v>
      </c>
      <c r="F209" s="236" t="s">
        <v>305</v>
      </c>
      <c r="G209" s="234"/>
      <c r="H209" s="237">
        <v>1.3049999999999999</v>
      </c>
      <c r="I209" s="238"/>
      <c r="J209" s="234"/>
      <c r="K209" s="234"/>
      <c r="L209" s="239"/>
      <c r="M209" s="240"/>
      <c r="N209" s="241"/>
      <c r="O209" s="241"/>
      <c r="P209" s="241"/>
      <c r="Q209" s="241"/>
      <c r="R209" s="241"/>
      <c r="S209" s="241"/>
      <c r="T209" s="242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43" t="s">
        <v>135</v>
      </c>
      <c r="AU209" s="243" t="s">
        <v>83</v>
      </c>
      <c r="AV209" s="14" t="s">
        <v>83</v>
      </c>
      <c r="AW209" s="14" t="s">
        <v>35</v>
      </c>
      <c r="AX209" s="14" t="s">
        <v>73</v>
      </c>
      <c r="AY209" s="243" t="s">
        <v>122</v>
      </c>
    </row>
    <row r="210" s="14" customFormat="1">
      <c r="A210" s="14"/>
      <c r="B210" s="233"/>
      <c r="C210" s="234"/>
      <c r="D210" s="224" t="s">
        <v>135</v>
      </c>
      <c r="E210" s="235" t="s">
        <v>19</v>
      </c>
      <c r="F210" s="236" t="s">
        <v>305</v>
      </c>
      <c r="G210" s="234"/>
      <c r="H210" s="237">
        <v>1.3049999999999999</v>
      </c>
      <c r="I210" s="238"/>
      <c r="J210" s="234"/>
      <c r="K210" s="234"/>
      <c r="L210" s="239"/>
      <c r="M210" s="240"/>
      <c r="N210" s="241"/>
      <c r="O210" s="241"/>
      <c r="P210" s="241"/>
      <c r="Q210" s="241"/>
      <c r="R210" s="241"/>
      <c r="S210" s="241"/>
      <c r="T210" s="242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43" t="s">
        <v>135</v>
      </c>
      <c r="AU210" s="243" t="s">
        <v>83</v>
      </c>
      <c r="AV210" s="14" t="s">
        <v>83</v>
      </c>
      <c r="AW210" s="14" t="s">
        <v>35</v>
      </c>
      <c r="AX210" s="14" t="s">
        <v>73</v>
      </c>
      <c r="AY210" s="243" t="s">
        <v>122</v>
      </c>
    </row>
    <row r="211" s="14" customFormat="1">
      <c r="A211" s="14"/>
      <c r="B211" s="233"/>
      <c r="C211" s="234"/>
      <c r="D211" s="224" t="s">
        <v>135</v>
      </c>
      <c r="E211" s="235" t="s">
        <v>19</v>
      </c>
      <c r="F211" s="236" t="s">
        <v>305</v>
      </c>
      <c r="G211" s="234"/>
      <c r="H211" s="237">
        <v>1.3049999999999999</v>
      </c>
      <c r="I211" s="238"/>
      <c r="J211" s="234"/>
      <c r="K211" s="234"/>
      <c r="L211" s="239"/>
      <c r="M211" s="240"/>
      <c r="N211" s="241"/>
      <c r="O211" s="241"/>
      <c r="P211" s="241"/>
      <c r="Q211" s="241"/>
      <c r="R211" s="241"/>
      <c r="S211" s="241"/>
      <c r="T211" s="242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43" t="s">
        <v>135</v>
      </c>
      <c r="AU211" s="243" t="s">
        <v>83</v>
      </c>
      <c r="AV211" s="14" t="s">
        <v>83</v>
      </c>
      <c r="AW211" s="14" t="s">
        <v>35</v>
      </c>
      <c r="AX211" s="14" t="s">
        <v>73</v>
      </c>
      <c r="AY211" s="243" t="s">
        <v>122</v>
      </c>
    </row>
    <row r="212" s="14" customFormat="1">
      <c r="A212" s="14"/>
      <c r="B212" s="233"/>
      <c r="C212" s="234"/>
      <c r="D212" s="224" t="s">
        <v>135</v>
      </c>
      <c r="E212" s="235" t="s">
        <v>19</v>
      </c>
      <c r="F212" s="236" t="s">
        <v>306</v>
      </c>
      <c r="G212" s="234"/>
      <c r="H212" s="237">
        <v>4.7699999999999996</v>
      </c>
      <c r="I212" s="238"/>
      <c r="J212" s="234"/>
      <c r="K212" s="234"/>
      <c r="L212" s="239"/>
      <c r="M212" s="240"/>
      <c r="N212" s="241"/>
      <c r="O212" s="241"/>
      <c r="P212" s="241"/>
      <c r="Q212" s="241"/>
      <c r="R212" s="241"/>
      <c r="S212" s="241"/>
      <c r="T212" s="242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43" t="s">
        <v>135</v>
      </c>
      <c r="AU212" s="243" t="s">
        <v>83</v>
      </c>
      <c r="AV212" s="14" t="s">
        <v>83</v>
      </c>
      <c r="AW212" s="14" t="s">
        <v>35</v>
      </c>
      <c r="AX212" s="14" t="s">
        <v>73</v>
      </c>
      <c r="AY212" s="243" t="s">
        <v>122</v>
      </c>
    </row>
    <row r="213" s="14" customFormat="1">
      <c r="A213" s="14"/>
      <c r="B213" s="233"/>
      <c r="C213" s="234"/>
      <c r="D213" s="224" t="s">
        <v>135</v>
      </c>
      <c r="E213" s="235" t="s">
        <v>19</v>
      </c>
      <c r="F213" s="236" t="s">
        <v>307</v>
      </c>
      <c r="G213" s="234"/>
      <c r="H213" s="237">
        <v>12.6</v>
      </c>
      <c r="I213" s="238"/>
      <c r="J213" s="234"/>
      <c r="K213" s="234"/>
      <c r="L213" s="239"/>
      <c r="M213" s="240"/>
      <c r="N213" s="241"/>
      <c r="O213" s="241"/>
      <c r="P213" s="241"/>
      <c r="Q213" s="241"/>
      <c r="R213" s="241"/>
      <c r="S213" s="241"/>
      <c r="T213" s="242"/>
      <c r="U213" s="14"/>
      <c r="V213" s="14"/>
      <c r="W213" s="14"/>
      <c r="X213" s="14"/>
      <c r="Y213" s="14"/>
      <c r="Z213" s="14"/>
      <c r="AA213" s="14"/>
      <c r="AB213" s="14"/>
      <c r="AC213" s="14"/>
      <c r="AD213" s="14"/>
      <c r="AE213" s="14"/>
      <c r="AT213" s="243" t="s">
        <v>135</v>
      </c>
      <c r="AU213" s="243" t="s">
        <v>83</v>
      </c>
      <c r="AV213" s="14" t="s">
        <v>83</v>
      </c>
      <c r="AW213" s="14" t="s">
        <v>35</v>
      </c>
      <c r="AX213" s="14" t="s">
        <v>73</v>
      </c>
      <c r="AY213" s="243" t="s">
        <v>122</v>
      </c>
    </row>
    <row r="214" s="14" customFormat="1">
      <c r="A214" s="14"/>
      <c r="B214" s="233"/>
      <c r="C214" s="234"/>
      <c r="D214" s="224" t="s">
        <v>135</v>
      </c>
      <c r="E214" s="235" t="s">
        <v>19</v>
      </c>
      <c r="F214" s="236" t="s">
        <v>308</v>
      </c>
      <c r="G214" s="234"/>
      <c r="H214" s="237">
        <v>6.2999999999999998</v>
      </c>
      <c r="I214" s="238"/>
      <c r="J214" s="234"/>
      <c r="K214" s="234"/>
      <c r="L214" s="239"/>
      <c r="M214" s="240"/>
      <c r="N214" s="241"/>
      <c r="O214" s="241"/>
      <c r="P214" s="241"/>
      <c r="Q214" s="241"/>
      <c r="R214" s="241"/>
      <c r="S214" s="241"/>
      <c r="T214" s="242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43" t="s">
        <v>135</v>
      </c>
      <c r="AU214" s="243" t="s">
        <v>83</v>
      </c>
      <c r="AV214" s="14" t="s">
        <v>83</v>
      </c>
      <c r="AW214" s="14" t="s">
        <v>35</v>
      </c>
      <c r="AX214" s="14" t="s">
        <v>73</v>
      </c>
      <c r="AY214" s="243" t="s">
        <v>122</v>
      </c>
    </row>
    <row r="215" s="14" customFormat="1">
      <c r="A215" s="14"/>
      <c r="B215" s="233"/>
      <c r="C215" s="234"/>
      <c r="D215" s="224" t="s">
        <v>135</v>
      </c>
      <c r="E215" s="235" t="s">
        <v>19</v>
      </c>
      <c r="F215" s="236" t="s">
        <v>309</v>
      </c>
      <c r="G215" s="234"/>
      <c r="H215" s="237">
        <v>23.760000000000002</v>
      </c>
      <c r="I215" s="238"/>
      <c r="J215" s="234"/>
      <c r="K215" s="234"/>
      <c r="L215" s="239"/>
      <c r="M215" s="240"/>
      <c r="N215" s="241"/>
      <c r="O215" s="241"/>
      <c r="P215" s="241"/>
      <c r="Q215" s="241"/>
      <c r="R215" s="241"/>
      <c r="S215" s="241"/>
      <c r="T215" s="242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43" t="s">
        <v>135</v>
      </c>
      <c r="AU215" s="243" t="s">
        <v>83</v>
      </c>
      <c r="AV215" s="14" t="s">
        <v>83</v>
      </c>
      <c r="AW215" s="14" t="s">
        <v>35</v>
      </c>
      <c r="AX215" s="14" t="s">
        <v>73</v>
      </c>
      <c r="AY215" s="243" t="s">
        <v>122</v>
      </c>
    </row>
    <row r="216" s="14" customFormat="1">
      <c r="A216" s="14"/>
      <c r="B216" s="233"/>
      <c r="C216" s="234"/>
      <c r="D216" s="224" t="s">
        <v>135</v>
      </c>
      <c r="E216" s="235" t="s">
        <v>19</v>
      </c>
      <c r="F216" s="236" t="s">
        <v>310</v>
      </c>
      <c r="G216" s="234"/>
      <c r="H216" s="237">
        <v>4.7519999999999998</v>
      </c>
      <c r="I216" s="238"/>
      <c r="J216" s="234"/>
      <c r="K216" s="234"/>
      <c r="L216" s="239"/>
      <c r="M216" s="240"/>
      <c r="N216" s="241"/>
      <c r="O216" s="241"/>
      <c r="P216" s="241"/>
      <c r="Q216" s="241"/>
      <c r="R216" s="241"/>
      <c r="S216" s="241"/>
      <c r="T216" s="242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43" t="s">
        <v>135</v>
      </c>
      <c r="AU216" s="243" t="s">
        <v>83</v>
      </c>
      <c r="AV216" s="14" t="s">
        <v>83</v>
      </c>
      <c r="AW216" s="14" t="s">
        <v>35</v>
      </c>
      <c r="AX216" s="14" t="s">
        <v>73</v>
      </c>
      <c r="AY216" s="243" t="s">
        <v>122</v>
      </c>
    </row>
    <row r="217" s="14" customFormat="1">
      <c r="A217" s="14"/>
      <c r="B217" s="233"/>
      <c r="C217" s="234"/>
      <c r="D217" s="224" t="s">
        <v>135</v>
      </c>
      <c r="E217" s="235" t="s">
        <v>19</v>
      </c>
      <c r="F217" s="236" t="s">
        <v>311</v>
      </c>
      <c r="G217" s="234"/>
      <c r="H217" s="237">
        <v>14.256</v>
      </c>
      <c r="I217" s="238"/>
      <c r="J217" s="234"/>
      <c r="K217" s="234"/>
      <c r="L217" s="239"/>
      <c r="M217" s="240"/>
      <c r="N217" s="241"/>
      <c r="O217" s="241"/>
      <c r="P217" s="241"/>
      <c r="Q217" s="241"/>
      <c r="R217" s="241"/>
      <c r="S217" s="241"/>
      <c r="T217" s="242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43" t="s">
        <v>135</v>
      </c>
      <c r="AU217" s="243" t="s">
        <v>83</v>
      </c>
      <c r="AV217" s="14" t="s">
        <v>83</v>
      </c>
      <c r="AW217" s="14" t="s">
        <v>35</v>
      </c>
      <c r="AX217" s="14" t="s">
        <v>73</v>
      </c>
      <c r="AY217" s="243" t="s">
        <v>122</v>
      </c>
    </row>
    <row r="218" s="14" customFormat="1">
      <c r="A218" s="14"/>
      <c r="B218" s="233"/>
      <c r="C218" s="234"/>
      <c r="D218" s="224" t="s">
        <v>135</v>
      </c>
      <c r="E218" s="235" t="s">
        <v>19</v>
      </c>
      <c r="F218" s="236" t="s">
        <v>311</v>
      </c>
      <c r="G218" s="234"/>
      <c r="H218" s="237">
        <v>14.256</v>
      </c>
      <c r="I218" s="238"/>
      <c r="J218" s="234"/>
      <c r="K218" s="234"/>
      <c r="L218" s="239"/>
      <c r="M218" s="240"/>
      <c r="N218" s="241"/>
      <c r="O218" s="241"/>
      <c r="P218" s="241"/>
      <c r="Q218" s="241"/>
      <c r="R218" s="241"/>
      <c r="S218" s="241"/>
      <c r="T218" s="242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43" t="s">
        <v>135</v>
      </c>
      <c r="AU218" s="243" t="s">
        <v>83</v>
      </c>
      <c r="AV218" s="14" t="s">
        <v>83</v>
      </c>
      <c r="AW218" s="14" t="s">
        <v>35</v>
      </c>
      <c r="AX218" s="14" t="s">
        <v>73</v>
      </c>
      <c r="AY218" s="243" t="s">
        <v>122</v>
      </c>
    </row>
    <row r="219" s="14" customFormat="1">
      <c r="A219" s="14"/>
      <c r="B219" s="233"/>
      <c r="C219" s="234"/>
      <c r="D219" s="224" t="s">
        <v>135</v>
      </c>
      <c r="E219" s="235" t="s">
        <v>19</v>
      </c>
      <c r="F219" s="236" t="s">
        <v>311</v>
      </c>
      <c r="G219" s="234"/>
      <c r="H219" s="237">
        <v>14.256</v>
      </c>
      <c r="I219" s="238"/>
      <c r="J219" s="234"/>
      <c r="K219" s="234"/>
      <c r="L219" s="239"/>
      <c r="M219" s="240"/>
      <c r="N219" s="241"/>
      <c r="O219" s="241"/>
      <c r="P219" s="241"/>
      <c r="Q219" s="241"/>
      <c r="R219" s="241"/>
      <c r="S219" s="241"/>
      <c r="T219" s="242"/>
      <c r="U219" s="14"/>
      <c r="V219" s="14"/>
      <c r="W219" s="14"/>
      <c r="X219" s="14"/>
      <c r="Y219" s="14"/>
      <c r="Z219" s="14"/>
      <c r="AA219" s="14"/>
      <c r="AB219" s="14"/>
      <c r="AC219" s="14"/>
      <c r="AD219" s="14"/>
      <c r="AE219" s="14"/>
      <c r="AT219" s="243" t="s">
        <v>135</v>
      </c>
      <c r="AU219" s="243" t="s">
        <v>83</v>
      </c>
      <c r="AV219" s="14" t="s">
        <v>83</v>
      </c>
      <c r="AW219" s="14" t="s">
        <v>35</v>
      </c>
      <c r="AX219" s="14" t="s">
        <v>73</v>
      </c>
      <c r="AY219" s="243" t="s">
        <v>122</v>
      </c>
    </row>
    <row r="220" s="14" customFormat="1">
      <c r="A220" s="14"/>
      <c r="B220" s="233"/>
      <c r="C220" s="234"/>
      <c r="D220" s="224" t="s">
        <v>135</v>
      </c>
      <c r="E220" s="235" t="s">
        <v>19</v>
      </c>
      <c r="F220" s="236" t="s">
        <v>312</v>
      </c>
      <c r="G220" s="234"/>
      <c r="H220" s="237">
        <v>5.5350000000000001</v>
      </c>
      <c r="I220" s="238"/>
      <c r="J220" s="234"/>
      <c r="K220" s="234"/>
      <c r="L220" s="239"/>
      <c r="M220" s="240"/>
      <c r="N220" s="241"/>
      <c r="O220" s="241"/>
      <c r="P220" s="241"/>
      <c r="Q220" s="241"/>
      <c r="R220" s="241"/>
      <c r="S220" s="241"/>
      <c r="T220" s="242"/>
      <c r="U220" s="14"/>
      <c r="V220" s="14"/>
      <c r="W220" s="14"/>
      <c r="X220" s="14"/>
      <c r="Y220" s="14"/>
      <c r="Z220" s="14"/>
      <c r="AA220" s="14"/>
      <c r="AB220" s="14"/>
      <c r="AC220" s="14"/>
      <c r="AD220" s="14"/>
      <c r="AE220" s="14"/>
      <c r="AT220" s="243" t="s">
        <v>135</v>
      </c>
      <c r="AU220" s="243" t="s">
        <v>83</v>
      </c>
      <c r="AV220" s="14" t="s">
        <v>83</v>
      </c>
      <c r="AW220" s="14" t="s">
        <v>35</v>
      </c>
      <c r="AX220" s="14" t="s">
        <v>73</v>
      </c>
      <c r="AY220" s="243" t="s">
        <v>122</v>
      </c>
    </row>
    <row r="221" s="14" customFormat="1">
      <c r="A221" s="14"/>
      <c r="B221" s="233"/>
      <c r="C221" s="234"/>
      <c r="D221" s="224" t="s">
        <v>135</v>
      </c>
      <c r="E221" s="235" t="s">
        <v>19</v>
      </c>
      <c r="F221" s="236" t="s">
        <v>312</v>
      </c>
      <c r="G221" s="234"/>
      <c r="H221" s="237">
        <v>5.5350000000000001</v>
      </c>
      <c r="I221" s="238"/>
      <c r="J221" s="234"/>
      <c r="K221" s="234"/>
      <c r="L221" s="239"/>
      <c r="M221" s="240"/>
      <c r="N221" s="241"/>
      <c r="O221" s="241"/>
      <c r="P221" s="241"/>
      <c r="Q221" s="241"/>
      <c r="R221" s="241"/>
      <c r="S221" s="241"/>
      <c r="T221" s="242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43" t="s">
        <v>135</v>
      </c>
      <c r="AU221" s="243" t="s">
        <v>83</v>
      </c>
      <c r="AV221" s="14" t="s">
        <v>83</v>
      </c>
      <c r="AW221" s="14" t="s">
        <v>35</v>
      </c>
      <c r="AX221" s="14" t="s">
        <v>73</v>
      </c>
      <c r="AY221" s="243" t="s">
        <v>122</v>
      </c>
    </row>
    <row r="222" s="14" customFormat="1">
      <c r="A222" s="14"/>
      <c r="B222" s="233"/>
      <c r="C222" s="234"/>
      <c r="D222" s="224" t="s">
        <v>135</v>
      </c>
      <c r="E222" s="235" t="s">
        <v>19</v>
      </c>
      <c r="F222" s="236" t="s">
        <v>313</v>
      </c>
      <c r="G222" s="234"/>
      <c r="H222" s="237">
        <v>4.6980000000000004</v>
      </c>
      <c r="I222" s="238"/>
      <c r="J222" s="234"/>
      <c r="K222" s="234"/>
      <c r="L222" s="239"/>
      <c r="M222" s="240"/>
      <c r="N222" s="241"/>
      <c r="O222" s="241"/>
      <c r="P222" s="241"/>
      <c r="Q222" s="241"/>
      <c r="R222" s="241"/>
      <c r="S222" s="241"/>
      <c r="T222" s="242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43" t="s">
        <v>135</v>
      </c>
      <c r="AU222" s="243" t="s">
        <v>83</v>
      </c>
      <c r="AV222" s="14" t="s">
        <v>83</v>
      </c>
      <c r="AW222" s="14" t="s">
        <v>35</v>
      </c>
      <c r="AX222" s="14" t="s">
        <v>73</v>
      </c>
      <c r="AY222" s="243" t="s">
        <v>122</v>
      </c>
    </row>
    <row r="223" s="15" customFormat="1">
      <c r="A223" s="15"/>
      <c r="B223" s="244"/>
      <c r="C223" s="245"/>
      <c r="D223" s="224" t="s">
        <v>135</v>
      </c>
      <c r="E223" s="246" t="s">
        <v>19</v>
      </c>
      <c r="F223" s="247" t="s">
        <v>154</v>
      </c>
      <c r="G223" s="245"/>
      <c r="H223" s="248">
        <v>121.15800000000002</v>
      </c>
      <c r="I223" s="249"/>
      <c r="J223" s="245"/>
      <c r="K223" s="245"/>
      <c r="L223" s="250"/>
      <c r="M223" s="251"/>
      <c r="N223" s="252"/>
      <c r="O223" s="252"/>
      <c r="P223" s="252"/>
      <c r="Q223" s="252"/>
      <c r="R223" s="252"/>
      <c r="S223" s="252"/>
      <c r="T223" s="253"/>
      <c r="U223" s="15"/>
      <c r="V223" s="15"/>
      <c r="W223" s="15"/>
      <c r="X223" s="15"/>
      <c r="Y223" s="15"/>
      <c r="Z223" s="15"/>
      <c r="AA223" s="15"/>
      <c r="AB223" s="15"/>
      <c r="AC223" s="15"/>
      <c r="AD223" s="15"/>
      <c r="AE223" s="15"/>
      <c r="AT223" s="254" t="s">
        <v>135</v>
      </c>
      <c r="AU223" s="254" t="s">
        <v>83</v>
      </c>
      <c r="AV223" s="15" t="s">
        <v>131</v>
      </c>
      <c r="AW223" s="15" t="s">
        <v>35</v>
      </c>
      <c r="AX223" s="15" t="s">
        <v>81</v>
      </c>
      <c r="AY223" s="254" t="s">
        <v>122</v>
      </c>
    </row>
    <row r="224" s="2" customFormat="1" ht="44.25" customHeight="1">
      <c r="A224" s="38"/>
      <c r="B224" s="39"/>
      <c r="C224" s="204" t="s">
        <v>314</v>
      </c>
      <c r="D224" s="204" t="s">
        <v>126</v>
      </c>
      <c r="E224" s="205" t="s">
        <v>315</v>
      </c>
      <c r="F224" s="206" t="s">
        <v>316</v>
      </c>
      <c r="G224" s="207" t="s">
        <v>129</v>
      </c>
      <c r="H224" s="208">
        <v>614.846</v>
      </c>
      <c r="I224" s="209"/>
      <c r="J224" s="210">
        <f>ROUND(I224*H224,2)</f>
        <v>0</v>
      </c>
      <c r="K224" s="206" t="s">
        <v>130</v>
      </c>
      <c r="L224" s="44"/>
      <c r="M224" s="211" t="s">
        <v>19</v>
      </c>
      <c r="N224" s="212" t="s">
        <v>44</v>
      </c>
      <c r="O224" s="84"/>
      <c r="P224" s="213">
        <f>O224*H224</f>
        <v>0</v>
      </c>
      <c r="Q224" s="213">
        <v>0</v>
      </c>
      <c r="R224" s="213">
        <f>Q224*H224</f>
        <v>0</v>
      </c>
      <c r="S224" s="213">
        <v>0.071999999999999995</v>
      </c>
      <c r="T224" s="214">
        <f>S224*H224</f>
        <v>44.268912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15" t="s">
        <v>131</v>
      </c>
      <c r="AT224" s="215" t="s">
        <v>126</v>
      </c>
      <c r="AU224" s="215" t="s">
        <v>83</v>
      </c>
      <c r="AY224" s="17" t="s">
        <v>122</v>
      </c>
      <c r="BE224" s="216">
        <f>IF(N224="základní",J224,0)</f>
        <v>0</v>
      </c>
      <c r="BF224" s="216">
        <f>IF(N224="snížená",J224,0)</f>
        <v>0</v>
      </c>
      <c r="BG224" s="216">
        <f>IF(N224="zákl. přenesená",J224,0)</f>
        <v>0</v>
      </c>
      <c r="BH224" s="216">
        <f>IF(N224="sníž. přenesená",J224,0)</f>
        <v>0</v>
      </c>
      <c r="BI224" s="216">
        <f>IF(N224="nulová",J224,0)</f>
        <v>0</v>
      </c>
      <c r="BJ224" s="17" t="s">
        <v>81</v>
      </c>
      <c r="BK224" s="216">
        <f>ROUND(I224*H224,2)</f>
        <v>0</v>
      </c>
      <c r="BL224" s="17" t="s">
        <v>131</v>
      </c>
      <c r="BM224" s="215" t="s">
        <v>317</v>
      </c>
    </row>
    <row r="225" s="2" customFormat="1">
      <c r="A225" s="38"/>
      <c r="B225" s="39"/>
      <c r="C225" s="40"/>
      <c r="D225" s="217" t="s">
        <v>133</v>
      </c>
      <c r="E225" s="40"/>
      <c r="F225" s="218" t="s">
        <v>318</v>
      </c>
      <c r="G225" s="40"/>
      <c r="H225" s="40"/>
      <c r="I225" s="219"/>
      <c r="J225" s="40"/>
      <c r="K225" s="40"/>
      <c r="L225" s="44"/>
      <c r="M225" s="220"/>
      <c r="N225" s="221"/>
      <c r="O225" s="84"/>
      <c r="P225" s="84"/>
      <c r="Q225" s="84"/>
      <c r="R225" s="84"/>
      <c r="S225" s="84"/>
      <c r="T225" s="85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133</v>
      </c>
      <c r="AU225" s="17" t="s">
        <v>83</v>
      </c>
    </row>
    <row r="226" s="13" customFormat="1">
      <c r="A226" s="13"/>
      <c r="B226" s="222"/>
      <c r="C226" s="223"/>
      <c r="D226" s="224" t="s">
        <v>135</v>
      </c>
      <c r="E226" s="225" t="s">
        <v>19</v>
      </c>
      <c r="F226" s="226" t="s">
        <v>319</v>
      </c>
      <c r="G226" s="223"/>
      <c r="H226" s="225" t="s">
        <v>19</v>
      </c>
      <c r="I226" s="227"/>
      <c r="J226" s="223"/>
      <c r="K226" s="223"/>
      <c r="L226" s="228"/>
      <c r="M226" s="229"/>
      <c r="N226" s="230"/>
      <c r="O226" s="230"/>
      <c r="P226" s="230"/>
      <c r="Q226" s="230"/>
      <c r="R226" s="230"/>
      <c r="S226" s="230"/>
      <c r="T226" s="231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2" t="s">
        <v>135</v>
      </c>
      <c r="AU226" s="232" t="s">
        <v>83</v>
      </c>
      <c r="AV226" s="13" t="s">
        <v>81</v>
      </c>
      <c r="AW226" s="13" t="s">
        <v>35</v>
      </c>
      <c r="AX226" s="13" t="s">
        <v>73</v>
      </c>
      <c r="AY226" s="232" t="s">
        <v>122</v>
      </c>
    </row>
    <row r="227" s="14" customFormat="1">
      <c r="A227" s="14"/>
      <c r="B227" s="233"/>
      <c r="C227" s="234"/>
      <c r="D227" s="224" t="s">
        <v>135</v>
      </c>
      <c r="E227" s="235" t="s">
        <v>19</v>
      </c>
      <c r="F227" s="236" t="s">
        <v>320</v>
      </c>
      <c r="G227" s="234"/>
      <c r="H227" s="237">
        <v>726.70000000000005</v>
      </c>
      <c r="I227" s="238"/>
      <c r="J227" s="234"/>
      <c r="K227" s="234"/>
      <c r="L227" s="239"/>
      <c r="M227" s="240"/>
      <c r="N227" s="241"/>
      <c r="O227" s="241"/>
      <c r="P227" s="241"/>
      <c r="Q227" s="241"/>
      <c r="R227" s="241"/>
      <c r="S227" s="241"/>
      <c r="T227" s="242"/>
      <c r="U227" s="14"/>
      <c r="V227" s="14"/>
      <c r="W227" s="14"/>
      <c r="X227" s="14"/>
      <c r="Y227" s="14"/>
      <c r="Z227" s="14"/>
      <c r="AA227" s="14"/>
      <c r="AB227" s="14"/>
      <c r="AC227" s="14"/>
      <c r="AD227" s="14"/>
      <c r="AE227" s="14"/>
      <c r="AT227" s="243" t="s">
        <v>135</v>
      </c>
      <c r="AU227" s="243" t="s">
        <v>83</v>
      </c>
      <c r="AV227" s="14" t="s">
        <v>83</v>
      </c>
      <c r="AW227" s="14" t="s">
        <v>35</v>
      </c>
      <c r="AX227" s="14" t="s">
        <v>73</v>
      </c>
      <c r="AY227" s="243" t="s">
        <v>122</v>
      </c>
    </row>
    <row r="228" s="14" customFormat="1">
      <c r="A228" s="14"/>
      <c r="B228" s="233"/>
      <c r="C228" s="234"/>
      <c r="D228" s="224" t="s">
        <v>135</v>
      </c>
      <c r="E228" s="235" t="s">
        <v>19</v>
      </c>
      <c r="F228" s="236" t="s">
        <v>321</v>
      </c>
      <c r="G228" s="234"/>
      <c r="H228" s="237">
        <v>19.32</v>
      </c>
      <c r="I228" s="238"/>
      <c r="J228" s="234"/>
      <c r="K228" s="234"/>
      <c r="L228" s="239"/>
      <c r="M228" s="240"/>
      <c r="N228" s="241"/>
      <c r="O228" s="241"/>
      <c r="P228" s="241"/>
      <c r="Q228" s="241"/>
      <c r="R228" s="241"/>
      <c r="S228" s="241"/>
      <c r="T228" s="242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43" t="s">
        <v>135</v>
      </c>
      <c r="AU228" s="243" t="s">
        <v>83</v>
      </c>
      <c r="AV228" s="14" t="s">
        <v>83</v>
      </c>
      <c r="AW228" s="14" t="s">
        <v>35</v>
      </c>
      <c r="AX228" s="14" t="s">
        <v>73</v>
      </c>
      <c r="AY228" s="243" t="s">
        <v>122</v>
      </c>
    </row>
    <row r="229" s="13" customFormat="1">
      <c r="A229" s="13"/>
      <c r="B229" s="222"/>
      <c r="C229" s="223"/>
      <c r="D229" s="224" t="s">
        <v>135</v>
      </c>
      <c r="E229" s="225" t="s">
        <v>19</v>
      </c>
      <c r="F229" s="226" t="s">
        <v>322</v>
      </c>
      <c r="G229" s="223"/>
      <c r="H229" s="225" t="s">
        <v>19</v>
      </c>
      <c r="I229" s="227"/>
      <c r="J229" s="223"/>
      <c r="K229" s="223"/>
      <c r="L229" s="228"/>
      <c r="M229" s="229"/>
      <c r="N229" s="230"/>
      <c r="O229" s="230"/>
      <c r="P229" s="230"/>
      <c r="Q229" s="230"/>
      <c r="R229" s="230"/>
      <c r="S229" s="230"/>
      <c r="T229" s="231"/>
      <c r="U229" s="13"/>
      <c r="V229" s="13"/>
      <c r="W229" s="13"/>
      <c r="X229" s="13"/>
      <c r="Y229" s="13"/>
      <c r="Z229" s="13"/>
      <c r="AA229" s="13"/>
      <c r="AB229" s="13"/>
      <c r="AC229" s="13"/>
      <c r="AD229" s="13"/>
      <c r="AE229" s="13"/>
      <c r="AT229" s="232" t="s">
        <v>135</v>
      </c>
      <c r="AU229" s="232" t="s">
        <v>83</v>
      </c>
      <c r="AV229" s="13" t="s">
        <v>81</v>
      </c>
      <c r="AW229" s="13" t="s">
        <v>35</v>
      </c>
      <c r="AX229" s="13" t="s">
        <v>73</v>
      </c>
      <c r="AY229" s="232" t="s">
        <v>122</v>
      </c>
    </row>
    <row r="230" s="14" customFormat="1">
      <c r="A230" s="14"/>
      <c r="B230" s="233"/>
      <c r="C230" s="234"/>
      <c r="D230" s="224" t="s">
        <v>135</v>
      </c>
      <c r="E230" s="235" t="s">
        <v>19</v>
      </c>
      <c r="F230" s="236" t="s">
        <v>323</v>
      </c>
      <c r="G230" s="234"/>
      <c r="H230" s="237">
        <v>-131.17400000000001</v>
      </c>
      <c r="I230" s="238"/>
      <c r="J230" s="234"/>
      <c r="K230" s="234"/>
      <c r="L230" s="239"/>
      <c r="M230" s="240"/>
      <c r="N230" s="241"/>
      <c r="O230" s="241"/>
      <c r="P230" s="241"/>
      <c r="Q230" s="241"/>
      <c r="R230" s="241"/>
      <c r="S230" s="241"/>
      <c r="T230" s="242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43" t="s">
        <v>135</v>
      </c>
      <c r="AU230" s="243" t="s">
        <v>83</v>
      </c>
      <c r="AV230" s="14" t="s">
        <v>83</v>
      </c>
      <c r="AW230" s="14" t="s">
        <v>35</v>
      </c>
      <c r="AX230" s="14" t="s">
        <v>73</v>
      </c>
      <c r="AY230" s="243" t="s">
        <v>122</v>
      </c>
    </row>
    <row r="231" s="15" customFormat="1">
      <c r="A231" s="15"/>
      <c r="B231" s="244"/>
      <c r="C231" s="245"/>
      <c r="D231" s="224" t="s">
        <v>135</v>
      </c>
      <c r="E231" s="246" t="s">
        <v>19</v>
      </c>
      <c r="F231" s="247" t="s">
        <v>154</v>
      </c>
      <c r="G231" s="245"/>
      <c r="H231" s="248">
        <v>614.84600000000012</v>
      </c>
      <c r="I231" s="249"/>
      <c r="J231" s="245"/>
      <c r="K231" s="245"/>
      <c r="L231" s="250"/>
      <c r="M231" s="251"/>
      <c r="N231" s="252"/>
      <c r="O231" s="252"/>
      <c r="P231" s="252"/>
      <c r="Q231" s="252"/>
      <c r="R231" s="252"/>
      <c r="S231" s="252"/>
      <c r="T231" s="253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54" t="s">
        <v>135</v>
      </c>
      <c r="AU231" s="254" t="s">
        <v>83</v>
      </c>
      <c r="AV231" s="15" t="s">
        <v>131</v>
      </c>
      <c r="AW231" s="15" t="s">
        <v>35</v>
      </c>
      <c r="AX231" s="15" t="s">
        <v>81</v>
      </c>
      <c r="AY231" s="254" t="s">
        <v>122</v>
      </c>
    </row>
    <row r="232" s="2" customFormat="1" ht="24.15" customHeight="1">
      <c r="A232" s="38"/>
      <c r="B232" s="39"/>
      <c r="C232" s="204" t="s">
        <v>131</v>
      </c>
      <c r="D232" s="204" t="s">
        <v>126</v>
      </c>
      <c r="E232" s="205" t="s">
        <v>324</v>
      </c>
      <c r="F232" s="206" t="s">
        <v>325</v>
      </c>
      <c r="G232" s="207" t="s">
        <v>129</v>
      </c>
      <c r="H232" s="208">
        <v>614.846</v>
      </c>
      <c r="I232" s="209"/>
      <c r="J232" s="210">
        <f>ROUND(I232*H232,2)</f>
        <v>0</v>
      </c>
      <c r="K232" s="206" t="s">
        <v>130</v>
      </c>
      <c r="L232" s="44"/>
      <c r="M232" s="211" t="s">
        <v>19</v>
      </c>
      <c r="N232" s="212" t="s">
        <v>44</v>
      </c>
      <c r="O232" s="84"/>
      <c r="P232" s="213">
        <f>O232*H232</f>
        <v>0</v>
      </c>
      <c r="Q232" s="213">
        <v>0</v>
      </c>
      <c r="R232" s="213">
        <f>Q232*H232</f>
        <v>0</v>
      </c>
      <c r="S232" s="213">
        <v>0</v>
      </c>
      <c r="T232" s="214">
        <f>S232*H232</f>
        <v>0</v>
      </c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R232" s="215" t="s">
        <v>131</v>
      </c>
      <c r="AT232" s="215" t="s">
        <v>126</v>
      </c>
      <c r="AU232" s="215" t="s">
        <v>83</v>
      </c>
      <c r="AY232" s="17" t="s">
        <v>122</v>
      </c>
      <c r="BE232" s="216">
        <f>IF(N232="základní",J232,0)</f>
        <v>0</v>
      </c>
      <c r="BF232" s="216">
        <f>IF(N232="snížená",J232,0)</f>
        <v>0</v>
      </c>
      <c r="BG232" s="216">
        <f>IF(N232="zákl. přenesená",J232,0)</f>
        <v>0</v>
      </c>
      <c r="BH232" s="216">
        <f>IF(N232="sníž. přenesená",J232,0)</f>
        <v>0</v>
      </c>
      <c r="BI232" s="216">
        <f>IF(N232="nulová",J232,0)</f>
        <v>0</v>
      </c>
      <c r="BJ232" s="17" t="s">
        <v>81</v>
      </c>
      <c r="BK232" s="216">
        <f>ROUND(I232*H232,2)</f>
        <v>0</v>
      </c>
      <c r="BL232" s="17" t="s">
        <v>131</v>
      </c>
      <c r="BM232" s="215" t="s">
        <v>326</v>
      </c>
    </row>
    <row r="233" s="2" customFormat="1">
      <c r="A233" s="38"/>
      <c r="B233" s="39"/>
      <c r="C233" s="40"/>
      <c r="D233" s="217" t="s">
        <v>133</v>
      </c>
      <c r="E233" s="40"/>
      <c r="F233" s="218" t="s">
        <v>327</v>
      </c>
      <c r="G233" s="40"/>
      <c r="H233" s="40"/>
      <c r="I233" s="219"/>
      <c r="J233" s="40"/>
      <c r="K233" s="40"/>
      <c r="L233" s="44"/>
      <c r="M233" s="220"/>
      <c r="N233" s="221"/>
      <c r="O233" s="84"/>
      <c r="P233" s="84"/>
      <c r="Q233" s="84"/>
      <c r="R233" s="84"/>
      <c r="S233" s="84"/>
      <c r="T233" s="85"/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T233" s="17" t="s">
        <v>133</v>
      </c>
      <c r="AU233" s="17" t="s">
        <v>83</v>
      </c>
    </row>
    <row r="234" s="2" customFormat="1" ht="24.15" customHeight="1">
      <c r="A234" s="38"/>
      <c r="B234" s="39"/>
      <c r="C234" s="204" t="s">
        <v>328</v>
      </c>
      <c r="D234" s="204" t="s">
        <v>126</v>
      </c>
      <c r="E234" s="205" t="s">
        <v>329</v>
      </c>
      <c r="F234" s="206" t="s">
        <v>330</v>
      </c>
      <c r="G234" s="207" t="s">
        <v>129</v>
      </c>
      <c r="H234" s="208">
        <v>645.58799999999997</v>
      </c>
      <c r="I234" s="209"/>
      <c r="J234" s="210">
        <f>ROUND(I234*H234,2)</f>
        <v>0</v>
      </c>
      <c r="K234" s="206" t="s">
        <v>130</v>
      </c>
      <c r="L234" s="44"/>
      <c r="M234" s="211" t="s">
        <v>19</v>
      </c>
      <c r="N234" s="212" t="s">
        <v>44</v>
      </c>
      <c r="O234" s="84"/>
      <c r="P234" s="213">
        <f>O234*H234</f>
        <v>0</v>
      </c>
      <c r="Q234" s="213">
        <v>0</v>
      </c>
      <c r="R234" s="213">
        <f>Q234*H234</f>
        <v>0</v>
      </c>
      <c r="S234" s="213">
        <v>0</v>
      </c>
      <c r="T234" s="214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15" t="s">
        <v>131</v>
      </c>
      <c r="AT234" s="215" t="s">
        <v>126</v>
      </c>
      <c r="AU234" s="215" t="s">
        <v>83</v>
      </c>
      <c r="AY234" s="17" t="s">
        <v>122</v>
      </c>
      <c r="BE234" s="216">
        <f>IF(N234="základní",J234,0)</f>
        <v>0</v>
      </c>
      <c r="BF234" s="216">
        <f>IF(N234="snížená",J234,0)</f>
        <v>0</v>
      </c>
      <c r="BG234" s="216">
        <f>IF(N234="zákl. přenesená",J234,0)</f>
        <v>0</v>
      </c>
      <c r="BH234" s="216">
        <f>IF(N234="sníž. přenesená",J234,0)</f>
        <v>0</v>
      </c>
      <c r="BI234" s="216">
        <f>IF(N234="nulová",J234,0)</f>
        <v>0</v>
      </c>
      <c r="BJ234" s="17" t="s">
        <v>81</v>
      </c>
      <c r="BK234" s="216">
        <f>ROUND(I234*H234,2)</f>
        <v>0</v>
      </c>
      <c r="BL234" s="17" t="s">
        <v>131</v>
      </c>
      <c r="BM234" s="215" t="s">
        <v>331</v>
      </c>
    </row>
    <row r="235" s="2" customFormat="1">
      <c r="A235" s="38"/>
      <c r="B235" s="39"/>
      <c r="C235" s="40"/>
      <c r="D235" s="217" t="s">
        <v>133</v>
      </c>
      <c r="E235" s="40"/>
      <c r="F235" s="218" t="s">
        <v>332</v>
      </c>
      <c r="G235" s="40"/>
      <c r="H235" s="40"/>
      <c r="I235" s="219"/>
      <c r="J235" s="40"/>
      <c r="K235" s="40"/>
      <c r="L235" s="44"/>
      <c r="M235" s="220"/>
      <c r="N235" s="221"/>
      <c r="O235" s="84"/>
      <c r="P235" s="84"/>
      <c r="Q235" s="84"/>
      <c r="R235" s="84"/>
      <c r="S235" s="84"/>
      <c r="T235" s="85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133</v>
      </c>
      <c r="AU235" s="17" t="s">
        <v>83</v>
      </c>
    </row>
    <row r="236" s="12" customFormat="1" ht="22.8" customHeight="1">
      <c r="A236" s="12"/>
      <c r="B236" s="188"/>
      <c r="C236" s="189"/>
      <c r="D236" s="190" t="s">
        <v>72</v>
      </c>
      <c r="E236" s="202" t="s">
        <v>333</v>
      </c>
      <c r="F236" s="202" t="s">
        <v>334</v>
      </c>
      <c r="G236" s="189"/>
      <c r="H236" s="189"/>
      <c r="I236" s="192"/>
      <c r="J236" s="203">
        <f>BK236</f>
        <v>0</v>
      </c>
      <c r="K236" s="189"/>
      <c r="L236" s="194"/>
      <c r="M236" s="195"/>
      <c r="N236" s="196"/>
      <c r="O236" s="196"/>
      <c r="P236" s="197">
        <f>SUM(P237:P245)</f>
        <v>0</v>
      </c>
      <c r="Q236" s="196"/>
      <c r="R236" s="197">
        <f>SUM(R237:R245)</f>
        <v>0</v>
      </c>
      <c r="S236" s="196"/>
      <c r="T236" s="198">
        <f>SUM(T237:T245)</f>
        <v>0</v>
      </c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R236" s="199" t="s">
        <v>81</v>
      </c>
      <c r="AT236" s="200" t="s">
        <v>72</v>
      </c>
      <c r="AU236" s="200" t="s">
        <v>81</v>
      </c>
      <c r="AY236" s="199" t="s">
        <v>122</v>
      </c>
      <c r="BK236" s="201">
        <f>SUM(BK237:BK245)</f>
        <v>0</v>
      </c>
    </row>
    <row r="237" s="2" customFormat="1" ht="44.25" customHeight="1">
      <c r="A237" s="38"/>
      <c r="B237" s="39"/>
      <c r="C237" s="204" t="s">
        <v>335</v>
      </c>
      <c r="D237" s="204" t="s">
        <v>126</v>
      </c>
      <c r="E237" s="205" t="s">
        <v>336</v>
      </c>
      <c r="F237" s="206" t="s">
        <v>337</v>
      </c>
      <c r="G237" s="207" t="s">
        <v>338</v>
      </c>
      <c r="H237" s="208">
        <v>70.409999999999997</v>
      </c>
      <c r="I237" s="209"/>
      <c r="J237" s="210">
        <f>ROUND(I237*H237,2)</f>
        <v>0</v>
      </c>
      <c r="K237" s="206" t="s">
        <v>130</v>
      </c>
      <c r="L237" s="44"/>
      <c r="M237" s="211" t="s">
        <v>19</v>
      </c>
      <c r="N237" s="212" t="s">
        <v>44</v>
      </c>
      <c r="O237" s="84"/>
      <c r="P237" s="213">
        <f>O237*H237</f>
        <v>0</v>
      </c>
      <c r="Q237" s="213">
        <v>0</v>
      </c>
      <c r="R237" s="213">
        <f>Q237*H237</f>
        <v>0</v>
      </c>
      <c r="S237" s="213">
        <v>0</v>
      </c>
      <c r="T237" s="214">
        <f>S237*H237</f>
        <v>0</v>
      </c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R237" s="215" t="s">
        <v>131</v>
      </c>
      <c r="AT237" s="215" t="s">
        <v>126</v>
      </c>
      <c r="AU237" s="215" t="s">
        <v>83</v>
      </c>
      <c r="AY237" s="17" t="s">
        <v>122</v>
      </c>
      <c r="BE237" s="216">
        <f>IF(N237="základní",J237,0)</f>
        <v>0</v>
      </c>
      <c r="BF237" s="216">
        <f>IF(N237="snížená",J237,0)</f>
        <v>0</v>
      </c>
      <c r="BG237" s="216">
        <f>IF(N237="zákl. přenesená",J237,0)</f>
        <v>0</v>
      </c>
      <c r="BH237" s="216">
        <f>IF(N237="sníž. přenesená",J237,0)</f>
        <v>0</v>
      </c>
      <c r="BI237" s="216">
        <f>IF(N237="nulová",J237,0)</f>
        <v>0</v>
      </c>
      <c r="BJ237" s="17" t="s">
        <v>81</v>
      </c>
      <c r="BK237" s="216">
        <f>ROUND(I237*H237,2)</f>
        <v>0</v>
      </c>
      <c r="BL237" s="17" t="s">
        <v>131</v>
      </c>
      <c r="BM237" s="215" t="s">
        <v>339</v>
      </c>
    </row>
    <row r="238" s="2" customFormat="1">
      <c r="A238" s="38"/>
      <c r="B238" s="39"/>
      <c r="C238" s="40"/>
      <c r="D238" s="217" t="s">
        <v>133</v>
      </c>
      <c r="E238" s="40"/>
      <c r="F238" s="218" t="s">
        <v>340</v>
      </c>
      <c r="G238" s="40"/>
      <c r="H238" s="40"/>
      <c r="I238" s="219"/>
      <c r="J238" s="40"/>
      <c r="K238" s="40"/>
      <c r="L238" s="44"/>
      <c r="M238" s="220"/>
      <c r="N238" s="221"/>
      <c r="O238" s="84"/>
      <c r="P238" s="84"/>
      <c r="Q238" s="84"/>
      <c r="R238" s="84"/>
      <c r="S238" s="84"/>
      <c r="T238" s="85"/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T238" s="17" t="s">
        <v>133</v>
      </c>
      <c r="AU238" s="17" t="s">
        <v>83</v>
      </c>
    </row>
    <row r="239" s="2" customFormat="1" ht="44.25" customHeight="1">
      <c r="A239" s="38"/>
      <c r="B239" s="39"/>
      <c r="C239" s="204" t="s">
        <v>341</v>
      </c>
      <c r="D239" s="204" t="s">
        <v>126</v>
      </c>
      <c r="E239" s="205" t="s">
        <v>342</v>
      </c>
      <c r="F239" s="206" t="s">
        <v>343</v>
      </c>
      <c r="G239" s="207" t="s">
        <v>338</v>
      </c>
      <c r="H239" s="208">
        <v>1337.79</v>
      </c>
      <c r="I239" s="209"/>
      <c r="J239" s="210">
        <f>ROUND(I239*H239,2)</f>
        <v>0</v>
      </c>
      <c r="K239" s="206" t="s">
        <v>130</v>
      </c>
      <c r="L239" s="44"/>
      <c r="M239" s="211" t="s">
        <v>19</v>
      </c>
      <c r="N239" s="212" t="s">
        <v>44</v>
      </c>
      <c r="O239" s="84"/>
      <c r="P239" s="213">
        <f>O239*H239</f>
        <v>0</v>
      </c>
      <c r="Q239" s="213">
        <v>0</v>
      </c>
      <c r="R239" s="213">
        <f>Q239*H239</f>
        <v>0</v>
      </c>
      <c r="S239" s="213">
        <v>0</v>
      </c>
      <c r="T239" s="214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15" t="s">
        <v>131</v>
      </c>
      <c r="AT239" s="215" t="s">
        <v>126</v>
      </c>
      <c r="AU239" s="215" t="s">
        <v>83</v>
      </c>
      <c r="AY239" s="17" t="s">
        <v>122</v>
      </c>
      <c r="BE239" s="216">
        <f>IF(N239="základní",J239,0)</f>
        <v>0</v>
      </c>
      <c r="BF239" s="216">
        <f>IF(N239="snížená",J239,0)</f>
        <v>0</v>
      </c>
      <c r="BG239" s="216">
        <f>IF(N239="zákl. přenesená",J239,0)</f>
        <v>0</v>
      </c>
      <c r="BH239" s="216">
        <f>IF(N239="sníž. přenesená",J239,0)</f>
        <v>0</v>
      </c>
      <c r="BI239" s="216">
        <f>IF(N239="nulová",J239,0)</f>
        <v>0</v>
      </c>
      <c r="BJ239" s="17" t="s">
        <v>81</v>
      </c>
      <c r="BK239" s="216">
        <f>ROUND(I239*H239,2)</f>
        <v>0</v>
      </c>
      <c r="BL239" s="17" t="s">
        <v>131</v>
      </c>
      <c r="BM239" s="215" t="s">
        <v>344</v>
      </c>
    </row>
    <row r="240" s="2" customFormat="1">
      <c r="A240" s="38"/>
      <c r="B240" s="39"/>
      <c r="C240" s="40"/>
      <c r="D240" s="217" t="s">
        <v>133</v>
      </c>
      <c r="E240" s="40"/>
      <c r="F240" s="218" t="s">
        <v>345</v>
      </c>
      <c r="G240" s="40"/>
      <c r="H240" s="40"/>
      <c r="I240" s="219"/>
      <c r="J240" s="40"/>
      <c r="K240" s="40"/>
      <c r="L240" s="44"/>
      <c r="M240" s="220"/>
      <c r="N240" s="221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133</v>
      </c>
      <c r="AU240" s="17" t="s">
        <v>83</v>
      </c>
    </row>
    <row r="241" s="14" customFormat="1">
      <c r="A241" s="14"/>
      <c r="B241" s="233"/>
      <c r="C241" s="234"/>
      <c r="D241" s="224" t="s">
        <v>135</v>
      </c>
      <c r="E241" s="235" t="s">
        <v>19</v>
      </c>
      <c r="F241" s="236" t="s">
        <v>346</v>
      </c>
      <c r="G241" s="234"/>
      <c r="H241" s="237">
        <v>1337.79</v>
      </c>
      <c r="I241" s="238"/>
      <c r="J241" s="234"/>
      <c r="K241" s="234"/>
      <c r="L241" s="239"/>
      <c r="M241" s="240"/>
      <c r="N241" s="241"/>
      <c r="O241" s="241"/>
      <c r="P241" s="241"/>
      <c r="Q241" s="241"/>
      <c r="R241" s="241"/>
      <c r="S241" s="241"/>
      <c r="T241" s="242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43" t="s">
        <v>135</v>
      </c>
      <c r="AU241" s="243" t="s">
        <v>83</v>
      </c>
      <c r="AV241" s="14" t="s">
        <v>83</v>
      </c>
      <c r="AW241" s="14" t="s">
        <v>35</v>
      </c>
      <c r="AX241" s="14" t="s">
        <v>81</v>
      </c>
      <c r="AY241" s="243" t="s">
        <v>122</v>
      </c>
    </row>
    <row r="242" s="2" customFormat="1" ht="37.8" customHeight="1">
      <c r="A242" s="38"/>
      <c r="B242" s="39"/>
      <c r="C242" s="204" t="s">
        <v>347</v>
      </c>
      <c r="D242" s="204" t="s">
        <v>126</v>
      </c>
      <c r="E242" s="205" t="s">
        <v>348</v>
      </c>
      <c r="F242" s="206" t="s">
        <v>349</v>
      </c>
      <c r="G242" s="207" t="s">
        <v>338</v>
      </c>
      <c r="H242" s="208">
        <v>70.409999999999997</v>
      </c>
      <c r="I242" s="209"/>
      <c r="J242" s="210">
        <f>ROUND(I242*H242,2)</f>
        <v>0</v>
      </c>
      <c r="K242" s="206" t="s">
        <v>130</v>
      </c>
      <c r="L242" s="44"/>
      <c r="M242" s="211" t="s">
        <v>19</v>
      </c>
      <c r="N242" s="212" t="s">
        <v>44</v>
      </c>
      <c r="O242" s="84"/>
      <c r="P242" s="213">
        <f>O242*H242</f>
        <v>0</v>
      </c>
      <c r="Q242" s="213">
        <v>0</v>
      </c>
      <c r="R242" s="213">
        <f>Q242*H242</f>
        <v>0</v>
      </c>
      <c r="S242" s="213">
        <v>0</v>
      </c>
      <c r="T242" s="214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15" t="s">
        <v>131</v>
      </c>
      <c r="AT242" s="215" t="s">
        <v>126</v>
      </c>
      <c r="AU242" s="215" t="s">
        <v>83</v>
      </c>
      <c r="AY242" s="17" t="s">
        <v>122</v>
      </c>
      <c r="BE242" s="216">
        <f>IF(N242="základní",J242,0)</f>
        <v>0</v>
      </c>
      <c r="BF242" s="216">
        <f>IF(N242="snížená",J242,0)</f>
        <v>0</v>
      </c>
      <c r="BG242" s="216">
        <f>IF(N242="zákl. přenesená",J242,0)</f>
        <v>0</v>
      </c>
      <c r="BH242" s="216">
        <f>IF(N242="sníž. přenesená",J242,0)</f>
        <v>0</v>
      </c>
      <c r="BI242" s="216">
        <f>IF(N242="nulová",J242,0)</f>
        <v>0</v>
      </c>
      <c r="BJ242" s="17" t="s">
        <v>81</v>
      </c>
      <c r="BK242" s="216">
        <f>ROUND(I242*H242,2)</f>
        <v>0</v>
      </c>
      <c r="BL242" s="17" t="s">
        <v>131</v>
      </c>
      <c r="BM242" s="215" t="s">
        <v>350</v>
      </c>
    </row>
    <row r="243" s="2" customFormat="1">
      <c r="A243" s="38"/>
      <c r="B243" s="39"/>
      <c r="C243" s="40"/>
      <c r="D243" s="217" t="s">
        <v>133</v>
      </c>
      <c r="E243" s="40"/>
      <c r="F243" s="218" t="s">
        <v>351</v>
      </c>
      <c r="G243" s="40"/>
      <c r="H243" s="40"/>
      <c r="I243" s="219"/>
      <c r="J243" s="40"/>
      <c r="K243" s="40"/>
      <c r="L243" s="44"/>
      <c r="M243" s="220"/>
      <c r="N243" s="221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133</v>
      </c>
      <c r="AU243" s="17" t="s">
        <v>83</v>
      </c>
    </row>
    <row r="244" s="2" customFormat="1" ht="44.25" customHeight="1">
      <c r="A244" s="38"/>
      <c r="B244" s="39"/>
      <c r="C244" s="204" t="s">
        <v>352</v>
      </c>
      <c r="D244" s="204" t="s">
        <v>126</v>
      </c>
      <c r="E244" s="205" t="s">
        <v>353</v>
      </c>
      <c r="F244" s="206" t="s">
        <v>354</v>
      </c>
      <c r="G244" s="207" t="s">
        <v>338</v>
      </c>
      <c r="H244" s="208">
        <v>70.409999999999997</v>
      </c>
      <c r="I244" s="209"/>
      <c r="J244" s="210">
        <f>ROUND(I244*H244,2)</f>
        <v>0</v>
      </c>
      <c r="K244" s="206" t="s">
        <v>130</v>
      </c>
      <c r="L244" s="44"/>
      <c r="M244" s="211" t="s">
        <v>19</v>
      </c>
      <c r="N244" s="212" t="s">
        <v>44</v>
      </c>
      <c r="O244" s="84"/>
      <c r="P244" s="213">
        <f>O244*H244</f>
        <v>0</v>
      </c>
      <c r="Q244" s="213">
        <v>0</v>
      </c>
      <c r="R244" s="213">
        <f>Q244*H244</f>
        <v>0</v>
      </c>
      <c r="S244" s="213">
        <v>0</v>
      </c>
      <c r="T244" s="214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15" t="s">
        <v>131</v>
      </c>
      <c r="AT244" s="215" t="s">
        <v>126</v>
      </c>
      <c r="AU244" s="215" t="s">
        <v>83</v>
      </c>
      <c r="AY244" s="17" t="s">
        <v>122</v>
      </c>
      <c r="BE244" s="216">
        <f>IF(N244="základní",J244,0)</f>
        <v>0</v>
      </c>
      <c r="BF244" s="216">
        <f>IF(N244="snížená",J244,0)</f>
        <v>0</v>
      </c>
      <c r="BG244" s="216">
        <f>IF(N244="zákl. přenesená",J244,0)</f>
        <v>0</v>
      </c>
      <c r="BH244" s="216">
        <f>IF(N244="sníž. přenesená",J244,0)</f>
        <v>0</v>
      </c>
      <c r="BI244" s="216">
        <f>IF(N244="nulová",J244,0)</f>
        <v>0</v>
      </c>
      <c r="BJ244" s="17" t="s">
        <v>81</v>
      </c>
      <c r="BK244" s="216">
        <f>ROUND(I244*H244,2)</f>
        <v>0</v>
      </c>
      <c r="BL244" s="17" t="s">
        <v>131</v>
      </c>
      <c r="BM244" s="215" t="s">
        <v>355</v>
      </c>
    </row>
    <row r="245" s="2" customFormat="1">
      <c r="A245" s="38"/>
      <c r="B245" s="39"/>
      <c r="C245" s="40"/>
      <c r="D245" s="217" t="s">
        <v>133</v>
      </c>
      <c r="E245" s="40"/>
      <c r="F245" s="218" t="s">
        <v>356</v>
      </c>
      <c r="G245" s="40"/>
      <c r="H245" s="40"/>
      <c r="I245" s="219"/>
      <c r="J245" s="40"/>
      <c r="K245" s="40"/>
      <c r="L245" s="44"/>
      <c r="M245" s="220"/>
      <c r="N245" s="221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133</v>
      </c>
      <c r="AU245" s="17" t="s">
        <v>83</v>
      </c>
    </row>
    <row r="246" s="12" customFormat="1" ht="22.8" customHeight="1">
      <c r="A246" s="12"/>
      <c r="B246" s="188"/>
      <c r="C246" s="189"/>
      <c r="D246" s="190" t="s">
        <v>72</v>
      </c>
      <c r="E246" s="202" t="s">
        <v>357</v>
      </c>
      <c r="F246" s="202" t="s">
        <v>358</v>
      </c>
      <c r="G246" s="189"/>
      <c r="H246" s="189"/>
      <c r="I246" s="192"/>
      <c r="J246" s="203">
        <f>BK246</f>
        <v>0</v>
      </c>
      <c r="K246" s="189"/>
      <c r="L246" s="194"/>
      <c r="M246" s="195"/>
      <c r="N246" s="196"/>
      <c r="O246" s="196"/>
      <c r="P246" s="197">
        <f>SUM(P247:P248)</f>
        <v>0</v>
      </c>
      <c r="Q246" s="196"/>
      <c r="R246" s="197">
        <f>SUM(R247:R248)</f>
        <v>0</v>
      </c>
      <c r="S246" s="196"/>
      <c r="T246" s="198">
        <f>SUM(T247:T248)</f>
        <v>0</v>
      </c>
      <c r="U246" s="12"/>
      <c r="V246" s="12"/>
      <c r="W246" s="12"/>
      <c r="X246" s="12"/>
      <c r="Y246" s="12"/>
      <c r="Z246" s="12"/>
      <c r="AA246" s="12"/>
      <c r="AB246" s="12"/>
      <c r="AC246" s="12"/>
      <c r="AD246" s="12"/>
      <c r="AE246" s="12"/>
      <c r="AR246" s="199" t="s">
        <v>81</v>
      </c>
      <c r="AT246" s="200" t="s">
        <v>72</v>
      </c>
      <c r="AU246" s="200" t="s">
        <v>81</v>
      </c>
      <c r="AY246" s="199" t="s">
        <v>122</v>
      </c>
      <c r="BK246" s="201">
        <f>SUM(BK247:BK248)</f>
        <v>0</v>
      </c>
    </row>
    <row r="247" s="2" customFormat="1" ht="55.5" customHeight="1">
      <c r="A247" s="38"/>
      <c r="B247" s="39"/>
      <c r="C247" s="204" t="s">
        <v>359</v>
      </c>
      <c r="D247" s="204" t="s">
        <v>126</v>
      </c>
      <c r="E247" s="205" t="s">
        <v>360</v>
      </c>
      <c r="F247" s="206" t="s">
        <v>361</v>
      </c>
      <c r="G247" s="207" t="s">
        <v>338</v>
      </c>
      <c r="H247" s="208">
        <v>37.587000000000003</v>
      </c>
      <c r="I247" s="209"/>
      <c r="J247" s="210">
        <f>ROUND(I247*H247,2)</f>
        <v>0</v>
      </c>
      <c r="K247" s="206" t="s">
        <v>130</v>
      </c>
      <c r="L247" s="44"/>
      <c r="M247" s="211" t="s">
        <v>19</v>
      </c>
      <c r="N247" s="212" t="s">
        <v>44</v>
      </c>
      <c r="O247" s="84"/>
      <c r="P247" s="213">
        <f>O247*H247</f>
        <v>0</v>
      </c>
      <c r="Q247" s="213">
        <v>0</v>
      </c>
      <c r="R247" s="213">
        <f>Q247*H247</f>
        <v>0</v>
      </c>
      <c r="S247" s="213">
        <v>0</v>
      </c>
      <c r="T247" s="214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15" t="s">
        <v>131</v>
      </c>
      <c r="AT247" s="215" t="s">
        <v>126</v>
      </c>
      <c r="AU247" s="215" t="s">
        <v>83</v>
      </c>
      <c r="AY247" s="17" t="s">
        <v>122</v>
      </c>
      <c r="BE247" s="216">
        <f>IF(N247="základní",J247,0)</f>
        <v>0</v>
      </c>
      <c r="BF247" s="216">
        <f>IF(N247="snížená",J247,0)</f>
        <v>0</v>
      </c>
      <c r="BG247" s="216">
        <f>IF(N247="zákl. přenesená",J247,0)</f>
        <v>0</v>
      </c>
      <c r="BH247" s="216">
        <f>IF(N247="sníž. přenesená",J247,0)</f>
        <v>0</v>
      </c>
      <c r="BI247" s="216">
        <f>IF(N247="nulová",J247,0)</f>
        <v>0</v>
      </c>
      <c r="BJ247" s="17" t="s">
        <v>81</v>
      </c>
      <c r="BK247" s="216">
        <f>ROUND(I247*H247,2)</f>
        <v>0</v>
      </c>
      <c r="BL247" s="17" t="s">
        <v>131</v>
      </c>
      <c r="BM247" s="215" t="s">
        <v>362</v>
      </c>
    </row>
    <row r="248" s="2" customFormat="1">
      <c r="A248" s="38"/>
      <c r="B248" s="39"/>
      <c r="C248" s="40"/>
      <c r="D248" s="217" t="s">
        <v>133</v>
      </c>
      <c r="E248" s="40"/>
      <c r="F248" s="218" t="s">
        <v>363</v>
      </c>
      <c r="G248" s="40"/>
      <c r="H248" s="40"/>
      <c r="I248" s="219"/>
      <c r="J248" s="40"/>
      <c r="K248" s="40"/>
      <c r="L248" s="44"/>
      <c r="M248" s="220"/>
      <c r="N248" s="221"/>
      <c r="O248" s="84"/>
      <c r="P248" s="84"/>
      <c r="Q248" s="84"/>
      <c r="R248" s="84"/>
      <c r="S248" s="84"/>
      <c r="T248" s="85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133</v>
      </c>
      <c r="AU248" s="17" t="s">
        <v>83</v>
      </c>
    </row>
    <row r="249" s="12" customFormat="1" ht="25.92" customHeight="1">
      <c r="A249" s="12"/>
      <c r="B249" s="188"/>
      <c r="C249" s="189"/>
      <c r="D249" s="190" t="s">
        <v>72</v>
      </c>
      <c r="E249" s="191" t="s">
        <v>364</v>
      </c>
      <c r="F249" s="191" t="s">
        <v>365</v>
      </c>
      <c r="G249" s="189"/>
      <c r="H249" s="189"/>
      <c r="I249" s="192"/>
      <c r="J249" s="193">
        <f>BK249</f>
        <v>0</v>
      </c>
      <c r="K249" s="189"/>
      <c r="L249" s="194"/>
      <c r="M249" s="195"/>
      <c r="N249" s="196"/>
      <c r="O249" s="196"/>
      <c r="P249" s="197">
        <f>P250+P255+P297</f>
        <v>0</v>
      </c>
      <c r="Q249" s="196"/>
      <c r="R249" s="197">
        <f>R250+R255+R297</f>
        <v>1.2838053</v>
      </c>
      <c r="S249" s="196"/>
      <c r="T249" s="198">
        <f>T250+T255+T297</f>
        <v>0.159445</v>
      </c>
      <c r="U249" s="12"/>
      <c r="V249" s="12"/>
      <c r="W249" s="12"/>
      <c r="X249" s="12"/>
      <c r="Y249" s="12"/>
      <c r="Z249" s="12"/>
      <c r="AA249" s="12"/>
      <c r="AB249" s="12"/>
      <c r="AC249" s="12"/>
      <c r="AD249" s="12"/>
      <c r="AE249" s="12"/>
      <c r="AR249" s="199" t="s">
        <v>83</v>
      </c>
      <c r="AT249" s="200" t="s">
        <v>72</v>
      </c>
      <c r="AU249" s="200" t="s">
        <v>73</v>
      </c>
      <c r="AY249" s="199" t="s">
        <v>122</v>
      </c>
      <c r="BK249" s="201">
        <f>BK250+BK255+BK297</f>
        <v>0</v>
      </c>
    </row>
    <row r="250" s="12" customFormat="1" ht="22.8" customHeight="1">
      <c r="A250" s="12"/>
      <c r="B250" s="188"/>
      <c r="C250" s="189"/>
      <c r="D250" s="190" t="s">
        <v>72</v>
      </c>
      <c r="E250" s="202" t="s">
        <v>366</v>
      </c>
      <c r="F250" s="202" t="s">
        <v>367</v>
      </c>
      <c r="G250" s="189"/>
      <c r="H250" s="189"/>
      <c r="I250" s="192"/>
      <c r="J250" s="203">
        <f>BK250</f>
        <v>0</v>
      </c>
      <c r="K250" s="189"/>
      <c r="L250" s="194"/>
      <c r="M250" s="195"/>
      <c r="N250" s="196"/>
      <c r="O250" s="196"/>
      <c r="P250" s="197">
        <f>SUM(P251:P254)</f>
        <v>0</v>
      </c>
      <c r="Q250" s="196"/>
      <c r="R250" s="197">
        <f>SUM(R251:R254)</f>
        <v>0.053039999999999997</v>
      </c>
      <c r="S250" s="196"/>
      <c r="T250" s="198">
        <f>SUM(T251:T254)</f>
        <v>0</v>
      </c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R250" s="199" t="s">
        <v>83</v>
      </c>
      <c r="AT250" s="200" t="s">
        <v>72</v>
      </c>
      <c r="AU250" s="200" t="s">
        <v>81</v>
      </c>
      <c r="AY250" s="199" t="s">
        <v>122</v>
      </c>
      <c r="BK250" s="201">
        <f>SUM(BK251:BK254)</f>
        <v>0</v>
      </c>
    </row>
    <row r="251" s="2" customFormat="1" ht="16.5" customHeight="1">
      <c r="A251" s="38"/>
      <c r="B251" s="39"/>
      <c r="C251" s="204" t="s">
        <v>368</v>
      </c>
      <c r="D251" s="204" t="s">
        <v>126</v>
      </c>
      <c r="E251" s="205" t="s">
        <v>369</v>
      </c>
      <c r="F251" s="206" t="s">
        <v>370</v>
      </c>
      <c r="G251" s="207" t="s">
        <v>371</v>
      </c>
      <c r="H251" s="208">
        <v>2</v>
      </c>
      <c r="I251" s="209"/>
      <c r="J251" s="210">
        <f>ROUND(I251*H251,2)</f>
        <v>0</v>
      </c>
      <c r="K251" s="206" t="s">
        <v>130</v>
      </c>
      <c r="L251" s="44"/>
      <c r="M251" s="211" t="s">
        <v>19</v>
      </c>
      <c r="N251" s="212" t="s">
        <v>44</v>
      </c>
      <c r="O251" s="84"/>
      <c r="P251" s="213">
        <f>O251*H251</f>
        <v>0</v>
      </c>
      <c r="Q251" s="213">
        <v>0.026519999999999998</v>
      </c>
      <c r="R251" s="213">
        <f>Q251*H251</f>
        <v>0.053039999999999997</v>
      </c>
      <c r="S251" s="213">
        <v>0</v>
      </c>
      <c r="T251" s="214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15" t="s">
        <v>372</v>
      </c>
      <c r="AT251" s="215" t="s">
        <v>126</v>
      </c>
      <c r="AU251" s="215" t="s">
        <v>83</v>
      </c>
      <c r="AY251" s="17" t="s">
        <v>122</v>
      </c>
      <c r="BE251" s="216">
        <f>IF(N251="základní",J251,0)</f>
        <v>0</v>
      </c>
      <c r="BF251" s="216">
        <f>IF(N251="snížená",J251,0)</f>
        <v>0</v>
      </c>
      <c r="BG251" s="216">
        <f>IF(N251="zákl. přenesená",J251,0)</f>
        <v>0</v>
      </c>
      <c r="BH251" s="216">
        <f>IF(N251="sníž. přenesená",J251,0)</f>
        <v>0</v>
      </c>
      <c r="BI251" s="216">
        <f>IF(N251="nulová",J251,0)</f>
        <v>0</v>
      </c>
      <c r="BJ251" s="17" t="s">
        <v>81</v>
      </c>
      <c r="BK251" s="216">
        <f>ROUND(I251*H251,2)</f>
        <v>0</v>
      </c>
      <c r="BL251" s="17" t="s">
        <v>372</v>
      </c>
      <c r="BM251" s="215" t="s">
        <v>373</v>
      </c>
    </row>
    <row r="252" s="2" customFormat="1">
      <c r="A252" s="38"/>
      <c r="B252" s="39"/>
      <c r="C252" s="40"/>
      <c r="D252" s="217" t="s">
        <v>133</v>
      </c>
      <c r="E252" s="40"/>
      <c r="F252" s="218" t="s">
        <v>374</v>
      </c>
      <c r="G252" s="40"/>
      <c r="H252" s="40"/>
      <c r="I252" s="219"/>
      <c r="J252" s="40"/>
      <c r="K252" s="40"/>
      <c r="L252" s="44"/>
      <c r="M252" s="220"/>
      <c r="N252" s="221"/>
      <c r="O252" s="84"/>
      <c r="P252" s="84"/>
      <c r="Q252" s="84"/>
      <c r="R252" s="84"/>
      <c r="S252" s="84"/>
      <c r="T252" s="85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133</v>
      </c>
      <c r="AU252" s="17" t="s">
        <v>83</v>
      </c>
    </row>
    <row r="253" s="13" customFormat="1">
      <c r="A253" s="13"/>
      <c r="B253" s="222"/>
      <c r="C253" s="223"/>
      <c r="D253" s="224" t="s">
        <v>135</v>
      </c>
      <c r="E253" s="225" t="s">
        <v>19</v>
      </c>
      <c r="F253" s="226" t="s">
        <v>375</v>
      </c>
      <c r="G253" s="223"/>
      <c r="H253" s="225" t="s">
        <v>19</v>
      </c>
      <c r="I253" s="227"/>
      <c r="J253" s="223"/>
      <c r="K253" s="223"/>
      <c r="L253" s="228"/>
      <c r="M253" s="229"/>
      <c r="N253" s="230"/>
      <c r="O253" s="230"/>
      <c r="P253" s="230"/>
      <c r="Q253" s="230"/>
      <c r="R253" s="230"/>
      <c r="S253" s="230"/>
      <c r="T253" s="231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32" t="s">
        <v>135</v>
      </c>
      <c r="AU253" s="232" t="s">
        <v>83</v>
      </c>
      <c r="AV253" s="13" t="s">
        <v>81</v>
      </c>
      <c r="AW253" s="13" t="s">
        <v>35</v>
      </c>
      <c r="AX253" s="13" t="s">
        <v>73</v>
      </c>
      <c r="AY253" s="232" t="s">
        <v>122</v>
      </c>
    </row>
    <row r="254" s="14" customFormat="1">
      <c r="A254" s="14"/>
      <c r="B254" s="233"/>
      <c r="C254" s="234"/>
      <c r="D254" s="224" t="s">
        <v>135</v>
      </c>
      <c r="E254" s="235" t="s">
        <v>19</v>
      </c>
      <c r="F254" s="236" t="s">
        <v>83</v>
      </c>
      <c r="G254" s="234"/>
      <c r="H254" s="237">
        <v>2</v>
      </c>
      <c r="I254" s="238"/>
      <c r="J254" s="234"/>
      <c r="K254" s="234"/>
      <c r="L254" s="239"/>
      <c r="M254" s="240"/>
      <c r="N254" s="241"/>
      <c r="O254" s="241"/>
      <c r="P254" s="241"/>
      <c r="Q254" s="241"/>
      <c r="R254" s="241"/>
      <c r="S254" s="241"/>
      <c r="T254" s="242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43" t="s">
        <v>135</v>
      </c>
      <c r="AU254" s="243" t="s">
        <v>83</v>
      </c>
      <c r="AV254" s="14" t="s">
        <v>83</v>
      </c>
      <c r="AW254" s="14" t="s">
        <v>35</v>
      </c>
      <c r="AX254" s="14" t="s">
        <v>81</v>
      </c>
      <c r="AY254" s="243" t="s">
        <v>122</v>
      </c>
    </row>
    <row r="255" s="12" customFormat="1" ht="22.8" customHeight="1">
      <c r="A255" s="12"/>
      <c r="B255" s="188"/>
      <c r="C255" s="189"/>
      <c r="D255" s="190" t="s">
        <v>72</v>
      </c>
      <c r="E255" s="202" t="s">
        <v>376</v>
      </c>
      <c r="F255" s="202" t="s">
        <v>377</v>
      </c>
      <c r="G255" s="189"/>
      <c r="H255" s="189"/>
      <c r="I255" s="192"/>
      <c r="J255" s="203">
        <f>BK255</f>
        <v>0</v>
      </c>
      <c r="K255" s="189"/>
      <c r="L255" s="194"/>
      <c r="M255" s="195"/>
      <c r="N255" s="196"/>
      <c r="O255" s="196"/>
      <c r="P255" s="197">
        <f>SUM(P256:P296)</f>
        <v>0</v>
      </c>
      <c r="Q255" s="196"/>
      <c r="R255" s="197">
        <f>SUM(R256:R296)</f>
        <v>0.75530280000000005</v>
      </c>
      <c r="S255" s="196"/>
      <c r="T255" s="198">
        <f>SUM(T256:T296)</f>
        <v>0.159445</v>
      </c>
      <c r="U255" s="12"/>
      <c r="V255" s="12"/>
      <c r="W255" s="12"/>
      <c r="X255" s="12"/>
      <c r="Y255" s="12"/>
      <c r="Z255" s="12"/>
      <c r="AA255" s="12"/>
      <c r="AB255" s="12"/>
      <c r="AC255" s="12"/>
      <c r="AD255" s="12"/>
      <c r="AE255" s="12"/>
      <c r="AR255" s="199" t="s">
        <v>83</v>
      </c>
      <c r="AT255" s="200" t="s">
        <v>72</v>
      </c>
      <c r="AU255" s="200" t="s">
        <v>81</v>
      </c>
      <c r="AY255" s="199" t="s">
        <v>122</v>
      </c>
      <c r="BK255" s="201">
        <f>SUM(BK256:BK296)</f>
        <v>0</v>
      </c>
    </row>
    <row r="256" s="2" customFormat="1" ht="24.15" customHeight="1">
      <c r="A256" s="38"/>
      <c r="B256" s="39"/>
      <c r="C256" s="204" t="s">
        <v>123</v>
      </c>
      <c r="D256" s="204" t="s">
        <v>126</v>
      </c>
      <c r="E256" s="205" t="s">
        <v>378</v>
      </c>
      <c r="F256" s="206" t="s">
        <v>379</v>
      </c>
      <c r="G256" s="207" t="s">
        <v>191</v>
      </c>
      <c r="H256" s="208">
        <v>71.5</v>
      </c>
      <c r="I256" s="209"/>
      <c r="J256" s="210">
        <f>ROUND(I256*H256,2)</f>
        <v>0</v>
      </c>
      <c r="K256" s="206" t="s">
        <v>130</v>
      </c>
      <c r="L256" s="44"/>
      <c r="M256" s="211" t="s">
        <v>19</v>
      </c>
      <c r="N256" s="212" t="s">
        <v>44</v>
      </c>
      <c r="O256" s="84"/>
      <c r="P256" s="213">
        <f>O256*H256</f>
        <v>0</v>
      </c>
      <c r="Q256" s="213">
        <v>0</v>
      </c>
      <c r="R256" s="213">
        <f>Q256*H256</f>
        <v>0</v>
      </c>
      <c r="S256" s="213">
        <v>0.0022300000000000002</v>
      </c>
      <c r="T256" s="214">
        <f>S256*H256</f>
        <v>0.159445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15" t="s">
        <v>372</v>
      </c>
      <c r="AT256" s="215" t="s">
        <v>126</v>
      </c>
      <c r="AU256" s="215" t="s">
        <v>83</v>
      </c>
      <c r="AY256" s="17" t="s">
        <v>122</v>
      </c>
      <c r="BE256" s="216">
        <f>IF(N256="základní",J256,0)</f>
        <v>0</v>
      </c>
      <c r="BF256" s="216">
        <f>IF(N256="snížená",J256,0)</f>
        <v>0</v>
      </c>
      <c r="BG256" s="216">
        <f>IF(N256="zákl. přenesená",J256,0)</f>
        <v>0</v>
      </c>
      <c r="BH256" s="216">
        <f>IF(N256="sníž. přenesená",J256,0)</f>
        <v>0</v>
      </c>
      <c r="BI256" s="216">
        <f>IF(N256="nulová",J256,0)</f>
        <v>0</v>
      </c>
      <c r="BJ256" s="17" t="s">
        <v>81</v>
      </c>
      <c r="BK256" s="216">
        <f>ROUND(I256*H256,2)</f>
        <v>0</v>
      </c>
      <c r="BL256" s="17" t="s">
        <v>372</v>
      </c>
      <c r="BM256" s="215" t="s">
        <v>380</v>
      </c>
    </row>
    <row r="257" s="2" customFormat="1">
      <c r="A257" s="38"/>
      <c r="B257" s="39"/>
      <c r="C257" s="40"/>
      <c r="D257" s="217" t="s">
        <v>133</v>
      </c>
      <c r="E257" s="40"/>
      <c r="F257" s="218" t="s">
        <v>381</v>
      </c>
      <c r="G257" s="40"/>
      <c r="H257" s="40"/>
      <c r="I257" s="219"/>
      <c r="J257" s="40"/>
      <c r="K257" s="40"/>
      <c r="L257" s="44"/>
      <c r="M257" s="220"/>
      <c r="N257" s="221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133</v>
      </c>
      <c r="AU257" s="17" t="s">
        <v>83</v>
      </c>
    </row>
    <row r="258" s="13" customFormat="1">
      <c r="A258" s="13"/>
      <c r="B258" s="222"/>
      <c r="C258" s="223"/>
      <c r="D258" s="224" t="s">
        <v>135</v>
      </c>
      <c r="E258" s="225" t="s">
        <v>19</v>
      </c>
      <c r="F258" s="226" t="s">
        <v>382</v>
      </c>
      <c r="G258" s="223"/>
      <c r="H258" s="225" t="s">
        <v>19</v>
      </c>
      <c r="I258" s="227"/>
      <c r="J258" s="223"/>
      <c r="K258" s="223"/>
      <c r="L258" s="228"/>
      <c r="M258" s="229"/>
      <c r="N258" s="230"/>
      <c r="O258" s="230"/>
      <c r="P258" s="230"/>
      <c r="Q258" s="230"/>
      <c r="R258" s="230"/>
      <c r="S258" s="230"/>
      <c r="T258" s="231"/>
      <c r="U258" s="13"/>
      <c r="V258" s="13"/>
      <c r="W258" s="13"/>
      <c r="X258" s="13"/>
      <c r="Y258" s="13"/>
      <c r="Z258" s="13"/>
      <c r="AA258" s="13"/>
      <c r="AB258" s="13"/>
      <c r="AC258" s="13"/>
      <c r="AD258" s="13"/>
      <c r="AE258" s="13"/>
      <c r="AT258" s="232" t="s">
        <v>135</v>
      </c>
      <c r="AU258" s="232" t="s">
        <v>83</v>
      </c>
      <c r="AV258" s="13" t="s">
        <v>81</v>
      </c>
      <c r="AW258" s="13" t="s">
        <v>35</v>
      </c>
      <c r="AX258" s="13" t="s">
        <v>73</v>
      </c>
      <c r="AY258" s="232" t="s">
        <v>122</v>
      </c>
    </row>
    <row r="259" s="14" customFormat="1">
      <c r="A259" s="14"/>
      <c r="B259" s="233"/>
      <c r="C259" s="234"/>
      <c r="D259" s="224" t="s">
        <v>135</v>
      </c>
      <c r="E259" s="235" t="s">
        <v>19</v>
      </c>
      <c r="F259" s="236" t="s">
        <v>383</v>
      </c>
      <c r="G259" s="234"/>
      <c r="H259" s="237">
        <v>71.5</v>
      </c>
      <c r="I259" s="238"/>
      <c r="J259" s="234"/>
      <c r="K259" s="234"/>
      <c r="L259" s="239"/>
      <c r="M259" s="240"/>
      <c r="N259" s="241"/>
      <c r="O259" s="241"/>
      <c r="P259" s="241"/>
      <c r="Q259" s="241"/>
      <c r="R259" s="241"/>
      <c r="S259" s="241"/>
      <c r="T259" s="242"/>
      <c r="U259" s="14"/>
      <c r="V259" s="14"/>
      <c r="W259" s="14"/>
      <c r="X259" s="14"/>
      <c r="Y259" s="14"/>
      <c r="Z259" s="14"/>
      <c r="AA259" s="14"/>
      <c r="AB259" s="14"/>
      <c r="AC259" s="14"/>
      <c r="AD259" s="14"/>
      <c r="AE259" s="14"/>
      <c r="AT259" s="243" t="s">
        <v>135</v>
      </c>
      <c r="AU259" s="243" t="s">
        <v>83</v>
      </c>
      <c r="AV259" s="14" t="s">
        <v>83</v>
      </c>
      <c r="AW259" s="14" t="s">
        <v>35</v>
      </c>
      <c r="AX259" s="14" t="s">
        <v>81</v>
      </c>
      <c r="AY259" s="243" t="s">
        <v>122</v>
      </c>
    </row>
    <row r="260" s="2" customFormat="1" ht="24.15" customHeight="1">
      <c r="A260" s="38"/>
      <c r="B260" s="39"/>
      <c r="C260" s="204" t="s">
        <v>384</v>
      </c>
      <c r="D260" s="204" t="s">
        <v>126</v>
      </c>
      <c r="E260" s="205" t="s">
        <v>385</v>
      </c>
      <c r="F260" s="206" t="s">
        <v>386</v>
      </c>
      <c r="G260" s="207" t="s">
        <v>129</v>
      </c>
      <c r="H260" s="208">
        <v>20</v>
      </c>
      <c r="I260" s="209"/>
      <c r="J260" s="210">
        <f>ROUND(I260*H260,2)</f>
        <v>0</v>
      </c>
      <c r="K260" s="206" t="s">
        <v>130</v>
      </c>
      <c r="L260" s="44"/>
      <c r="M260" s="211" t="s">
        <v>19</v>
      </c>
      <c r="N260" s="212" t="s">
        <v>44</v>
      </c>
      <c r="O260" s="84"/>
      <c r="P260" s="213">
        <f>O260*H260</f>
        <v>0</v>
      </c>
      <c r="Q260" s="213">
        <v>4.0000000000000003E-05</v>
      </c>
      <c r="R260" s="213">
        <f>Q260*H260</f>
        <v>0.00080000000000000004</v>
      </c>
      <c r="S260" s="213">
        <v>0</v>
      </c>
      <c r="T260" s="214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15" t="s">
        <v>372</v>
      </c>
      <c r="AT260" s="215" t="s">
        <v>126</v>
      </c>
      <c r="AU260" s="215" t="s">
        <v>83</v>
      </c>
      <c r="AY260" s="17" t="s">
        <v>122</v>
      </c>
      <c r="BE260" s="216">
        <f>IF(N260="základní",J260,0)</f>
        <v>0</v>
      </c>
      <c r="BF260" s="216">
        <f>IF(N260="snížená",J260,0)</f>
        <v>0</v>
      </c>
      <c r="BG260" s="216">
        <f>IF(N260="zákl. přenesená",J260,0)</f>
        <v>0</v>
      </c>
      <c r="BH260" s="216">
        <f>IF(N260="sníž. přenesená",J260,0)</f>
        <v>0</v>
      </c>
      <c r="BI260" s="216">
        <f>IF(N260="nulová",J260,0)</f>
        <v>0</v>
      </c>
      <c r="BJ260" s="17" t="s">
        <v>81</v>
      </c>
      <c r="BK260" s="216">
        <f>ROUND(I260*H260,2)</f>
        <v>0</v>
      </c>
      <c r="BL260" s="17" t="s">
        <v>372</v>
      </c>
      <c r="BM260" s="215" t="s">
        <v>387</v>
      </c>
    </row>
    <row r="261" s="2" customFormat="1">
      <c r="A261" s="38"/>
      <c r="B261" s="39"/>
      <c r="C261" s="40"/>
      <c r="D261" s="217" t="s">
        <v>133</v>
      </c>
      <c r="E261" s="40"/>
      <c r="F261" s="218" t="s">
        <v>388</v>
      </c>
      <c r="G261" s="40"/>
      <c r="H261" s="40"/>
      <c r="I261" s="219"/>
      <c r="J261" s="40"/>
      <c r="K261" s="40"/>
      <c r="L261" s="44"/>
      <c r="M261" s="220"/>
      <c r="N261" s="221"/>
      <c r="O261" s="84"/>
      <c r="P261" s="84"/>
      <c r="Q261" s="84"/>
      <c r="R261" s="84"/>
      <c r="S261" s="84"/>
      <c r="T261" s="85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133</v>
      </c>
      <c r="AU261" s="17" t="s">
        <v>83</v>
      </c>
    </row>
    <row r="262" s="13" customFormat="1">
      <c r="A262" s="13"/>
      <c r="B262" s="222"/>
      <c r="C262" s="223"/>
      <c r="D262" s="224" t="s">
        <v>135</v>
      </c>
      <c r="E262" s="225" t="s">
        <v>19</v>
      </c>
      <c r="F262" s="226" t="s">
        <v>389</v>
      </c>
      <c r="G262" s="223"/>
      <c r="H262" s="225" t="s">
        <v>19</v>
      </c>
      <c r="I262" s="227"/>
      <c r="J262" s="223"/>
      <c r="K262" s="223"/>
      <c r="L262" s="228"/>
      <c r="M262" s="229"/>
      <c r="N262" s="230"/>
      <c r="O262" s="230"/>
      <c r="P262" s="230"/>
      <c r="Q262" s="230"/>
      <c r="R262" s="230"/>
      <c r="S262" s="230"/>
      <c r="T262" s="231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2" t="s">
        <v>135</v>
      </c>
      <c r="AU262" s="232" t="s">
        <v>83</v>
      </c>
      <c r="AV262" s="13" t="s">
        <v>81</v>
      </c>
      <c r="AW262" s="13" t="s">
        <v>35</v>
      </c>
      <c r="AX262" s="13" t="s">
        <v>73</v>
      </c>
      <c r="AY262" s="232" t="s">
        <v>122</v>
      </c>
    </row>
    <row r="263" s="14" customFormat="1">
      <c r="A263" s="14"/>
      <c r="B263" s="233"/>
      <c r="C263" s="234"/>
      <c r="D263" s="224" t="s">
        <v>135</v>
      </c>
      <c r="E263" s="235" t="s">
        <v>19</v>
      </c>
      <c r="F263" s="236" t="s">
        <v>384</v>
      </c>
      <c r="G263" s="234"/>
      <c r="H263" s="237">
        <v>20</v>
      </c>
      <c r="I263" s="238"/>
      <c r="J263" s="234"/>
      <c r="K263" s="234"/>
      <c r="L263" s="239"/>
      <c r="M263" s="240"/>
      <c r="N263" s="241"/>
      <c r="O263" s="241"/>
      <c r="P263" s="241"/>
      <c r="Q263" s="241"/>
      <c r="R263" s="241"/>
      <c r="S263" s="241"/>
      <c r="T263" s="242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43" t="s">
        <v>135</v>
      </c>
      <c r="AU263" s="243" t="s">
        <v>83</v>
      </c>
      <c r="AV263" s="14" t="s">
        <v>83</v>
      </c>
      <c r="AW263" s="14" t="s">
        <v>35</v>
      </c>
      <c r="AX263" s="14" t="s">
        <v>81</v>
      </c>
      <c r="AY263" s="243" t="s">
        <v>122</v>
      </c>
    </row>
    <row r="264" s="2" customFormat="1" ht="21.75" customHeight="1">
      <c r="A264" s="38"/>
      <c r="B264" s="39"/>
      <c r="C264" s="255" t="s">
        <v>7</v>
      </c>
      <c r="D264" s="255" t="s">
        <v>182</v>
      </c>
      <c r="E264" s="256" t="s">
        <v>390</v>
      </c>
      <c r="F264" s="257" t="s">
        <v>391</v>
      </c>
      <c r="G264" s="258" t="s">
        <v>129</v>
      </c>
      <c r="H264" s="259">
        <v>20</v>
      </c>
      <c r="I264" s="260"/>
      <c r="J264" s="261">
        <f>ROUND(I264*H264,2)</f>
        <v>0</v>
      </c>
      <c r="K264" s="257" t="s">
        <v>130</v>
      </c>
      <c r="L264" s="262"/>
      <c r="M264" s="263" t="s">
        <v>19</v>
      </c>
      <c r="N264" s="264" t="s">
        <v>44</v>
      </c>
      <c r="O264" s="84"/>
      <c r="P264" s="213">
        <f>O264*H264</f>
        <v>0</v>
      </c>
      <c r="Q264" s="213">
        <v>0.0048999999999999998</v>
      </c>
      <c r="R264" s="213">
        <f>Q264*H264</f>
        <v>0.098000000000000004</v>
      </c>
      <c r="S264" s="213">
        <v>0</v>
      </c>
      <c r="T264" s="214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15" t="s">
        <v>352</v>
      </c>
      <c r="AT264" s="215" t="s">
        <v>182</v>
      </c>
      <c r="AU264" s="215" t="s">
        <v>83</v>
      </c>
      <c r="AY264" s="17" t="s">
        <v>122</v>
      </c>
      <c r="BE264" s="216">
        <f>IF(N264="základní",J264,0)</f>
        <v>0</v>
      </c>
      <c r="BF264" s="216">
        <f>IF(N264="snížená",J264,0)</f>
        <v>0</v>
      </c>
      <c r="BG264" s="216">
        <f>IF(N264="zákl. přenesená",J264,0)</f>
        <v>0</v>
      </c>
      <c r="BH264" s="216">
        <f>IF(N264="sníž. přenesená",J264,0)</f>
        <v>0</v>
      </c>
      <c r="BI264" s="216">
        <f>IF(N264="nulová",J264,0)</f>
        <v>0</v>
      </c>
      <c r="BJ264" s="17" t="s">
        <v>81</v>
      </c>
      <c r="BK264" s="216">
        <f>ROUND(I264*H264,2)</f>
        <v>0</v>
      </c>
      <c r="BL264" s="17" t="s">
        <v>372</v>
      </c>
      <c r="BM264" s="215" t="s">
        <v>392</v>
      </c>
    </row>
    <row r="265" s="2" customFormat="1" ht="33" customHeight="1">
      <c r="A265" s="38"/>
      <c r="B265" s="39"/>
      <c r="C265" s="204" t="s">
        <v>264</v>
      </c>
      <c r="D265" s="204" t="s">
        <v>126</v>
      </c>
      <c r="E265" s="205" t="s">
        <v>393</v>
      </c>
      <c r="F265" s="206" t="s">
        <v>394</v>
      </c>
      <c r="G265" s="207" t="s">
        <v>191</v>
      </c>
      <c r="H265" s="208">
        <v>63.399999999999999</v>
      </c>
      <c r="I265" s="209"/>
      <c r="J265" s="210">
        <f>ROUND(I265*H265,2)</f>
        <v>0</v>
      </c>
      <c r="K265" s="206" t="s">
        <v>130</v>
      </c>
      <c r="L265" s="44"/>
      <c r="M265" s="211" t="s">
        <v>19</v>
      </c>
      <c r="N265" s="212" t="s">
        <v>44</v>
      </c>
      <c r="O265" s="84"/>
      <c r="P265" s="213">
        <f>O265*H265</f>
        <v>0</v>
      </c>
      <c r="Q265" s="213">
        <v>0.0011900000000000001</v>
      </c>
      <c r="R265" s="213">
        <f>Q265*H265</f>
        <v>0.075445999999999999</v>
      </c>
      <c r="S265" s="213">
        <v>0</v>
      </c>
      <c r="T265" s="214">
        <f>S265*H265</f>
        <v>0</v>
      </c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R265" s="215" t="s">
        <v>372</v>
      </c>
      <c r="AT265" s="215" t="s">
        <v>126</v>
      </c>
      <c r="AU265" s="215" t="s">
        <v>83</v>
      </c>
      <c r="AY265" s="17" t="s">
        <v>122</v>
      </c>
      <c r="BE265" s="216">
        <f>IF(N265="základní",J265,0)</f>
        <v>0</v>
      </c>
      <c r="BF265" s="216">
        <f>IF(N265="snížená",J265,0)</f>
        <v>0</v>
      </c>
      <c r="BG265" s="216">
        <f>IF(N265="zákl. přenesená",J265,0)</f>
        <v>0</v>
      </c>
      <c r="BH265" s="216">
        <f>IF(N265="sníž. přenesená",J265,0)</f>
        <v>0</v>
      </c>
      <c r="BI265" s="216">
        <f>IF(N265="nulová",J265,0)</f>
        <v>0</v>
      </c>
      <c r="BJ265" s="17" t="s">
        <v>81</v>
      </c>
      <c r="BK265" s="216">
        <f>ROUND(I265*H265,2)</f>
        <v>0</v>
      </c>
      <c r="BL265" s="17" t="s">
        <v>372</v>
      </c>
      <c r="BM265" s="215" t="s">
        <v>395</v>
      </c>
    </row>
    <row r="266" s="2" customFormat="1">
      <c r="A266" s="38"/>
      <c r="B266" s="39"/>
      <c r="C266" s="40"/>
      <c r="D266" s="217" t="s">
        <v>133</v>
      </c>
      <c r="E266" s="40"/>
      <c r="F266" s="218" t="s">
        <v>396</v>
      </c>
      <c r="G266" s="40"/>
      <c r="H266" s="40"/>
      <c r="I266" s="219"/>
      <c r="J266" s="40"/>
      <c r="K266" s="40"/>
      <c r="L266" s="44"/>
      <c r="M266" s="220"/>
      <c r="N266" s="221"/>
      <c r="O266" s="84"/>
      <c r="P266" s="84"/>
      <c r="Q266" s="84"/>
      <c r="R266" s="84"/>
      <c r="S266" s="84"/>
      <c r="T266" s="85"/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T266" s="17" t="s">
        <v>133</v>
      </c>
      <c r="AU266" s="17" t="s">
        <v>83</v>
      </c>
    </row>
    <row r="267" s="13" customFormat="1">
      <c r="A267" s="13"/>
      <c r="B267" s="222"/>
      <c r="C267" s="223"/>
      <c r="D267" s="224" t="s">
        <v>135</v>
      </c>
      <c r="E267" s="225" t="s">
        <v>19</v>
      </c>
      <c r="F267" s="226" t="s">
        <v>397</v>
      </c>
      <c r="G267" s="223"/>
      <c r="H267" s="225" t="s">
        <v>19</v>
      </c>
      <c r="I267" s="227"/>
      <c r="J267" s="223"/>
      <c r="K267" s="223"/>
      <c r="L267" s="228"/>
      <c r="M267" s="229"/>
      <c r="N267" s="230"/>
      <c r="O267" s="230"/>
      <c r="P267" s="230"/>
      <c r="Q267" s="230"/>
      <c r="R267" s="230"/>
      <c r="S267" s="230"/>
      <c r="T267" s="231"/>
      <c r="U267" s="13"/>
      <c r="V267" s="13"/>
      <c r="W267" s="13"/>
      <c r="X267" s="13"/>
      <c r="Y267" s="13"/>
      <c r="Z267" s="13"/>
      <c r="AA267" s="13"/>
      <c r="AB267" s="13"/>
      <c r="AC267" s="13"/>
      <c r="AD267" s="13"/>
      <c r="AE267" s="13"/>
      <c r="AT267" s="232" t="s">
        <v>135</v>
      </c>
      <c r="AU267" s="232" t="s">
        <v>83</v>
      </c>
      <c r="AV267" s="13" t="s">
        <v>81</v>
      </c>
      <c r="AW267" s="13" t="s">
        <v>35</v>
      </c>
      <c r="AX267" s="13" t="s">
        <v>73</v>
      </c>
      <c r="AY267" s="232" t="s">
        <v>122</v>
      </c>
    </row>
    <row r="268" s="14" customFormat="1">
      <c r="A268" s="14"/>
      <c r="B268" s="233"/>
      <c r="C268" s="234"/>
      <c r="D268" s="224" t="s">
        <v>135</v>
      </c>
      <c r="E268" s="235" t="s">
        <v>19</v>
      </c>
      <c r="F268" s="236" t="s">
        <v>398</v>
      </c>
      <c r="G268" s="234"/>
      <c r="H268" s="237">
        <v>63.399999999999999</v>
      </c>
      <c r="I268" s="238"/>
      <c r="J268" s="234"/>
      <c r="K268" s="234"/>
      <c r="L268" s="239"/>
      <c r="M268" s="240"/>
      <c r="N268" s="241"/>
      <c r="O268" s="241"/>
      <c r="P268" s="241"/>
      <c r="Q268" s="241"/>
      <c r="R268" s="241"/>
      <c r="S268" s="241"/>
      <c r="T268" s="242"/>
      <c r="U268" s="14"/>
      <c r="V268" s="14"/>
      <c r="W268" s="14"/>
      <c r="X268" s="14"/>
      <c r="Y268" s="14"/>
      <c r="Z268" s="14"/>
      <c r="AA268" s="14"/>
      <c r="AB268" s="14"/>
      <c r="AC268" s="14"/>
      <c r="AD268" s="14"/>
      <c r="AE268" s="14"/>
      <c r="AT268" s="243" t="s">
        <v>135</v>
      </c>
      <c r="AU268" s="243" t="s">
        <v>83</v>
      </c>
      <c r="AV268" s="14" t="s">
        <v>83</v>
      </c>
      <c r="AW268" s="14" t="s">
        <v>35</v>
      </c>
      <c r="AX268" s="14" t="s">
        <v>81</v>
      </c>
      <c r="AY268" s="243" t="s">
        <v>122</v>
      </c>
    </row>
    <row r="269" s="2" customFormat="1" ht="33" customHeight="1">
      <c r="A269" s="38"/>
      <c r="B269" s="39"/>
      <c r="C269" s="204" t="s">
        <v>185</v>
      </c>
      <c r="D269" s="204" t="s">
        <v>126</v>
      </c>
      <c r="E269" s="205" t="s">
        <v>399</v>
      </c>
      <c r="F269" s="206" t="s">
        <v>400</v>
      </c>
      <c r="G269" s="207" t="s">
        <v>191</v>
      </c>
      <c r="H269" s="208">
        <v>8.5</v>
      </c>
      <c r="I269" s="209"/>
      <c r="J269" s="210">
        <f>ROUND(I269*H269,2)</f>
        <v>0</v>
      </c>
      <c r="K269" s="206" t="s">
        <v>130</v>
      </c>
      <c r="L269" s="44"/>
      <c r="M269" s="211" t="s">
        <v>19</v>
      </c>
      <c r="N269" s="212" t="s">
        <v>44</v>
      </c>
      <c r="O269" s="84"/>
      <c r="P269" s="213">
        <f>O269*H269</f>
        <v>0</v>
      </c>
      <c r="Q269" s="213">
        <v>0.0019200000000000001</v>
      </c>
      <c r="R269" s="213">
        <f>Q269*H269</f>
        <v>0.016320000000000001</v>
      </c>
      <c r="S269" s="213">
        <v>0</v>
      </c>
      <c r="T269" s="214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15" t="s">
        <v>372</v>
      </c>
      <c r="AT269" s="215" t="s">
        <v>126</v>
      </c>
      <c r="AU269" s="215" t="s">
        <v>83</v>
      </c>
      <c r="AY269" s="17" t="s">
        <v>122</v>
      </c>
      <c r="BE269" s="216">
        <f>IF(N269="základní",J269,0)</f>
        <v>0</v>
      </c>
      <c r="BF269" s="216">
        <f>IF(N269="snížená",J269,0)</f>
        <v>0</v>
      </c>
      <c r="BG269" s="216">
        <f>IF(N269="zákl. přenesená",J269,0)</f>
        <v>0</v>
      </c>
      <c r="BH269" s="216">
        <f>IF(N269="sníž. přenesená",J269,0)</f>
        <v>0</v>
      </c>
      <c r="BI269" s="216">
        <f>IF(N269="nulová",J269,0)</f>
        <v>0</v>
      </c>
      <c r="BJ269" s="17" t="s">
        <v>81</v>
      </c>
      <c r="BK269" s="216">
        <f>ROUND(I269*H269,2)</f>
        <v>0</v>
      </c>
      <c r="BL269" s="17" t="s">
        <v>372</v>
      </c>
      <c r="BM269" s="215" t="s">
        <v>401</v>
      </c>
    </row>
    <row r="270" s="2" customFormat="1">
      <c r="A270" s="38"/>
      <c r="B270" s="39"/>
      <c r="C270" s="40"/>
      <c r="D270" s="217" t="s">
        <v>133</v>
      </c>
      <c r="E270" s="40"/>
      <c r="F270" s="218" t="s">
        <v>402</v>
      </c>
      <c r="G270" s="40"/>
      <c r="H270" s="40"/>
      <c r="I270" s="219"/>
      <c r="J270" s="40"/>
      <c r="K270" s="40"/>
      <c r="L270" s="44"/>
      <c r="M270" s="220"/>
      <c r="N270" s="221"/>
      <c r="O270" s="84"/>
      <c r="P270" s="84"/>
      <c r="Q270" s="84"/>
      <c r="R270" s="84"/>
      <c r="S270" s="84"/>
      <c r="T270" s="85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133</v>
      </c>
      <c r="AU270" s="17" t="s">
        <v>83</v>
      </c>
    </row>
    <row r="271" s="13" customFormat="1">
      <c r="A271" s="13"/>
      <c r="B271" s="222"/>
      <c r="C271" s="223"/>
      <c r="D271" s="224" t="s">
        <v>135</v>
      </c>
      <c r="E271" s="225" t="s">
        <v>19</v>
      </c>
      <c r="F271" s="226" t="s">
        <v>403</v>
      </c>
      <c r="G271" s="223"/>
      <c r="H271" s="225" t="s">
        <v>19</v>
      </c>
      <c r="I271" s="227"/>
      <c r="J271" s="223"/>
      <c r="K271" s="223"/>
      <c r="L271" s="228"/>
      <c r="M271" s="229"/>
      <c r="N271" s="230"/>
      <c r="O271" s="230"/>
      <c r="P271" s="230"/>
      <c r="Q271" s="230"/>
      <c r="R271" s="230"/>
      <c r="S271" s="230"/>
      <c r="T271" s="231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2" t="s">
        <v>135</v>
      </c>
      <c r="AU271" s="232" t="s">
        <v>83</v>
      </c>
      <c r="AV271" s="13" t="s">
        <v>81</v>
      </c>
      <c r="AW271" s="13" t="s">
        <v>35</v>
      </c>
      <c r="AX271" s="13" t="s">
        <v>73</v>
      </c>
      <c r="AY271" s="232" t="s">
        <v>122</v>
      </c>
    </row>
    <row r="272" s="14" customFormat="1">
      <c r="A272" s="14"/>
      <c r="B272" s="233"/>
      <c r="C272" s="234"/>
      <c r="D272" s="224" t="s">
        <v>135</v>
      </c>
      <c r="E272" s="235" t="s">
        <v>19</v>
      </c>
      <c r="F272" s="236" t="s">
        <v>404</v>
      </c>
      <c r="G272" s="234"/>
      <c r="H272" s="237">
        <v>8.5</v>
      </c>
      <c r="I272" s="238"/>
      <c r="J272" s="234"/>
      <c r="K272" s="234"/>
      <c r="L272" s="239"/>
      <c r="M272" s="240"/>
      <c r="N272" s="241"/>
      <c r="O272" s="241"/>
      <c r="P272" s="241"/>
      <c r="Q272" s="241"/>
      <c r="R272" s="241"/>
      <c r="S272" s="241"/>
      <c r="T272" s="242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43" t="s">
        <v>135</v>
      </c>
      <c r="AU272" s="243" t="s">
        <v>83</v>
      </c>
      <c r="AV272" s="14" t="s">
        <v>83</v>
      </c>
      <c r="AW272" s="14" t="s">
        <v>35</v>
      </c>
      <c r="AX272" s="14" t="s">
        <v>81</v>
      </c>
      <c r="AY272" s="243" t="s">
        <v>122</v>
      </c>
    </row>
    <row r="273" s="2" customFormat="1" ht="33" customHeight="1">
      <c r="A273" s="38"/>
      <c r="B273" s="39"/>
      <c r="C273" s="204" t="s">
        <v>405</v>
      </c>
      <c r="D273" s="204" t="s">
        <v>126</v>
      </c>
      <c r="E273" s="205" t="s">
        <v>406</v>
      </c>
      <c r="F273" s="206" t="s">
        <v>407</v>
      </c>
      <c r="G273" s="207" t="s">
        <v>191</v>
      </c>
      <c r="H273" s="208">
        <v>2.2999999999999998</v>
      </c>
      <c r="I273" s="209"/>
      <c r="J273" s="210">
        <f>ROUND(I273*H273,2)</f>
        <v>0</v>
      </c>
      <c r="K273" s="206" t="s">
        <v>130</v>
      </c>
      <c r="L273" s="44"/>
      <c r="M273" s="211" t="s">
        <v>19</v>
      </c>
      <c r="N273" s="212" t="s">
        <v>44</v>
      </c>
      <c r="O273" s="84"/>
      <c r="P273" s="213">
        <f>O273*H273</f>
        <v>0</v>
      </c>
      <c r="Q273" s="213">
        <v>0.00232</v>
      </c>
      <c r="R273" s="213">
        <f>Q273*H273</f>
        <v>0.0053359999999999996</v>
      </c>
      <c r="S273" s="213">
        <v>0</v>
      </c>
      <c r="T273" s="214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15" t="s">
        <v>372</v>
      </c>
      <c r="AT273" s="215" t="s">
        <v>126</v>
      </c>
      <c r="AU273" s="215" t="s">
        <v>83</v>
      </c>
      <c r="AY273" s="17" t="s">
        <v>122</v>
      </c>
      <c r="BE273" s="216">
        <f>IF(N273="základní",J273,0)</f>
        <v>0</v>
      </c>
      <c r="BF273" s="216">
        <f>IF(N273="snížená",J273,0)</f>
        <v>0</v>
      </c>
      <c r="BG273" s="216">
        <f>IF(N273="zákl. přenesená",J273,0)</f>
        <v>0</v>
      </c>
      <c r="BH273" s="216">
        <f>IF(N273="sníž. přenesená",J273,0)</f>
        <v>0</v>
      </c>
      <c r="BI273" s="216">
        <f>IF(N273="nulová",J273,0)</f>
        <v>0</v>
      </c>
      <c r="BJ273" s="17" t="s">
        <v>81</v>
      </c>
      <c r="BK273" s="216">
        <f>ROUND(I273*H273,2)</f>
        <v>0</v>
      </c>
      <c r="BL273" s="17" t="s">
        <v>372</v>
      </c>
      <c r="BM273" s="215" t="s">
        <v>408</v>
      </c>
    </row>
    <row r="274" s="2" customFormat="1">
      <c r="A274" s="38"/>
      <c r="B274" s="39"/>
      <c r="C274" s="40"/>
      <c r="D274" s="217" t="s">
        <v>133</v>
      </c>
      <c r="E274" s="40"/>
      <c r="F274" s="218" t="s">
        <v>409</v>
      </c>
      <c r="G274" s="40"/>
      <c r="H274" s="40"/>
      <c r="I274" s="219"/>
      <c r="J274" s="40"/>
      <c r="K274" s="40"/>
      <c r="L274" s="44"/>
      <c r="M274" s="220"/>
      <c r="N274" s="221"/>
      <c r="O274" s="84"/>
      <c r="P274" s="84"/>
      <c r="Q274" s="84"/>
      <c r="R274" s="84"/>
      <c r="S274" s="84"/>
      <c r="T274" s="85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133</v>
      </c>
      <c r="AU274" s="17" t="s">
        <v>83</v>
      </c>
    </row>
    <row r="275" s="13" customFormat="1">
      <c r="A275" s="13"/>
      <c r="B275" s="222"/>
      <c r="C275" s="223"/>
      <c r="D275" s="224" t="s">
        <v>135</v>
      </c>
      <c r="E275" s="225" t="s">
        <v>19</v>
      </c>
      <c r="F275" s="226" t="s">
        <v>410</v>
      </c>
      <c r="G275" s="223"/>
      <c r="H275" s="225" t="s">
        <v>19</v>
      </c>
      <c r="I275" s="227"/>
      <c r="J275" s="223"/>
      <c r="K275" s="223"/>
      <c r="L275" s="228"/>
      <c r="M275" s="229"/>
      <c r="N275" s="230"/>
      <c r="O275" s="230"/>
      <c r="P275" s="230"/>
      <c r="Q275" s="230"/>
      <c r="R275" s="230"/>
      <c r="S275" s="230"/>
      <c r="T275" s="231"/>
      <c r="U275" s="13"/>
      <c r="V275" s="13"/>
      <c r="W275" s="13"/>
      <c r="X275" s="13"/>
      <c r="Y275" s="13"/>
      <c r="Z275" s="13"/>
      <c r="AA275" s="13"/>
      <c r="AB275" s="13"/>
      <c r="AC275" s="13"/>
      <c r="AD275" s="13"/>
      <c r="AE275" s="13"/>
      <c r="AT275" s="232" t="s">
        <v>135</v>
      </c>
      <c r="AU275" s="232" t="s">
        <v>83</v>
      </c>
      <c r="AV275" s="13" t="s">
        <v>81</v>
      </c>
      <c r="AW275" s="13" t="s">
        <v>35</v>
      </c>
      <c r="AX275" s="13" t="s">
        <v>73</v>
      </c>
      <c r="AY275" s="232" t="s">
        <v>122</v>
      </c>
    </row>
    <row r="276" s="14" customFormat="1">
      <c r="A276" s="14"/>
      <c r="B276" s="233"/>
      <c r="C276" s="234"/>
      <c r="D276" s="224" t="s">
        <v>135</v>
      </c>
      <c r="E276" s="235" t="s">
        <v>19</v>
      </c>
      <c r="F276" s="236" t="s">
        <v>411</v>
      </c>
      <c r="G276" s="234"/>
      <c r="H276" s="237">
        <v>2.2999999999999998</v>
      </c>
      <c r="I276" s="238"/>
      <c r="J276" s="234"/>
      <c r="K276" s="234"/>
      <c r="L276" s="239"/>
      <c r="M276" s="240"/>
      <c r="N276" s="241"/>
      <c r="O276" s="241"/>
      <c r="P276" s="241"/>
      <c r="Q276" s="241"/>
      <c r="R276" s="241"/>
      <c r="S276" s="241"/>
      <c r="T276" s="242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43" t="s">
        <v>135</v>
      </c>
      <c r="AU276" s="243" t="s">
        <v>83</v>
      </c>
      <c r="AV276" s="14" t="s">
        <v>83</v>
      </c>
      <c r="AW276" s="14" t="s">
        <v>35</v>
      </c>
      <c r="AX276" s="14" t="s">
        <v>81</v>
      </c>
      <c r="AY276" s="243" t="s">
        <v>122</v>
      </c>
    </row>
    <row r="277" s="2" customFormat="1" ht="37.8" customHeight="1">
      <c r="A277" s="38"/>
      <c r="B277" s="39"/>
      <c r="C277" s="204" t="s">
        <v>412</v>
      </c>
      <c r="D277" s="204" t="s">
        <v>126</v>
      </c>
      <c r="E277" s="205" t="s">
        <v>413</v>
      </c>
      <c r="F277" s="206" t="s">
        <v>414</v>
      </c>
      <c r="G277" s="207" t="s">
        <v>191</v>
      </c>
      <c r="H277" s="208">
        <v>153.28</v>
      </c>
      <c r="I277" s="209"/>
      <c r="J277" s="210">
        <f>ROUND(I277*H277,2)</f>
        <v>0</v>
      </c>
      <c r="K277" s="206" t="s">
        <v>130</v>
      </c>
      <c r="L277" s="44"/>
      <c r="M277" s="211" t="s">
        <v>19</v>
      </c>
      <c r="N277" s="212" t="s">
        <v>44</v>
      </c>
      <c r="O277" s="84"/>
      <c r="P277" s="213">
        <f>O277*H277</f>
        <v>0</v>
      </c>
      <c r="Q277" s="213">
        <v>0.0019599999999999999</v>
      </c>
      <c r="R277" s="213">
        <f>Q277*H277</f>
        <v>0.3004288</v>
      </c>
      <c r="S277" s="213">
        <v>0</v>
      </c>
      <c r="T277" s="214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15" t="s">
        <v>372</v>
      </c>
      <c r="AT277" s="215" t="s">
        <v>126</v>
      </c>
      <c r="AU277" s="215" t="s">
        <v>83</v>
      </c>
      <c r="AY277" s="17" t="s">
        <v>122</v>
      </c>
      <c r="BE277" s="216">
        <f>IF(N277="základní",J277,0)</f>
        <v>0</v>
      </c>
      <c r="BF277" s="216">
        <f>IF(N277="snížená",J277,0)</f>
        <v>0</v>
      </c>
      <c r="BG277" s="216">
        <f>IF(N277="zákl. přenesená",J277,0)</f>
        <v>0</v>
      </c>
      <c r="BH277" s="216">
        <f>IF(N277="sníž. přenesená",J277,0)</f>
        <v>0</v>
      </c>
      <c r="BI277" s="216">
        <f>IF(N277="nulová",J277,0)</f>
        <v>0</v>
      </c>
      <c r="BJ277" s="17" t="s">
        <v>81</v>
      </c>
      <c r="BK277" s="216">
        <f>ROUND(I277*H277,2)</f>
        <v>0</v>
      </c>
      <c r="BL277" s="17" t="s">
        <v>372</v>
      </c>
      <c r="BM277" s="215" t="s">
        <v>415</v>
      </c>
    </row>
    <row r="278" s="2" customFormat="1">
      <c r="A278" s="38"/>
      <c r="B278" s="39"/>
      <c r="C278" s="40"/>
      <c r="D278" s="217" t="s">
        <v>133</v>
      </c>
      <c r="E278" s="40"/>
      <c r="F278" s="218" t="s">
        <v>416</v>
      </c>
      <c r="G278" s="40"/>
      <c r="H278" s="40"/>
      <c r="I278" s="219"/>
      <c r="J278" s="40"/>
      <c r="K278" s="40"/>
      <c r="L278" s="44"/>
      <c r="M278" s="220"/>
      <c r="N278" s="221"/>
      <c r="O278" s="84"/>
      <c r="P278" s="84"/>
      <c r="Q278" s="84"/>
      <c r="R278" s="84"/>
      <c r="S278" s="84"/>
      <c r="T278" s="85"/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T278" s="17" t="s">
        <v>133</v>
      </c>
      <c r="AU278" s="17" t="s">
        <v>83</v>
      </c>
    </row>
    <row r="279" s="13" customFormat="1">
      <c r="A279" s="13"/>
      <c r="B279" s="222"/>
      <c r="C279" s="223"/>
      <c r="D279" s="224" t="s">
        <v>135</v>
      </c>
      <c r="E279" s="225" t="s">
        <v>19</v>
      </c>
      <c r="F279" s="226" t="s">
        <v>417</v>
      </c>
      <c r="G279" s="223"/>
      <c r="H279" s="225" t="s">
        <v>19</v>
      </c>
      <c r="I279" s="227"/>
      <c r="J279" s="223"/>
      <c r="K279" s="223"/>
      <c r="L279" s="228"/>
      <c r="M279" s="229"/>
      <c r="N279" s="230"/>
      <c r="O279" s="230"/>
      <c r="P279" s="230"/>
      <c r="Q279" s="230"/>
      <c r="R279" s="230"/>
      <c r="S279" s="230"/>
      <c r="T279" s="231"/>
      <c r="U279" s="13"/>
      <c r="V279" s="13"/>
      <c r="W279" s="13"/>
      <c r="X279" s="13"/>
      <c r="Y279" s="13"/>
      <c r="Z279" s="13"/>
      <c r="AA279" s="13"/>
      <c r="AB279" s="13"/>
      <c r="AC279" s="13"/>
      <c r="AD279" s="13"/>
      <c r="AE279" s="13"/>
      <c r="AT279" s="232" t="s">
        <v>135</v>
      </c>
      <c r="AU279" s="232" t="s">
        <v>83</v>
      </c>
      <c r="AV279" s="13" t="s">
        <v>81</v>
      </c>
      <c r="AW279" s="13" t="s">
        <v>35</v>
      </c>
      <c r="AX279" s="13" t="s">
        <v>73</v>
      </c>
      <c r="AY279" s="232" t="s">
        <v>122</v>
      </c>
    </row>
    <row r="280" s="14" customFormat="1">
      <c r="A280" s="14"/>
      <c r="B280" s="233"/>
      <c r="C280" s="234"/>
      <c r="D280" s="224" t="s">
        <v>135</v>
      </c>
      <c r="E280" s="235" t="s">
        <v>19</v>
      </c>
      <c r="F280" s="236" t="s">
        <v>383</v>
      </c>
      <c r="G280" s="234"/>
      <c r="H280" s="237">
        <v>71.5</v>
      </c>
      <c r="I280" s="238"/>
      <c r="J280" s="234"/>
      <c r="K280" s="234"/>
      <c r="L280" s="239"/>
      <c r="M280" s="240"/>
      <c r="N280" s="241"/>
      <c r="O280" s="241"/>
      <c r="P280" s="241"/>
      <c r="Q280" s="241"/>
      <c r="R280" s="241"/>
      <c r="S280" s="241"/>
      <c r="T280" s="242"/>
      <c r="U280" s="14"/>
      <c r="V280" s="14"/>
      <c r="W280" s="14"/>
      <c r="X280" s="14"/>
      <c r="Y280" s="14"/>
      <c r="Z280" s="14"/>
      <c r="AA280" s="14"/>
      <c r="AB280" s="14"/>
      <c r="AC280" s="14"/>
      <c r="AD280" s="14"/>
      <c r="AE280" s="14"/>
      <c r="AT280" s="243" t="s">
        <v>135</v>
      </c>
      <c r="AU280" s="243" t="s">
        <v>83</v>
      </c>
      <c r="AV280" s="14" t="s">
        <v>83</v>
      </c>
      <c r="AW280" s="14" t="s">
        <v>35</v>
      </c>
      <c r="AX280" s="14" t="s">
        <v>73</v>
      </c>
      <c r="AY280" s="243" t="s">
        <v>122</v>
      </c>
    </row>
    <row r="281" s="13" customFormat="1">
      <c r="A281" s="13"/>
      <c r="B281" s="222"/>
      <c r="C281" s="223"/>
      <c r="D281" s="224" t="s">
        <v>135</v>
      </c>
      <c r="E281" s="225" t="s">
        <v>19</v>
      </c>
      <c r="F281" s="226" t="s">
        <v>418</v>
      </c>
      <c r="G281" s="223"/>
      <c r="H281" s="225" t="s">
        <v>19</v>
      </c>
      <c r="I281" s="227"/>
      <c r="J281" s="223"/>
      <c r="K281" s="223"/>
      <c r="L281" s="228"/>
      <c r="M281" s="229"/>
      <c r="N281" s="230"/>
      <c r="O281" s="230"/>
      <c r="P281" s="230"/>
      <c r="Q281" s="230"/>
      <c r="R281" s="230"/>
      <c r="S281" s="230"/>
      <c r="T281" s="231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32" t="s">
        <v>135</v>
      </c>
      <c r="AU281" s="232" t="s">
        <v>83</v>
      </c>
      <c r="AV281" s="13" t="s">
        <v>81</v>
      </c>
      <c r="AW281" s="13" t="s">
        <v>35</v>
      </c>
      <c r="AX281" s="13" t="s">
        <v>73</v>
      </c>
      <c r="AY281" s="232" t="s">
        <v>122</v>
      </c>
    </row>
    <row r="282" s="14" customFormat="1">
      <c r="A282" s="14"/>
      <c r="B282" s="233"/>
      <c r="C282" s="234"/>
      <c r="D282" s="224" t="s">
        <v>135</v>
      </c>
      <c r="E282" s="235" t="s">
        <v>19</v>
      </c>
      <c r="F282" s="236" t="s">
        <v>419</v>
      </c>
      <c r="G282" s="234"/>
      <c r="H282" s="237">
        <v>81.780000000000001</v>
      </c>
      <c r="I282" s="238"/>
      <c r="J282" s="234"/>
      <c r="K282" s="234"/>
      <c r="L282" s="239"/>
      <c r="M282" s="240"/>
      <c r="N282" s="241"/>
      <c r="O282" s="241"/>
      <c r="P282" s="241"/>
      <c r="Q282" s="241"/>
      <c r="R282" s="241"/>
      <c r="S282" s="241"/>
      <c r="T282" s="242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43" t="s">
        <v>135</v>
      </c>
      <c r="AU282" s="243" t="s">
        <v>83</v>
      </c>
      <c r="AV282" s="14" t="s">
        <v>83</v>
      </c>
      <c r="AW282" s="14" t="s">
        <v>35</v>
      </c>
      <c r="AX282" s="14" t="s">
        <v>73</v>
      </c>
      <c r="AY282" s="243" t="s">
        <v>122</v>
      </c>
    </row>
    <row r="283" s="15" customFormat="1">
      <c r="A283" s="15"/>
      <c r="B283" s="244"/>
      <c r="C283" s="245"/>
      <c r="D283" s="224" t="s">
        <v>135</v>
      </c>
      <c r="E283" s="246" t="s">
        <v>19</v>
      </c>
      <c r="F283" s="247" t="s">
        <v>154</v>
      </c>
      <c r="G283" s="245"/>
      <c r="H283" s="248">
        <v>153.28</v>
      </c>
      <c r="I283" s="249"/>
      <c r="J283" s="245"/>
      <c r="K283" s="245"/>
      <c r="L283" s="250"/>
      <c r="M283" s="251"/>
      <c r="N283" s="252"/>
      <c r="O283" s="252"/>
      <c r="P283" s="252"/>
      <c r="Q283" s="252"/>
      <c r="R283" s="252"/>
      <c r="S283" s="252"/>
      <c r="T283" s="253"/>
      <c r="U283" s="15"/>
      <c r="V283" s="15"/>
      <c r="W283" s="15"/>
      <c r="X283" s="15"/>
      <c r="Y283" s="15"/>
      <c r="Z283" s="15"/>
      <c r="AA283" s="15"/>
      <c r="AB283" s="15"/>
      <c r="AC283" s="15"/>
      <c r="AD283" s="15"/>
      <c r="AE283" s="15"/>
      <c r="AT283" s="254" t="s">
        <v>135</v>
      </c>
      <c r="AU283" s="254" t="s">
        <v>83</v>
      </c>
      <c r="AV283" s="15" t="s">
        <v>131</v>
      </c>
      <c r="AW283" s="15" t="s">
        <v>35</v>
      </c>
      <c r="AX283" s="15" t="s">
        <v>81</v>
      </c>
      <c r="AY283" s="254" t="s">
        <v>122</v>
      </c>
    </row>
    <row r="284" s="2" customFormat="1" ht="37.8" customHeight="1">
      <c r="A284" s="38"/>
      <c r="B284" s="39"/>
      <c r="C284" s="204" t="s">
        <v>420</v>
      </c>
      <c r="D284" s="204" t="s">
        <v>126</v>
      </c>
      <c r="E284" s="205" t="s">
        <v>421</v>
      </c>
      <c r="F284" s="206" t="s">
        <v>422</v>
      </c>
      <c r="G284" s="207" t="s">
        <v>191</v>
      </c>
      <c r="H284" s="208">
        <v>18.399999999999999</v>
      </c>
      <c r="I284" s="209"/>
      <c r="J284" s="210">
        <f>ROUND(I284*H284,2)</f>
        <v>0</v>
      </c>
      <c r="K284" s="206" t="s">
        <v>130</v>
      </c>
      <c r="L284" s="44"/>
      <c r="M284" s="211" t="s">
        <v>19</v>
      </c>
      <c r="N284" s="212" t="s">
        <v>44</v>
      </c>
      <c r="O284" s="84"/>
      <c r="P284" s="213">
        <f>O284*H284</f>
        <v>0</v>
      </c>
      <c r="Q284" s="213">
        <v>0.0023800000000000002</v>
      </c>
      <c r="R284" s="213">
        <f>Q284*H284</f>
        <v>0.043791999999999998</v>
      </c>
      <c r="S284" s="213">
        <v>0</v>
      </c>
      <c r="T284" s="214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15" t="s">
        <v>372</v>
      </c>
      <c r="AT284" s="215" t="s">
        <v>126</v>
      </c>
      <c r="AU284" s="215" t="s">
        <v>83</v>
      </c>
      <c r="AY284" s="17" t="s">
        <v>122</v>
      </c>
      <c r="BE284" s="216">
        <f>IF(N284="základní",J284,0)</f>
        <v>0</v>
      </c>
      <c r="BF284" s="216">
        <f>IF(N284="snížená",J284,0)</f>
        <v>0</v>
      </c>
      <c r="BG284" s="216">
        <f>IF(N284="zákl. přenesená",J284,0)</f>
        <v>0</v>
      </c>
      <c r="BH284" s="216">
        <f>IF(N284="sníž. přenesená",J284,0)</f>
        <v>0</v>
      </c>
      <c r="BI284" s="216">
        <f>IF(N284="nulová",J284,0)</f>
        <v>0</v>
      </c>
      <c r="BJ284" s="17" t="s">
        <v>81</v>
      </c>
      <c r="BK284" s="216">
        <f>ROUND(I284*H284,2)</f>
        <v>0</v>
      </c>
      <c r="BL284" s="17" t="s">
        <v>372</v>
      </c>
      <c r="BM284" s="215" t="s">
        <v>423</v>
      </c>
    </row>
    <row r="285" s="2" customFormat="1">
      <c r="A285" s="38"/>
      <c r="B285" s="39"/>
      <c r="C285" s="40"/>
      <c r="D285" s="217" t="s">
        <v>133</v>
      </c>
      <c r="E285" s="40"/>
      <c r="F285" s="218" t="s">
        <v>424</v>
      </c>
      <c r="G285" s="40"/>
      <c r="H285" s="40"/>
      <c r="I285" s="219"/>
      <c r="J285" s="40"/>
      <c r="K285" s="40"/>
      <c r="L285" s="44"/>
      <c r="M285" s="220"/>
      <c r="N285" s="221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133</v>
      </c>
      <c r="AU285" s="17" t="s">
        <v>83</v>
      </c>
    </row>
    <row r="286" s="13" customFormat="1">
      <c r="A286" s="13"/>
      <c r="B286" s="222"/>
      <c r="C286" s="223"/>
      <c r="D286" s="224" t="s">
        <v>135</v>
      </c>
      <c r="E286" s="225" t="s">
        <v>19</v>
      </c>
      <c r="F286" s="226" t="s">
        <v>418</v>
      </c>
      <c r="G286" s="223"/>
      <c r="H286" s="225" t="s">
        <v>19</v>
      </c>
      <c r="I286" s="227"/>
      <c r="J286" s="223"/>
      <c r="K286" s="223"/>
      <c r="L286" s="228"/>
      <c r="M286" s="229"/>
      <c r="N286" s="230"/>
      <c r="O286" s="230"/>
      <c r="P286" s="230"/>
      <c r="Q286" s="230"/>
      <c r="R286" s="230"/>
      <c r="S286" s="230"/>
      <c r="T286" s="231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2" t="s">
        <v>135</v>
      </c>
      <c r="AU286" s="232" t="s">
        <v>83</v>
      </c>
      <c r="AV286" s="13" t="s">
        <v>81</v>
      </c>
      <c r="AW286" s="13" t="s">
        <v>35</v>
      </c>
      <c r="AX286" s="13" t="s">
        <v>73</v>
      </c>
      <c r="AY286" s="232" t="s">
        <v>122</v>
      </c>
    </row>
    <row r="287" s="14" customFormat="1">
      <c r="A287" s="14"/>
      <c r="B287" s="233"/>
      <c r="C287" s="234"/>
      <c r="D287" s="224" t="s">
        <v>135</v>
      </c>
      <c r="E287" s="235" t="s">
        <v>19</v>
      </c>
      <c r="F287" s="236" t="s">
        <v>425</v>
      </c>
      <c r="G287" s="234"/>
      <c r="H287" s="237">
        <v>18.399999999999999</v>
      </c>
      <c r="I287" s="238"/>
      <c r="J287" s="234"/>
      <c r="K287" s="234"/>
      <c r="L287" s="239"/>
      <c r="M287" s="240"/>
      <c r="N287" s="241"/>
      <c r="O287" s="241"/>
      <c r="P287" s="241"/>
      <c r="Q287" s="241"/>
      <c r="R287" s="241"/>
      <c r="S287" s="241"/>
      <c r="T287" s="242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43" t="s">
        <v>135</v>
      </c>
      <c r="AU287" s="243" t="s">
        <v>83</v>
      </c>
      <c r="AV287" s="14" t="s">
        <v>83</v>
      </c>
      <c r="AW287" s="14" t="s">
        <v>35</v>
      </c>
      <c r="AX287" s="14" t="s">
        <v>81</v>
      </c>
      <c r="AY287" s="243" t="s">
        <v>122</v>
      </c>
    </row>
    <row r="288" s="2" customFormat="1" ht="16.5" customHeight="1">
      <c r="A288" s="38"/>
      <c r="B288" s="39"/>
      <c r="C288" s="204" t="s">
        <v>426</v>
      </c>
      <c r="D288" s="204" t="s">
        <v>126</v>
      </c>
      <c r="E288" s="205" t="s">
        <v>427</v>
      </c>
      <c r="F288" s="206" t="s">
        <v>428</v>
      </c>
      <c r="G288" s="207" t="s">
        <v>429</v>
      </c>
      <c r="H288" s="208">
        <v>2</v>
      </c>
      <c r="I288" s="209"/>
      <c r="J288" s="210">
        <f>ROUND(I288*H288,2)</f>
        <v>0</v>
      </c>
      <c r="K288" s="206" t="s">
        <v>19</v>
      </c>
      <c r="L288" s="44"/>
      <c r="M288" s="211" t="s">
        <v>19</v>
      </c>
      <c r="N288" s="212" t="s">
        <v>44</v>
      </c>
      <c r="O288" s="84"/>
      <c r="P288" s="213">
        <f>O288*H288</f>
        <v>0</v>
      </c>
      <c r="Q288" s="213">
        <v>0</v>
      </c>
      <c r="R288" s="213">
        <f>Q288*H288</f>
        <v>0</v>
      </c>
      <c r="S288" s="213">
        <v>0</v>
      </c>
      <c r="T288" s="214">
        <f>S288*H288</f>
        <v>0</v>
      </c>
      <c r="U288" s="38"/>
      <c r="V288" s="38"/>
      <c r="W288" s="38"/>
      <c r="X288" s="38"/>
      <c r="Y288" s="38"/>
      <c r="Z288" s="38"/>
      <c r="AA288" s="38"/>
      <c r="AB288" s="38"/>
      <c r="AC288" s="38"/>
      <c r="AD288" s="38"/>
      <c r="AE288" s="38"/>
      <c r="AR288" s="215" t="s">
        <v>372</v>
      </c>
      <c r="AT288" s="215" t="s">
        <v>126</v>
      </c>
      <c r="AU288" s="215" t="s">
        <v>83</v>
      </c>
      <c r="AY288" s="17" t="s">
        <v>122</v>
      </c>
      <c r="BE288" s="216">
        <f>IF(N288="základní",J288,0)</f>
        <v>0</v>
      </c>
      <c r="BF288" s="216">
        <f>IF(N288="snížená",J288,0)</f>
        <v>0</v>
      </c>
      <c r="BG288" s="216">
        <f>IF(N288="zákl. přenesená",J288,0)</f>
        <v>0</v>
      </c>
      <c r="BH288" s="216">
        <f>IF(N288="sníž. přenesená",J288,0)</f>
        <v>0</v>
      </c>
      <c r="BI288" s="216">
        <f>IF(N288="nulová",J288,0)</f>
        <v>0</v>
      </c>
      <c r="BJ288" s="17" t="s">
        <v>81</v>
      </c>
      <c r="BK288" s="216">
        <f>ROUND(I288*H288,2)</f>
        <v>0</v>
      </c>
      <c r="BL288" s="17" t="s">
        <v>372</v>
      </c>
      <c r="BM288" s="215" t="s">
        <v>430</v>
      </c>
    </row>
    <row r="289" s="2" customFormat="1" ht="24.15" customHeight="1">
      <c r="A289" s="38"/>
      <c r="B289" s="39"/>
      <c r="C289" s="204" t="s">
        <v>431</v>
      </c>
      <c r="D289" s="204" t="s">
        <v>126</v>
      </c>
      <c r="E289" s="205" t="s">
        <v>432</v>
      </c>
      <c r="F289" s="206" t="s">
        <v>433</v>
      </c>
      <c r="G289" s="207" t="s">
        <v>191</v>
      </c>
      <c r="H289" s="208">
        <v>58</v>
      </c>
      <c r="I289" s="209"/>
      <c r="J289" s="210">
        <f>ROUND(I289*H289,2)</f>
        <v>0</v>
      </c>
      <c r="K289" s="206" t="s">
        <v>130</v>
      </c>
      <c r="L289" s="44"/>
      <c r="M289" s="211" t="s">
        <v>19</v>
      </c>
      <c r="N289" s="212" t="s">
        <v>44</v>
      </c>
      <c r="O289" s="84"/>
      <c r="P289" s="213">
        <f>O289*H289</f>
        <v>0</v>
      </c>
      <c r="Q289" s="213">
        <v>0.0037100000000000002</v>
      </c>
      <c r="R289" s="213">
        <f>Q289*H289</f>
        <v>0.21518000000000001</v>
      </c>
      <c r="S289" s="213">
        <v>0</v>
      </c>
      <c r="T289" s="214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15" t="s">
        <v>372</v>
      </c>
      <c r="AT289" s="215" t="s">
        <v>126</v>
      </c>
      <c r="AU289" s="215" t="s">
        <v>83</v>
      </c>
      <c r="AY289" s="17" t="s">
        <v>122</v>
      </c>
      <c r="BE289" s="216">
        <f>IF(N289="základní",J289,0)</f>
        <v>0</v>
      </c>
      <c r="BF289" s="216">
        <f>IF(N289="snížená",J289,0)</f>
        <v>0</v>
      </c>
      <c r="BG289" s="216">
        <f>IF(N289="zákl. přenesená",J289,0)</f>
        <v>0</v>
      </c>
      <c r="BH289" s="216">
        <f>IF(N289="sníž. přenesená",J289,0)</f>
        <v>0</v>
      </c>
      <c r="BI289" s="216">
        <f>IF(N289="nulová",J289,0)</f>
        <v>0</v>
      </c>
      <c r="BJ289" s="17" t="s">
        <v>81</v>
      </c>
      <c r="BK289" s="216">
        <f>ROUND(I289*H289,2)</f>
        <v>0</v>
      </c>
      <c r="BL289" s="17" t="s">
        <v>372</v>
      </c>
      <c r="BM289" s="215" t="s">
        <v>434</v>
      </c>
    </row>
    <row r="290" s="2" customFormat="1">
      <c r="A290" s="38"/>
      <c r="B290" s="39"/>
      <c r="C290" s="40"/>
      <c r="D290" s="217" t="s">
        <v>133</v>
      </c>
      <c r="E290" s="40"/>
      <c r="F290" s="218" t="s">
        <v>435</v>
      </c>
      <c r="G290" s="40"/>
      <c r="H290" s="40"/>
      <c r="I290" s="219"/>
      <c r="J290" s="40"/>
      <c r="K290" s="40"/>
      <c r="L290" s="44"/>
      <c r="M290" s="220"/>
      <c r="N290" s="221"/>
      <c r="O290" s="84"/>
      <c r="P290" s="84"/>
      <c r="Q290" s="84"/>
      <c r="R290" s="84"/>
      <c r="S290" s="84"/>
      <c r="T290" s="85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133</v>
      </c>
      <c r="AU290" s="17" t="s">
        <v>83</v>
      </c>
    </row>
    <row r="291" s="13" customFormat="1">
      <c r="A291" s="13"/>
      <c r="B291" s="222"/>
      <c r="C291" s="223"/>
      <c r="D291" s="224" t="s">
        <v>135</v>
      </c>
      <c r="E291" s="225" t="s">
        <v>19</v>
      </c>
      <c r="F291" s="226" t="s">
        <v>436</v>
      </c>
      <c r="G291" s="223"/>
      <c r="H291" s="225" t="s">
        <v>19</v>
      </c>
      <c r="I291" s="227"/>
      <c r="J291" s="223"/>
      <c r="K291" s="223"/>
      <c r="L291" s="228"/>
      <c r="M291" s="229"/>
      <c r="N291" s="230"/>
      <c r="O291" s="230"/>
      <c r="P291" s="230"/>
      <c r="Q291" s="230"/>
      <c r="R291" s="230"/>
      <c r="S291" s="230"/>
      <c r="T291" s="231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32" t="s">
        <v>135</v>
      </c>
      <c r="AU291" s="232" t="s">
        <v>83</v>
      </c>
      <c r="AV291" s="13" t="s">
        <v>81</v>
      </c>
      <c r="AW291" s="13" t="s">
        <v>35</v>
      </c>
      <c r="AX291" s="13" t="s">
        <v>73</v>
      </c>
      <c r="AY291" s="232" t="s">
        <v>122</v>
      </c>
    </row>
    <row r="292" s="14" customFormat="1">
      <c r="A292" s="14"/>
      <c r="B292" s="233"/>
      <c r="C292" s="234"/>
      <c r="D292" s="224" t="s">
        <v>135</v>
      </c>
      <c r="E292" s="235" t="s">
        <v>19</v>
      </c>
      <c r="F292" s="236" t="s">
        <v>181</v>
      </c>
      <c r="G292" s="234"/>
      <c r="H292" s="237">
        <v>58</v>
      </c>
      <c r="I292" s="238"/>
      <c r="J292" s="234"/>
      <c r="K292" s="234"/>
      <c r="L292" s="239"/>
      <c r="M292" s="240"/>
      <c r="N292" s="241"/>
      <c r="O292" s="241"/>
      <c r="P292" s="241"/>
      <c r="Q292" s="241"/>
      <c r="R292" s="241"/>
      <c r="S292" s="241"/>
      <c r="T292" s="242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43" t="s">
        <v>135</v>
      </c>
      <c r="AU292" s="243" t="s">
        <v>83</v>
      </c>
      <c r="AV292" s="14" t="s">
        <v>83</v>
      </c>
      <c r="AW292" s="14" t="s">
        <v>35</v>
      </c>
      <c r="AX292" s="14" t="s">
        <v>81</v>
      </c>
      <c r="AY292" s="243" t="s">
        <v>122</v>
      </c>
    </row>
    <row r="293" s="2" customFormat="1" ht="49.05" customHeight="1">
      <c r="A293" s="38"/>
      <c r="B293" s="39"/>
      <c r="C293" s="204" t="s">
        <v>437</v>
      </c>
      <c r="D293" s="204" t="s">
        <v>126</v>
      </c>
      <c r="E293" s="205" t="s">
        <v>438</v>
      </c>
      <c r="F293" s="206" t="s">
        <v>439</v>
      </c>
      <c r="G293" s="207" t="s">
        <v>338</v>
      </c>
      <c r="H293" s="208">
        <v>0.755</v>
      </c>
      <c r="I293" s="209"/>
      <c r="J293" s="210">
        <f>ROUND(I293*H293,2)</f>
        <v>0</v>
      </c>
      <c r="K293" s="206" t="s">
        <v>130</v>
      </c>
      <c r="L293" s="44"/>
      <c r="M293" s="211" t="s">
        <v>19</v>
      </c>
      <c r="N293" s="212" t="s">
        <v>44</v>
      </c>
      <c r="O293" s="84"/>
      <c r="P293" s="213">
        <f>O293*H293</f>
        <v>0</v>
      </c>
      <c r="Q293" s="213">
        <v>0</v>
      </c>
      <c r="R293" s="213">
        <f>Q293*H293</f>
        <v>0</v>
      </c>
      <c r="S293" s="213">
        <v>0</v>
      </c>
      <c r="T293" s="214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15" t="s">
        <v>372</v>
      </c>
      <c r="AT293" s="215" t="s">
        <v>126</v>
      </c>
      <c r="AU293" s="215" t="s">
        <v>83</v>
      </c>
      <c r="AY293" s="17" t="s">
        <v>122</v>
      </c>
      <c r="BE293" s="216">
        <f>IF(N293="základní",J293,0)</f>
        <v>0</v>
      </c>
      <c r="BF293" s="216">
        <f>IF(N293="snížená",J293,0)</f>
        <v>0</v>
      </c>
      <c r="BG293" s="216">
        <f>IF(N293="zákl. přenesená",J293,0)</f>
        <v>0</v>
      </c>
      <c r="BH293" s="216">
        <f>IF(N293="sníž. přenesená",J293,0)</f>
        <v>0</v>
      </c>
      <c r="BI293" s="216">
        <f>IF(N293="nulová",J293,0)</f>
        <v>0</v>
      </c>
      <c r="BJ293" s="17" t="s">
        <v>81</v>
      </c>
      <c r="BK293" s="216">
        <f>ROUND(I293*H293,2)</f>
        <v>0</v>
      </c>
      <c r="BL293" s="17" t="s">
        <v>372</v>
      </c>
      <c r="BM293" s="215" t="s">
        <v>440</v>
      </c>
    </row>
    <row r="294" s="2" customFormat="1">
      <c r="A294" s="38"/>
      <c r="B294" s="39"/>
      <c r="C294" s="40"/>
      <c r="D294" s="217" t="s">
        <v>133</v>
      </c>
      <c r="E294" s="40"/>
      <c r="F294" s="218" t="s">
        <v>441</v>
      </c>
      <c r="G294" s="40"/>
      <c r="H294" s="40"/>
      <c r="I294" s="219"/>
      <c r="J294" s="40"/>
      <c r="K294" s="40"/>
      <c r="L294" s="44"/>
      <c r="M294" s="220"/>
      <c r="N294" s="221"/>
      <c r="O294" s="84"/>
      <c r="P294" s="84"/>
      <c r="Q294" s="84"/>
      <c r="R294" s="84"/>
      <c r="S294" s="84"/>
      <c r="T294" s="85"/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T294" s="17" t="s">
        <v>133</v>
      </c>
      <c r="AU294" s="17" t="s">
        <v>83</v>
      </c>
    </row>
    <row r="295" s="2" customFormat="1" ht="49.05" customHeight="1">
      <c r="A295" s="38"/>
      <c r="B295" s="39"/>
      <c r="C295" s="204" t="s">
        <v>442</v>
      </c>
      <c r="D295" s="204" t="s">
        <v>126</v>
      </c>
      <c r="E295" s="205" t="s">
        <v>443</v>
      </c>
      <c r="F295" s="206" t="s">
        <v>444</v>
      </c>
      <c r="G295" s="207" t="s">
        <v>338</v>
      </c>
      <c r="H295" s="208">
        <v>0.755</v>
      </c>
      <c r="I295" s="209"/>
      <c r="J295" s="210">
        <f>ROUND(I295*H295,2)</f>
        <v>0</v>
      </c>
      <c r="K295" s="206" t="s">
        <v>130</v>
      </c>
      <c r="L295" s="44"/>
      <c r="M295" s="211" t="s">
        <v>19</v>
      </c>
      <c r="N295" s="212" t="s">
        <v>44</v>
      </c>
      <c r="O295" s="84"/>
      <c r="P295" s="213">
        <f>O295*H295</f>
        <v>0</v>
      </c>
      <c r="Q295" s="213">
        <v>0</v>
      </c>
      <c r="R295" s="213">
        <f>Q295*H295</f>
        <v>0</v>
      </c>
      <c r="S295" s="213">
        <v>0</v>
      </c>
      <c r="T295" s="214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15" t="s">
        <v>372</v>
      </c>
      <c r="AT295" s="215" t="s">
        <v>126</v>
      </c>
      <c r="AU295" s="215" t="s">
        <v>83</v>
      </c>
      <c r="AY295" s="17" t="s">
        <v>122</v>
      </c>
      <c r="BE295" s="216">
        <f>IF(N295="základní",J295,0)</f>
        <v>0</v>
      </c>
      <c r="BF295" s="216">
        <f>IF(N295="snížená",J295,0)</f>
        <v>0</v>
      </c>
      <c r="BG295" s="216">
        <f>IF(N295="zákl. přenesená",J295,0)</f>
        <v>0</v>
      </c>
      <c r="BH295" s="216">
        <f>IF(N295="sníž. přenesená",J295,0)</f>
        <v>0</v>
      </c>
      <c r="BI295" s="216">
        <f>IF(N295="nulová",J295,0)</f>
        <v>0</v>
      </c>
      <c r="BJ295" s="17" t="s">
        <v>81</v>
      </c>
      <c r="BK295" s="216">
        <f>ROUND(I295*H295,2)</f>
        <v>0</v>
      </c>
      <c r="BL295" s="17" t="s">
        <v>372</v>
      </c>
      <c r="BM295" s="215" t="s">
        <v>445</v>
      </c>
    </row>
    <row r="296" s="2" customFormat="1">
      <c r="A296" s="38"/>
      <c r="B296" s="39"/>
      <c r="C296" s="40"/>
      <c r="D296" s="217" t="s">
        <v>133</v>
      </c>
      <c r="E296" s="40"/>
      <c r="F296" s="218" t="s">
        <v>446</v>
      </c>
      <c r="G296" s="40"/>
      <c r="H296" s="40"/>
      <c r="I296" s="219"/>
      <c r="J296" s="40"/>
      <c r="K296" s="40"/>
      <c r="L296" s="44"/>
      <c r="M296" s="220"/>
      <c r="N296" s="221"/>
      <c r="O296" s="84"/>
      <c r="P296" s="84"/>
      <c r="Q296" s="84"/>
      <c r="R296" s="84"/>
      <c r="S296" s="84"/>
      <c r="T296" s="85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133</v>
      </c>
      <c r="AU296" s="17" t="s">
        <v>83</v>
      </c>
    </row>
    <row r="297" s="12" customFormat="1" ht="22.8" customHeight="1">
      <c r="A297" s="12"/>
      <c r="B297" s="188"/>
      <c r="C297" s="189"/>
      <c r="D297" s="190" t="s">
        <v>72</v>
      </c>
      <c r="E297" s="202" t="s">
        <v>447</v>
      </c>
      <c r="F297" s="202" t="s">
        <v>448</v>
      </c>
      <c r="G297" s="189"/>
      <c r="H297" s="189"/>
      <c r="I297" s="192"/>
      <c r="J297" s="203">
        <f>BK297</f>
        <v>0</v>
      </c>
      <c r="K297" s="189"/>
      <c r="L297" s="194"/>
      <c r="M297" s="195"/>
      <c r="N297" s="196"/>
      <c r="O297" s="196"/>
      <c r="P297" s="197">
        <f>SUM(P298:P299)</f>
        <v>0</v>
      </c>
      <c r="Q297" s="196"/>
      <c r="R297" s="197">
        <f>SUM(R298:R299)</f>
        <v>0.47546250000000007</v>
      </c>
      <c r="S297" s="196"/>
      <c r="T297" s="198">
        <f>SUM(T298:T299)</f>
        <v>0</v>
      </c>
      <c r="U297" s="12"/>
      <c r="V297" s="12"/>
      <c r="W297" s="12"/>
      <c r="X297" s="12"/>
      <c r="Y297" s="12"/>
      <c r="Z297" s="12"/>
      <c r="AA297" s="12"/>
      <c r="AB297" s="12"/>
      <c r="AC297" s="12"/>
      <c r="AD297" s="12"/>
      <c r="AE297" s="12"/>
      <c r="AR297" s="199" t="s">
        <v>83</v>
      </c>
      <c r="AT297" s="200" t="s">
        <v>72</v>
      </c>
      <c r="AU297" s="200" t="s">
        <v>81</v>
      </c>
      <c r="AY297" s="199" t="s">
        <v>122</v>
      </c>
      <c r="BK297" s="201">
        <f>SUM(BK298:BK299)</f>
        <v>0</v>
      </c>
    </row>
    <row r="298" s="2" customFormat="1" ht="62.7" customHeight="1">
      <c r="A298" s="38"/>
      <c r="B298" s="39"/>
      <c r="C298" s="204" t="s">
        <v>449</v>
      </c>
      <c r="D298" s="204" t="s">
        <v>126</v>
      </c>
      <c r="E298" s="205" t="s">
        <v>450</v>
      </c>
      <c r="F298" s="206" t="s">
        <v>451</v>
      </c>
      <c r="G298" s="207" t="s">
        <v>129</v>
      </c>
      <c r="H298" s="208">
        <v>633.95000000000005</v>
      </c>
      <c r="I298" s="209"/>
      <c r="J298" s="210">
        <f>ROUND(I298*H298,2)</f>
        <v>0</v>
      </c>
      <c r="K298" s="206" t="s">
        <v>130</v>
      </c>
      <c r="L298" s="44"/>
      <c r="M298" s="211" t="s">
        <v>19</v>
      </c>
      <c r="N298" s="212" t="s">
        <v>44</v>
      </c>
      <c r="O298" s="84"/>
      <c r="P298" s="213">
        <f>O298*H298</f>
        <v>0</v>
      </c>
      <c r="Q298" s="213">
        <v>0.00075000000000000002</v>
      </c>
      <c r="R298" s="213">
        <f>Q298*H298</f>
        <v>0.47546250000000007</v>
      </c>
      <c r="S298" s="213">
        <v>0</v>
      </c>
      <c r="T298" s="214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15" t="s">
        <v>372</v>
      </c>
      <c r="AT298" s="215" t="s">
        <v>126</v>
      </c>
      <c r="AU298" s="215" t="s">
        <v>83</v>
      </c>
      <c r="AY298" s="17" t="s">
        <v>122</v>
      </c>
      <c r="BE298" s="216">
        <f>IF(N298="základní",J298,0)</f>
        <v>0</v>
      </c>
      <c r="BF298" s="216">
        <f>IF(N298="snížená",J298,0)</f>
        <v>0</v>
      </c>
      <c r="BG298" s="216">
        <f>IF(N298="zákl. přenesená",J298,0)</f>
        <v>0</v>
      </c>
      <c r="BH298" s="216">
        <f>IF(N298="sníž. přenesená",J298,0)</f>
        <v>0</v>
      </c>
      <c r="BI298" s="216">
        <f>IF(N298="nulová",J298,0)</f>
        <v>0</v>
      </c>
      <c r="BJ298" s="17" t="s">
        <v>81</v>
      </c>
      <c r="BK298" s="216">
        <f>ROUND(I298*H298,2)</f>
        <v>0</v>
      </c>
      <c r="BL298" s="17" t="s">
        <v>372</v>
      </c>
      <c r="BM298" s="215" t="s">
        <v>452</v>
      </c>
    </row>
    <row r="299" s="2" customFormat="1">
      <c r="A299" s="38"/>
      <c r="B299" s="39"/>
      <c r="C299" s="40"/>
      <c r="D299" s="217" t="s">
        <v>133</v>
      </c>
      <c r="E299" s="40"/>
      <c r="F299" s="218" t="s">
        <v>453</v>
      </c>
      <c r="G299" s="40"/>
      <c r="H299" s="40"/>
      <c r="I299" s="219"/>
      <c r="J299" s="40"/>
      <c r="K299" s="40"/>
      <c r="L299" s="44"/>
      <c r="M299" s="220"/>
      <c r="N299" s="221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133</v>
      </c>
      <c r="AU299" s="17" t="s">
        <v>83</v>
      </c>
    </row>
    <row r="300" s="12" customFormat="1" ht="25.92" customHeight="1">
      <c r="A300" s="12"/>
      <c r="B300" s="188"/>
      <c r="C300" s="189"/>
      <c r="D300" s="190" t="s">
        <v>72</v>
      </c>
      <c r="E300" s="191" t="s">
        <v>454</v>
      </c>
      <c r="F300" s="191" t="s">
        <v>455</v>
      </c>
      <c r="G300" s="189"/>
      <c r="H300" s="189"/>
      <c r="I300" s="192"/>
      <c r="J300" s="193">
        <f>BK300</f>
        <v>0</v>
      </c>
      <c r="K300" s="189"/>
      <c r="L300" s="194"/>
      <c r="M300" s="195"/>
      <c r="N300" s="196"/>
      <c r="O300" s="196"/>
      <c r="P300" s="197">
        <f>SUM(P301:P304)</f>
        <v>0</v>
      </c>
      <c r="Q300" s="196"/>
      <c r="R300" s="197">
        <f>SUM(R301:R304)</f>
        <v>0</v>
      </c>
      <c r="S300" s="196"/>
      <c r="T300" s="198">
        <f>SUM(T301:T304)</f>
        <v>0</v>
      </c>
      <c r="U300" s="12"/>
      <c r="V300" s="12"/>
      <c r="W300" s="12"/>
      <c r="X300" s="12"/>
      <c r="Y300" s="12"/>
      <c r="Z300" s="12"/>
      <c r="AA300" s="12"/>
      <c r="AB300" s="12"/>
      <c r="AC300" s="12"/>
      <c r="AD300" s="12"/>
      <c r="AE300" s="12"/>
      <c r="AR300" s="199" t="s">
        <v>131</v>
      </c>
      <c r="AT300" s="200" t="s">
        <v>72</v>
      </c>
      <c r="AU300" s="200" t="s">
        <v>73</v>
      </c>
      <c r="AY300" s="199" t="s">
        <v>122</v>
      </c>
      <c r="BK300" s="201">
        <f>SUM(BK301:BK304)</f>
        <v>0</v>
      </c>
    </row>
    <row r="301" s="2" customFormat="1" ht="24.15" customHeight="1">
      <c r="A301" s="38"/>
      <c r="B301" s="39"/>
      <c r="C301" s="204" t="s">
        <v>456</v>
      </c>
      <c r="D301" s="204" t="s">
        <v>126</v>
      </c>
      <c r="E301" s="205" t="s">
        <v>457</v>
      </c>
      <c r="F301" s="206" t="s">
        <v>458</v>
      </c>
      <c r="G301" s="207" t="s">
        <v>459</v>
      </c>
      <c r="H301" s="208">
        <v>150</v>
      </c>
      <c r="I301" s="209"/>
      <c r="J301" s="210">
        <f>ROUND(I301*H301,2)</f>
        <v>0</v>
      </c>
      <c r="K301" s="206" t="s">
        <v>130</v>
      </c>
      <c r="L301" s="44"/>
      <c r="M301" s="211" t="s">
        <v>19</v>
      </c>
      <c r="N301" s="212" t="s">
        <v>44</v>
      </c>
      <c r="O301" s="84"/>
      <c r="P301" s="213">
        <f>O301*H301</f>
        <v>0</v>
      </c>
      <c r="Q301" s="213">
        <v>0</v>
      </c>
      <c r="R301" s="213">
        <f>Q301*H301</f>
        <v>0</v>
      </c>
      <c r="S301" s="213">
        <v>0</v>
      </c>
      <c r="T301" s="214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15" t="s">
        <v>460</v>
      </c>
      <c r="AT301" s="215" t="s">
        <v>126</v>
      </c>
      <c r="AU301" s="215" t="s">
        <v>81</v>
      </c>
      <c r="AY301" s="17" t="s">
        <v>122</v>
      </c>
      <c r="BE301" s="216">
        <f>IF(N301="základní",J301,0)</f>
        <v>0</v>
      </c>
      <c r="BF301" s="216">
        <f>IF(N301="snížená",J301,0)</f>
        <v>0</v>
      </c>
      <c r="BG301" s="216">
        <f>IF(N301="zákl. přenesená",J301,0)</f>
        <v>0</v>
      </c>
      <c r="BH301" s="216">
        <f>IF(N301="sníž. přenesená",J301,0)</f>
        <v>0</v>
      </c>
      <c r="BI301" s="216">
        <f>IF(N301="nulová",J301,0)</f>
        <v>0</v>
      </c>
      <c r="BJ301" s="17" t="s">
        <v>81</v>
      </c>
      <c r="BK301" s="216">
        <f>ROUND(I301*H301,2)</f>
        <v>0</v>
      </c>
      <c r="BL301" s="17" t="s">
        <v>460</v>
      </c>
      <c r="BM301" s="215" t="s">
        <v>461</v>
      </c>
    </row>
    <row r="302" s="2" customFormat="1">
      <c r="A302" s="38"/>
      <c r="B302" s="39"/>
      <c r="C302" s="40"/>
      <c r="D302" s="217" t="s">
        <v>133</v>
      </c>
      <c r="E302" s="40"/>
      <c r="F302" s="218" t="s">
        <v>462</v>
      </c>
      <c r="G302" s="40"/>
      <c r="H302" s="40"/>
      <c r="I302" s="219"/>
      <c r="J302" s="40"/>
      <c r="K302" s="40"/>
      <c r="L302" s="44"/>
      <c r="M302" s="220"/>
      <c r="N302" s="221"/>
      <c r="O302" s="84"/>
      <c r="P302" s="84"/>
      <c r="Q302" s="84"/>
      <c r="R302" s="84"/>
      <c r="S302" s="84"/>
      <c r="T302" s="85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133</v>
      </c>
      <c r="AU302" s="17" t="s">
        <v>81</v>
      </c>
    </row>
    <row r="303" s="13" customFormat="1">
      <c r="A303" s="13"/>
      <c r="B303" s="222"/>
      <c r="C303" s="223"/>
      <c r="D303" s="224" t="s">
        <v>135</v>
      </c>
      <c r="E303" s="225" t="s">
        <v>19</v>
      </c>
      <c r="F303" s="226" t="s">
        <v>463</v>
      </c>
      <c r="G303" s="223"/>
      <c r="H303" s="225" t="s">
        <v>19</v>
      </c>
      <c r="I303" s="227"/>
      <c r="J303" s="223"/>
      <c r="K303" s="223"/>
      <c r="L303" s="228"/>
      <c r="M303" s="229"/>
      <c r="N303" s="230"/>
      <c r="O303" s="230"/>
      <c r="P303" s="230"/>
      <c r="Q303" s="230"/>
      <c r="R303" s="230"/>
      <c r="S303" s="230"/>
      <c r="T303" s="231"/>
      <c r="U303" s="13"/>
      <c r="V303" s="13"/>
      <c r="W303" s="13"/>
      <c r="X303" s="13"/>
      <c r="Y303" s="13"/>
      <c r="Z303" s="13"/>
      <c r="AA303" s="13"/>
      <c r="AB303" s="13"/>
      <c r="AC303" s="13"/>
      <c r="AD303" s="13"/>
      <c r="AE303" s="13"/>
      <c r="AT303" s="232" t="s">
        <v>135</v>
      </c>
      <c r="AU303" s="232" t="s">
        <v>81</v>
      </c>
      <c r="AV303" s="13" t="s">
        <v>81</v>
      </c>
      <c r="AW303" s="13" t="s">
        <v>35</v>
      </c>
      <c r="AX303" s="13" t="s">
        <v>73</v>
      </c>
      <c r="AY303" s="232" t="s">
        <v>122</v>
      </c>
    </row>
    <row r="304" s="14" customFormat="1">
      <c r="A304" s="14"/>
      <c r="B304" s="233"/>
      <c r="C304" s="234"/>
      <c r="D304" s="224" t="s">
        <v>135</v>
      </c>
      <c r="E304" s="235" t="s">
        <v>19</v>
      </c>
      <c r="F304" s="236" t="s">
        <v>464</v>
      </c>
      <c r="G304" s="234"/>
      <c r="H304" s="237">
        <v>150</v>
      </c>
      <c r="I304" s="238"/>
      <c r="J304" s="234"/>
      <c r="K304" s="234"/>
      <c r="L304" s="239"/>
      <c r="M304" s="265"/>
      <c r="N304" s="266"/>
      <c r="O304" s="266"/>
      <c r="P304" s="266"/>
      <c r="Q304" s="266"/>
      <c r="R304" s="266"/>
      <c r="S304" s="266"/>
      <c r="T304" s="267"/>
      <c r="U304" s="14"/>
      <c r="V304" s="14"/>
      <c r="W304" s="14"/>
      <c r="X304" s="14"/>
      <c r="Y304" s="14"/>
      <c r="Z304" s="14"/>
      <c r="AA304" s="14"/>
      <c r="AB304" s="14"/>
      <c r="AC304" s="14"/>
      <c r="AD304" s="14"/>
      <c r="AE304" s="14"/>
      <c r="AT304" s="243" t="s">
        <v>135</v>
      </c>
      <c r="AU304" s="243" t="s">
        <v>81</v>
      </c>
      <c r="AV304" s="14" t="s">
        <v>83</v>
      </c>
      <c r="AW304" s="14" t="s">
        <v>35</v>
      </c>
      <c r="AX304" s="14" t="s">
        <v>81</v>
      </c>
      <c r="AY304" s="243" t="s">
        <v>122</v>
      </c>
    </row>
    <row r="305" s="2" customFormat="1" ht="6.96" customHeight="1">
      <c r="A305" s="38"/>
      <c r="B305" s="59"/>
      <c r="C305" s="60"/>
      <c r="D305" s="60"/>
      <c r="E305" s="60"/>
      <c r="F305" s="60"/>
      <c r="G305" s="60"/>
      <c r="H305" s="60"/>
      <c r="I305" s="60"/>
      <c r="J305" s="60"/>
      <c r="K305" s="60"/>
      <c r="L305" s="44"/>
      <c r="M305" s="38"/>
      <c r="O305" s="38"/>
      <c r="P305" s="38"/>
      <c r="Q305" s="38"/>
      <c r="R305" s="38"/>
      <c r="S305" s="38"/>
      <c r="T305" s="38"/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</row>
  </sheetData>
  <sheetProtection sheet="1" autoFilter="0" formatColumns="0" formatRows="0" objects="1" scenarios="1" spinCount="100000" saltValue="TJac89iCaXQU7CCCg2bxWez7qN5mr4YTIYrkt6mS568aOk5Gh1t8CfvZv/QigsXYrdWnZcSAInUgUkZCYdnFdQ==" hashValue="SeuZvhCZOLla+MD7IaK2Upz9wTEYS9bgFwQH2lbcpJzT9yhcwY6Cz2yT1vvmrey3Mkg191HEpWW+DvTvttUmTw==" algorithmName="SHA-512" password="CC35"/>
  <autoFilter ref="C88:K304"/>
  <mergeCells count="9">
    <mergeCell ref="E7:H7"/>
    <mergeCell ref="E9:H9"/>
    <mergeCell ref="E18:H18"/>
    <mergeCell ref="E27:H27"/>
    <mergeCell ref="E48:H48"/>
    <mergeCell ref="E50:H50"/>
    <mergeCell ref="E79:H79"/>
    <mergeCell ref="E81:H81"/>
    <mergeCell ref="L2:V2"/>
  </mergeCells>
  <hyperlinks>
    <hyperlink ref="F93" r:id="rId1" display="https://podminky.urs.cz/item/CS_URS_2023_01/619996127"/>
    <hyperlink ref="F114" r:id="rId2" display="https://podminky.urs.cz/item/CS_URS_2023_01/622131121"/>
    <hyperlink ref="F116" r:id="rId3" display="https://podminky.urs.cz/item/CS_URS_2023_01/622142001"/>
    <hyperlink ref="F123" r:id="rId4" display="https://podminky.urs.cz/item/CS_URS_2023_01/622151011"/>
    <hyperlink ref="F125" r:id="rId5" display="https://podminky.urs.cz/item/CS_URS_2023_01/622231111"/>
    <hyperlink ref="F134" r:id="rId6" display="https://podminky.urs.cz/item/CS_URS_2023_01/622232001"/>
    <hyperlink ref="F156" r:id="rId7" display="https://podminky.urs.cz/item/CS_URS_2023_01/622252002"/>
    <hyperlink ref="F178" r:id="rId8" display="https://podminky.urs.cz/item/CS_URS_2023_01/622521022"/>
    <hyperlink ref="F180" r:id="rId9" display="https://podminky.urs.cz/item/CS_URS_2023_01/622811002"/>
    <hyperlink ref="F188" r:id="rId10" display="https://podminky.urs.cz/item/CS_URS_2023_01/622321131"/>
    <hyperlink ref="F191" r:id="rId11" display="https://podminky.urs.cz/item/CS_URS_2023_01/941211112"/>
    <hyperlink ref="F194" r:id="rId12" display="https://podminky.urs.cz/item/CS_URS_2023_01/941211211"/>
    <hyperlink ref="F197" r:id="rId13" display="https://podminky.urs.cz/item/CS_URS_2023_01/941211812"/>
    <hyperlink ref="F199" r:id="rId14" display="https://podminky.urs.cz/item/CS_URS_2023_01/944511111"/>
    <hyperlink ref="F201" r:id="rId15" display="https://podminky.urs.cz/item/CS_URS_2023_01/944511211"/>
    <hyperlink ref="F204" r:id="rId16" display="https://podminky.urs.cz/item/CS_URS_2023_01/944511811"/>
    <hyperlink ref="F206" r:id="rId17" display="https://podminky.urs.cz/item/CS_URS_2023_01/967031732"/>
    <hyperlink ref="F225" r:id="rId18" display="https://podminky.urs.cz/item/CS_URS_2023_01/978019391"/>
    <hyperlink ref="F233" r:id="rId19" display="https://podminky.urs.cz/item/CS_URS_2023_01/985131311"/>
    <hyperlink ref="F235" r:id="rId20" display="https://podminky.urs.cz/item/CS_URS_2023_01/993111111"/>
    <hyperlink ref="F238" r:id="rId21" display="https://podminky.urs.cz/item/CS_URS_2023_01/997013156"/>
    <hyperlink ref="F240" r:id="rId22" display="https://podminky.urs.cz/item/CS_URS_2023_01/997013509"/>
    <hyperlink ref="F243" r:id="rId23" display="https://podminky.urs.cz/item/CS_URS_2023_01/997013511"/>
    <hyperlink ref="F245" r:id="rId24" display="https://podminky.urs.cz/item/CS_URS_2023_01/997013631"/>
    <hyperlink ref="F248" r:id="rId25" display="https://podminky.urs.cz/item/CS_URS_2023_01/998018003"/>
    <hyperlink ref="F252" r:id="rId26" display="https://podminky.urs.cz/item/CS_URS_2023_01/721241102"/>
    <hyperlink ref="F257" r:id="rId27" display="https://podminky.urs.cz/item/CS_URS_2023_01/764002861"/>
    <hyperlink ref="F261" r:id="rId28" display="https://podminky.urs.cz/item/CS_URS_2023_01/764208111"/>
    <hyperlink ref="F266" r:id="rId29" display="https://podminky.urs.cz/item/CS_URS_2023_01/764236402"/>
    <hyperlink ref="F270" r:id="rId30" display="https://podminky.urs.cz/item/CS_URS_2023_01/764236404"/>
    <hyperlink ref="F274" r:id="rId31" display="https://podminky.urs.cz/item/CS_URS_2023_01/764236405"/>
    <hyperlink ref="F278" r:id="rId32" display="https://podminky.urs.cz/item/CS_URS_2023_01/764238404"/>
    <hyperlink ref="F285" r:id="rId33" display="https://podminky.urs.cz/item/CS_URS_2023_01/764238405"/>
    <hyperlink ref="F290" r:id="rId34" display="https://podminky.urs.cz/item/CS_URS_2023_01/764538423"/>
    <hyperlink ref="F294" r:id="rId35" display="https://podminky.urs.cz/item/CS_URS_2023_01/998764103"/>
    <hyperlink ref="F296" r:id="rId36" display="https://podminky.urs.cz/item/CS_URS_2023_01/998764181"/>
    <hyperlink ref="F299" r:id="rId37" display="https://podminky.urs.cz/item/CS_URS_2023_01/783801283"/>
    <hyperlink ref="F302" r:id="rId38" display="https://podminky.urs.cz/item/CS_URS_2023_01/HZS131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9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Zateplení sťítů a vnitroblokové fasády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465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23. 5. 2023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32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28</v>
      </c>
      <c r="J21" s="136" t="s">
        <v>34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ROUND(J87,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ROUND((SUM(BE87:BE170)),  2)</f>
        <v>0</v>
      </c>
      <c r="G33" s="38"/>
      <c r="H33" s="38"/>
      <c r="I33" s="148">
        <v>0.20999999999999999</v>
      </c>
      <c r="J33" s="147">
        <f>ROUND(((SUM(BE87:BE170))*I33),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ROUND((SUM(BF87:BF170)),  2)</f>
        <v>0</v>
      </c>
      <c r="G34" s="38"/>
      <c r="H34" s="38"/>
      <c r="I34" s="148">
        <v>0.14999999999999999</v>
      </c>
      <c r="J34" s="147">
        <f>ROUND(((SUM(BF87:BF170))*I34),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ROUND((SUM(BG87:BG170)),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ROUND((SUM(BH87:BH170)),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ROUND((SUM(BI87:BI170)),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Zateplení sťítů a vnitroblokové fasády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b - Štíty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Sady 5.května 85/42, Plzeň</v>
      </c>
      <c r="G52" s="40"/>
      <c r="H52" s="40"/>
      <c r="I52" s="32" t="s">
        <v>23</v>
      </c>
      <c r="J52" s="72" t="str">
        <f>IF(J12="","",J12)</f>
        <v>23. 5. 2023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>Luboš Beneda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J87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hidden="1" s="9" customFormat="1" ht="24.96" customHeight="1">
      <c r="A60" s="9"/>
      <c r="B60" s="165"/>
      <c r="C60" s="166"/>
      <c r="D60" s="167" t="s">
        <v>97</v>
      </c>
      <c r="E60" s="168"/>
      <c r="F60" s="168"/>
      <c r="G60" s="168"/>
      <c r="H60" s="168"/>
      <c r="I60" s="168"/>
      <c r="J60" s="169">
        <f>J88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98</v>
      </c>
      <c r="E61" s="174"/>
      <c r="F61" s="174"/>
      <c r="G61" s="174"/>
      <c r="H61" s="174"/>
      <c r="I61" s="174"/>
      <c r="J61" s="175">
        <f>J89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99</v>
      </c>
      <c r="E62" s="174"/>
      <c r="F62" s="174"/>
      <c r="G62" s="174"/>
      <c r="H62" s="174"/>
      <c r="I62" s="174"/>
      <c r="J62" s="175">
        <f>J119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100</v>
      </c>
      <c r="E63" s="174"/>
      <c r="F63" s="174"/>
      <c r="G63" s="174"/>
      <c r="H63" s="174"/>
      <c r="I63" s="174"/>
      <c r="J63" s="175">
        <f>J149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101</v>
      </c>
      <c r="E64" s="174"/>
      <c r="F64" s="174"/>
      <c r="G64" s="174"/>
      <c r="H64" s="174"/>
      <c r="I64" s="174"/>
      <c r="J64" s="175">
        <f>J159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65"/>
      <c r="C65" s="166"/>
      <c r="D65" s="167" t="s">
        <v>102</v>
      </c>
      <c r="E65" s="168"/>
      <c r="F65" s="168"/>
      <c r="G65" s="168"/>
      <c r="H65" s="168"/>
      <c r="I65" s="168"/>
      <c r="J65" s="169">
        <f>J162</f>
        <v>0</v>
      </c>
      <c r="K65" s="166"/>
      <c r="L65" s="170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71"/>
      <c r="C66" s="172"/>
      <c r="D66" s="173" t="s">
        <v>105</v>
      </c>
      <c r="E66" s="174"/>
      <c r="F66" s="174"/>
      <c r="G66" s="174"/>
      <c r="H66" s="174"/>
      <c r="I66" s="174"/>
      <c r="J66" s="175">
        <f>J163</f>
        <v>0</v>
      </c>
      <c r="K66" s="172"/>
      <c r="L66" s="176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65"/>
      <c r="C67" s="166"/>
      <c r="D67" s="167" t="s">
        <v>106</v>
      </c>
      <c r="E67" s="168"/>
      <c r="F67" s="168"/>
      <c r="G67" s="168"/>
      <c r="H67" s="168"/>
      <c r="I67" s="168"/>
      <c r="J67" s="169">
        <f>J166</f>
        <v>0</v>
      </c>
      <c r="K67" s="166"/>
      <c r="L67" s="170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107</v>
      </c>
      <c r="D74" s="40"/>
      <c r="E74" s="40"/>
      <c r="F74" s="40"/>
      <c r="G74" s="40"/>
      <c r="H74" s="40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6.5" customHeight="1">
      <c r="A77" s="38"/>
      <c r="B77" s="39"/>
      <c r="C77" s="40"/>
      <c r="D77" s="40"/>
      <c r="E77" s="160" t="str">
        <f>E7</f>
        <v>Zateplení sťítů a vnitroblokové fasády</v>
      </c>
      <c r="F77" s="32"/>
      <c r="G77" s="32"/>
      <c r="H77" s="32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91</v>
      </c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6.5" customHeight="1">
      <c r="A79" s="38"/>
      <c r="B79" s="39"/>
      <c r="C79" s="40"/>
      <c r="D79" s="40"/>
      <c r="E79" s="69" t="str">
        <f>E9</f>
        <v>b - Štíty</v>
      </c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6.96" customHeight="1">
      <c r="A80" s="38"/>
      <c r="B80" s="39"/>
      <c r="C80" s="40"/>
      <c r="D80" s="40"/>
      <c r="E80" s="40"/>
      <c r="F80" s="40"/>
      <c r="G80" s="40"/>
      <c r="H80" s="40"/>
      <c r="I80" s="40"/>
      <c r="J80" s="40"/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21</v>
      </c>
      <c r="D81" s="40"/>
      <c r="E81" s="40"/>
      <c r="F81" s="27" t="str">
        <f>F12</f>
        <v>Sady 5.května 85/42, Plzeň</v>
      </c>
      <c r="G81" s="40"/>
      <c r="H81" s="40"/>
      <c r="I81" s="32" t="s">
        <v>23</v>
      </c>
      <c r="J81" s="72" t="str">
        <f>IF(J12="","",J12)</f>
        <v>23. 5. 2023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5.15" customHeight="1">
      <c r="A83" s="38"/>
      <c r="B83" s="39"/>
      <c r="C83" s="32" t="s">
        <v>25</v>
      </c>
      <c r="D83" s="40"/>
      <c r="E83" s="40"/>
      <c r="F83" s="27" t="str">
        <f>E15</f>
        <v xml:space="preserve"> </v>
      </c>
      <c r="G83" s="40"/>
      <c r="H83" s="40"/>
      <c r="I83" s="32" t="s">
        <v>31</v>
      </c>
      <c r="J83" s="36" t="str">
        <f>E21</f>
        <v>Luboš Beneda</v>
      </c>
      <c r="K83" s="40"/>
      <c r="L83" s="13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5.15" customHeight="1">
      <c r="A84" s="38"/>
      <c r="B84" s="39"/>
      <c r="C84" s="32" t="s">
        <v>29</v>
      </c>
      <c r="D84" s="40"/>
      <c r="E84" s="40"/>
      <c r="F84" s="27" t="str">
        <f>IF(E18="","",E18)</f>
        <v>Vyplň údaj</v>
      </c>
      <c r="G84" s="40"/>
      <c r="H84" s="40"/>
      <c r="I84" s="32" t="s">
        <v>36</v>
      </c>
      <c r="J84" s="36" t="str">
        <f>E24</f>
        <v xml:space="preserve"> </v>
      </c>
      <c r="K84" s="40"/>
      <c r="L84" s="13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0.32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3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11" customFormat="1" ht="29.28" customHeight="1">
      <c r="A86" s="177"/>
      <c r="B86" s="178"/>
      <c r="C86" s="179" t="s">
        <v>108</v>
      </c>
      <c r="D86" s="180" t="s">
        <v>58</v>
      </c>
      <c r="E86" s="180" t="s">
        <v>54</v>
      </c>
      <c r="F86" s="180" t="s">
        <v>55</v>
      </c>
      <c r="G86" s="180" t="s">
        <v>109</v>
      </c>
      <c r="H86" s="180" t="s">
        <v>110</v>
      </c>
      <c r="I86" s="180" t="s">
        <v>111</v>
      </c>
      <c r="J86" s="180" t="s">
        <v>95</v>
      </c>
      <c r="K86" s="181" t="s">
        <v>112</v>
      </c>
      <c r="L86" s="182"/>
      <c r="M86" s="92" t="s">
        <v>19</v>
      </c>
      <c r="N86" s="93" t="s">
        <v>43</v>
      </c>
      <c r="O86" s="93" t="s">
        <v>113</v>
      </c>
      <c r="P86" s="93" t="s">
        <v>114</v>
      </c>
      <c r="Q86" s="93" t="s">
        <v>115</v>
      </c>
      <c r="R86" s="93" t="s">
        <v>116</v>
      </c>
      <c r="S86" s="93" t="s">
        <v>117</v>
      </c>
      <c r="T86" s="94" t="s">
        <v>118</v>
      </c>
      <c r="U86" s="177"/>
      <c r="V86" s="177"/>
      <c r="W86" s="177"/>
      <c r="X86" s="177"/>
      <c r="Y86" s="177"/>
      <c r="Z86" s="177"/>
      <c r="AA86" s="177"/>
      <c r="AB86" s="177"/>
      <c r="AC86" s="177"/>
      <c r="AD86" s="177"/>
      <c r="AE86" s="177"/>
    </row>
    <row r="87" s="2" customFormat="1" ht="22.8" customHeight="1">
      <c r="A87" s="38"/>
      <c r="B87" s="39"/>
      <c r="C87" s="99" t="s">
        <v>119</v>
      </c>
      <c r="D87" s="40"/>
      <c r="E87" s="40"/>
      <c r="F87" s="40"/>
      <c r="G87" s="40"/>
      <c r="H87" s="40"/>
      <c r="I87" s="40"/>
      <c r="J87" s="183">
        <f>BK87</f>
        <v>0</v>
      </c>
      <c r="K87" s="40"/>
      <c r="L87" s="44"/>
      <c r="M87" s="95"/>
      <c r="N87" s="184"/>
      <c r="O87" s="96"/>
      <c r="P87" s="185">
        <f>P88+P162+P166</f>
        <v>0</v>
      </c>
      <c r="Q87" s="96"/>
      <c r="R87" s="185">
        <f>R88+R162+R166</f>
        <v>26.341316400000004</v>
      </c>
      <c r="S87" s="96"/>
      <c r="T87" s="186">
        <f>T88+T162+T166</f>
        <v>30.974999999999998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T87" s="17" t="s">
        <v>72</v>
      </c>
      <c r="AU87" s="17" t="s">
        <v>96</v>
      </c>
      <c r="BK87" s="187">
        <f>BK88+BK162+BK166</f>
        <v>0</v>
      </c>
    </row>
    <row r="88" s="12" customFormat="1" ht="25.92" customHeight="1">
      <c r="A88" s="12"/>
      <c r="B88" s="188"/>
      <c r="C88" s="189"/>
      <c r="D88" s="190" t="s">
        <v>72</v>
      </c>
      <c r="E88" s="191" t="s">
        <v>120</v>
      </c>
      <c r="F88" s="191" t="s">
        <v>121</v>
      </c>
      <c r="G88" s="189"/>
      <c r="H88" s="189"/>
      <c r="I88" s="192"/>
      <c r="J88" s="193">
        <f>BK88</f>
        <v>0</v>
      </c>
      <c r="K88" s="189"/>
      <c r="L88" s="194"/>
      <c r="M88" s="195"/>
      <c r="N88" s="196"/>
      <c r="O88" s="196"/>
      <c r="P88" s="197">
        <f>P89+P119+P149+P159</f>
        <v>0</v>
      </c>
      <c r="Q88" s="196"/>
      <c r="R88" s="197">
        <f>R89+R119+R149+R159</f>
        <v>25.947566400000003</v>
      </c>
      <c r="S88" s="196"/>
      <c r="T88" s="198">
        <f>T89+T119+T149+T159</f>
        <v>30.974999999999998</v>
      </c>
      <c r="U88" s="12"/>
      <c r="V88" s="12"/>
      <c r="W88" s="12"/>
      <c r="X88" s="12"/>
      <c r="Y88" s="12"/>
      <c r="Z88" s="12"/>
      <c r="AA88" s="12"/>
      <c r="AB88" s="12"/>
      <c r="AC88" s="12"/>
      <c r="AD88" s="12"/>
      <c r="AE88" s="12"/>
      <c r="AR88" s="199" t="s">
        <v>81</v>
      </c>
      <c r="AT88" s="200" t="s">
        <v>72</v>
      </c>
      <c r="AU88" s="200" t="s">
        <v>73</v>
      </c>
      <c r="AY88" s="199" t="s">
        <v>122</v>
      </c>
      <c r="BK88" s="201">
        <f>BK89+BK119+BK149+BK159</f>
        <v>0</v>
      </c>
    </row>
    <row r="89" s="12" customFormat="1" ht="22.8" customHeight="1">
      <c r="A89" s="12"/>
      <c r="B89" s="188"/>
      <c r="C89" s="189"/>
      <c r="D89" s="190" t="s">
        <v>72</v>
      </c>
      <c r="E89" s="202" t="s">
        <v>123</v>
      </c>
      <c r="F89" s="202" t="s">
        <v>124</v>
      </c>
      <c r="G89" s="189"/>
      <c r="H89" s="189"/>
      <c r="I89" s="192"/>
      <c r="J89" s="203">
        <f>BK89</f>
        <v>0</v>
      </c>
      <c r="K89" s="189"/>
      <c r="L89" s="194"/>
      <c r="M89" s="195"/>
      <c r="N89" s="196"/>
      <c r="O89" s="196"/>
      <c r="P89" s="197">
        <f>SUM(P90:P118)</f>
        <v>0</v>
      </c>
      <c r="Q89" s="196"/>
      <c r="R89" s="197">
        <f>SUM(R90:R118)</f>
        <v>25.947566400000003</v>
      </c>
      <c r="S89" s="196"/>
      <c r="T89" s="198">
        <f>SUM(T90:T118)</f>
        <v>0</v>
      </c>
      <c r="U89" s="12"/>
      <c r="V89" s="12"/>
      <c r="W89" s="12"/>
      <c r="X89" s="12"/>
      <c r="Y89" s="12"/>
      <c r="Z89" s="12"/>
      <c r="AA89" s="12"/>
      <c r="AB89" s="12"/>
      <c r="AC89" s="12"/>
      <c r="AD89" s="12"/>
      <c r="AE89" s="12"/>
      <c r="AR89" s="199" t="s">
        <v>81</v>
      </c>
      <c r="AT89" s="200" t="s">
        <v>72</v>
      </c>
      <c r="AU89" s="200" t="s">
        <v>81</v>
      </c>
      <c r="AY89" s="199" t="s">
        <v>122</v>
      </c>
      <c r="BK89" s="201">
        <f>SUM(BK90:BK118)</f>
        <v>0</v>
      </c>
    </row>
    <row r="90" s="2" customFormat="1" ht="24.15" customHeight="1">
      <c r="A90" s="38"/>
      <c r="B90" s="39"/>
      <c r="C90" s="204" t="s">
        <v>466</v>
      </c>
      <c r="D90" s="204" t="s">
        <v>126</v>
      </c>
      <c r="E90" s="205" t="s">
        <v>156</v>
      </c>
      <c r="F90" s="206" t="s">
        <v>157</v>
      </c>
      <c r="G90" s="207" t="s">
        <v>129</v>
      </c>
      <c r="H90" s="208">
        <v>525</v>
      </c>
      <c r="I90" s="209"/>
      <c r="J90" s="210">
        <f>ROUND(I90*H90,2)</f>
        <v>0</v>
      </c>
      <c r="K90" s="206" t="s">
        <v>130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0.00025999999999999998</v>
      </c>
      <c r="R90" s="213">
        <f>Q90*H90</f>
        <v>0.13649999999999998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131</v>
      </c>
      <c r="AT90" s="215" t="s">
        <v>126</v>
      </c>
      <c r="AU90" s="215" t="s">
        <v>83</v>
      </c>
      <c r="AY90" s="17" t="s">
        <v>122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131</v>
      </c>
      <c r="BM90" s="215" t="s">
        <v>467</v>
      </c>
    </row>
    <row r="91" s="2" customFormat="1">
      <c r="A91" s="38"/>
      <c r="B91" s="39"/>
      <c r="C91" s="40"/>
      <c r="D91" s="217" t="s">
        <v>133</v>
      </c>
      <c r="E91" s="40"/>
      <c r="F91" s="218" t="s">
        <v>159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133</v>
      </c>
      <c r="AU91" s="17" t="s">
        <v>83</v>
      </c>
    </row>
    <row r="92" s="2" customFormat="1" ht="37.8" customHeight="1">
      <c r="A92" s="38"/>
      <c r="B92" s="39"/>
      <c r="C92" s="204" t="s">
        <v>468</v>
      </c>
      <c r="D92" s="204" t="s">
        <v>126</v>
      </c>
      <c r="E92" s="205" t="s">
        <v>161</v>
      </c>
      <c r="F92" s="206" t="s">
        <v>162</v>
      </c>
      <c r="G92" s="207" t="s">
        <v>129</v>
      </c>
      <c r="H92" s="208">
        <v>1050</v>
      </c>
      <c r="I92" s="209"/>
      <c r="J92" s="210">
        <f>ROUND(I92*H92,2)</f>
        <v>0</v>
      </c>
      <c r="K92" s="206" t="s">
        <v>130</v>
      </c>
      <c r="L92" s="44"/>
      <c r="M92" s="211" t="s">
        <v>19</v>
      </c>
      <c r="N92" s="212" t="s">
        <v>44</v>
      </c>
      <c r="O92" s="84"/>
      <c r="P92" s="213">
        <f>O92*H92</f>
        <v>0</v>
      </c>
      <c r="Q92" s="213">
        <v>0.0043800000000000002</v>
      </c>
      <c r="R92" s="213">
        <f>Q92*H92</f>
        <v>4.5990000000000002</v>
      </c>
      <c r="S92" s="213">
        <v>0</v>
      </c>
      <c r="T92" s="214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15" t="s">
        <v>131</v>
      </c>
      <c r="AT92" s="215" t="s">
        <v>126</v>
      </c>
      <c r="AU92" s="215" t="s">
        <v>83</v>
      </c>
      <c r="AY92" s="17" t="s">
        <v>122</v>
      </c>
      <c r="BE92" s="216">
        <f>IF(N92="základní",J92,0)</f>
        <v>0</v>
      </c>
      <c r="BF92" s="216">
        <f>IF(N92="snížená",J92,0)</f>
        <v>0</v>
      </c>
      <c r="BG92" s="216">
        <f>IF(N92="zákl. přenesená",J92,0)</f>
        <v>0</v>
      </c>
      <c r="BH92" s="216">
        <f>IF(N92="sníž. přenesená",J92,0)</f>
        <v>0</v>
      </c>
      <c r="BI92" s="216">
        <f>IF(N92="nulová",J92,0)</f>
        <v>0</v>
      </c>
      <c r="BJ92" s="17" t="s">
        <v>81</v>
      </c>
      <c r="BK92" s="216">
        <f>ROUND(I92*H92,2)</f>
        <v>0</v>
      </c>
      <c r="BL92" s="17" t="s">
        <v>131</v>
      </c>
      <c r="BM92" s="215" t="s">
        <v>469</v>
      </c>
    </row>
    <row r="93" s="2" customFormat="1">
      <c r="A93" s="38"/>
      <c r="B93" s="39"/>
      <c r="C93" s="40"/>
      <c r="D93" s="217" t="s">
        <v>133</v>
      </c>
      <c r="E93" s="40"/>
      <c r="F93" s="218" t="s">
        <v>164</v>
      </c>
      <c r="G93" s="40"/>
      <c r="H93" s="40"/>
      <c r="I93" s="219"/>
      <c r="J93" s="40"/>
      <c r="K93" s="40"/>
      <c r="L93" s="44"/>
      <c r="M93" s="220"/>
      <c r="N93" s="221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133</v>
      </c>
      <c r="AU93" s="17" t="s">
        <v>83</v>
      </c>
    </row>
    <row r="94" s="13" customFormat="1">
      <c r="A94" s="13"/>
      <c r="B94" s="222"/>
      <c r="C94" s="223"/>
      <c r="D94" s="224" t="s">
        <v>135</v>
      </c>
      <c r="E94" s="225" t="s">
        <v>19</v>
      </c>
      <c r="F94" s="226" t="s">
        <v>165</v>
      </c>
      <c r="G94" s="223"/>
      <c r="H94" s="225" t="s">
        <v>19</v>
      </c>
      <c r="I94" s="227"/>
      <c r="J94" s="223"/>
      <c r="K94" s="223"/>
      <c r="L94" s="228"/>
      <c r="M94" s="229"/>
      <c r="N94" s="230"/>
      <c r="O94" s="230"/>
      <c r="P94" s="230"/>
      <c r="Q94" s="230"/>
      <c r="R94" s="230"/>
      <c r="S94" s="230"/>
      <c r="T94" s="231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2" t="s">
        <v>135</v>
      </c>
      <c r="AU94" s="232" t="s">
        <v>83</v>
      </c>
      <c r="AV94" s="13" t="s">
        <v>81</v>
      </c>
      <c r="AW94" s="13" t="s">
        <v>35</v>
      </c>
      <c r="AX94" s="13" t="s">
        <v>73</v>
      </c>
      <c r="AY94" s="232" t="s">
        <v>122</v>
      </c>
    </row>
    <row r="95" s="14" customFormat="1">
      <c r="A95" s="14"/>
      <c r="B95" s="233"/>
      <c r="C95" s="234"/>
      <c r="D95" s="224" t="s">
        <v>135</v>
      </c>
      <c r="E95" s="235" t="s">
        <v>19</v>
      </c>
      <c r="F95" s="236" t="s">
        <v>470</v>
      </c>
      <c r="G95" s="234"/>
      <c r="H95" s="237">
        <v>525</v>
      </c>
      <c r="I95" s="238"/>
      <c r="J95" s="234"/>
      <c r="K95" s="234"/>
      <c r="L95" s="239"/>
      <c r="M95" s="240"/>
      <c r="N95" s="241"/>
      <c r="O95" s="241"/>
      <c r="P95" s="241"/>
      <c r="Q95" s="241"/>
      <c r="R95" s="241"/>
      <c r="S95" s="241"/>
      <c r="T95" s="242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43" t="s">
        <v>135</v>
      </c>
      <c r="AU95" s="243" t="s">
        <v>83</v>
      </c>
      <c r="AV95" s="14" t="s">
        <v>83</v>
      </c>
      <c r="AW95" s="14" t="s">
        <v>35</v>
      </c>
      <c r="AX95" s="14" t="s">
        <v>73</v>
      </c>
      <c r="AY95" s="243" t="s">
        <v>122</v>
      </c>
    </row>
    <row r="96" s="13" customFormat="1">
      <c r="A96" s="13"/>
      <c r="B96" s="222"/>
      <c r="C96" s="223"/>
      <c r="D96" s="224" t="s">
        <v>135</v>
      </c>
      <c r="E96" s="225" t="s">
        <v>19</v>
      </c>
      <c r="F96" s="226" t="s">
        <v>167</v>
      </c>
      <c r="G96" s="223"/>
      <c r="H96" s="225" t="s">
        <v>19</v>
      </c>
      <c r="I96" s="227"/>
      <c r="J96" s="223"/>
      <c r="K96" s="223"/>
      <c r="L96" s="228"/>
      <c r="M96" s="229"/>
      <c r="N96" s="230"/>
      <c r="O96" s="230"/>
      <c r="P96" s="230"/>
      <c r="Q96" s="230"/>
      <c r="R96" s="230"/>
      <c r="S96" s="230"/>
      <c r="T96" s="231"/>
      <c r="U96" s="13"/>
      <c r="V96" s="13"/>
      <c r="W96" s="13"/>
      <c r="X96" s="13"/>
      <c r="Y96" s="13"/>
      <c r="Z96" s="13"/>
      <c r="AA96" s="13"/>
      <c r="AB96" s="13"/>
      <c r="AC96" s="13"/>
      <c r="AD96" s="13"/>
      <c r="AE96" s="13"/>
      <c r="AT96" s="232" t="s">
        <v>135</v>
      </c>
      <c r="AU96" s="232" t="s">
        <v>83</v>
      </c>
      <c r="AV96" s="13" t="s">
        <v>81</v>
      </c>
      <c r="AW96" s="13" t="s">
        <v>35</v>
      </c>
      <c r="AX96" s="13" t="s">
        <v>73</v>
      </c>
      <c r="AY96" s="232" t="s">
        <v>122</v>
      </c>
    </row>
    <row r="97" s="14" customFormat="1">
      <c r="A97" s="14"/>
      <c r="B97" s="233"/>
      <c r="C97" s="234"/>
      <c r="D97" s="224" t="s">
        <v>135</v>
      </c>
      <c r="E97" s="235" t="s">
        <v>19</v>
      </c>
      <c r="F97" s="236" t="s">
        <v>470</v>
      </c>
      <c r="G97" s="234"/>
      <c r="H97" s="237">
        <v>525</v>
      </c>
      <c r="I97" s="238"/>
      <c r="J97" s="234"/>
      <c r="K97" s="234"/>
      <c r="L97" s="239"/>
      <c r="M97" s="240"/>
      <c r="N97" s="241"/>
      <c r="O97" s="241"/>
      <c r="P97" s="241"/>
      <c r="Q97" s="241"/>
      <c r="R97" s="241"/>
      <c r="S97" s="241"/>
      <c r="T97" s="242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43" t="s">
        <v>135</v>
      </c>
      <c r="AU97" s="243" t="s">
        <v>83</v>
      </c>
      <c r="AV97" s="14" t="s">
        <v>83</v>
      </c>
      <c r="AW97" s="14" t="s">
        <v>35</v>
      </c>
      <c r="AX97" s="14" t="s">
        <v>73</v>
      </c>
      <c r="AY97" s="243" t="s">
        <v>122</v>
      </c>
    </row>
    <row r="98" s="15" customFormat="1">
      <c r="A98" s="15"/>
      <c r="B98" s="244"/>
      <c r="C98" s="245"/>
      <c r="D98" s="224" t="s">
        <v>135</v>
      </c>
      <c r="E98" s="246" t="s">
        <v>19</v>
      </c>
      <c r="F98" s="247" t="s">
        <v>154</v>
      </c>
      <c r="G98" s="245"/>
      <c r="H98" s="248">
        <v>1050</v>
      </c>
      <c r="I98" s="249"/>
      <c r="J98" s="245"/>
      <c r="K98" s="245"/>
      <c r="L98" s="250"/>
      <c r="M98" s="251"/>
      <c r="N98" s="252"/>
      <c r="O98" s="252"/>
      <c r="P98" s="252"/>
      <c r="Q98" s="252"/>
      <c r="R98" s="252"/>
      <c r="S98" s="252"/>
      <c r="T98" s="253"/>
      <c r="U98" s="15"/>
      <c r="V98" s="15"/>
      <c r="W98" s="15"/>
      <c r="X98" s="15"/>
      <c r="Y98" s="15"/>
      <c r="Z98" s="15"/>
      <c r="AA98" s="15"/>
      <c r="AB98" s="15"/>
      <c r="AC98" s="15"/>
      <c r="AD98" s="15"/>
      <c r="AE98" s="15"/>
      <c r="AT98" s="254" t="s">
        <v>135</v>
      </c>
      <c r="AU98" s="254" t="s">
        <v>83</v>
      </c>
      <c r="AV98" s="15" t="s">
        <v>131</v>
      </c>
      <c r="AW98" s="15" t="s">
        <v>35</v>
      </c>
      <c r="AX98" s="15" t="s">
        <v>81</v>
      </c>
      <c r="AY98" s="254" t="s">
        <v>122</v>
      </c>
    </row>
    <row r="99" s="2" customFormat="1" ht="24.15" customHeight="1">
      <c r="A99" s="38"/>
      <c r="B99" s="39"/>
      <c r="C99" s="204" t="s">
        <v>405</v>
      </c>
      <c r="D99" s="204" t="s">
        <v>126</v>
      </c>
      <c r="E99" s="205" t="s">
        <v>169</v>
      </c>
      <c r="F99" s="206" t="s">
        <v>170</v>
      </c>
      <c r="G99" s="207" t="s">
        <v>129</v>
      </c>
      <c r="H99" s="208">
        <v>525</v>
      </c>
      <c r="I99" s="209"/>
      <c r="J99" s="210">
        <f>ROUND(I99*H99,2)</f>
        <v>0</v>
      </c>
      <c r="K99" s="206" t="s">
        <v>130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0.00020000000000000001</v>
      </c>
      <c r="R99" s="213">
        <f>Q99*H99</f>
        <v>0.10500000000000001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131</v>
      </c>
      <c r="AT99" s="215" t="s">
        <v>126</v>
      </c>
      <c r="AU99" s="215" t="s">
        <v>83</v>
      </c>
      <c r="AY99" s="17" t="s">
        <v>122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131</v>
      </c>
      <c r="BM99" s="215" t="s">
        <v>471</v>
      </c>
    </row>
    <row r="100" s="2" customFormat="1">
      <c r="A100" s="38"/>
      <c r="B100" s="39"/>
      <c r="C100" s="40"/>
      <c r="D100" s="217" t="s">
        <v>133</v>
      </c>
      <c r="E100" s="40"/>
      <c r="F100" s="218" t="s">
        <v>172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133</v>
      </c>
      <c r="AU100" s="17" t="s">
        <v>83</v>
      </c>
    </row>
    <row r="101" s="2" customFormat="1" ht="66.75" customHeight="1">
      <c r="A101" s="38"/>
      <c r="B101" s="39"/>
      <c r="C101" s="204" t="s">
        <v>185</v>
      </c>
      <c r="D101" s="204" t="s">
        <v>126</v>
      </c>
      <c r="E101" s="205" t="s">
        <v>472</v>
      </c>
      <c r="F101" s="206" t="s">
        <v>473</v>
      </c>
      <c r="G101" s="207" t="s">
        <v>129</v>
      </c>
      <c r="H101" s="208">
        <v>525</v>
      </c>
      <c r="I101" s="209"/>
      <c r="J101" s="210">
        <f>ROUND(I101*H101,2)</f>
        <v>0</v>
      </c>
      <c r="K101" s="206" t="s">
        <v>130</v>
      </c>
      <c r="L101" s="44"/>
      <c r="M101" s="211" t="s">
        <v>19</v>
      </c>
      <c r="N101" s="212" t="s">
        <v>44</v>
      </c>
      <c r="O101" s="84"/>
      <c r="P101" s="213">
        <f>O101*H101</f>
        <v>0</v>
      </c>
      <c r="Q101" s="213">
        <v>0.0086800000000000002</v>
      </c>
      <c r="R101" s="213">
        <f>Q101*H101</f>
        <v>4.5570000000000004</v>
      </c>
      <c r="S101" s="213">
        <v>0</v>
      </c>
      <c r="T101" s="214">
        <f>S101*H101</f>
        <v>0</v>
      </c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R101" s="215" t="s">
        <v>131</v>
      </c>
      <c r="AT101" s="215" t="s">
        <v>126</v>
      </c>
      <c r="AU101" s="215" t="s">
        <v>83</v>
      </c>
      <c r="AY101" s="17" t="s">
        <v>122</v>
      </c>
      <c r="BE101" s="216">
        <f>IF(N101="základní",J101,0)</f>
        <v>0</v>
      </c>
      <c r="BF101" s="216">
        <f>IF(N101="snížená",J101,0)</f>
        <v>0</v>
      </c>
      <c r="BG101" s="216">
        <f>IF(N101="zákl. přenesená",J101,0)</f>
        <v>0</v>
      </c>
      <c r="BH101" s="216">
        <f>IF(N101="sníž. přenesená",J101,0)</f>
        <v>0</v>
      </c>
      <c r="BI101" s="216">
        <f>IF(N101="nulová",J101,0)</f>
        <v>0</v>
      </c>
      <c r="BJ101" s="17" t="s">
        <v>81</v>
      </c>
      <c r="BK101" s="216">
        <f>ROUND(I101*H101,2)</f>
        <v>0</v>
      </c>
      <c r="BL101" s="17" t="s">
        <v>131</v>
      </c>
      <c r="BM101" s="215" t="s">
        <v>474</v>
      </c>
    </row>
    <row r="102" s="2" customFormat="1">
      <c r="A102" s="38"/>
      <c r="B102" s="39"/>
      <c r="C102" s="40"/>
      <c r="D102" s="217" t="s">
        <v>133</v>
      </c>
      <c r="E102" s="40"/>
      <c r="F102" s="218" t="s">
        <v>475</v>
      </c>
      <c r="G102" s="40"/>
      <c r="H102" s="40"/>
      <c r="I102" s="219"/>
      <c r="J102" s="40"/>
      <c r="K102" s="40"/>
      <c r="L102" s="44"/>
      <c r="M102" s="220"/>
      <c r="N102" s="221"/>
      <c r="O102" s="84"/>
      <c r="P102" s="84"/>
      <c r="Q102" s="84"/>
      <c r="R102" s="84"/>
      <c r="S102" s="84"/>
      <c r="T102" s="85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T102" s="17" t="s">
        <v>133</v>
      </c>
      <c r="AU102" s="17" t="s">
        <v>83</v>
      </c>
    </row>
    <row r="103" s="2" customFormat="1" ht="24.15" customHeight="1">
      <c r="A103" s="38"/>
      <c r="B103" s="39"/>
      <c r="C103" s="255" t="s">
        <v>264</v>
      </c>
      <c r="D103" s="255" t="s">
        <v>182</v>
      </c>
      <c r="E103" s="256" t="s">
        <v>476</v>
      </c>
      <c r="F103" s="257" t="s">
        <v>477</v>
      </c>
      <c r="G103" s="258" t="s">
        <v>129</v>
      </c>
      <c r="H103" s="259">
        <v>551.25</v>
      </c>
      <c r="I103" s="260"/>
      <c r="J103" s="261">
        <f>ROUND(I103*H103,2)</f>
        <v>0</v>
      </c>
      <c r="K103" s="257" t="s">
        <v>130</v>
      </c>
      <c r="L103" s="262"/>
      <c r="M103" s="263" t="s">
        <v>19</v>
      </c>
      <c r="N103" s="264" t="s">
        <v>44</v>
      </c>
      <c r="O103" s="84"/>
      <c r="P103" s="213">
        <f>O103*H103</f>
        <v>0</v>
      </c>
      <c r="Q103" s="213">
        <v>0.0088999999999999999</v>
      </c>
      <c r="R103" s="213">
        <f>Q103*H103</f>
        <v>4.9061250000000003</v>
      </c>
      <c r="S103" s="213">
        <v>0</v>
      </c>
      <c r="T103" s="214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15" t="s">
        <v>185</v>
      </c>
      <c r="AT103" s="215" t="s">
        <v>182</v>
      </c>
      <c r="AU103" s="215" t="s">
        <v>83</v>
      </c>
      <c r="AY103" s="17" t="s">
        <v>122</v>
      </c>
      <c r="BE103" s="216">
        <f>IF(N103="základní",J103,0)</f>
        <v>0</v>
      </c>
      <c r="BF103" s="216">
        <f>IF(N103="snížená",J103,0)</f>
        <v>0</v>
      </c>
      <c r="BG103" s="216">
        <f>IF(N103="zákl. přenesená",J103,0)</f>
        <v>0</v>
      </c>
      <c r="BH103" s="216">
        <f>IF(N103="sníž. přenesená",J103,0)</f>
        <v>0</v>
      </c>
      <c r="BI103" s="216">
        <f>IF(N103="nulová",J103,0)</f>
        <v>0</v>
      </c>
      <c r="BJ103" s="17" t="s">
        <v>81</v>
      </c>
      <c r="BK103" s="216">
        <f>ROUND(I103*H103,2)</f>
        <v>0</v>
      </c>
      <c r="BL103" s="17" t="s">
        <v>131</v>
      </c>
      <c r="BM103" s="215" t="s">
        <v>478</v>
      </c>
    </row>
    <row r="104" s="14" customFormat="1">
      <c r="A104" s="14"/>
      <c r="B104" s="233"/>
      <c r="C104" s="234"/>
      <c r="D104" s="224" t="s">
        <v>135</v>
      </c>
      <c r="E104" s="234"/>
      <c r="F104" s="236" t="s">
        <v>479</v>
      </c>
      <c r="G104" s="234"/>
      <c r="H104" s="237">
        <v>551.25</v>
      </c>
      <c r="I104" s="238"/>
      <c r="J104" s="234"/>
      <c r="K104" s="234"/>
      <c r="L104" s="239"/>
      <c r="M104" s="240"/>
      <c r="N104" s="241"/>
      <c r="O104" s="241"/>
      <c r="P104" s="241"/>
      <c r="Q104" s="241"/>
      <c r="R104" s="241"/>
      <c r="S104" s="241"/>
      <c r="T104" s="242"/>
      <c r="U104" s="14"/>
      <c r="V104" s="14"/>
      <c r="W104" s="14"/>
      <c r="X104" s="14"/>
      <c r="Y104" s="14"/>
      <c r="Z104" s="14"/>
      <c r="AA104" s="14"/>
      <c r="AB104" s="14"/>
      <c r="AC104" s="14"/>
      <c r="AD104" s="14"/>
      <c r="AE104" s="14"/>
      <c r="AT104" s="243" t="s">
        <v>135</v>
      </c>
      <c r="AU104" s="243" t="s">
        <v>83</v>
      </c>
      <c r="AV104" s="14" t="s">
        <v>83</v>
      </c>
      <c r="AW104" s="14" t="s">
        <v>4</v>
      </c>
      <c r="AX104" s="14" t="s">
        <v>81</v>
      </c>
      <c r="AY104" s="243" t="s">
        <v>122</v>
      </c>
    </row>
    <row r="105" s="2" customFormat="1" ht="24.15" customHeight="1">
      <c r="A105" s="38"/>
      <c r="B105" s="39"/>
      <c r="C105" s="204" t="s">
        <v>480</v>
      </c>
      <c r="D105" s="204" t="s">
        <v>126</v>
      </c>
      <c r="E105" s="205" t="s">
        <v>481</v>
      </c>
      <c r="F105" s="206" t="s">
        <v>482</v>
      </c>
      <c r="G105" s="207" t="s">
        <v>191</v>
      </c>
      <c r="H105" s="208">
        <v>22.399999999999999</v>
      </c>
      <c r="I105" s="209"/>
      <c r="J105" s="210">
        <f>ROUND(I105*H105,2)</f>
        <v>0</v>
      </c>
      <c r="K105" s="206" t="s">
        <v>130</v>
      </c>
      <c r="L105" s="44"/>
      <c r="M105" s="211" t="s">
        <v>19</v>
      </c>
      <c r="N105" s="212" t="s">
        <v>44</v>
      </c>
      <c r="O105" s="84"/>
      <c r="P105" s="213">
        <f>O105*H105</f>
        <v>0</v>
      </c>
      <c r="Q105" s="213">
        <v>3.0000000000000001E-05</v>
      </c>
      <c r="R105" s="213">
        <f>Q105*H105</f>
        <v>0.00067199999999999996</v>
      </c>
      <c r="S105" s="213">
        <v>0</v>
      </c>
      <c r="T105" s="214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15" t="s">
        <v>131</v>
      </c>
      <c r="AT105" s="215" t="s">
        <v>126</v>
      </c>
      <c r="AU105" s="215" t="s">
        <v>83</v>
      </c>
      <c r="AY105" s="17" t="s">
        <v>122</v>
      </c>
      <c r="BE105" s="216">
        <f>IF(N105="základní",J105,0)</f>
        <v>0</v>
      </c>
      <c r="BF105" s="216">
        <f>IF(N105="snížená",J105,0)</f>
        <v>0</v>
      </c>
      <c r="BG105" s="216">
        <f>IF(N105="zákl. přenesená",J105,0)</f>
        <v>0</v>
      </c>
      <c r="BH105" s="216">
        <f>IF(N105="sníž. přenesená",J105,0)</f>
        <v>0</v>
      </c>
      <c r="BI105" s="216">
        <f>IF(N105="nulová",J105,0)</f>
        <v>0</v>
      </c>
      <c r="BJ105" s="17" t="s">
        <v>81</v>
      </c>
      <c r="BK105" s="216">
        <f>ROUND(I105*H105,2)</f>
        <v>0</v>
      </c>
      <c r="BL105" s="17" t="s">
        <v>131</v>
      </c>
      <c r="BM105" s="215" t="s">
        <v>483</v>
      </c>
    </row>
    <row r="106" s="2" customFormat="1">
      <c r="A106" s="38"/>
      <c r="B106" s="39"/>
      <c r="C106" s="40"/>
      <c r="D106" s="217" t="s">
        <v>133</v>
      </c>
      <c r="E106" s="40"/>
      <c r="F106" s="218" t="s">
        <v>484</v>
      </c>
      <c r="G106" s="40"/>
      <c r="H106" s="40"/>
      <c r="I106" s="219"/>
      <c r="J106" s="40"/>
      <c r="K106" s="40"/>
      <c r="L106" s="44"/>
      <c r="M106" s="220"/>
      <c r="N106" s="221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133</v>
      </c>
      <c r="AU106" s="17" t="s">
        <v>83</v>
      </c>
    </row>
    <row r="107" s="14" customFormat="1">
      <c r="A107" s="14"/>
      <c r="B107" s="233"/>
      <c r="C107" s="234"/>
      <c r="D107" s="224" t="s">
        <v>135</v>
      </c>
      <c r="E107" s="235" t="s">
        <v>19</v>
      </c>
      <c r="F107" s="236" t="s">
        <v>485</v>
      </c>
      <c r="G107" s="234"/>
      <c r="H107" s="237">
        <v>22.399999999999999</v>
      </c>
      <c r="I107" s="238"/>
      <c r="J107" s="234"/>
      <c r="K107" s="234"/>
      <c r="L107" s="239"/>
      <c r="M107" s="240"/>
      <c r="N107" s="241"/>
      <c r="O107" s="241"/>
      <c r="P107" s="241"/>
      <c r="Q107" s="241"/>
      <c r="R107" s="241"/>
      <c r="S107" s="241"/>
      <c r="T107" s="242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43" t="s">
        <v>135</v>
      </c>
      <c r="AU107" s="243" t="s">
        <v>83</v>
      </c>
      <c r="AV107" s="14" t="s">
        <v>83</v>
      </c>
      <c r="AW107" s="14" t="s">
        <v>35</v>
      </c>
      <c r="AX107" s="14" t="s">
        <v>81</v>
      </c>
      <c r="AY107" s="243" t="s">
        <v>122</v>
      </c>
    </row>
    <row r="108" s="2" customFormat="1" ht="24.15" customHeight="1">
      <c r="A108" s="38"/>
      <c r="B108" s="39"/>
      <c r="C108" s="255" t="s">
        <v>486</v>
      </c>
      <c r="D108" s="255" t="s">
        <v>182</v>
      </c>
      <c r="E108" s="256" t="s">
        <v>487</v>
      </c>
      <c r="F108" s="257" t="s">
        <v>488</v>
      </c>
      <c r="G108" s="258" t="s">
        <v>191</v>
      </c>
      <c r="H108" s="259">
        <v>23.52</v>
      </c>
      <c r="I108" s="260"/>
      <c r="J108" s="261">
        <f>ROUND(I108*H108,2)</f>
        <v>0</v>
      </c>
      <c r="K108" s="257" t="s">
        <v>130</v>
      </c>
      <c r="L108" s="262"/>
      <c r="M108" s="263" t="s">
        <v>19</v>
      </c>
      <c r="N108" s="264" t="s">
        <v>44</v>
      </c>
      <c r="O108" s="84"/>
      <c r="P108" s="213">
        <f>O108*H108</f>
        <v>0</v>
      </c>
      <c r="Q108" s="213">
        <v>0.00072000000000000005</v>
      </c>
      <c r="R108" s="213">
        <f>Q108*H108</f>
        <v>0.016934400000000002</v>
      </c>
      <c r="S108" s="213">
        <v>0</v>
      </c>
      <c r="T108" s="214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15" t="s">
        <v>185</v>
      </c>
      <c r="AT108" s="215" t="s">
        <v>182</v>
      </c>
      <c r="AU108" s="215" t="s">
        <v>83</v>
      </c>
      <c r="AY108" s="17" t="s">
        <v>122</v>
      </c>
      <c r="BE108" s="216">
        <f>IF(N108="základní",J108,0)</f>
        <v>0</v>
      </c>
      <c r="BF108" s="216">
        <f>IF(N108="snížená",J108,0)</f>
        <v>0</v>
      </c>
      <c r="BG108" s="216">
        <f>IF(N108="zákl. přenesená",J108,0)</f>
        <v>0</v>
      </c>
      <c r="BH108" s="216">
        <f>IF(N108="sníž. přenesená",J108,0)</f>
        <v>0</v>
      </c>
      <c r="BI108" s="216">
        <f>IF(N108="nulová",J108,0)</f>
        <v>0</v>
      </c>
      <c r="BJ108" s="17" t="s">
        <v>81</v>
      </c>
      <c r="BK108" s="216">
        <f>ROUND(I108*H108,2)</f>
        <v>0</v>
      </c>
      <c r="BL108" s="17" t="s">
        <v>131</v>
      </c>
      <c r="BM108" s="215" t="s">
        <v>489</v>
      </c>
    </row>
    <row r="109" s="14" customFormat="1">
      <c r="A109" s="14"/>
      <c r="B109" s="233"/>
      <c r="C109" s="234"/>
      <c r="D109" s="224" t="s">
        <v>135</v>
      </c>
      <c r="E109" s="234"/>
      <c r="F109" s="236" t="s">
        <v>490</v>
      </c>
      <c r="G109" s="234"/>
      <c r="H109" s="237">
        <v>23.52</v>
      </c>
      <c r="I109" s="238"/>
      <c r="J109" s="234"/>
      <c r="K109" s="234"/>
      <c r="L109" s="239"/>
      <c r="M109" s="240"/>
      <c r="N109" s="241"/>
      <c r="O109" s="241"/>
      <c r="P109" s="241"/>
      <c r="Q109" s="241"/>
      <c r="R109" s="241"/>
      <c r="S109" s="241"/>
      <c r="T109" s="242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43" t="s">
        <v>135</v>
      </c>
      <c r="AU109" s="243" t="s">
        <v>83</v>
      </c>
      <c r="AV109" s="14" t="s">
        <v>83</v>
      </c>
      <c r="AW109" s="14" t="s">
        <v>4</v>
      </c>
      <c r="AX109" s="14" t="s">
        <v>81</v>
      </c>
      <c r="AY109" s="243" t="s">
        <v>122</v>
      </c>
    </row>
    <row r="110" s="2" customFormat="1" ht="24.15" customHeight="1">
      <c r="A110" s="38"/>
      <c r="B110" s="39"/>
      <c r="C110" s="204" t="s">
        <v>491</v>
      </c>
      <c r="D110" s="204" t="s">
        <v>126</v>
      </c>
      <c r="E110" s="205" t="s">
        <v>217</v>
      </c>
      <c r="F110" s="206" t="s">
        <v>218</v>
      </c>
      <c r="G110" s="207" t="s">
        <v>191</v>
      </c>
      <c r="H110" s="208">
        <v>70</v>
      </c>
      <c r="I110" s="209"/>
      <c r="J110" s="210">
        <f>ROUND(I110*H110,2)</f>
        <v>0</v>
      </c>
      <c r="K110" s="206" t="s">
        <v>130</v>
      </c>
      <c r="L110" s="44"/>
      <c r="M110" s="211" t="s">
        <v>19</v>
      </c>
      <c r="N110" s="212" t="s">
        <v>44</v>
      </c>
      <c r="O110" s="84"/>
      <c r="P110" s="213">
        <f>O110*H110</f>
        <v>0</v>
      </c>
      <c r="Q110" s="213">
        <v>0</v>
      </c>
      <c r="R110" s="213">
        <f>Q110*H110</f>
        <v>0</v>
      </c>
      <c r="S110" s="213">
        <v>0</v>
      </c>
      <c r="T110" s="214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15" t="s">
        <v>131</v>
      </c>
      <c r="AT110" s="215" t="s">
        <v>126</v>
      </c>
      <c r="AU110" s="215" t="s">
        <v>83</v>
      </c>
      <c r="AY110" s="17" t="s">
        <v>122</v>
      </c>
      <c r="BE110" s="216">
        <f>IF(N110="základní",J110,0)</f>
        <v>0</v>
      </c>
      <c r="BF110" s="216">
        <f>IF(N110="snížená",J110,0)</f>
        <v>0</v>
      </c>
      <c r="BG110" s="216">
        <f>IF(N110="zákl. přenesená",J110,0)</f>
        <v>0</v>
      </c>
      <c r="BH110" s="216">
        <f>IF(N110="sníž. přenesená",J110,0)</f>
        <v>0</v>
      </c>
      <c r="BI110" s="216">
        <f>IF(N110="nulová",J110,0)</f>
        <v>0</v>
      </c>
      <c r="BJ110" s="17" t="s">
        <v>81</v>
      </c>
      <c r="BK110" s="216">
        <f>ROUND(I110*H110,2)</f>
        <v>0</v>
      </c>
      <c r="BL110" s="17" t="s">
        <v>131</v>
      </c>
      <c r="BM110" s="215" t="s">
        <v>492</v>
      </c>
    </row>
    <row r="111" s="2" customFormat="1">
      <c r="A111" s="38"/>
      <c r="B111" s="39"/>
      <c r="C111" s="40"/>
      <c r="D111" s="217" t="s">
        <v>133</v>
      </c>
      <c r="E111" s="40"/>
      <c r="F111" s="218" t="s">
        <v>220</v>
      </c>
      <c r="G111" s="40"/>
      <c r="H111" s="40"/>
      <c r="I111" s="219"/>
      <c r="J111" s="40"/>
      <c r="K111" s="40"/>
      <c r="L111" s="44"/>
      <c r="M111" s="220"/>
      <c r="N111" s="221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133</v>
      </c>
      <c r="AU111" s="17" t="s">
        <v>83</v>
      </c>
    </row>
    <row r="112" s="14" customFormat="1">
      <c r="A112" s="14"/>
      <c r="B112" s="233"/>
      <c r="C112" s="234"/>
      <c r="D112" s="224" t="s">
        <v>135</v>
      </c>
      <c r="E112" s="235" t="s">
        <v>19</v>
      </c>
      <c r="F112" s="236" t="s">
        <v>493</v>
      </c>
      <c r="G112" s="234"/>
      <c r="H112" s="237">
        <v>70</v>
      </c>
      <c r="I112" s="238"/>
      <c r="J112" s="234"/>
      <c r="K112" s="234"/>
      <c r="L112" s="239"/>
      <c r="M112" s="240"/>
      <c r="N112" s="241"/>
      <c r="O112" s="241"/>
      <c r="P112" s="241"/>
      <c r="Q112" s="241"/>
      <c r="R112" s="241"/>
      <c r="S112" s="241"/>
      <c r="T112" s="242"/>
      <c r="U112" s="14"/>
      <c r="V112" s="14"/>
      <c r="W112" s="14"/>
      <c r="X112" s="14"/>
      <c r="Y112" s="14"/>
      <c r="Z112" s="14"/>
      <c r="AA112" s="14"/>
      <c r="AB112" s="14"/>
      <c r="AC112" s="14"/>
      <c r="AD112" s="14"/>
      <c r="AE112" s="14"/>
      <c r="AT112" s="243" t="s">
        <v>135</v>
      </c>
      <c r="AU112" s="243" t="s">
        <v>83</v>
      </c>
      <c r="AV112" s="14" t="s">
        <v>83</v>
      </c>
      <c r="AW112" s="14" t="s">
        <v>35</v>
      </c>
      <c r="AX112" s="14" t="s">
        <v>81</v>
      </c>
      <c r="AY112" s="243" t="s">
        <v>122</v>
      </c>
    </row>
    <row r="113" s="2" customFormat="1" ht="24.15" customHeight="1">
      <c r="A113" s="38"/>
      <c r="B113" s="39"/>
      <c r="C113" s="255" t="s">
        <v>8</v>
      </c>
      <c r="D113" s="255" t="s">
        <v>182</v>
      </c>
      <c r="E113" s="256" t="s">
        <v>237</v>
      </c>
      <c r="F113" s="257" t="s">
        <v>238</v>
      </c>
      <c r="G113" s="258" t="s">
        <v>191</v>
      </c>
      <c r="H113" s="259">
        <v>73.5</v>
      </c>
      <c r="I113" s="260"/>
      <c r="J113" s="261">
        <f>ROUND(I113*H113,2)</f>
        <v>0</v>
      </c>
      <c r="K113" s="257" t="s">
        <v>130</v>
      </c>
      <c r="L113" s="262"/>
      <c r="M113" s="263" t="s">
        <v>19</v>
      </c>
      <c r="N113" s="264" t="s">
        <v>44</v>
      </c>
      <c r="O113" s="84"/>
      <c r="P113" s="213">
        <f>O113*H113</f>
        <v>0</v>
      </c>
      <c r="Q113" s="213">
        <v>0.00011</v>
      </c>
      <c r="R113" s="213">
        <f>Q113*H113</f>
        <v>0.0080850000000000002</v>
      </c>
      <c r="S113" s="213">
        <v>0</v>
      </c>
      <c r="T113" s="214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15" t="s">
        <v>185</v>
      </c>
      <c r="AT113" s="215" t="s">
        <v>182</v>
      </c>
      <c r="AU113" s="215" t="s">
        <v>83</v>
      </c>
      <c r="AY113" s="17" t="s">
        <v>122</v>
      </c>
      <c r="BE113" s="216">
        <f>IF(N113="základní",J113,0)</f>
        <v>0</v>
      </c>
      <c r="BF113" s="216">
        <f>IF(N113="snížená",J113,0)</f>
        <v>0</v>
      </c>
      <c r="BG113" s="216">
        <f>IF(N113="zákl. přenesená",J113,0)</f>
        <v>0</v>
      </c>
      <c r="BH113" s="216">
        <f>IF(N113="sníž. přenesená",J113,0)</f>
        <v>0</v>
      </c>
      <c r="BI113" s="216">
        <f>IF(N113="nulová",J113,0)</f>
        <v>0</v>
      </c>
      <c r="BJ113" s="17" t="s">
        <v>81</v>
      </c>
      <c r="BK113" s="216">
        <f>ROUND(I113*H113,2)</f>
        <v>0</v>
      </c>
      <c r="BL113" s="17" t="s">
        <v>131</v>
      </c>
      <c r="BM113" s="215" t="s">
        <v>494</v>
      </c>
    </row>
    <row r="114" s="14" customFormat="1">
      <c r="A114" s="14"/>
      <c r="B114" s="233"/>
      <c r="C114" s="234"/>
      <c r="D114" s="224" t="s">
        <v>135</v>
      </c>
      <c r="E114" s="234"/>
      <c r="F114" s="236" t="s">
        <v>495</v>
      </c>
      <c r="G114" s="234"/>
      <c r="H114" s="237">
        <v>73.5</v>
      </c>
      <c r="I114" s="238"/>
      <c r="J114" s="234"/>
      <c r="K114" s="234"/>
      <c r="L114" s="239"/>
      <c r="M114" s="240"/>
      <c r="N114" s="241"/>
      <c r="O114" s="241"/>
      <c r="P114" s="241"/>
      <c r="Q114" s="241"/>
      <c r="R114" s="241"/>
      <c r="S114" s="241"/>
      <c r="T114" s="242"/>
      <c r="U114" s="14"/>
      <c r="V114" s="14"/>
      <c r="W114" s="14"/>
      <c r="X114" s="14"/>
      <c r="Y114" s="14"/>
      <c r="Z114" s="14"/>
      <c r="AA114" s="14"/>
      <c r="AB114" s="14"/>
      <c r="AC114" s="14"/>
      <c r="AD114" s="14"/>
      <c r="AE114" s="14"/>
      <c r="AT114" s="243" t="s">
        <v>135</v>
      </c>
      <c r="AU114" s="243" t="s">
        <v>83</v>
      </c>
      <c r="AV114" s="14" t="s">
        <v>83</v>
      </c>
      <c r="AW114" s="14" t="s">
        <v>4</v>
      </c>
      <c r="AX114" s="14" t="s">
        <v>81</v>
      </c>
      <c r="AY114" s="243" t="s">
        <v>122</v>
      </c>
    </row>
    <row r="115" s="2" customFormat="1" ht="37.8" customHeight="1">
      <c r="A115" s="38"/>
      <c r="B115" s="39"/>
      <c r="C115" s="204" t="s">
        <v>496</v>
      </c>
      <c r="D115" s="204" t="s">
        <v>126</v>
      </c>
      <c r="E115" s="205" t="s">
        <v>242</v>
      </c>
      <c r="F115" s="206" t="s">
        <v>243</v>
      </c>
      <c r="G115" s="207" t="s">
        <v>129</v>
      </c>
      <c r="H115" s="208">
        <v>525</v>
      </c>
      <c r="I115" s="209"/>
      <c r="J115" s="210">
        <f>ROUND(I115*H115,2)</f>
        <v>0</v>
      </c>
      <c r="K115" s="206" t="s">
        <v>130</v>
      </c>
      <c r="L115" s="44"/>
      <c r="M115" s="211" t="s">
        <v>19</v>
      </c>
      <c r="N115" s="212" t="s">
        <v>44</v>
      </c>
      <c r="O115" s="84"/>
      <c r="P115" s="213">
        <f>O115*H115</f>
        <v>0</v>
      </c>
      <c r="Q115" s="213">
        <v>0.0033800000000000002</v>
      </c>
      <c r="R115" s="213">
        <f>Q115*H115</f>
        <v>1.7745000000000002</v>
      </c>
      <c r="S115" s="213">
        <v>0</v>
      </c>
      <c r="T115" s="214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15" t="s">
        <v>131</v>
      </c>
      <c r="AT115" s="215" t="s">
        <v>126</v>
      </c>
      <c r="AU115" s="215" t="s">
        <v>83</v>
      </c>
      <c r="AY115" s="17" t="s">
        <v>122</v>
      </c>
      <c r="BE115" s="216">
        <f>IF(N115="základní",J115,0)</f>
        <v>0</v>
      </c>
      <c r="BF115" s="216">
        <f>IF(N115="snížená",J115,0)</f>
        <v>0</v>
      </c>
      <c r="BG115" s="216">
        <f>IF(N115="zákl. přenesená",J115,0)</f>
        <v>0</v>
      </c>
      <c r="BH115" s="216">
        <f>IF(N115="sníž. přenesená",J115,0)</f>
        <v>0</v>
      </c>
      <c r="BI115" s="216">
        <f>IF(N115="nulová",J115,0)</f>
        <v>0</v>
      </c>
      <c r="BJ115" s="17" t="s">
        <v>81</v>
      </c>
      <c r="BK115" s="216">
        <f>ROUND(I115*H115,2)</f>
        <v>0</v>
      </c>
      <c r="BL115" s="17" t="s">
        <v>131</v>
      </c>
      <c r="BM115" s="215" t="s">
        <v>497</v>
      </c>
    </row>
    <row r="116" s="2" customFormat="1">
      <c r="A116" s="38"/>
      <c r="B116" s="39"/>
      <c r="C116" s="40"/>
      <c r="D116" s="217" t="s">
        <v>133</v>
      </c>
      <c r="E116" s="40"/>
      <c r="F116" s="218" t="s">
        <v>245</v>
      </c>
      <c r="G116" s="40"/>
      <c r="H116" s="40"/>
      <c r="I116" s="219"/>
      <c r="J116" s="40"/>
      <c r="K116" s="40"/>
      <c r="L116" s="44"/>
      <c r="M116" s="220"/>
      <c r="N116" s="221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133</v>
      </c>
      <c r="AU116" s="17" t="s">
        <v>83</v>
      </c>
    </row>
    <row r="117" s="2" customFormat="1" ht="33" customHeight="1">
      <c r="A117" s="38"/>
      <c r="B117" s="39"/>
      <c r="C117" s="204" t="s">
        <v>123</v>
      </c>
      <c r="D117" s="204" t="s">
        <v>126</v>
      </c>
      <c r="E117" s="205" t="s">
        <v>247</v>
      </c>
      <c r="F117" s="206" t="s">
        <v>248</v>
      </c>
      <c r="G117" s="207" t="s">
        <v>129</v>
      </c>
      <c r="H117" s="208">
        <v>525</v>
      </c>
      <c r="I117" s="209"/>
      <c r="J117" s="210">
        <f>ROUND(I117*H117,2)</f>
        <v>0</v>
      </c>
      <c r="K117" s="206" t="s">
        <v>130</v>
      </c>
      <c r="L117" s="44"/>
      <c r="M117" s="211" t="s">
        <v>19</v>
      </c>
      <c r="N117" s="212" t="s">
        <v>44</v>
      </c>
      <c r="O117" s="84"/>
      <c r="P117" s="213">
        <f>O117*H117</f>
        <v>0</v>
      </c>
      <c r="Q117" s="213">
        <v>0.018749999999999999</v>
      </c>
      <c r="R117" s="213">
        <f>Q117*H117</f>
        <v>9.84375</v>
      </c>
      <c r="S117" s="213">
        <v>0</v>
      </c>
      <c r="T117" s="214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15" t="s">
        <v>131</v>
      </c>
      <c r="AT117" s="215" t="s">
        <v>126</v>
      </c>
      <c r="AU117" s="215" t="s">
        <v>83</v>
      </c>
      <c r="AY117" s="17" t="s">
        <v>122</v>
      </c>
      <c r="BE117" s="216">
        <f>IF(N117="základní",J117,0)</f>
        <v>0</v>
      </c>
      <c r="BF117" s="216">
        <f>IF(N117="snížená",J117,0)</f>
        <v>0</v>
      </c>
      <c r="BG117" s="216">
        <f>IF(N117="zákl. přenesená",J117,0)</f>
        <v>0</v>
      </c>
      <c r="BH117" s="216">
        <f>IF(N117="sníž. přenesená",J117,0)</f>
        <v>0</v>
      </c>
      <c r="BI117" s="216">
        <f>IF(N117="nulová",J117,0)</f>
        <v>0</v>
      </c>
      <c r="BJ117" s="17" t="s">
        <v>81</v>
      </c>
      <c r="BK117" s="216">
        <f>ROUND(I117*H117,2)</f>
        <v>0</v>
      </c>
      <c r="BL117" s="17" t="s">
        <v>131</v>
      </c>
      <c r="BM117" s="215" t="s">
        <v>498</v>
      </c>
    </row>
    <row r="118" s="2" customFormat="1">
      <c r="A118" s="38"/>
      <c r="B118" s="39"/>
      <c r="C118" s="40"/>
      <c r="D118" s="217" t="s">
        <v>133</v>
      </c>
      <c r="E118" s="40"/>
      <c r="F118" s="218" t="s">
        <v>250</v>
      </c>
      <c r="G118" s="40"/>
      <c r="H118" s="40"/>
      <c r="I118" s="219"/>
      <c r="J118" s="40"/>
      <c r="K118" s="40"/>
      <c r="L118" s="44"/>
      <c r="M118" s="220"/>
      <c r="N118" s="221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133</v>
      </c>
      <c r="AU118" s="17" t="s">
        <v>83</v>
      </c>
    </row>
    <row r="119" s="12" customFormat="1" ht="22.8" customHeight="1">
      <c r="A119" s="12"/>
      <c r="B119" s="188"/>
      <c r="C119" s="189"/>
      <c r="D119" s="190" t="s">
        <v>72</v>
      </c>
      <c r="E119" s="202" t="s">
        <v>264</v>
      </c>
      <c r="F119" s="202" t="s">
        <v>265</v>
      </c>
      <c r="G119" s="189"/>
      <c r="H119" s="189"/>
      <c r="I119" s="192"/>
      <c r="J119" s="203">
        <f>BK119</f>
        <v>0</v>
      </c>
      <c r="K119" s="189"/>
      <c r="L119" s="194"/>
      <c r="M119" s="195"/>
      <c r="N119" s="196"/>
      <c r="O119" s="196"/>
      <c r="P119" s="197">
        <f>SUM(P120:P148)</f>
        <v>0</v>
      </c>
      <c r="Q119" s="196"/>
      <c r="R119" s="197">
        <f>SUM(R120:R148)</f>
        <v>0</v>
      </c>
      <c r="S119" s="196"/>
      <c r="T119" s="198">
        <f>SUM(T120:T148)</f>
        <v>30.974999999999998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199" t="s">
        <v>81</v>
      </c>
      <c r="AT119" s="200" t="s">
        <v>72</v>
      </c>
      <c r="AU119" s="200" t="s">
        <v>81</v>
      </c>
      <c r="AY119" s="199" t="s">
        <v>122</v>
      </c>
      <c r="BK119" s="201">
        <f>SUM(BK120:BK148)</f>
        <v>0</v>
      </c>
    </row>
    <row r="120" s="2" customFormat="1" ht="24.15" customHeight="1">
      <c r="A120" s="38"/>
      <c r="B120" s="39"/>
      <c r="C120" s="204" t="s">
        <v>420</v>
      </c>
      <c r="D120" s="204" t="s">
        <v>126</v>
      </c>
      <c r="E120" s="205" t="s">
        <v>284</v>
      </c>
      <c r="F120" s="206" t="s">
        <v>285</v>
      </c>
      <c r="G120" s="207" t="s">
        <v>129</v>
      </c>
      <c r="H120" s="208">
        <v>577.5</v>
      </c>
      <c r="I120" s="209"/>
      <c r="J120" s="210">
        <f>ROUND(I120*H120,2)</f>
        <v>0</v>
      </c>
      <c r="K120" s="206" t="s">
        <v>130</v>
      </c>
      <c r="L120" s="44"/>
      <c r="M120" s="211" t="s">
        <v>19</v>
      </c>
      <c r="N120" s="212" t="s">
        <v>44</v>
      </c>
      <c r="O120" s="84"/>
      <c r="P120" s="213">
        <f>O120*H120</f>
        <v>0</v>
      </c>
      <c r="Q120" s="213">
        <v>0</v>
      </c>
      <c r="R120" s="213">
        <f>Q120*H120</f>
        <v>0</v>
      </c>
      <c r="S120" s="213">
        <v>0</v>
      </c>
      <c r="T120" s="214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15" t="s">
        <v>131</v>
      </c>
      <c r="AT120" s="215" t="s">
        <v>126</v>
      </c>
      <c r="AU120" s="215" t="s">
        <v>83</v>
      </c>
      <c r="AY120" s="17" t="s">
        <v>122</v>
      </c>
      <c r="BE120" s="216">
        <f>IF(N120="základní",J120,0)</f>
        <v>0</v>
      </c>
      <c r="BF120" s="216">
        <f>IF(N120="snížená",J120,0)</f>
        <v>0</v>
      </c>
      <c r="BG120" s="216">
        <f>IF(N120="zákl. přenesená",J120,0)</f>
        <v>0</v>
      </c>
      <c r="BH120" s="216">
        <f>IF(N120="sníž. přenesená",J120,0)</f>
        <v>0</v>
      </c>
      <c r="BI120" s="216">
        <f>IF(N120="nulová",J120,0)</f>
        <v>0</v>
      </c>
      <c r="BJ120" s="17" t="s">
        <v>81</v>
      </c>
      <c r="BK120" s="216">
        <f>ROUND(I120*H120,2)</f>
        <v>0</v>
      </c>
      <c r="BL120" s="17" t="s">
        <v>131</v>
      </c>
      <c r="BM120" s="215" t="s">
        <v>499</v>
      </c>
    </row>
    <row r="121" s="2" customFormat="1">
      <c r="A121" s="38"/>
      <c r="B121" s="39"/>
      <c r="C121" s="40"/>
      <c r="D121" s="217" t="s">
        <v>133</v>
      </c>
      <c r="E121" s="40"/>
      <c r="F121" s="218" t="s">
        <v>287</v>
      </c>
      <c r="G121" s="40"/>
      <c r="H121" s="40"/>
      <c r="I121" s="219"/>
      <c r="J121" s="40"/>
      <c r="K121" s="40"/>
      <c r="L121" s="44"/>
      <c r="M121" s="220"/>
      <c r="N121" s="221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133</v>
      </c>
      <c r="AU121" s="17" t="s">
        <v>83</v>
      </c>
    </row>
    <row r="122" s="2" customFormat="1" ht="24.15" customHeight="1">
      <c r="A122" s="38"/>
      <c r="B122" s="39"/>
      <c r="C122" s="204" t="s">
        <v>368</v>
      </c>
      <c r="D122" s="204" t="s">
        <v>126</v>
      </c>
      <c r="E122" s="205" t="s">
        <v>289</v>
      </c>
      <c r="F122" s="206" t="s">
        <v>290</v>
      </c>
      <c r="G122" s="207" t="s">
        <v>129</v>
      </c>
      <c r="H122" s="208">
        <v>43312.5</v>
      </c>
      <c r="I122" s="209"/>
      <c r="J122" s="210">
        <f>ROUND(I122*H122,2)</f>
        <v>0</v>
      </c>
      <c r="K122" s="206" t="s">
        <v>130</v>
      </c>
      <c r="L122" s="44"/>
      <c r="M122" s="211" t="s">
        <v>19</v>
      </c>
      <c r="N122" s="212" t="s">
        <v>44</v>
      </c>
      <c r="O122" s="84"/>
      <c r="P122" s="213">
        <f>O122*H122</f>
        <v>0</v>
      </c>
      <c r="Q122" s="213">
        <v>0</v>
      </c>
      <c r="R122" s="213">
        <f>Q122*H122</f>
        <v>0</v>
      </c>
      <c r="S122" s="213">
        <v>0</v>
      </c>
      <c r="T122" s="214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15" t="s">
        <v>131</v>
      </c>
      <c r="AT122" s="215" t="s">
        <v>126</v>
      </c>
      <c r="AU122" s="215" t="s">
        <v>83</v>
      </c>
      <c r="AY122" s="17" t="s">
        <v>122</v>
      </c>
      <c r="BE122" s="216">
        <f>IF(N122="základní",J122,0)</f>
        <v>0</v>
      </c>
      <c r="BF122" s="216">
        <f>IF(N122="snížená",J122,0)</f>
        <v>0</v>
      </c>
      <c r="BG122" s="216">
        <f>IF(N122="zákl. přenesená",J122,0)</f>
        <v>0</v>
      </c>
      <c r="BH122" s="216">
        <f>IF(N122="sníž. přenesená",J122,0)</f>
        <v>0</v>
      </c>
      <c r="BI122" s="216">
        <f>IF(N122="nulová",J122,0)</f>
        <v>0</v>
      </c>
      <c r="BJ122" s="17" t="s">
        <v>81</v>
      </c>
      <c r="BK122" s="216">
        <f>ROUND(I122*H122,2)</f>
        <v>0</v>
      </c>
      <c r="BL122" s="17" t="s">
        <v>131</v>
      </c>
      <c r="BM122" s="215" t="s">
        <v>500</v>
      </c>
    </row>
    <row r="123" s="2" customFormat="1">
      <c r="A123" s="38"/>
      <c r="B123" s="39"/>
      <c r="C123" s="40"/>
      <c r="D123" s="217" t="s">
        <v>133</v>
      </c>
      <c r="E123" s="40"/>
      <c r="F123" s="218" t="s">
        <v>292</v>
      </c>
      <c r="G123" s="40"/>
      <c r="H123" s="40"/>
      <c r="I123" s="219"/>
      <c r="J123" s="40"/>
      <c r="K123" s="40"/>
      <c r="L123" s="44"/>
      <c r="M123" s="220"/>
      <c r="N123" s="221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133</v>
      </c>
      <c r="AU123" s="17" t="s">
        <v>83</v>
      </c>
    </row>
    <row r="124" s="14" customFormat="1">
      <c r="A124" s="14"/>
      <c r="B124" s="233"/>
      <c r="C124" s="234"/>
      <c r="D124" s="224" t="s">
        <v>135</v>
      </c>
      <c r="E124" s="235" t="s">
        <v>19</v>
      </c>
      <c r="F124" s="236" t="s">
        <v>501</v>
      </c>
      <c r="G124" s="234"/>
      <c r="H124" s="237">
        <v>43312.5</v>
      </c>
      <c r="I124" s="238"/>
      <c r="J124" s="234"/>
      <c r="K124" s="234"/>
      <c r="L124" s="239"/>
      <c r="M124" s="240"/>
      <c r="N124" s="241"/>
      <c r="O124" s="241"/>
      <c r="P124" s="241"/>
      <c r="Q124" s="241"/>
      <c r="R124" s="241"/>
      <c r="S124" s="241"/>
      <c r="T124" s="242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43" t="s">
        <v>135</v>
      </c>
      <c r="AU124" s="243" t="s">
        <v>83</v>
      </c>
      <c r="AV124" s="14" t="s">
        <v>83</v>
      </c>
      <c r="AW124" s="14" t="s">
        <v>35</v>
      </c>
      <c r="AX124" s="14" t="s">
        <v>81</v>
      </c>
      <c r="AY124" s="243" t="s">
        <v>122</v>
      </c>
    </row>
    <row r="125" s="2" customFormat="1" ht="24.15" customHeight="1">
      <c r="A125" s="38"/>
      <c r="B125" s="39"/>
      <c r="C125" s="204" t="s">
        <v>384</v>
      </c>
      <c r="D125" s="204" t="s">
        <v>126</v>
      </c>
      <c r="E125" s="205" t="s">
        <v>294</v>
      </c>
      <c r="F125" s="206" t="s">
        <v>295</v>
      </c>
      <c r="G125" s="207" t="s">
        <v>129</v>
      </c>
      <c r="H125" s="208">
        <v>577.5</v>
      </c>
      <c r="I125" s="209"/>
      <c r="J125" s="210">
        <f>ROUND(I125*H125,2)</f>
        <v>0</v>
      </c>
      <c r="K125" s="206" t="s">
        <v>130</v>
      </c>
      <c r="L125" s="44"/>
      <c r="M125" s="211" t="s">
        <v>19</v>
      </c>
      <c r="N125" s="212" t="s">
        <v>44</v>
      </c>
      <c r="O125" s="84"/>
      <c r="P125" s="213">
        <f>O125*H125</f>
        <v>0</v>
      </c>
      <c r="Q125" s="213">
        <v>0</v>
      </c>
      <c r="R125" s="213">
        <f>Q125*H125</f>
        <v>0</v>
      </c>
      <c r="S125" s="213">
        <v>0</v>
      </c>
      <c r="T125" s="214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15" t="s">
        <v>131</v>
      </c>
      <c r="AT125" s="215" t="s">
        <v>126</v>
      </c>
      <c r="AU125" s="215" t="s">
        <v>83</v>
      </c>
      <c r="AY125" s="17" t="s">
        <v>122</v>
      </c>
      <c r="BE125" s="216">
        <f>IF(N125="základní",J125,0)</f>
        <v>0</v>
      </c>
      <c r="BF125" s="216">
        <f>IF(N125="snížená",J125,0)</f>
        <v>0</v>
      </c>
      <c r="BG125" s="216">
        <f>IF(N125="zákl. přenesená",J125,0)</f>
        <v>0</v>
      </c>
      <c r="BH125" s="216">
        <f>IF(N125="sníž. přenesená",J125,0)</f>
        <v>0</v>
      </c>
      <c r="BI125" s="216">
        <f>IF(N125="nulová",J125,0)</f>
        <v>0</v>
      </c>
      <c r="BJ125" s="17" t="s">
        <v>81</v>
      </c>
      <c r="BK125" s="216">
        <f>ROUND(I125*H125,2)</f>
        <v>0</v>
      </c>
      <c r="BL125" s="17" t="s">
        <v>131</v>
      </c>
      <c r="BM125" s="215" t="s">
        <v>502</v>
      </c>
    </row>
    <row r="126" s="2" customFormat="1">
      <c r="A126" s="38"/>
      <c r="B126" s="39"/>
      <c r="C126" s="40"/>
      <c r="D126" s="217" t="s">
        <v>133</v>
      </c>
      <c r="E126" s="40"/>
      <c r="F126" s="218" t="s">
        <v>297</v>
      </c>
      <c r="G126" s="40"/>
      <c r="H126" s="40"/>
      <c r="I126" s="219"/>
      <c r="J126" s="40"/>
      <c r="K126" s="40"/>
      <c r="L126" s="44"/>
      <c r="M126" s="220"/>
      <c r="N126" s="221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133</v>
      </c>
      <c r="AU126" s="17" t="s">
        <v>83</v>
      </c>
    </row>
    <row r="127" s="2" customFormat="1" ht="37.8" customHeight="1">
      <c r="A127" s="38"/>
      <c r="B127" s="39"/>
      <c r="C127" s="204" t="s">
        <v>341</v>
      </c>
      <c r="D127" s="204" t="s">
        <v>126</v>
      </c>
      <c r="E127" s="205" t="s">
        <v>503</v>
      </c>
      <c r="F127" s="206" t="s">
        <v>504</v>
      </c>
      <c r="G127" s="207" t="s">
        <v>505</v>
      </c>
      <c r="H127" s="208">
        <v>4</v>
      </c>
      <c r="I127" s="209"/>
      <c r="J127" s="210">
        <f>ROUND(I127*H127,2)</f>
        <v>0</v>
      </c>
      <c r="K127" s="206" t="s">
        <v>130</v>
      </c>
      <c r="L127" s="44"/>
      <c r="M127" s="211" t="s">
        <v>19</v>
      </c>
      <c r="N127" s="212" t="s">
        <v>44</v>
      </c>
      <c r="O127" s="84"/>
      <c r="P127" s="213">
        <f>O127*H127</f>
        <v>0</v>
      </c>
      <c r="Q127" s="213">
        <v>0</v>
      </c>
      <c r="R127" s="213">
        <f>Q127*H127</f>
        <v>0</v>
      </c>
      <c r="S127" s="213">
        <v>0</v>
      </c>
      <c r="T127" s="214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15" t="s">
        <v>131</v>
      </c>
      <c r="AT127" s="215" t="s">
        <v>126</v>
      </c>
      <c r="AU127" s="215" t="s">
        <v>83</v>
      </c>
      <c r="AY127" s="17" t="s">
        <v>122</v>
      </c>
      <c r="BE127" s="216">
        <f>IF(N127="základní",J127,0)</f>
        <v>0</v>
      </c>
      <c r="BF127" s="216">
        <f>IF(N127="snížená",J127,0)</f>
        <v>0</v>
      </c>
      <c r="BG127" s="216">
        <f>IF(N127="zákl. přenesená",J127,0)</f>
        <v>0</v>
      </c>
      <c r="BH127" s="216">
        <f>IF(N127="sníž. přenesená",J127,0)</f>
        <v>0</v>
      </c>
      <c r="BI127" s="216">
        <f>IF(N127="nulová",J127,0)</f>
        <v>0</v>
      </c>
      <c r="BJ127" s="17" t="s">
        <v>81</v>
      </c>
      <c r="BK127" s="216">
        <f>ROUND(I127*H127,2)</f>
        <v>0</v>
      </c>
      <c r="BL127" s="17" t="s">
        <v>131</v>
      </c>
      <c r="BM127" s="215" t="s">
        <v>506</v>
      </c>
    </row>
    <row r="128" s="2" customFormat="1">
      <c r="A128" s="38"/>
      <c r="B128" s="39"/>
      <c r="C128" s="40"/>
      <c r="D128" s="217" t="s">
        <v>133</v>
      </c>
      <c r="E128" s="40"/>
      <c r="F128" s="218" t="s">
        <v>507</v>
      </c>
      <c r="G128" s="40"/>
      <c r="H128" s="40"/>
      <c r="I128" s="219"/>
      <c r="J128" s="40"/>
      <c r="K128" s="40"/>
      <c r="L128" s="44"/>
      <c r="M128" s="220"/>
      <c r="N128" s="221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133</v>
      </c>
      <c r="AU128" s="17" t="s">
        <v>83</v>
      </c>
    </row>
    <row r="129" s="13" customFormat="1">
      <c r="A129" s="13"/>
      <c r="B129" s="222"/>
      <c r="C129" s="223"/>
      <c r="D129" s="224" t="s">
        <v>135</v>
      </c>
      <c r="E129" s="225" t="s">
        <v>19</v>
      </c>
      <c r="F129" s="226" t="s">
        <v>508</v>
      </c>
      <c r="G129" s="223"/>
      <c r="H129" s="225" t="s">
        <v>19</v>
      </c>
      <c r="I129" s="227"/>
      <c r="J129" s="223"/>
      <c r="K129" s="223"/>
      <c r="L129" s="228"/>
      <c r="M129" s="229"/>
      <c r="N129" s="230"/>
      <c r="O129" s="230"/>
      <c r="P129" s="230"/>
      <c r="Q129" s="230"/>
      <c r="R129" s="230"/>
      <c r="S129" s="230"/>
      <c r="T129" s="231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32" t="s">
        <v>135</v>
      </c>
      <c r="AU129" s="232" t="s">
        <v>83</v>
      </c>
      <c r="AV129" s="13" t="s">
        <v>81</v>
      </c>
      <c r="AW129" s="13" t="s">
        <v>35</v>
      </c>
      <c r="AX129" s="13" t="s">
        <v>73</v>
      </c>
      <c r="AY129" s="232" t="s">
        <v>122</v>
      </c>
    </row>
    <row r="130" s="14" customFormat="1">
      <c r="A130" s="14"/>
      <c r="B130" s="233"/>
      <c r="C130" s="234"/>
      <c r="D130" s="224" t="s">
        <v>135</v>
      </c>
      <c r="E130" s="235" t="s">
        <v>19</v>
      </c>
      <c r="F130" s="236" t="s">
        <v>509</v>
      </c>
      <c r="G130" s="234"/>
      <c r="H130" s="237">
        <v>4</v>
      </c>
      <c r="I130" s="238"/>
      <c r="J130" s="234"/>
      <c r="K130" s="234"/>
      <c r="L130" s="239"/>
      <c r="M130" s="240"/>
      <c r="N130" s="241"/>
      <c r="O130" s="241"/>
      <c r="P130" s="241"/>
      <c r="Q130" s="241"/>
      <c r="R130" s="241"/>
      <c r="S130" s="241"/>
      <c r="T130" s="242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43" t="s">
        <v>135</v>
      </c>
      <c r="AU130" s="243" t="s">
        <v>83</v>
      </c>
      <c r="AV130" s="14" t="s">
        <v>83</v>
      </c>
      <c r="AW130" s="14" t="s">
        <v>35</v>
      </c>
      <c r="AX130" s="14" t="s">
        <v>81</v>
      </c>
      <c r="AY130" s="243" t="s">
        <v>122</v>
      </c>
    </row>
    <row r="131" s="2" customFormat="1" ht="44.25" customHeight="1">
      <c r="A131" s="38"/>
      <c r="B131" s="39"/>
      <c r="C131" s="204" t="s">
        <v>372</v>
      </c>
      <c r="D131" s="204" t="s">
        <v>126</v>
      </c>
      <c r="E131" s="205" t="s">
        <v>510</v>
      </c>
      <c r="F131" s="206" t="s">
        <v>511</v>
      </c>
      <c r="G131" s="207" t="s">
        <v>129</v>
      </c>
      <c r="H131" s="208">
        <v>577.5</v>
      </c>
      <c r="I131" s="209"/>
      <c r="J131" s="210">
        <f>ROUND(I131*H131,2)</f>
        <v>0</v>
      </c>
      <c r="K131" s="206" t="s">
        <v>130</v>
      </c>
      <c r="L131" s="44"/>
      <c r="M131" s="211" t="s">
        <v>19</v>
      </c>
      <c r="N131" s="212" t="s">
        <v>44</v>
      </c>
      <c r="O131" s="84"/>
      <c r="P131" s="213">
        <f>O131*H131</f>
        <v>0</v>
      </c>
      <c r="Q131" s="213">
        <v>0</v>
      </c>
      <c r="R131" s="213">
        <f>Q131*H131</f>
        <v>0</v>
      </c>
      <c r="S131" s="213">
        <v>0</v>
      </c>
      <c r="T131" s="214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15" t="s">
        <v>131</v>
      </c>
      <c r="AT131" s="215" t="s">
        <v>126</v>
      </c>
      <c r="AU131" s="215" t="s">
        <v>83</v>
      </c>
      <c r="AY131" s="17" t="s">
        <v>122</v>
      </c>
      <c r="BE131" s="216">
        <f>IF(N131="základní",J131,0)</f>
        <v>0</v>
      </c>
      <c r="BF131" s="216">
        <f>IF(N131="snížená",J131,0)</f>
        <v>0</v>
      </c>
      <c r="BG131" s="216">
        <f>IF(N131="zákl. přenesená",J131,0)</f>
        <v>0</v>
      </c>
      <c r="BH131" s="216">
        <f>IF(N131="sníž. přenesená",J131,0)</f>
        <v>0</v>
      </c>
      <c r="BI131" s="216">
        <f>IF(N131="nulová",J131,0)</f>
        <v>0</v>
      </c>
      <c r="BJ131" s="17" t="s">
        <v>81</v>
      </c>
      <c r="BK131" s="216">
        <f>ROUND(I131*H131,2)</f>
        <v>0</v>
      </c>
      <c r="BL131" s="17" t="s">
        <v>131</v>
      </c>
      <c r="BM131" s="215" t="s">
        <v>512</v>
      </c>
    </row>
    <row r="132" s="2" customFormat="1">
      <c r="A132" s="38"/>
      <c r="B132" s="39"/>
      <c r="C132" s="40"/>
      <c r="D132" s="217" t="s">
        <v>133</v>
      </c>
      <c r="E132" s="40"/>
      <c r="F132" s="218" t="s">
        <v>513</v>
      </c>
      <c r="G132" s="40"/>
      <c r="H132" s="40"/>
      <c r="I132" s="219"/>
      <c r="J132" s="40"/>
      <c r="K132" s="40"/>
      <c r="L132" s="44"/>
      <c r="M132" s="220"/>
      <c r="N132" s="221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133</v>
      </c>
      <c r="AU132" s="17" t="s">
        <v>83</v>
      </c>
    </row>
    <row r="133" s="14" customFormat="1">
      <c r="A133" s="14"/>
      <c r="B133" s="233"/>
      <c r="C133" s="234"/>
      <c r="D133" s="224" t="s">
        <v>135</v>
      </c>
      <c r="E133" s="235" t="s">
        <v>19</v>
      </c>
      <c r="F133" s="236" t="s">
        <v>514</v>
      </c>
      <c r="G133" s="234"/>
      <c r="H133" s="237">
        <v>577.5</v>
      </c>
      <c r="I133" s="238"/>
      <c r="J133" s="234"/>
      <c r="K133" s="234"/>
      <c r="L133" s="239"/>
      <c r="M133" s="240"/>
      <c r="N133" s="241"/>
      <c r="O133" s="241"/>
      <c r="P133" s="241"/>
      <c r="Q133" s="241"/>
      <c r="R133" s="241"/>
      <c r="S133" s="241"/>
      <c r="T133" s="242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43" t="s">
        <v>135</v>
      </c>
      <c r="AU133" s="243" t="s">
        <v>83</v>
      </c>
      <c r="AV133" s="14" t="s">
        <v>83</v>
      </c>
      <c r="AW133" s="14" t="s">
        <v>35</v>
      </c>
      <c r="AX133" s="14" t="s">
        <v>81</v>
      </c>
      <c r="AY133" s="243" t="s">
        <v>122</v>
      </c>
    </row>
    <row r="134" s="2" customFormat="1" ht="37.8" customHeight="1">
      <c r="A134" s="38"/>
      <c r="B134" s="39"/>
      <c r="C134" s="204" t="s">
        <v>412</v>
      </c>
      <c r="D134" s="204" t="s">
        <v>126</v>
      </c>
      <c r="E134" s="205" t="s">
        <v>515</v>
      </c>
      <c r="F134" s="206" t="s">
        <v>516</v>
      </c>
      <c r="G134" s="207" t="s">
        <v>129</v>
      </c>
      <c r="H134" s="208">
        <v>43312.5</v>
      </c>
      <c r="I134" s="209"/>
      <c r="J134" s="210">
        <f>ROUND(I134*H134,2)</f>
        <v>0</v>
      </c>
      <c r="K134" s="206" t="s">
        <v>130</v>
      </c>
      <c r="L134" s="44"/>
      <c r="M134" s="211" t="s">
        <v>19</v>
      </c>
      <c r="N134" s="212" t="s">
        <v>44</v>
      </c>
      <c r="O134" s="84"/>
      <c r="P134" s="213">
        <f>O134*H134</f>
        <v>0</v>
      </c>
      <c r="Q134" s="213">
        <v>0</v>
      </c>
      <c r="R134" s="213">
        <f>Q134*H134</f>
        <v>0</v>
      </c>
      <c r="S134" s="213">
        <v>0</v>
      </c>
      <c r="T134" s="214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15" t="s">
        <v>131</v>
      </c>
      <c r="AT134" s="215" t="s">
        <v>126</v>
      </c>
      <c r="AU134" s="215" t="s">
        <v>83</v>
      </c>
      <c r="AY134" s="17" t="s">
        <v>122</v>
      </c>
      <c r="BE134" s="216">
        <f>IF(N134="základní",J134,0)</f>
        <v>0</v>
      </c>
      <c r="BF134" s="216">
        <f>IF(N134="snížená",J134,0)</f>
        <v>0</v>
      </c>
      <c r="BG134" s="216">
        <f>IF(N134="zákl. přenesená",J134,0)</f>
        <v>0</v>
      </c>
      <c r="BH134" s="216">
        <f>IF(N134="sníž. přenesená",J134,0)</f>
        <v>0</v>
      </c>
      <c r="BI134" s="216">
        <f>IF(N134="nulová",J134,0)</f>
        <v>0</v>
      </c>
      <c r="BJ134" s="17" t="s">
        <v>81</v>
      </c>
      <c r="BK134" s="216">
        <f>ROUND(I134*H134,2)</f>
        <v>0</v>
      </c>
      <c r="BL134" s="17" t="s">
        <v>131</v>
      </c>
      <c r="BM134" s="215" t="s">
        <v>517</v>
      </c>
    </row>
    <row r="135" s="2" customFormat="1">
      <c r="A135" s="38"/>
      <c r="B135" s="39"/>
      <c r="C135" s="40"/>
      <c r="D135" s="217" t="s">
        <v>133</v>
      </c>
      <c r="E135" s="40"/>
      <c r="F135" s="218" t="s">
        <v>518</v>
      </c>
      <c r="G135" s="40"/>
      <c r="H135" s="40"/>
      <c r="I135" s="219"/>
      <c r="J135" s="40"/>
      <c r="K135" s="40"/>
      <c r="L135" s="44"/>
      <c r="M135" s="220"/>
      <c r="N135" s="221"/>
      <c r="O135" s="84"/>
      <c r="P135" s="84"/>
      <c r="Q135" s="84"/>
      <c r="R135" s="84"/>
      <c r="S135" s="84"/>
      <c r="T135" s="85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133</v>
      </c>
      <c r="AU135" s="17" t="s">
        <v>83</v>
      </c>
    </row>
    <row r="136" s="14" customFormat="1">
      <c r="A136" s="14"/>
      <c r="B136" s="233"/>
      <c r="C136" s="234"/>
      <c r="D136" s="224" t="s">
        <v>135</v>
      </c>
      <c r="E136" s="235" t="s">
        <v>19</v>
      </c>
      <c r="F136" s="236" t="s">
        <v>501</v>
      </c>
      <c r="G136" s="234"/>
      <c r="H136" s="237">
        <v>43312.5</v>
      </c>
      <c r="I136" s="238"/>
      <c r="J136" s="234"/>
      <c r="K136" s="234"/>
      <c r="L136" s="239"/>
      <c r="M136" s="240"/>
      <c r="N136" s="241"/>
      <c r="O136" s="241"/>
      <c r="P136" s="241"/>
      <c r="Q136" s="241"/>
      <c r="R136" s="241"/>
      <c r="S136" s="241"/>
      <c r="T136" s="242"/>
      <c r="U136" s="14"/>
      <c r="V136" s="14"/>
      <c r="W136" s="14"/>
      <c r="X136" s="14"/>
      <c r="Y136" s="14"/>
      <c r="Z136" s="14"/>
      <c r="AA136" s="14"/>
      <c r="AB136" s="14"/>
      <c r="AC136" s="14"/>
      <c r="AD136" s="14"/>
      <c r="AE136" s="14"/>
      <c r="AT136" s="243" t="s">
        <v>135</v>
      </c>
      <c r="AU136" s="243" t="s">
        <v>83</v>
      </c>
      <c r="AV136" s="14" t="s">
        <v>83</v>
      </c>
      <c r="AW136" s="14" t="s">
        <v>35</v>
      </c>
      <c r="AX136" s="14" t="s">
        <v>81</v>
      </c>
      <c r="AY136" s="243" t="s">
        <v>122</v>
      </c>
    </row>
    <row r="137" s="2" customFormat="1" ht="55.5" customHeight="1">
      <c r="A137" s="38"/>
      <c r="B137" s="39"/>
      <c r="C137" s="204" t="s">
        <v>426</v>
      </c>
      <c r="D137" s="204" t="s">
        <v>126</v>
      </c>
      <c r="E137" s="205" t="s">
        <v>519</v>
      </c>
      <c r="F137" s="206" t="s">
        <v>520</v>
      </c>
      <c r="G137" s="207" t="s">
        <v>371</v>
      </c>
      <c r="H137" s="208">
        <v>1</v>
      </c>
      <c r="I137" s="209"/>
      <c r="J137" s="210">
        <f>ROUND(I137*H137,2)</f>
        <v>0</v>
      </c>
      <c r="K137" s="206" t="s">
        <v>130</v>
      </c>
      <c r="L137" s="44"/>
      <c r="M137" s="211" t="s">
        <v>19</v>
      </c>
      <c r="N137" s="212" t="s">
        <v>44</v>
      </c>
      <c r="O137" s="84"/>
      <c r="P137" s="213">
        <f>O137*H137</f>
        <v>0</v>
      </c>
      <c r="Q137" s="213">
        <v>0</v>
      </c>
      <c r="R137" s="213">
        <f>Q137*H137</f>
        <v>0</v>
      </c>
      <c r="S137" s="213">
        <v>0</v>
      </c>
      <c r="T137" s="214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15" t="s">
        <v>131</v>
      </c>
      <c r="AT137" s="215" t="s">
        <v>126</v>
      </c>
      <c r="AU137" s="215" t="s">
        <v>83</v>
      </c>
      <c r="AY137" s="17" t="s">
        <v>122</v>
      </c>
      <c r="BE137" s="216">
        <f>IF(N137="základní",J137,0)</f>
        <v>0</v>
      </c>
      <c r="BF137" s="216">
        <f>IF(N137="snížená",J137,0)</f>
        <v>0</v>
      </c>
      <c r="BG137" s="216">
        <f>IF(N137="zákl. přenesená",J137,0)</f>
        <v>0</v>
      </c>
      <c r="BH137" s="216">
        <f>IF(N137="sníž. přenesená",J137,0)</f>
        <v>0</v>
      </c>
      <c r="BI137" s="216">
        <f>IF(N137="nulová",J137,0)</f>
        <v>0</v>
      </c>
      <c r="BJ137" s="17" t="s">
        <v>81</v>
      </c>
      <c r="BK137" s="216">
        <f>ROUND(I137*H137,2)</f>
        <v>0</v>
      </c>
      <c r="BL137" s="17" t="s">
        <v>131</v>
      </c>
      <c r="BM137" s="215" t="s">
        <v>521</v>
      </c>
    </row>
    <row r="138" s="2" customFormat="1">
      <c r="A138" s="38"/>
      <c r="B138" s="39"/>
      <c r="C138" s="40"/>
      <c r="D138" s="217" t="s">
        <v>133</v>
      </c>
      <c r="E138" s="40"/>
      <c r="F138" s="218" t="s">
        <v>522</v>
      </c>
      <c r="G138" s="40"/>
      <c r="H138" s="40"/>
      <c r="I138" s="219"/>
      <c r="J138" s="40"/>
      <c r="K138" s="40"/>
      <c r="L138" s="44"/>
      <c r="M138" s="220"/>
      <c r="N138" s="221"/>
      <c r="O138" s="84"/>
      <c r="P138" s="84"/>
      <c r="Q138" s="84"/>
      <c r="R138" s="84"/>
      <c r="S138" s="84"/>
      <c r="T138" s="85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133</v>
      </c>
      <c r="AU138" s="17" t="s">
        <v>83</v>
      </c>
    </row>
    <row r="139" s="2" customFormat="1" ht="44.25" customHeight="1">
      <c r="A139" s="38"/>
      <c r="B139" s="39"/>
      <c r="C139" s="204" t="s">
        <v>7</v>
      </c>
      <c r="D139" s="204" t="s">
        <v>126</v>
      </c>
      <c r="E139" s="205" t="s">
        <v>523</v>
      </c>
      <c r="F139" s="206" t="s">
        <v>524</v>
      </c>
      <c r="G139" s="207" t="s">
        <v>129</v>
      </c>
      <c r="H139" s="208">
        <v>577.5</v>
      </c>
      <c r="I139" s="209"/>
      <c r="J139" s="210">
        <f>ROUND(I139*H139,2)</f>
        <v>0</v>
      </c>
      <c r="K139" s="206" t="s">
        <v>130</v>
      </c>
      <c r="L139" s="44"/>
      <c r="M139" s="211" t="s">
        <v>19</v>
      </c>
      <c r="N139" s="212" t="s">
        <v>44</v>
      </c>
      <c r="O139" s="84"/>
      <c r="P139" s="213">
        <f>O139*H139</f>
        <v>0</v>
      </c>
      <c r="Q139" s="213">
        <v>0</v>
      </c>
      <c r="R139" s="213">
        <f>Q139*H139</f>
        <v>0</v>
      </c>
      <c r="S139" s="213">
        <v>0</v>
      </c>
      <c r="T139" s="214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15" t="s">
        <v>131</v>
      </c>
      <c r="AT139" s="215" t="s">
        <v>126</v>
      </c>
      <c r="AU139" s="215" t="s">
        <v>83</v>
      </c>
      <c r="AY139" s="17" t="s">
        <v>122</v>
      </c>
      <c r="BE139" s="216">
        <f>IF(N139="základní",J139,0)</f>
        <v>0</v>
      </c>
      <c r="BF139" s="216">
        <f>IF(N139="snížená",J139,0)</f>
        <v>0</v>
      </c>
      <c r="BG139" s="216">
        <f>IF(N139="zákl. přenesená",J139,0)</f>
        <v>0</v>
      </c>
      <c r="BH139" s="216">
        <f>IF(N139="sníž. přenesená",J139,0)</f>
        <v>0</v>
      </c>
      <c r="BI139" s="216">
        <f>IF(N139="nulová",J139,0)</f>
        <v>0</v>
      </c>
      <c r="BJ139" s="17" t="s">
        <v>81</v>
      </c>
      <c r="BK139" s="216">
        <f>ROUND(I139*H139,2)</f>
        <v>0</v>
      </c>
      <c r="BL139" s="17" t="s">
        <v>131</v>
      </c>
      <c r="BM139" s="215" t="s">
        <v>525</v>
      </c>
    </row>
    <row r="140" s="2" customFormat="1">
      <c r="A140" s="38"/>
      <c r="B140" s="39"/>
      <c r="C140" s="40"/>
      <c r="D140" s="217" t="s">
        <v>133</v>
      </c>
      <c r="E140" s="40"/>
      <c r="F140" s="218" t="s">
        <v>526</v>
      </c>
      <c r="G140" s="40"/>
      <c r="H140" s="40"/>
      <c r="I140" s="219"/>
      <c r="J140" s="40"/>
      <c r="K140" s="40"/>
      <c r="L140" s="44"/>
      <c r="M140" s="220"/>
      <c r="N140" s="221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133</v>
      </c>
      <c r="AU140" s="17" t="s">
        <v>83</v>
      </c>
    </row>
    <row r="141" s="2" customFormat="1" ht="44.25" customHeight="1">
      <c r="A141" s="38"/>
      <c r="B141" s="39"/>
      <c r="C141" s="204" t="s">
        <v>83</v>
      </c>
      <c r="D141" s="204" t="s">
        <v>126</v>
      </c>
      <c r="E141" s="205" t="s">
        <v>527</v>
      </c>
      <c r="F141" s="206" t="s">
        <v>528</v>
      </c>
      <c r="G141" s="207" t="s">
        <v>129</v>
      </c>
      <c r="H141" s="208">
        <v>525</v>
      </c>
      <c r="I141" s="209"/>
      <c r="J141" s="210">
        <f>ROUND(I141*H141,2)</f>
        <v>0</v>
      </c>
      <c r="K141" s="206" t="s">
        <v>130</v>
      </c>
      <c r="L141" s="44"/>
      <c r="M141" s="211" t="s">
        <v>19</v>
      </c>
      <c r="N141" s="212" t="s">
        <v>44</v>
      </c>
      <c r="O141" s="84"/>
      <c r="P141" s="213">
        <f>O141*H141</f>
        <v>0</v>
      </c>
      <c r="Q141" s="213">
        <v>0</v>
      </c>
      <c r="R141" s="213">
        <f>Q141*H141</f>
        <v>0</v>
      </c>
      <c r="S141" s="213">
        <v>0.058999999999999997</v>
      </c>
      <c r="T141" s="214">
        <f>S141*H141</f>
        <v>30.974999999999998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15" t="s">
        <v>131</v>
      </c>
      <c r="AT141" s="215" t="s">
        <v>126</v>
      </c>
      <c r="AU141" s="215" t="s">
        <v>83</v>
      </c>
      <c r="AY141" s="17" t="s">
        <v>122</v>
      </c>
      <c r="BE141" s="216">
        <f>IF(N141="základní",J141,0)</f>
        <v>0</v>
      </c>
      <c r="BF141" s="216">
        <f>IF(N141="snížená",J141,0)</f>
        <v>0</v>
      </c>
      <c r="BG141" s="216">
        <f>IF(N141="zákl. přenesená",J141,0)</f>
        <v>0</v>
      </c>
      <c r="BH141" s="216">
        <f>IF(N141="sníž. přenesená",J141,0)</f>
        <v>0</v>
      </c>
      <c r="BI141" s="216">
        <f>IF(N141="nulová",J141,0)</f>
        <v>0</v>
      </c>
      <c r="BJ141" s="17" t="s">
        <v>81</v>
      </c>
      <c r="BK141" s="216">
        <f>ROUND(I141*H141,2)</f>
        <v>0</v>
      </c>
      <c r="BL141" s="17" t="s">
        <v>131</v>
      </c>
      <c r="BM141" s="215" t="s">
        <v>529</v>
      </c>
    </row>
    <row r="142" s="2" customFormat="1">
      <c r="A142" s="38"/>
      <c r="B142" s="39"/>
      <c r="C142" s="40"/>
      <c r="D142" s="217" t="s">
        <v>133</v>
      </c>
      <c r="E142" s="40"/>
      <c r="F142" s="218" t="s">
        <v>530</v>
      </c>
      <c r="G142" s="40"/>
      <c r="H142" s="40"/>
      <c r="I142" s="219"/>
      <c r="J142" s="40"/>
      <c r="K142" s="40"/>
      <c r="L142" s="44"/>
      <c r="M142" s="220"/>
      <c r="N142" s="221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133</v>
      </c>
      <c r="AU142" s="17" t="s">
        <v>83</v>
      </c>
    </row>
    <row r="143" s="13" customFormat="1">
      <c r="A143" s="13"/>
      <c r="B143" s="222"/>
      <c r="C143" s="223"/>
      <c r="D143" s="224" t="s">
        <v>135</v>
      </c>
      <c r="E143" s="225" t="s">
        <v>19</v>
      </c>
      <c r="F143" s="226" t="s">
        <v>531</v>
      </c>
      <c r="G143" s="223"/>
      <c r="H143" s="225" t="s">
        <v>19</v>
      </c>
      <c r="I143" s="227"/>
      <c r="J143" s="223"/>
      <c r="K143" s="223"/>
      <c r="L143" s="228"/>
      <c r="M143" s="229"/>
      <c r="N143" s="230"/>
      <c r="O143" s="230"/>
      <c r="P143" s="230"/>
      <c r="Q143" s="230"/>
      <c r="R143" s="230"/>
      <c r="S143" s="230"/>
      <c r="T143" s="231"/>
      <c r="U143" s="13"/>
      <c r="V143" s="13"/>
      <c r="W143" s="13"/>
      <c r="X143" s="13"/>
      <c r="Y143" s="13"/>
      <c r="Z143" s="13"/>
      <c r="AA143" s="13"/>
      <c r="AB143" s="13"/>
      <c r="AC143" s="13"/>
      <c r="AD143" s="13"/>
      <c r="AE143" s="13"/>
      <c r="AT143" s="232" t="s">
        <v>135</v>
      </c>
      <c r="AU143" s="232" t="s">
        <v>83</v>
      </c>
      <c r="AV143" s="13" t="s">
        <v>81</v>
      </c>
      <c r="AW143" s="13" t="s">
        <v>35</v>
      </c>
      <c r="AX143" s="13" t="s">
        <v>73</v>
      </c>
      <c r="AY143" s="232" t="s">
        <v>122</v>
      </c>
    </row>
    <row r="144" s="14" customFormat="1">
      <c r="A144" s="14"/>
      <c r="B144" s="233"/>
      <c r="C144" s="234"/>
      <c r="D144" s="224" t="s">
        <v>135</v>
      </c>
      <c r="E144" s="235" t="s">
        <v>19</v>
      </c>
      <c r="F144" s="236" t="s">
        <v>532</v>
      </c>
      <c r="G144" s="234"/>
      <c r="H144" s="237">
        <v>525</v>
      </c>
      <c r="I144" s="238"/>
      <c r="J144" s="234"/>
      <c r="K144" s="234"/>
      <c r="L144" s="239"/>
      <c r="M144" s="240"/>
      <c r="N144" s="241"/>
      <c r="O144" s="241"/>
      <c r="P144" s="241"/>
      <c r="Q144" s="241"/>
      <c r="R144" s="241"/>
      <c r="S144" s="241"/>
      <c r="T144" s="242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43" t="s">
        <v>135</v>
      </c>
      <c r="AU144" s="243" t="s">
        <v>83</v>
      </c>
      <c r="AV144" s="14" t="s">
        <v>83</v>
      </c>
      <c r="AW144" s="14" t="s">
        <v>35</v>
      </c>
      <c r="AX144" s="14" t="s">
        <v>81</v>
      </c>
      <c r="AY144" s="243" t="s">
        <v>122</v>
      </c>
    </row>
    <row r="145" s="2" customFormat="1" ht="24.15" customHeight="1">
      <c r="A145" s="38"/>
      <c r="B145" s="39"/>
      <c r="C145" s="204" t="s">
        <v>314</v>
      </c>
      <c r="D145" s="204" t="s">
        <v>126</v>
      </c>
      <c r="E145" s="205" t="s">
        <v>324</v>
      </c>
      <c r="F145" s="206" t="s">
        <v>325</v>
      </c>
      <c r="G145" s="207" t="s">
        <v>129</v>
      </c>
      <c r="H145" s="208">
        <v>525</v>
      </c>
      <c r="I145" s="209"/>
      <c r="J145" s="210">
        <f>ROUND(I145*H145,2)</f>
        <v>0</v>
      </c>
      <c r="K145" s="206" t="s">
        <v>130</v>
      </c>
      <c r="L145" s="44"/>
      <c r="M145" s="211" t="s">
        <v>19</v>
      </c>
      <c r="N145" s="212" t="s">
        <v>44</v>
      </c>
      <c r="O145" s="84"/>
      <c r="P145" s="213">
        <f>O145*H145</f>
        <v>0</v>
      </c>
      <c r="Q145" s="213">
        <v>0</v>
      </c>
      <c r="R145" s="213">
        <f>Q145*H145</f>
        <v>0</v>
      </c>
      <c r="S145" s="213">
        <v>0</v>
      </c>
      <c r="T145" s="214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15" t="s">
        <v>131</v>
      </c>
      <c r="AT145" s="215" t="s">
        <v>126</v>
      </c>
      <c r="AU145" s="215" t="s">
        <v>83</v>
      </c>
      <c r="AY145" s="17" t="s">
        <v>122</v>
      </c>
      <c r="BE145" s="216">
        <f>IF(N145="základní",J145,0)</f>
        <v>0</v>
      </c>
      <c r="BF145" s="216">
        <f>IF(N145="snížená",J145,0)</f>
        <v>0</v>
      </c>
      <c r="BG145" s="216">
        <f>IF(N145="zákl. přenesená",J145,0)</f>
        <v>0</v>
      </c>
      <c r="BH145" s="216">
        <f>IF(N145="sníž. přenesená",J145,0)</f>
        <v>0</v>
      </c>
      <c r="BI145" s="216">
        <f>IF(N145="nulová",J145,0)</f>
        <v>0</v>
      </c>
      <c r="BJ145" s="17" t="s">
        <v>81</v>
      </c>
      <c r="BK145" s="216">
        <f>ROUND(I145*H145,2)</f>
        <v>0</v>
      </c>
      <c r="BL145" s="17" t="s">
        <v>131</v>
      </c>
      <c r="BM145" s="215" t="s">
        <v>533</v>
      </c>
    </row>
    <row r="146" s="2" customFormat="1">
      <c r="A146" s="38"/>
      <c r="B146" s="39"/>
      <c r="C146" s="40"/>
      <c r="D146" s="217" t="s">
        <v>133</v>
      </c>
      <c r="E146" s="40"/>
      <c r="F146" s="218" t="s">
        <v>327</v>
      </c>
      <c r="G146" s="40"/>
      <c r="H146" s="40"/>
      <c r="I146" s="219"/>
      <c r="J146" s="40"/>
      <c r="K146" s="40"/>
      <c r="L146" s="44"/>
      <c r="M146" s="220"/>
      <c r="N146" s="221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133</v>
      </c>
      <c r="AU146" s="17" t="s">
        <v>83</v>
      </c>
    </row>
    <row r="147" s="2" customFormat="1" ht="24.15" customHeight="1">
      <c r="A147" s="38"/>
      <c r="B147" s="39"/>
      <c r="C147" s="204" t="s">
        <v>335</v>
      </c>
      <c r="D147" s="204" t="s">
        <v>126</v>
      </c>
      <c r="E147" s="205" t="s">
        <v>329</v>
      </c>
      <c r="F147" s="206" t="s">
        <v>330</v>
      </c>
      <c r="G147" s="207" t="s">
        <v>129</v>
      </c>
      <c r="H147" s="208">
        <v>577.5</v>
      </c>
      <c r="I147" s="209"/>
      <c r="J147" s="210">
        <f>ROUND(I147*H147,2)</f>
        <v>0</v>
      </c>
      <c r="K147" s="206" t="s">
        <v>130</v>
      </c>
      <c r="L147" s="44"/>
      <c r="M147" s="211" t="s">
        <v>19</v>
      </c>
      <c r="N147" s="212" t="s">
        <v>44</v>
      </c>
      <c r="O147" s="84"/>
      <c r="P147" s="213">
        <f>O147*H147</f>
        <v>0</v>
      </c>
      <c r="Q147" s="213">
        <v>0</v>
      </c>
      <c r="R147" s="213">
        <f>Q147*H147</f>
        <v>0</v>
      </c>
      <c r="S147" s="213">
        <v>0</v>
      </c>
      <c r="T147" s="214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15" t="s">
        <v>131</v>
      </c>
      <c r="AT147" s="215" t="s">
        <v>126</v>
      </c>
      <c r="AU147" s="215" t="s">
        <v>83</v>
      </c>
      <c r="AY147" s="17" t="s">
        <v>122</v>
      </c>
      <c r="BE147" s="216">
        <f>IF(N147="základní",J147,0)</f>
        <v>0</v>
      </c>
      <c r="BF147" s="216">
        <f>IF(N147="snížená",J147,0)</f>
        <v>0</v>
      </c>
      <c r="BG147" s="216">
        <f>IF(N147="zákl. přenesená",J147,0)</f>
        <v>0</v>
      </c>
      <c r="BH147" s="216">
        <f>IF(N147="sníž. přenesená",J147,0)</f>
        <v>0</v>
      </c>
      <c r="BI147" s="216">
        <f>IF(N147="nulová",J147,0)</f>
        <v>0</v>
      </c>
      <c r="BJ147" s="17" t="s">
        <v>81</v>
      </c>
      <c r="BK147" s="216">
        <f>ROUND(I147*H147,2)</f>
        <v>0</v>
      </c>
      <c r="BL147" s="17" t="s">
        <v>131</v>
      </c>
      <c r="BM147" s="215" t="s">
        <v>534</v>
      </c>
    </row>
    <row r="148" s="2" customFormat="1">
      <c r="A148" s="38"/>
      <c r="B148" s="39"/>
      <c r="C148" s="40"/>
      <c r="D148" s="217" t="s">
        <v>133</v>
      </c>
      <c r="E148" s="40"/>
      <c r="F148" s="218" t="s">
        <v>332</v>
      </c>
      <c r="G148" s="40"/>
      <c r="H148" s="40"/>
      <c r="I148" s="219"/>
      <c r="J148" s="40"/>
      <c r="K148" s="40"/>
      <c r="L148" s="44"/>
      <c r="M148" s="220"/>
      <c r="N148" s="221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133</v>
      </c>
      <c r="AU148" s="17" t="s">
        <v>83</v>
      </c>
    </row>
    <row r="149" s="12" customFormat="1" ht="22.8" customHeight="1">
      <c r="A149" s="12"/>
      <c r="B149" s="188"/>
      <c r="C149" s="189"/>
      <c r="D149" s="190" t="s">
        <v>72</v>
      </c>
      <c r="E149" s="202" t="s">
        <v>333</v>
      </c>
      <c r="F149" s="202" t="s">
        <v>334</v>
      </c>
      <c r="G149" s="189"/>
      <c r="H149" s="189"/>
      <c r="I149" s="192"/>
      <c r="J149" s="203">
        <f>BK149</f>
        <v>0</v>
      </c>
      <c r="K149" s="189"/>
      <c r="L149" s="194"/>
      <c r="M149" s="195"/>
      <c r="N149" s="196"/>
      <c r="O149" s="196"/>
      <c r="P149" s="197">
        <f>SUM(P150:P158)</f>
        <v>0</v>
      </c>
      <c r="Q149" s="196"/>
      <c r="R149" s="197">
        <f>SUM(R150:R158)</f>
        <v>0</v>
      </c>
      <c r="S149" s="196"/>
      <c r="T149" s="198">
        <f>SUM(T150:T158)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199" t="s">
        <v>81</v>
      </c>
      <c r="AT149" s="200" t="s">
        <v>72</v>
      </c>
      <c r="AU149" s="200" t="s">
        <v>81</v>
      </c>
      <c r="AY149" s="199" t="s">
        <v>122</v>
      </c>
      <c r="BK149" s="201">
        <f>SUM(BK150:BK158)</f>
        <v>0</v>
      </c>
    </row>
    <row r="150" s="2" customFormat="1" ht="44.25" customHeight="1">
      <c r="A150" s="38"/>
      <c r="B150" s="39"/>
      <c r="C150" s="204" t="s">
        <v>431</v>
      </c>
      <c r="D150" s="204" t="s">
        <v>126</v>
      </c>
      <c r="E150" s="205" t="s">
        <v>336</v>
      </c>
      <c r="F150" s="206" t="s">
        <v>337</v>
      </c>
      <c r="G150" s="207" t="s">
        <v>338</v>
      </c>
      <c r="H150" s="208">
        <v>30.975000000000001</v>
      </c>
      <c r="I150" s="209"/>
      <c r="J150" s="210">
        <f>ROUND(I150*H150,2)</f>
        <v>0</v>
      </c>
      <c r="K150" s="206" t="s">
        <v>130</v>
      </c>
      <c r="L150" s="44"/>
      <c r="M150" s="211" t="s">
        <v>19</v>
      </c>
      <c r="N150" s="212" t="s">
        <v>44</v>
      </c>
      <c r="O150" s="84"/>
      <c r="P150" s="213">
        <f>O150*H150</f>
        <v>0</v>
      </c>
      <c r="Q150" s="213">
        <v>0</v>
      </c>
      <c r="R150" s="213">
        <f>Q150*H150</f>
        <v>0</v>
      </c>
      <c r="S150" s="213">
        <v>0</v>
      </c>
      <c r="T150" s="214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15" t="s">
        <v>131</v>
      </c>
      <c r="AT150" s="215" t="s">
        <v>126</v>
      </c>
      <c r="AU150" s="215" t="s">
        <v>83</v>
      </c>
      <c r="AY150" s="17" t="s">
        <v>122</v>
      </c>
      <c r="BE150" s="216">
        <f>IF(N150="základní",J150,0)</f>
        <v>0</v>
      </c>
      <c r="BF150" s="216">
        <f>IF(N150="snížená",J150,0)</f>
        <v>0</v>
      </c>
      <c r="BG150" s="216">
        <f>IF(N150="zákl. přenesená",J150,0)</f>
        <v>0</v>
      </c>
      <c r="BH150" s="216">
        <f>IF(N150="sníž. přenesená",J150,0)</f>
        <v>0</v>
      </c>
      <c r="BI150" s="216">
        <f>IF(N150="nulová",J150,0)</f>
        <v>0</v>
      </c>
      <c r="BJ150" s="17" t="s">
        <v>81</v>
      </c>
      <c r="BK150" s="216">
        <f>ROUND(I150*H150,2)</f>
        <v>0</v>
      </c>
      <c r="BL150" s="17" t="s">
        <v>131</v>
      </c>
      <c r="BM150" s="215" t="s">
        <v>535</v>
      </c>
    </row>
    <row r="151" s="2" customFormat="1">
      <c r="A151" s="38"/>
      <c r="B151" s="39"/>
      <c r="C151" s="40"/>
      <c r="D151" s="217" t="s">
        <v>133</v>
      </c>
      <c r="E151" s="40"/>
      <c r="F151" s="218" t="s">
        <v>340</v>
      </c>
      <c r="G151" s="40"/>
      <c r="H151" s="40"/>
      <c r="I151" s="219"/>
      <c r="J151" s="40"/>
      <c r="K151" s="40"/>
      <c r="L151" s="44"/>
      <c r="M151" s="220"/>
      <c r="N151" s="221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133</v>
      </c>
      <c r="AU151" s="17" t="s">
        <v>83</v>
      </c>
    </row>
    <row r="152" s="2" customFormat="1" ht="37.8" customHeight="1">
      <c r="A152" s="38"/>
      <c r="B152" s="39"/>
      <c r="C152" s="204" t="s">
        <v>536</v>
      </c>
      <c r="D152" s="204" t="s">
        <v>126</v>
      </c>
      <c r="E152" s="205" t="s">
        <v>348</v>
      </c>
      <c r="F152" s="206" t="s">
        <v>349</v>
      </c>
      <c r="G152" s="207" t="s">
        <v>338</v>
      </c>
      <c r="H152" s="208">
        <v>30.975000000000001</v>
      </c>
      <c r="I152" s="209"/>
      <c r="J152" s="210">
        <f>ROUND(I152*H152,2)</f>
        <v>0</v>
      </c>
      <c r="K152" s="206" t="s">
        <v>130</v>
      </c>
      <c r="L152" s="44"/>
      <c r="M152" s="211" t="s">
        <v>19</v>
      </c>
      <c r="N152" s="212" t="s">
        <v>44</v>
      </c>
      <c r="O152" s="84"/>
      <c r="P152" s="213">
        <f>O152*H152</f>
        <v>0</v>
      </c>
      <c r="Q152" s="213">
        <v>0</v>
      </c>
      <c r="R152" s="213">
        <f>Q152*H152</f>
        <v>0</v>
      </c>
      <c r="S152" s="213">
        <v>0</v>
      </c>
      <c r="T152" s="214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15" t="s">
        <v>131</v>
      </c>
      <c r="AT152" s="215" t="s">
        <v>126</v>
      </c>
      <c r="AU152" s="215" t="s">
        <v>83</v>
      </c>
      <c r="AY152" s="17" t="s">
        <v>122</v>
      </c>
      <c r="BE152" s="216">
        <f>IF(N152="základní",J152,0)</f>
        <v>0</v>
      </c>
      <c r="BF152" s="216">
        <f>IF(N152="snížená",J152,0)</f>
        <v>0</v>
      </c>
      <c r="BG152" s="216">
        <f>IF(N152="zákl. přenesená",J152,0)</f>
        <v>0</v>
      </c>
      <c r="BH152" s="216">
        <f>IF(N152="sníž. přenesená",J152,0)</f>
        <v>0</v>
      </c>
      <c r="BI152" s="216">
        <f>IF(N152="nulová",J152,0)</f>
        <v>0</v>
      </c>
      <c r="BJ152" s="17" t="s">
        <v>81</v>
      </c>
      <c r="BK152" s="216">
        <f>ROUND(I152*H152,2)</f>
        <v>0</v>
      </c>
      <c r="BL152" s="17" t="s">
        <v>131</v>
      </c>
      <c r="BM152" s="215" t="s">
        <v>537</v>
      </c>
    </row>
    <row r="153" s="2" customFormat="1">
      <c r="A153" s="38"/>
      <c r="B153" s="39"/>
      <c r="C153" s="40"/>
      <c r="D153" s="217" t="s">
        <v>133</v>
      </c>
      <c r="E153" s="40"/>
      <c r="F153" s="218" t="s">
        <v>351</v>
      </c>
      <c r="G153" s="40"/>
      <c r="H153" s="40"/>
      <c r="I153" s="219"/>
      <c r="J153" s="40"/>
      <c r="K153" s="40"/>
      <c r="L153" s="44"/>
      <c r="M153" s="220"/>
      <c r="N153" s="221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133</v>
      </c>
      <c r="AU153" s="17" t="s">
        <v>83</v>
      </c>
    </row>
    <row r="154" s="2" customFormat="1" ht="44.25" customHeight="1">
      <c r="A154" s="38"/>
      <c r="B154" s="39"/>
      <c r="C154" s="204" t="s">
        <v>538</v>
      </c>
      <c r="D154" s="204" t="s">
        <v>126</v>
      </c>
      <c r="E154" s="205" t="s">
        <v>342</v>
      </c>
      <c r="F154" s="206" t="s">
        <v>343</v>
      </c>
      <c r="G154" s="207" t="s">
        <v>338</v>
      </c>
      <c r="H154" s="208">
        <v>588.52499999999998</v>
      </c>
      <c r="I154" s="209"/>
      <c r="J154" s="210">
        <f>ROUND(I154*H154,2)</f>
        <v>0</v>
      </c>
      <c r="K154" s="206" t="s">
        <v>130</v>
      </c>
      <c r="L154" s="44"/>
      <c r="M154" s="211" t="s">
        <v>19</v>
      </c>
      <c r="N154" s="212" t="s">
        <v>44</v>
      </c>
      <c r="O154" s="84"/>
      <c r="P154" s="213">
        <f>O154*H154</f>
        <v>0</v>
      </c>
      <c r="Q154" s="213">
        <v>0</v>
      </c>
      <c r="R154" s="213">
        <f>Q154*H154</f>
        <v>0</v>
      </c>
      <c r="S154" s="213">
        <v>0</v>
      </c>
      <c r="T154" s="214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15" t="s">
        <v>131</v>
      </c>
      <c r="AT154" s="215" t="s">
        <v>126</v>
      </c>
      <c r="AU154" s="215" t="s">
        <v>83</v>
      </c>
      <c r="AY154" s="17" t="s">
        <v>122</v>
      </c>
      <c r="BE154" s="216">
        <f>IF(N154="základní",J154,0)</f>
        <v>0</v>
      </c>
      <c r="BF154" s="216">
        <f>IF(N154="snížená",J154,0)</f>
        <v>0</v>
      </c>
      <c r="BG154" s="216">
        <f>IF(N154="zákl. přenesená",J154,0)</f>
        <v>0</v>
      </c>
      <c r="BH154" s="216">
        <f>IF(N154="sníž. přenesená",J154,0)</f>
        <v>0</v>
      </c>
      <c r="BI154" s="216">
        <f>IF(N154="nulová",J154,0)</f>
        <v>0</v>
      </c>
      <c r="BJ154" s="17" t="s">
        <v>81</v>
      </c>
      <c r="BK154" s="216">
        <f>ROUND(I154*H154,2)</f>
        <v>0</v>
      </c>
      <c r="BL154" s="17" t="s">
        <v>131</v>
      </c>
      <c r="BM154" s="215" t="s">
        <v>539</v>
      </c>
    </row>
    <row r="155" s="2" customFormat="1">
      <c r="A155" s="38"/>
      <c r="B155" s="39"/>
      <c r="C155" s="40"/>
      <c r="D155" s="217" t="s">
        <v>133</v>
      </c>
      <c r="E155" s="40"/>
      <c r="F155" s="218" t="s">
        <v>345</v>
      </c>
      <c r="G155" s="40"/>
      <c r="H155" s="40"/>
      <c r="I155" s="219"/>
      <c r="J155" s="40"/>
      <c r="K155" s="40"/>
      <c r="L155" s="44"/>
      <c r="M155" s="220"/>
      <c r="N155" s="221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133</v>
      </c>
      <c r="AU155" s="17" t="s">
        <v>83</v>
      </c>
    </row>
    <row r="156" s="14" customFormat="1">
      <c r="A156" s="14"/>
      <c r="B156" s="233"/>
      <c r="C156" s="234"/>
      <c r="D156" s="224" t="s">
        <v>135</v>
      </c>
      <c r="E156" s="235" t="s">
        <v>19</v>
      </c>
      <c r="F156" s="236" t="s">
        <v>540</v>
      </c>
      <c r="G156" s="234"/>
      <c r="H156" s="237">
        <v>588.52499999999998</v>
      </c>
      <c r="I156" s="238"/>
      <c r="J156" s="234"/>
      <c r="K156" s="234"/>
      <c r="L156" s="239"/>
      <c r="M156" s="240"/>
      <c r="N156" s="241"/>
      <c r="O156" s="241"/>
      <c r="P156" s="241"/>
      <c r="Q156" s="241"/>
      <c r="R156" s="241"/>
      <c r="S156" s="241"/>
      <c r="T156" s="242"/>
      <c r="U156" s="14"/>
      <c r="V156" s="14"/>
      <c r="W156" s="14"/>
      <c r="X156" s="14"/>
      <c r="Y156" s="14"/>
      <c r="Z156" s="14"/>
      <c r="AA156" s="14"/>
      <c r="AB156" s="14"/>
      <c r="AC156" s="14"/>
      <c r="AD156" s="14"/>
      <c r="AE156" s="14"/>
      <c r="AT156" s="243" t="s">
        <v>135</v>
      </c>
      <c r="AU156" s="243" t="s">
        <v>83</v>
      </c>
      <c r="AV156" s="14" t="s">
        <v>83</v>
      </c>
      <c r="AW156" s="14" t="s">
        <v>35</v>
      </c>
      <c r="AX156" s="14" t="s">
        <v>81</v>
      </c>
      <c r="AY156" s="243" t="s">
        <v>122</v>
      </c>
    </row>
    <row r="157" s="2" customFormat="1" ht="44.25" customHeight="1">
      <c r="A157" s="38"/>
      <c r="B157" s="39"/>
      <c r="C157" s="204" t="s">
        <v>541</v>
      </c>
      <c r="D157" s="204" t="s">
        <v>126</v>
      </c>
      <c r="E157" s="205" t="s">
        <v>353</v>
      </c>
      <c r="F157" s="206" t="s">
        <v>354</v>
      </c>
      <c r="G157" s="207" t="s">
        <v>338</v>
      </c>
      <c r="H157" s="208">
        <v>30.975000000000001</v>
      </c>
      <c r="I157" s="209"/>
      <c r="J157" s="210">
        <f>ROUND(I157*H157,2)</f>
        <v>0</v>
      </c>
      <c r="K157" s="206" t="s">
        <v>130</v>
      </c>
      <c r="L157" s="44"/>
      <c r="M157" s="211" t="s">
        <v>19</v>
      </c>
      <c r="N157" s="212" t="s">
        <v>44</v>
      </c>
      <c r="O157" s="84"/>
      <c r="P157" s="213">
        <f>O157*H157</f>
        <v>0</v>
      </c>
      <c r="Q157" s="213">
        <v>0</v>
      </c>
      <c r="R157" s="213">
        <f>Q157*H157</f>
        <v>0</v>
      </c>
      <c r="S157" s="213">
        <v>0</v>
      </c>
      <c r="T157" s="214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15" t="s">
        <v>131</v>
      </c>
      <c r="AT157" s="215" t="s">
        <v>126</v>
      </c>
      <c r="AU157" s="215" t="s">
        <v>83</v>
      </c>
      <c r="AY157" s="17" t="s">
        <v>122</v>
      </c>
      <c r="BE157" s="216">
        <f>IF(N157="základní",J157,0)</f>
        <v>0</v>
      </c>
      <c r="BF157" s="216">
        <f>IF(N157="snížená",J157,0)</f>
        <v>0</v>
      </c>
      <c r="BG157" s="216">
        <f>IF(N157="zákl. přenesená",J157,0)</f>
        <v>0</v>
      </c>
      <c r="BH157" s="216">
        <f>IF(N157="sníž. přenesená",J157,0)</f>
        <v>0</v>
      </c>
      <c r="BI157" s="216">
        <f>IF(N157="nulová",J157,0)</f>
        <v>0</v>
      </c>
      <c r="BJ157" s="17" t="s">
        <v>81</v>
      </c>
      <c r="BK157" s="216">
        <f>ROUND(I157*H157,2)</f>
        <v>0</v>
      </c>
      <c r="BL157" s="17" t="s">
        <v>131</v>
      </c>
      <c r="BM157" s="215" t="s">
        <v>542</v>
      </c>
    </row>
    <row r="158" s="2" customFormat="1">
      <c r="A158" s="38"/>
      <c r="B158" s="39"/>
      <c r="C158" s="40"/>
      <c r="D158" s="217" t="s">
        <v>133</v>
      </c>
      <c r="E158" s="40"/>
      <c r="F158" s="218" t="s">
        <v>356</v>
      </c>
      <c r="G158" s="40"/>
      <c r="H158" s="40"/>
      <c r="I158" s="219"/>
      <c r="J158" s="40"/>
      <c r="K158" s="40"/>
      <c r="L158" s="44"/>
      <c r="M158" s="220"/>
      <c r="N158" s="221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133</v>
      </c>
      <c r="AU158" s="17" t="s">
        <v>83</v>
      </c>
    </row>
    <row r="159" s="12" customFormat="1" ht="22.8" customHeight="1">
      <c r="A159" s="12"/>
      <c r="B159" s="188"/>
      <c r="C159" s="189"/>
      <c r="D159" s="190" t="s">
        <v>72</v>
      </c>
      <c r="E159" s="202" t="s">
        <v>357</v>
      </c>
      <c r="F159" s="202" t="s">
        <v>358</v>
      </c>
      <c r="G159" s="189"/>
      <c r="H159" s="189"/>
      <c r="I159" s="192"/>
      <c r="J159" s="203">
        <f>BK159</f>
        <v>0</v>
      </c>
      <c r="K159" s="189"/>
      <c r="L159" s="194"/>
      <c r="M159" s="195"/>
      <c r="N159" s="196"/>
      <c r="O159" s="196"/>
      <c r="P159" s="197">
        <f>SUM(P160:P161)</f>
        <v>0</v>
      </c>
      <c r="Q159" s="196"/>
      <c r="R159" s="197">
        <f>SUM(R160:R161)</f>
        <v>0</v>
      </c>
      <c r="S159" s="196"/>
      <c r="T159" s="198">
        <f>SUM(T160:T161)</f>
        <v>0</v>
      </c>
      <c r="U159" s="12"/>
      <c r="V159" s="12"/>
      <c r="W159" s="12"/>
      <c r="X159" s="12"/>
      <c r="Y159" s="12"/>
      <c r="Z159" s="12"/>
      <c r="AA159" s="12"/>
      <c r="AB159" s="12"/>
      <c r="AC159" s="12"/>
      <c r="AD159" s="12"/>
      <c r="AE159" s="12"/>
      <c r="AR159" s="199" t="s">
        <v>81</v>
      </c>
      <c r="AT159" s="200" t="s">
        <v>72</v>
      </c>
      <c r="AU159" s="200" t="s">
        <v>81</v>
      </c>
      <c r="AY159" s="199" t="s">
        <v>122</v>
      </c>
      <c r="BK159" s="201">
        <f>SUM(BK160:BK161)</f>
        <v>0</v>
      </c>
    </row>
    <row r="160" s="2" customFormat="1" ht="55.5" customHeight="1">
      <c r="A160" s="38"/>
      <c r="B160" s="39"/>
      <c r="C160" s="204" t="s">
        <v>543</v>
      </c>
      <c r="D160" s="204" t="s">
        <v>126</v>
      </c>
      <c r="E160" s="205" t="s">
        <v>360</v>
      </c>
      <c r="F160" s="206" t="s">
        <v>361</v>
      </c>
      <c r="G160" s="207" t="s">
        <v>338</v>
      </c>
      <c r="H160" s="208">
        <v>25.948</v>
      </c>
      <c r="I160" s="209"/>
      <c r="J160" s="210">
        <f>ROUND(I160*H160,2)</f>
        <v>0</v>
      </c>
      <c r="K160" s="206" t="s">
        <v>130</v>
      </c>
      <c r="L160" s="44"/>
      <c r="M160" s="211" t="s">
        <v>19</v>
      </c>
      <c r="N160" s="212" t="s">
        <v>44</v>
      </c>
      <c r="O160" s="84"/>
      <c r="P160" s="213">
        <f>O160*H160</f>
        <v>0</v>
      </c>
      <c r="Q160" s="213">
        <v>0</v>
      </c>
      <c r="R160" s="213">
        <f>Q160*H160</f>
        <v>0</v>
      </c>
      <c r="S160" s="213">
        <v>0</v>
      </c>
      <c r="T160" s="214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15" t="s">
        <v>131</v>
      </c>
      <c r="AT160" s="215" t="s">
        <v>126</v>
      </c>
      <c r="AU160" s="215" t="s">
        <v>83</v>
      </c>
      <c r="AY160" s="17" t="s">
        <v>122</v>
      </c>
      <c r="BE160" s="216">
        <f>IF(N160="základní",J160,0)</f>
        <v>0</v>
      </c>
      <c r="BF160" s="216">
        <f>IF(N160="snížená",J160,0)</f>
        <v>0</v>
      </c>
      <c r="BG160" s="216">
        <f>IF(N160="zákl. přenesená",J160,0)</f>
        <v>0</v>
      </c>
      <c r="BH160" s="216">
        <f>IF(N160="sníž. přenesená",J160,0)</f>
        <v>0</v>
      </c>
      <c r="BI160" s="216">
        <f>IF(N160="nulová",J160,0)</f>
        <v>0</v>
      </c>
      <c r="BJ160" s="17" t="s">
        <v>81</v>
      </c>
      <c r="BK160" s="216">
        <f>ROUND(I160*H160,2)</f>
        <v>0</v>
      </c>
      <c r="BL160" s="17" t="s">
        <v>131</v>
      </c>
      <c r="BM160" s="215" t="s">
        <v>544</v>
      </c>
    </row>
    <row r="161" s="2" customFormat="1">
      <c r="A161" s="38"/>
      <c r="B161" s="39"/>
      <c r="C161" s="40"/>
      <c r="D161" s="217" t="s">
        <v>133</v>
      </c>
      <c r="E161" s="40"/>
      <c r="F161" s="218" t="s">
        <v>363</v>
      </c>
      <c r="G161" s="40"/>
      <c r="H161" s="40"/>
      <c r="I161" s="219"/>
      <c r="J161" s="40"/>
      <c r="K161" s="40"/>
      <c r="L161" s="44"/>
      <c r="M161" s="220"/>
      <c r="N161" s="221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133</v>
      </c>
      <c r="AU161" s="17" t="s">
        <v>83</v>
      </c>
    </row>
    <row r="162" s="12" customFormat="1" ht="25.92" customHeight="1">
      <c r="A162" s="12"/>
      <c r="B162" s="188"/>
      <c r="C162" s="189"/>
      <c r="D162" s="190" t="s">
        <v>72</v>
      </c>
      <c r="E162" s="191" t="s">
        <v>364</v>
      </c>
      <c r="F162" s="191" t="s">
        <v>365</v>
      </c>
      <c r="G162" s="189"/>
      <c r="H162" s="189"/>
      <c r="I162" s="192"/>
      <c r="J162" s="193">
        <f>BK162</f>
        <v>0</v>
      </c>
      <c r="K162" s="189"/>
      <c r="L162" s="194"/>
      <c r="M162" s="195"/>
      <c r="N162" s="196"/>
      <c r="O162" s="196"/>
      <c r="P162" s="197">
        <f>P163</f>
        <v>0</v>
      </c>
      <c r="Q162" s="196"/>
      <c r="R162" s="197">
        <f>R163</f>
        <v>0.39374999999999999</v>
      </c>
      <c r="S162" s="196"/>
      <c r="T162" s="198">
        <f>T163</f>
        <v>0</v>
      </c>
      <c r="U162" s="12"/>
      <c r="V162" s="12"/>
      <c r="W162" s="12"/>
      <c r="X162" s="12"/>
      <c r="Y162" s="12"/>
      <c r="Z162" s="12"/>
      <c r="AA162" s="12"/>
      <c r="AB162" s="12"/>
      <c r="AC162" s="12"/>
      <c r="AD162" s="12"/>
      <c r="AE162" s="12"/>
      <c r="AR162" s="199" t="s">
        <v>83</v>
      </c>
      <c r="AT162" s="200" t="s">
        <v>72</v>
      </c>
      <c r="AU162" s="200" t="s">
        <v>73</v>
      </c>
      <c r="AY162" s="199" t="s">
        <v>122</v>
      </c>
      <c r="BK162" s="201">
        <f>BK163</f>
        <v>0</v>
      </c>
    </row>
    <row r="163" s="12" customFormat="1" ht="22.8" customHeight="1">
      <c r="A163" s="12"/>
      <c r="B163" s="188"/>
      <c r="C163" s="189"/>
      <c r="D163" s="190" t="s">
        <v>72</v>
      </c>
      <c r="E163" s="202" t="s">
        <v>447</v>
      </c>
      <c r="F163" s="202" t="s">
        <v>448</v>
      </c>
      <c r="G163" s="189"/>
      <c r="H163" s="189"/>
      <c r="I163" s="192"/>
      <c r="J163" s="203">
        <f>BK163</f>
        <v>0</v>
      </c>
      <c r="K163" s="189"/>
      <c r="L163" s="194"/>
      <c r="M163" s="195"/>
      <c r="N163" s="196"/>
      <c r="O163" s="196"/>
      <c r="P163" s="197">
        <f>SUM(P164:P165)</f>
        <v>0</v>
      </c>
      <c r="Q163" s="196"/>
      <c r="R163" s="197">
        <f>SUM(R164:R165)</f>
        <v>0.39374999999999999</v>
      </c>
      <c r="S163" s="196"/>
      <c r="T163" s="198">
        <f>SUM(T164:T165)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199" t="s">
        <v>83</v>
      </c>
      <c r="AT163" s="200" t="s">
        <v>72</v>
      </c>
      <c r="AU163" s="200" t="s">
        <v>81</v>
      </c>
      <c r="AY163" s="199" t="s">
        <v>122</v>
      </c>
      <c r="BK163" s="201">
        <f>SUM(BK164:BK165)</f>
        <v>0</v>
      </c>
    </row>
    <row r="164" s="2" customFormat="1" ht="62.7" customHeight="1">
      <c r="A164" s="38"/>
      <c r="B164" s="39"/>
      <c r="C164" s="204" t="s">
        <v>131</v>
      </c>
      <c r="D164" s="204" t="s">
        <v>126</v>
      </c>
      <c r="E164" s="205" t="s">
        <v>450</v>
      </c>
      <c r="F164" s="206" t="s">
        <v>451</v>
      </c>
      <c r="G164" s="207" t="s">
        <v>129</v>
      </c>
      <c r="H164" s="208">
        <v>525</v>
      </c>
      <c r="I164" s="209"/>
      <c r="J164" s="210">
        <f>ROUND(I164*H164,2)</f>
        <v>0</v>
      </c>
      <c r="K164" s="206" t="s">
        <v>130</v>
      </c>
      <c r="L164" s="44"/>
      <c r="M164" s="211" t="s">
        <v>19</v>
      </c>
      <c r="N164" s="212" t="s">
        <v>44</v>
      </c>
      <c r="O164" s="84"/>
      <c r="P164" s="213">
        <f>O164*H164</f>
        <v>0</v>
      </c>
      <c r="Q164" s="213">
        <v>0.00075000000000000002</v>
      </c>
      <c r="R164" s="213">
        <f>Q164*H164</f>
        <v>0.39374999999999999</v>
      </c>
      <c r="S164" s="213">
        <v>0</v>
      </c>
      <c r="T164" s="214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15" t="s">
        <v>372</v>
      </c>
      <c r="AT164" s="215" t="s">
        <v>126</v>
      </c>
      <c r="AU164" s="215" t="s">
        <v>83</v>
      </c>
      <c r="AY164" s="17" t="s">
        <v>122</v>
      </c>
      <c r="BE164" s="216">
        <f>IF(N164="základní",J164,0)</f>
        <v>0</v>
      </c>
      <c r="BF164" s="216">
        <f>IF(N164="snížená",J164,0)</f>
        <v>0</v>
      </c>
      <c r="BG164" s="216">
        <f>IF(N164="zákl. přenesená",J164,0)</f>
        <v>0</v>
      </c>
      <c r="BH164" s="216">
        <f>IF(N164="sníž. přenesená",J164,0)</f>
        <v>0</v>
      </c>
      <c r="BI164" s="216">
        <f>IF(N164="nulová",J164,0)</f>
        <v>0</v>
      </c>
      <c r="BJ164" s="17" t="s">
        <v>81</v>
      </c>
      <c r="BK164" s="216">
        <f>ROUND(I164*H164,2)</f>
        <v>0</v>
      </c>
      <c r="BL164" s="17" t="s">
        <v>372</v>
      </c>
      <c r="BM164" s="215" t="s">
        <v>545</v>
      </c>
    </row>
    <row r="165" s="2" customFormat="1">
      <c r="A165" s="38"/>
      <c r="B165" s="39"/>
      <c r="C165" s="40"/>
      <c r="D165" s="217" t="s">
        <v>133</v>
      </c>
      <c r="E165" s="40"/>
      <c r="F165" s="218" t="s">
        <v>453</v>
      </c>
      <c r="G165" s="40"/>
      <c r="H165" s="40"/>
      <c r="I165" s="219"/>
      <c r="J165" s="40"/>
      <c r="K165" s="40"/>
      <c r="L165" s="44"/>
      <c r="M165" s="220"/>
      <c r="N165" s="221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133</v>
      </c>
      <c r="AU165" s="17" t="s">
        <v>83</v>
      </c>
    </row>
    <row r="166" s="12" customFormat="1" ht="25.92" customHeight="1">
      <c r="A166" s="12"/>
      <c r="B166" s="188"/>
      <c r="C166" s="189"/>
      <c r="D166" s="190" t="s">
        <v>72</v>
      </c>
      <c r="E166" s="191" t="s">
        <v>454</v>
      </c>
      <c r="F166" s="191" t="s">
        <v>455</v>
      </c>
      <c r="G166" s="189"/>
      <c r="H166" s="189"/>
      <c r="I166" s="192"/>
      <c r="J166" s="193">
        <f>BK166</f>
        <v>0</v>
      </c>
      <c r="K166" s="189"/>
      <c r="L166" s="194"/>
      <c r="M166" s="195"/>
      <c r="N166" s="196"/>
      <c r="O166" s="196"/>
      <c r="P166" s="197">
        <f>SUM(P167:P170)</f>
        <v>0</v>
      </c>
      <c r="Q166" s="196"/>
      <c r="R166" s="197">
        <f>SUM(R167:R170)</f>
        <v>0</v>
      </c>
      <c r="S166" s="196"/>
      <c r="T166" s="198">
        <f>SUM(T167:T170)</f>
        <v>0</v>
      </c>
      <c r="U166" s="12"/>
      <c r="V166" s="12"/>
      <c r="W166" s="12"/>
      <c r="X166" s="12"/>
      <c r="Y166" s="12"/>
      <c r="Z166" s="12"/>
      <c r="AA166" s="12"/>
      <c r="AB166" s="12"/>
      <c r="AC166" s="12"/>
      <c r="AD166" s="12"/>
      <c r="AE166" s="12"/>
      <c r="AR166" s="199" t="s">
        <v>131</v>
      </c>
      <c r="AT166" s="200" t="s">
        <v>72</v>
      </c>
      <c r="AU166" s="200" t="s">
        <v>73</v>
      </c>
      <c r="AY166" s="199" t="s">
        <v>122</v>
      </c>
      <c r="BK166" s="201">
        <f>SUM(BK167:BK170)</f>
        <v>0</v>
      </c>
    </row>
    <row r="167" s="2" customFormat="1" ht="24.15" customHeight="1">
      <c r="A167" s="38"/>
      <c r="B167" s="39"/>
      <c r="C167" s="204" t="s">
        <v>347</v>
      </c>
      <c r="D167" s="204" t="s">
        <v>126</v>
      </c>
      <c r="E167" s="205" t="s">
        <v>546</v>
      </c>
      <c r="F167" s="206" t="s">
        <v>547</v>
      </c>
      <c r="G167" s="207" t="s">
        <v>459</v>
      </c>
      <c r="H167" s="208">
        <v>50</v>
      </c>
      <c r="I167" s="209"/>
      <c r="J167" s="210">
        <f>ROUND(I167*H167,2)</f>
        <v>0</v>
      </c>
      <c r="K167" s="206" t="s">
        <v>130</v>
      </c>
      <c r="L167" s="44"/>
      <c r="M167" s="211" t="s">
        <v>19</v>
      </c>
      <c r="N167" s="212" t="s">
        <v>44</v>
      </c>
      <c r="O167" s="84"/>
      <c r="P167" s="213">
        <f>O167*H167</f>
        <v>0</v>
      </c>
      <c r="Q167" s="213">
        <v>0</v>
      </c>
      <c r="R167" s="213">
        <f>Q167*H167</f>
        <v>0</v>
      </c>
      <c r="S167" s="213">
        <v>0</v>
      </c>
      <c r="T167" s="214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15" t="s">
        <v>460</v>
      </c>
      <c r="AT167" s="215" t="s">
        <v>126</v>
      </c>
      <c r="AU167" s="215" t="s">
        <v>81</v>
      </c>
      <c r="AY167" s="17" t="s">
        <v>122</v>
      </c>
      <c r="BE167" s="216">
        <f>IF(N167="základní",J167,0)</f>
        <v>0</v>
      </c>
      <c r="BF167" s="216">
        <f>IF(N167="snížená",J167,0)</f>
        <v>0</v>
      </c>
      <c r="BG167" s="216">
        <f>IF(N167="zákl. přenesená",J167,0)</f>
        <v>0</v>
      </c>
      <c r="BH167" s="216">
        <f>IF(N167="sníž. přenesená",J167,0)</f>
        <v>0</v>
      </c>
      <c r="BI167" s="216">
        <f>IF(N167="nulová",J167,0)</f>
        <v>0</v>
      </c>
      <c r="BJ167" s="17" t="s">
        <v>81</v>
      </c>
      <c r="BK167" s="216">
        <f>ROUND(I167*H167,2)</f>
        <v>0</v>
      </c>
      <c r="BL167" s="17" t="s">
        <v>460</v>
      </c>
      <c r="BM167" s="215" t="s">
        <v>548</v>
      </c>
    </row>
    <row r="168" s="2" customFormat="1">
      <c r="A168" s="38"/>
      <c r="B168" s="39"/>
      <c r="C168" s="40"/>
      <c r="D168" s="217" t="s">
        <v>133</v>
      </c>
      <c r="E168" s="40"/>
      <c r="F168" s="218" t="s">
        <v>549</v>
      </c>
      <c r="G168" s="40"/>
      <c r="H168" s="40"/>
      <c r="I168" s="219"/>
      <c r="J168" s="40"/>
      <c r="K168" s="40"/>
      <c r="L168" s="44"/>
      <c r="M168" s="220"/>
      <c r="N168" s="221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133</v>
      </c>
      <c r="AU168" s="17" t="s">
        <v>81</v>
      </c>
    </row>
    <row r="169" s="13" customFormat="1">
      <c r="A169" s="13"/>
      <c r="B169" s="222"/>
      <c r="C169" s="223"/>
      <c r="D169" s="224" t="s">
        <v>135</v>
      </c>
      <c r="E169" s="225" t="s">
        <v>19</v>
      </c>
      <c r="F169" s="226" t="s">
        <v>550</v>
      </c>
      <c r="G169" s="223"/>
      <c r="H169" s="225" t="s">
        <v>19</v>
      </c>
      <c r="I169" s="227"/>
      <c r="J169" s="223"/>
      <c r="K169" s="223"/>
      <c r="L169" s="228"/>
      <c r="M169" s="229"/>
      <c r="N169" s="230"/>
      <c r="O169" s="230"/>
      <c r="P169" s="230"/>
      <c r="Q169" s="230"/>
      <c r="R169" s="230"/>
      <c r="S169" s="230"/>
      <c r="T169" s="231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2" t="s">
        <v>135</v>
      </c>
      <c r="AU169" s="232" t="s">
        <v>81</v>
      </c>
      <c r="AV169" s="13" t="s">
        <v>81</v>
      </c>
      <c r="AW169" s="13" t="s">
        <v>35</v>
      </c>
      <c r="AX169" s="13" t="s">
        <v>73</v>
      </c>
      <c r="AY169" s="232" t="s">
        <v>122</v>
      </c>
    </row>
    <row r="170" s="14" customFormat="1">
      <c r="A170" s="14"/>
      <c r="B170" s="233"/>
      <c r="C170" s="234"/>
      <c r="D170" s="224" t="s">
        <v>135</v>
      </c>
      <c r="E170" s="235" t="s">
        <v>19</v>
      </c>
      <c r="F170" s="236" t="s">
        <v>551</v>
      </c>
      <c r="G170" s="234"/>
      <c r="H170" s="237">
        <v>50</v>
      </c>
      <c r="I170" s="238"/>
      <c r="J170" s="234"/>
      <c r="K170" s="234"/>
      <c r="L170" s="239"/>
      <c r="M170" s="265"/>
      <c r="N170" s="266"/>
      <c r="O170" s="266"/>
      <c r="P170" s="266"/>
      <c r="Q170" s="266"/>
      <c r="R170" s="266"/>
      <c r="S170" s="266"/>
      <c r="T170" s="267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43" t="s">
        <v>135</v>
      </c>
      <c r="AU170" s="243" t="s">
        <v>81</v>
      </c>
      <c r="AV170" s="14" t="s">
        <v>83</v>
      </c>
      <c r="AW170" s="14" t="s">
        <v>35</v>
      </c>
      <c r="AX170" s="14" t="s">
        <v>81</v>
      </c>
      <c r="AY170" s="243" t="s">
        <v>122</v>
      </c>
    </row>
    <row r="171" s="2" customFormat="1" ht="6.96" customHeight="1">
      <c r="A171" s="38"/>
      <c r="B171" s="59"/>
      <c r="C171" s="60"/>
      <c r="D171" s="60"/>
      <c r="E171" s="60"/>
      <c r="F171" s="60"/>
      <c r="G171" s="60"/>
      <c r="H171" s="60"/>
      <c r="I171" s="60"/>
      <c r="J171" s="60"/>
      <c r="K171" s="60"/>
      <c r="L171" s="44"/>
      <c r="M171" s="38"/>
      <c r="O171" s="38"/>
      <c r="P171" s="38"/>
      <c r="Q171" s="38"/>
      <c r="R171" s="38"/>
      <c r="S171" s="38"/>
      <c r="T171" s="38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</row>
  </sheetData>
  <sheetProtection sheet="1" autoFilter="0" formatColumns="0" formatRows="0" objects="1" scenarios="1" spinCount="100000" saltValue="jNksLy0QtX75dMc36iGy8LIhv07cN9IpdRJzd7y8LBC4GHjgGTyK7wXTFt9n/edPVa7IkCFDzetuYk07/ZN1kg==" hashValue="HIujrfG5VmD2s9tkXjiPSjk1qm8zmDUMJP+e8OS/QZ/AXBzf57s5V4noDxj5FKS1MRQvIpMh1oZCJDloNCrspw==" algorithmName="SHA-512" password="CC35"/>
  <autoFilter ref="C86:K170"/>
  <mergeCells count="9">
    <mergeCell ref="E7:H7"/>
    <mergeCell ref="E9:H9"/>
    <mergeCell ref="E18:H18"/>
    <mergeCell ref="E27:H27"/>
    <mergeCell ref="E48:H48"/>
    <mergeCell ref="E50:H50"/>
    <mergeCell ref="E77:H77"/>
    <mergeCell ref="E79:H79"/>
    <mergeCell ref="L2:V2"/>
  </mergeCells>
  <hyperlinks>
    <hyperlink ref="F91" r:id="rId1" display="https://podminky.urs.cz/item/CS_URS_2023_01/622131121"/>
    <hyperlink ref="F93" r:id="rId2" display="https://podminky.urs.cz/item/CS_URS_2023_01/622142001"/>
    <hyperlink ref="F100" r:id="rId3" display="https://podminky.urs.cz/item/CS_URS_2023_01/622151011"/>
    <hyperlink ref="F102" r:id="rId4" display="https://podminky.urs.cz/item/CS_URS_2023_01/622211041"/>
    <hyperlink ref="F106" r:id="rId5" display="https://podminky.urs.cz/item/CS_URS_2023_01/622252001"/>
    <hyperlink ref="F111" r:id="rId6" display="https://podminky.urs.cz/item/CS_URS_2023_01/622252002"/>
    <hyperlink ref="F116" r:id="rId7" display="https://podminky.urs.cz/item/CS_URS_2023_01/622521022"/>
    <hyperlink ref="F118" r:id="rId8" display="https://podminky.urs.cz/item/CS_URS_2023_01/622811002"/>
    <hyperlink ref="F121" r:id="rId9" display="https://podminky.urs.cz/item/CS_URS_2023_01/944511111"/>
    <hyperlink ref="F123" r:id="rId10" display="https://podminky.urs.cz/item/CS_URS_2023_01/944511211"/>
    <hyperlink ref="F126" r:id="rId11" display="https://podminky.urs.cz/item/CS_URS_2023_01/944511811"/>
    <hyperlink ref="F128" r:id="rId12" display="https://podminky.urs.cz/item/CS_URS_2023_01/945412112"/>
    <hyperlink ref="F132" r:id="rId13" display="https://podminky.urs.cz/item/CS_URS_2023_01/946311112"/>
    <hyperlink ref="F135" r:id="rId14" display="https://podminky.urs.cz/item/CS_URS_2023_01/946311212"/>
    <hyperlink ref="F138" r:id="rId15" display="https://podminky.urs.cz/item/CS_URS_2023_01/946311312"/>
    <hyperlink ref="F140" r:id="rId16" display="https://podminky.urs.cz/item/CS_URS_2023_01/946311812"/>
    <hyperlink ref="F142" r:id="rId17" display="https://podminky.urs.cz/item/CS_URS_2023_01/978015391"/>
    <hyperlink ref="F146" r:id="rId18" display="https://podminky.urs.cz/item/CS_URS_2023_01/985131311"/>
    <hyperlink ref="F148" r:id="rId19" display="https://podminky.urs.cz/item/CS_URS_2023_01/993111111"/>
    <hyperlink ref="F151" r:id="rId20" display="https://podminky.urs.cz/item/CS_URS_2023_01/997013156"/>
    <hyperlink ref="F153" r:id="rId21" display="https://podminky.urs.cz/item/CS_URS_2023_01/997013511"/>
    <hyperlink ref="F155" r:id="rId22" display="https://podminky.urs.cz/item/CS_URS_2023_01/997013509"/>
    <hyperlink ref="F158" r:id="rId23" display="https://podminky.urs.cz/item/CS_URS_2023_01/997013631"/>
    <hyperlink ref="F161" r:id="rId24" display="https://podminky.urs.cz/item/CS_URS_2023_01/998018003"/>
    <hyperlink ref="F165" r:id="rId25" display="https://podminky.urs.cz/item/CS_URS_2023_01/783801283"/>
    <hyperlink ref="F168" r:id="rId26" display="https://podminky.urs.cz/item/CS_URS_2023_01/HZS134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7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16.5" customHeight="1">
      <c r="B7" s="20"/>
      <c r="E7" s="133" t="str">
        <f>'Rekapitulace stavby'!K6</f>
        <v>Zateplení sťítů a vnitroblokové fasády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552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19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21</v>
      </c>
      <c r="E12" s="38"/>
      <c r="F12" s="136" t="s">
        <v>22</v>
      </c>
      <c r="G12" s="38"/>
      <c r="H12" s="38"/>
      <c r="I12" s="132" t="s">
        <v>23</v>
      </c>
      <c r="J12" s="137" t="str">
        <f>'Rekapitulace stavby'!AN8</f>
        <v>23. 5. 2023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25</v>
      </c>
      <c r="E14" s="38"/>
      <c r="F14" s="38"/>
      <c r="G14" s="38"/>
      <c r="H14" s="38"/>
      <c r="I14" s="132" t="s">
        <v>26</v>
      </c>
      <c r="J14" s="136" t="str">
        <f>IF('Rekapitulace stavby'!AN10="","",'Rekapitulace stavby'!AN10)</f>
        <v/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tr">
        <f>IF('Rekapitulace stavby'!E11="","",'Rekapitulace stavby'!E11)</f>
        <v xml:space="preserve"> </v>
      </c>
      <c r="F15" s="38"/>
      <c r="G15" s="38"/>
      <c r="H15" s="38"/>
      <c r="I15" s="132" t="s">
        <v>28</v>
      </c>
      <c r="J15" s="136" t="str">
        <f>IF('Rekapitulace stavby'!AN11="","",'Rekapitulace stavby'!AN11)</f>
        <v/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29</v>
      </c>
      <c r="E17" s="38"/>
      <c r="F17" s="38"/>
      <c r="G17" s="38"/>
      <c r="H17" s="38"/>
      <c r="I17" s="132" t="s">
        <v>26</v>
      </c>
      <c r="J17" s="33" t="str">
        <f>'Rekapitulace stavby'!AN13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6"/>
      <c r="G18" s="136"/>
      <c r="H18" s="136"/>
      <c r="I18" s="132" t="s">
        <v>28</v>
      </c>
      <c r="J18" s="33" t="str">
        <f>'Rekapitulace stavby'!AN14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31</v>
      </c>
      <c r="E20" s="38"/>
      <c r="F20" s="38"/>
      <c r="G20" s="38"/>
      <c r="H20" s="38"/>
      <c r="I20" s="132" t="s">
        <v>26</v>
      </c>
      <c r="J20" s="136" t="s">
        <v>32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28</v>
      </c>
      <c r="J21" s="136" t="s">
        <v>34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36</v>
      </c>
      <c r="E23" s="38"/>
      <c r="F23" s="38"/>
      <c r="G23" s="38"/>
      <c r="H23" s="38"/>
      <c r="I23" s="132" t="s">
        <v>26</v>
      </c>
      <c r="J23" s="136" t="str">
        <f>IF('Rekapitulace stavby'!AN19="","",'Rekapitulace stavby'!AN19)</f>
        <v/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tr">
        <f>IF('Rekapitulace stavby'!E20="","",'Rekapitulace stavby'!E20)</f>
        <v xml:space="preserve"> </v>
      </c>
      <c r="F24" s="38"/>
      <c r="G24" s="38"/>
      <c r="H24" s="38"/>
      <c r="I24" s="132" t="s">
        <v>28</v>
      </c>
      <c r="J24" s="136" t="str">
        <f>IF('Rekapitulace stavby'!AN20="","",'Rekapitulace stavby'!AN20)</f>
        <v/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19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ROUND(J84,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ROUND((SUM(BE84:BE103)),  2)</f>
        <v>0</v>
      </c>
      <c r="G33" s="38"/>
      <c r="H33" s="38"/>
      <c r="I33" s="148">
        <v>0.20999999999999999</v>
      </c>
      <c r="J33" s="147">
        <f>ROUND(((SUM(BE84:BE103))*I33),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ROUND((SUM(BF84:BF103)),  2)</f>
        <v>0</v>
      </c>
      <c r="G34" s="38"/>
      <c r="H34" s="38"/>
      <c r="I34" s="148">
        <v>0.14999999999999999</v>
      </c>
      <c r="J34" s="147">
        <f>ROUND(((SUM(BF84:BF103))*I34),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ROUND((SUM(BG84:BG103)),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ROUND((SUM(BH84:BH103)),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ROUND((SUM(BI84:BI103)),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16.5" customHeight="1">
      <c r="A48" s="38"/>
      <c r="B48" s="39"/>
      <c r="C48" s="40"/>
      <c r="D48" s="40"/>
      <c r="E48" s="160" t="str">
        <f>E7</f>
        <v>Zateplení sťítů a vnitroblokové fasády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x - VRN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Sady 5.května 85/42, Plzeň</v>
      </c>
      <c r="G52" s="40"/>
      <c r="H52" s="40"/>
      <c r="I52" s="32" t="s">
        <v>23</v>
      </c>
      <c r="J52" s="72" t="str">
        <f>IF(J12="","",J12)</f>
        <v>23. 5. 2023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 xml:space="preserve"> </v>
      </c>
      <c r="G54" s="40"/>
      <c r="H54" s="40"/>
      <c r="I54" s="32" t="s">
        <v>31</v>
      </c>
      <c r="J54" s="36" t="str">
        <f>E21</f>
        <v>Luboš Beneda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hidden="1" s="9" customFormat="1" ht="24.96" customHeight="1">
      <c r="A60" s="9"/>
      <c r="B60" s="165"/>
      <c r="C60" s="166"/>
      <c r="D60" s="167" t="s">
        <v>553</v>
      </c>
      <c r="E60" s="168"/>
      <c r="F60" s="168"/>
      <c r="G60" s="168"/>
      <c r="H60" s="168"/>
      <c r="I60" s="168"/>
      <c r="J60" s="169">
        <f>J85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71"/>
      <c r="C61" s="172"/>
      <c r="D61" s="173" t="s">
        <v>554</v>
      </c>
      <c r="E61" s="174"/>
      <c r="F61" s="174"/>
      <c r="G61" s="174"/>
      <c r="H61" s="174"/>
      <c r="I61" s="174"/>
      <c r="J61" s="175">
        <f>J86</f>
        <v>0</v>
      </c>
      <c r="K61" s="172"/>
      <c r="L61" s="176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71"/>
      <c r="C62" s="172"/>
      <c r="D62" s="173" t="s">
        <v>555</v>
      </c>
      <c r="E62" s="174"/>
      <c r="F62" s="174"/>
      <c r="G62" s="174"/>
      <c r="H62" s="174"/>
      <c r="I62" s="174"/>
      <c r="J62" s="175">
        <f>J93</f>
        <v>0</v>
      </c>
      <c r="K62" s="172"/>
      <c r="L62" s="176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71"/>
      <c r="C63" s="172"/>
      <c r="D63" s="173" t="s">
        <v>556</v>
      </c>
      <c r="E63" s="174"/>
      <c r="F63" s="174"/>
      <c r="G63" s="174"/>
      <c r="H63" s="174"/>
      <c r="I63" s="174"/>
      <c r="J63" s="175">
        <f>J96</f>
        <v>0</v>
      </c>
      <c r="K63" s="172"/>
      <c r="L63" s="176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71"/>
      <c r="C64" s="172"/>
      <c r="D64" s="173" t="s">
        <v>557</v>
      </c>
      <c r="E64" s="174"/>
      <c r="F64" s="174"/>
      <c r="G64" s="174"/>
      <c r="H64" s="174"/>
      <c r="I64" s="174"/>
      <c r="J64" s="175">
        <f>J101</f>
        <v>0</v>
      </c>
      <c r="K64" s="172"/>
      <c r="L64" s="176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3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107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6.5" customHeight="1">
      <c r="A74" s="38"/>
      <c r="B74" s="39"/>
      <c r="C74" s="40"/>
      <c r="D74" s="40"/>
      <c r="E74" s="160" t="str">
        <f>E7</f>
        <v>Zateplení sťítů a vnitroblokové fasády</v>
      </c>
      <c r="F74" s="32"/>
      <c r="G74" s="32"/>
      <c r="H74" s="32"/>
      <c r="I74" s="40"/>
      <c r="J74" s="40"/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91</v>
      </c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x - VRN</v>
      </c>
      <c r="F76" s="40"/>
      <c r="G76" s="40"/>
      <c r="H76" s="40"/>
      <c r="I76" s="40"/>
      <c r="J76" s="40"/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Sady 5.května 85/42, Plzeň</v>
      </c>
      <c r="G78" s="40"/>
      <c r="H78" s="40"/>
      <c r="I78" s="32" t="s">
        <v>23</v>
      </c>
      <c r="J78" s="72" t="str">
        <f>IF(J12="","",J12)</f>
        <v>23. 5. 2023</v>
      </c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3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 xml:space="preserve"> </v>
      </c>
      <c r="G80" s="40"/>
      <c r="H80" s="40"/>
      <c r="I80" s="32" t="s">
        <v>31</v>
      </c>
      <c r="J80" s="36" t="str">
        <f>E21</f>
        <v>Luboš Beneda</v>
      </c>
      <c r="K80" s="40"/>
      <c r="L80" s="13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36</v>
      </c>
      <c r="J81" s="36" t="str">
        <f>E24</f>
        <v xml:space="preserve"> </v>
      </c>
      <c r="K81" s="40"/>
      <c r="L81" s="13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3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77"/>
      <c r="B83" s="178"/>
      <c r="C83" s="179" t="s">
        <v>108</v>
      </c>
      <c r="D83" s="180" t="s">
        <v>58</v>
      </c>
      <c r="E83" s="180" t="s">
        <v>54</v>
      </c>
      <c r="F83" s="180" t="s">
        <v>55</v>
      </c>
      <c r="G83" s="180" t="s">
        <v>109</v>
      </c>
      <c r="H83" s="180" t="s">
        <v>110</v>
      </c>
      <c r="I83" s="180" t="s">
        <v>111</v>
      </c>
      <c r="J83" s="180" t="s">
        <v>95</v>
      </c>
      <c r="K83" s="181" t="s">
        <v>112</v>
      </c>
      <c r="L83" s="182"/>
      <c r="M83" s="92" t="s">
        <v>19</v>
      </c>
      <c r="N83" s="93" t="s">
        <v>43</v>
      </c>
      <c r="O83" s="93" t="s">
        <v>113</v>
      </c>
      <c r="P83" s="93" t="s">
        <v>114</v>
      </c>
      <c r="Q83" s="93" t="s">
        <v>115</v>
      </c>
      <c r="R83" s="93" t="s">
        <v>116</v>
      </c>
      <c r="S83" s="93" t="s">
        <v>117</v>
      </c>
      <c r="T83" s="94" t="s">
        <v>118</v>
      </c>
      <c r="U83" s="177"/>
      <c r="V83" s="177"/>
      <c r="W83" s="177"/>
      <c r="X83" s="177"/>
      <c r="Y83" s="177"/>
      <c r="Z83" s="177"/>
      <c r="AA83" s="177"/>
      <c r="AB83" s="177"/>
      <c r="AC83" s="177"/>
      <c r="AD83" s="177"/>
      <c r="AE83" s="177"/>
    </row>
    <row r="84" s="2" customFormat="1" ht="22.8" customHeight="1">
      <c r="A84" s="38"/>
      <c r="B84" s="39"/>
      <c r="C84" s="99" t="s">
        <v>119</v>
      </c>
      <c r="D84" s="40"/>
      <c r="E84" s="40"/>
      <c r="F84" s="40"/>
      <c r="G84" s="40"/>
      <c r="H84" s="40"/>
      <c r="I84" s="40"/>
      <c r="J84" s="183">
        <f>BK84</f>
        <v>0</v>
      </c>
      <c r="K84" s="40"/>
      <c r="L84" s="44"/>
      <c r="M84" s="95"/>
      <c r="N84" s="184"/>
      <c r="O84" s="96"/>
      <c r="P84" s="185">
        <f>P85</f>
        <v>0</v>
      </c>
      <c r="Q84" s="96"/>
      <c r="R84" s="185">
        <f>R85</f>
        <v>0</v>
      </c>
      <c r="S84" s="96"/>
      <c r="T84" s="186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72</v>
      </c>
      <c r="AU84" s="17" t="s">
        <v>96</v>
      </c>
      <c r="BK84" s="187">
        <f>BK85</f>
        <v>0</v>
      </c>
    </row>
    <row r="85" s="12" customFormat="1" ht="25.92" customHeight="1">
      <c r="A85" s="12"/>
      <c r="B85" s="188"/>
      <c r="C85" s="189"/>
      <c r="D85" s="190" t="s">
        <v>72</v>
      </c>
      <c r="E85" s="191" t="s">
        <v>88</v>
      </c>
      <c r="F85" s="191" t="s">
        <v>558</v>
      </c>
      <c r="G85" s="189"/>
      <c r="H85" s="189"/>
      <c r="I85" s="192"/>
      <c r="J85" s="193">
        <f>BK85</f>
        <v>0</v>
      </c>
      <c r="K85" s="189"/>
      <c r="L85" s="194"/>
      <c r="M85" s="195"/>
      <c r="N85" s="196"/>
      <c r="O85" s="196"/>
      <c r="P85" s="197">
        <f>P86+P93+P96+P101</f>
        <v>0</v>
      </c>
      <c r="Q85" s="196"/>
      <c r="R85" s="197">
        <f>R86+R93+R96+R101</f>
        <v>0</v>
      </c>
      <c r="S85" s="196"/>
      <c r="T85" s="198">
        <f>T86+T93+T96+T101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199" t="s">
        <v>466</v>
      </c>
      <c r="AT85" s="200" t="s">
        <v>72</v>
      </c>
      <c r="AU85" s="200" t="s">
        <v>73</v>
      </c>
      <c r="AY85" s="199" t="s">
        <v>122</v>
      </c>
      <c r="BK85" s="201">
        <f>BK86+BK93+BK96+BK101</f>
        <v>0</v>
      </c>
    </row>
    <row r="86" s="12" customFormat="1" ht="22.8" customHeight="1">
      <c r="A86" s="12"/>
      <c r="B86" s="188"/>
      <c r="C86" s="189"/>
      <c r="D86" s="190" t="s">
        <v>72</v>
      </c>
      <c r="E86" s="202" t="s">
        <v>559</v>
      </c>
      <c r="F86" s="202" t="s">
        <v>560</v>
      </c>
      <c r="G86" s="189"/>
      <c r="H86" s="189"/>
      <c r="I86" s="192"/>
      <c r="J86" s="203">
        <f>BK86</f>
        <v>0</v>
      </c>
      <c r="K86" s="189"/>
      <c r="L86" s="194"/>
      <c r="M86" s="195"/>
      <c r="N86" s="196"/>
      <c r="O86" s="196"/>
      <c r="P86" s="197">
        <f>SUM(P87:P92)</f>
        <v>0</v>
      </c>
      <c r="Q86" s="196"/>
      <c r="R86" s="197">
        <f>SUM(R87:R92)</f>
        <v>0</v>
      </c>
      <c r="S86" s="196"/>
      <c r="T86" s="198">
        <f>SUM(T87:T92)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199" t="s">
        <v>466</v>
      </c>
      <c r="AT86" s="200" t="s">
        <v>72</v>
      </c>
      <c r="AU86" s="200" t="s">
        <v>81</v>
      </c>
      <c r="AY86" s="199" t="s">
        <v>122</v>
      </c>
      <c r="BK86" s="201">
        <f>SUM(BK87:BK92)</f>
        <v>0</v>
      </c>
    </row>
    <row r="87" s="2" customFormat="1" ht="16.5" customHeight="1">
      <c r="A87" s="38"/>
      <c r="B87" s="39"/>
      <c r="C87" s="204" t="s">
        <v>81</v>
      </c>
      <c r="D87" s="204" t="s">
        <v>126</v>
      </c>
      <c r="E87" s="205" t="s">
        <v>561</v>
      </c>
      <c r="F87" s="206" t="s">
        <v>560</v>
      </c>
      <c r="G87" s="207" t="s">
        <v>429</v>
      </c>
      <c r="H87" s="208">
        <v>1</v>
      </c>
      <c r="I87" s="209"/>
      <c r="J87" s="210">
        <f>ROUND(I87*H87,2)</f>
        <v>0</v>
      </c>
      <c r="K87" s="206" t="s">
        <v>19</v>
      </c>
      <c r="L87" s="44"/>
      <c r="M87" s="211" t="s">
        <v>19</v>
      </c>
      <c r="N87" s="212" t="s">
        <v>44</v>
      </c>
      <c r="O87" s="84"/>
      <c r="P87" s="213">
        <f>O87*H87</f>
        <v>0</v>
      </c>
      <c r="Q87" s="213">
        <v>0</v>
      </c>
      <c r="R87" s="213">
        <f>Q87*H87</f>
        <v>0</v>
      </c>
      <c r="S87" s="213">
        <v>0</v>
      </c>
      <c r="T87" s="214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15" t="s">
        <v>131</v>
      </c>
      <c r="AT87" s="215" t="s">
        <v>126</v>
      </c>
      <c r="AU87" s="215" t="s">
        <v>83</v>
      </c>
      <c r="AY87" s="17" t="s">
        <v>122</v>
      </c>
      <c r="BE87" s="216">
        <f>IF(N87="základní",J87,0)</f>
        <v>0</v>
      </c>
      <c r="BF87" s="216">
        <f>IF(N87="snížená",J87,0)</f>
        <v>0</v>
      </c>
      <c r="BG87" s="216">
        <f>IF(N87="zákl. přenesená",J87,0)</f>
        <v>0</v>
      </c>
      <c r="BH87" s="216">
        <f>IF(N87="sníž. přenesená",J87,0)</f>
        <v>0</v>
      </c>
      <c r="BI87" s="216">
        <f>IF(N87="nulová",J87,0)</f>
        <v>0</v>
      </c>
      <c r="BJ87" s="17" t="s">
        <v>81</v>
      </c>
      <c r="BK87" s="216">
        <f>ROUND(I87*H87,2)</f>
        <v>0</v>
      </c>
      <c r="BL87" s="17" t="s">
        <v>131</v>
      </c>
      <c r="BM87" s="215" t="s">
        <v>562</v>
      </c>
    </row>
    <row r="88" s="2" customFormat="1" ht="16.5" customHeight="1">
      <c r="A88" s="38"/>
      <c r="B88" s="39"/>
      <c r="C88" s="204" t="s">
        <v>123</v>
      </c>
      <c r="D88" s="204" t="s">
        <v>126</v>
      </c>
      <c r="E88" s="205" t="s">
        <v>563</v>
      </c>
      <c r="F88" s="206" t="s">
        <v>564</v>
      </c>
      <c r="G88" s="207" t="s">
        <v>565</v>
      </c>
      <c r="H88" s="208">
        <v>1</v>
      </c>
      <c r="I88" s="209"/>
      <c r="J88" s="210">
        <f>ROUND(I88*H88,2)</f>
        <v>0</v>
      </c>
      <c r="K88" s="206" t="s">
        <v>130</v>
      </c>
      <c r="L88" s="44"/>
      <c r="M88" s="211" t="s">
        <v>19</v>
      </c>
      <c r="N88" s="212" t="s">
        <v>44</v>
      </c>
      <c r="O88" s="84"/>
      <c r="P88" s="213">
        <f>O88*H88</f>
        <v>0</v>
      </c>
      <c r="Q88" s="213">
        <v>0</v>
      </c>
      <c r="R88" s="213">
        <f>Q88*H88</f>
        <v>0</v>
      </c>
      <c r="S88" s="213">
        <v>0</v>
      </c>
      <c r="T88" s="214">
        <f>S88*H88</f>
        <v>0</v>
      </c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R88" s="215" t="s">
        <v>566</v>
      </c>
      <c r="AT88" s="215" t="s">
        <v>126</v>
      </c>
      <c r="AU88" s="215" t="s">
        <v>83</v>
      </c>
      <c r="AY88" s="17" t="s">
        <v>122</v>
      </c>
      <c r="BE88" s="216">
        <f>IF(N88="základní",J88,0)</f>
        <v>0</v>
      </c>
      <c r="BF88" s="216">
        <f>IF(N88="snížená",J88,0)</f>
        <v>0</v>
      </c>
      <c r="BG88" s="216">
        <f>IF(N88="zákl. přenesená",J88,0)</f>
        <v>0</v>
      </c>
      <c r="BH88" s="216">
        <f>IF(N88="sníž. přenesená",J88,0)</f>
        <v>0</v>
      </c>
      <c r="BI88" s="216">
        <f>IF(N88="nulová",J88,0)</f>
        <v>0</v>
      </c>
      <c r="BJ88" s="17" t="s">
        <v>81</v>
      </c>
      <c r="BK88" s="216">
        <f>ROUND(I88*H88,2)</f>
        <v>0</v>
      </c>
      <c r="BL88" s="17" t="s">
        <v>566</v>
      </c>
      <c r="BM88" s="215" t="s">
        <v>567</v>
      </c>
    </row>
    <row r="89" s="2" customFormat="1">
      <c r="A89" s="38"/>
      <c r="B89" s="39"/>
      <c r="C89" s="40"/>
      <c r="D89" s="217" t="s">
        <v>133</v>
      </c>
      <c r="E89" s="40"/>
      <c r="F89" s="218" t="s">
        <v>568</v>
      </c>
      <c r="G89" s="40"/>
      <c r="H89" s="40"/>
      <c r="I89" s="219"/>
      <c r="J89" s="40"/>
      <c r="K89" s="40"/>
      <c r="L89" s="44"/>
      <c r="M89" s="220"/>
      <c r="N89" s="221"/>
      <c r="O89" s="84"/>
      <c r="P89" s="84"/>
      <c r="Q89" s="84"/>
      <c r="R89" s="84"/>
      <c r="S89" s="84"/>
      <c r="T89" s="85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133</v>
      </c>
      <c r="AU89" s="17" t="s">
        <v>83</v>
      </c>
    </row>
    <row r="90" s="2" customFormat="1" ht="16.5" customHeight="1">
      <c r="A90" s="38"/>
      <c r="B90" s="39"/>
      <c r="C90" s="204" t="s">
        <v>468</v>
      </c>
      <c r="D90" s="204" t="s">
        <v>126</v>
      </c>
      <c r="E90" s="205" t="s">
        <v>569</v>
      </c>
      <c r="F90" s="206" t="s">
        <v>570</v>
      </c>
      <c r="G90" s="207" t="s">
        <v>129</v>
      </c>
      <c r="H90" s="208">
        <v>12000</v>
      </c>
      <c r="I90" s="209"/>
      <c r="J90" s="210">
        <f>ROUND(I90*H90,2)</f>
        <v>0</v>
      </c>
      <c r="K90" s="206" t="s">
        <v>130</v>
      </c>
      <c r="L90" s="44"/>
      <c r="M90" s="211" t="s">
        <v>19</v>
      </c>
      <c r="N90" s="212" t="s">
        <v>44</v>
      </c>
      <c r="O90" s="84"/>
      <c r="P90" s="213">
        <f>O90*H90</f>
        <v>0</v>
      </c>
      <c r="Q90" s="213">
        <v>0</v>
      </c>
      <c r="R90" s="213">
        <f>Q90*H90</f>
        <v>0</v>
      </c>
      <c r="S90" s="213">
        <v>0</v>
      </c>
      <c r="T90" s="214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15" t="s">
        <v>566</v>
      </c>
      <c r="AT90" s="215" t="s">
        <v>126</v>
      </c>
      <c r="AU90" s="215" t="s">
        <v>83</v>
      </c>
      <c r="AY90" s="17" t="s">
        <v>122</v>
      </c>
      <c r="BE90" s="216">
        <f>IF(N90="základní",J90,0)</f>
        <v>0</v>
      </c>
      <c r="BF90" s="216">
        <f>IF(N90="snížená",J90,0)</f>
        <v>0</v>
      </c>
      <c r="BG90" s="216">
        <f>IF(N90="zákl. přenesená",J90,0)</f>
        <v>0</v>
      </c>
      <c r="BH90" s="216">
        <f>IF(N90="sníž. přenesená",J90,0)</f>
        <v>0</v>
      </c>
      <c r="BI90" s="216">
        <f>IF(N90="nulová",J90,0)</f>
        <v>0</v>
      </c>
      <c r="BJ90" s="17" t="s">
        <v>81</v>
      </c>
      <c r="BK90" s="216">
        <f>ROUND(I90*H90,2)</f>
        <v>0</v>
      </c>
      <c r="BL90" s="17" t="s">
        <v>566</v>
      </c>
      <c r="BM90" s="215" t="s">
        <v>571</v>
      </c>
    </row>
    <row r="91" s="2" customFormat="1">
      <c r="A91" s="38"/>
      <c r="B91" s="39"/>
      <c r="C91" s="40"/>
      <c r="D91" s="217" t="s">
        <v>133</v>
      </c>
      <c r="E91" s="40"/>
      <c r="F91" s="218" t="s">
        <v>572</v>
      </c>
      <c r="G91" s="40"/>
      <c r="H91" s="40"/>
      <c r="I91" s="219"/>
      <c r="J91" s="40"/>
      <c r="K91" s="40"/>
      <c r="L91" s="44"/>
      <c r="M91" s="220"/>
      <c r="N91" s="221"/>
      <c r="O91" s="84"/>
      <c r="P91" s="84"/>
      <c r="Q91" s="84"/>
      <c r="R91" s="84"/>
      <c r="S91" s="84"/>
      <c r="T91" s="85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  <c r="AT91" s="17" t="s">
        <v>133</v>
      </c>
      <c r="AU91" s="17" t="s">
        <v>83</v>
      </c>
    </row>
    <row r="92" s="14" customFormat="1">
      <c r="A92" s="14"/>
      <c r="B92" s="233"/>
      <c r="C92" s="234"/>
      <c r="D92" s="224" t="s">
        <v>135</v>
      </c>
      <c r="E92" s="235" t="s">
        <v>19</v>
      </c>
      <c r="F92" s="236" t="s">
        <v>573</v>
      </c>
      <c r="G92" s="234"/>
      <c r="H92" s="237">
        <v>12000</v>
      </c>
      <c r="I92" s="238"/>
      <c r="J92" s="234"/>
      <c r="K92" s="234"/>
      <c r="L92" s="239"/>
      <c r="M92" s="240"/>
      <c r="N92" s="241"/>
      <c r="O92" s="241"/>
      <c r="P92" s="241"/>
      <c r="Q92" s="241"/>
      <c r="R92" s="241"/>
      <c r="S92" s="241"/>
      <c r="T92" s="242"/>
      <c r="U92" s="14"/>
      <c r="V92" s="14"/>
      <c r="W92" s="14"/>
      <c r="X92" s="14"/>
      <c r="Y92" s="14"/>
      <c r="Z92" s="14"/>
      <c r="AA92" s="14"/>
      <c r="AB92" s="14"/>
      <c r="AC92" s="14"/>
      <c r="AD92" s="14"/>
      <c r="AE92" s="14"/>
      <c r="AT92" s="243" t="s">
        <v>135</v>
      </c>
      <c r="AU92" s="243" t="s">
        <v>83</v>
      </c>
      <c r="AV92" s="14" t="s">
        <v>83</v>
      </c>
      <c r="AW92" s="14" t="s">
        <v>35</v>
      </c>
      <c r="AX92" s="14" t="s">
        <v>81</v>
      </c>
      <c r="AY92" s="243" t="s">
        <v>122</v>
      </c>
    </row>
    <row r="93" s="12" customFormat="1" ht="22.8" customHeight="1">
      <c r="A93" s="12"/>
      <c r="B93" s="188"/>
      <c r="C93" s="189"/>
      <c r="D93" s="190" t="s">
        <v>72</v>
      </c>
      <c r="E93" s="202" t="s">
        <v>574</v>
      </c>
      <c r="F93" s="202" t="s">
        <v>575</v>
      </c>
      <c r="G93" s="189"/>
      <c r="H93" s="189"/>
      <c r="I93" s="192"/>
      <c r="J93" s="203">
        <f>BK93</f>
        <v>0</v>
      </c>
      <c r="K93" s="189"/>
      <c r="L93" s="194"/>
      <c r="M93" s="195"/>
      <c r="N93" s="196"/>
      <c r="O93" s="196"/>
      <c r="P93" s="197">
        <f>SUM(P94:P95)</f>
        <v>0</v>
      </c>
      <c r="Q93" s="196"/>
      <c r="R93" s="197">
        <f>SUM(R94:R95)</f>
        <v>0</v>
      </c>
      <c r="S93" s="196"/>
      <c r="T93" s="198">
        <f>SUM(T94:T95)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199" t="s">
        <v>466</v>
      </c>
      <c r="AT93" s="200" t="s">
        <v>72</v>
      </c>
      <c r="AU93" s="200" t="s">
        <v>81</v>
      </c>
      <c r="AY93" s="199" t="s">
        <v>122</v>
      </c>
      <c r="BK93" s="201">
        <f>SUM(BK94:BK95)</f>
        <v>0</v>
      </c>
    </row>
    <row r="94" s="2" customFormat="1" ht="16.5" customHeight="1">
      <c r="A94" s="38"/>
      <c r="B94" s="39"/>
      <c r="C94" s="204" t="s">
        <v>83</v>
      </c>
      <c r="D94" s="204" t="s">
        <v>126</v>
      </c>
      <c r="E94" s="205" t="s">
        <v>576</v>
      </c>
      <c r="F94" s="206" t="s">
        <v>577</v>
      </c>
      <c r="G94" s="207" t="s">
        <v>429</v>
      </c>
      <c r="H94" s="208">
        <v>1</v>
      </c>
      <c r="I94" s="209"/>
      <c r="J94" s="210">
        <f>ROUND(I94*H94,2)</f>
        <v>0</v>
      </c>
      <c r="K94" s="206" t="s">
        <v>19</v>
      </c>
      <c r="L94" s="44"/>
      <c r="M94" s="211" t="s">
        <v>19</v>
      </c>
      <c r="N94" s="212" t="s">
        <v>44</v>
      </c>
      <c r="O94" s="84"/>
      <c r="P94" s="213">
        <f>O94*H94</f>
        <v>0</v>
      </c>
      <c r="Q94" s="213">
        <v>0</v>
      </c>
      <c r="R94" s="213">
        <f>Q94*H94</f>
        <v>0</v>
      </c>
      <c r="S94" s="213">
        <v>0</v>
      </c>
      <c r="T94" s="214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15" t="s">
        <v>131</v>
      </c>
      <c r="AT94" s="215" t="s">
        <v>126</v>
      </c>
      <c r="AU94" s="215" t="s">
        <v>83</v>
      </c>
      <c r="AY94" s="17" t="s">
        <v>122</v>
      </c>
      <c r="BE94" s="216">
        <f>IF(N94="základní",J94,0)</f>
        <v>0</v>
      </c>
      <c r="BF94" s="216">
        <f>IF(N94="snížená",J94,0)</f>
        <v>0</v>
      </c>
      <c r="BG94" s="216">
        <f>IF(N94="zákl. přenesená",J94,0)</f>
        <v>0</v>
      </c>
      <c r="BH94" s="216">
        <f>IF(N94="sníž. přenesená",J94,0)</f>
        <v>0</v>
      </c>
      <c r="BI94" s="216">
        <f>IF(N94="nulová",J94,0)</f>
        <v>0</v>
      </c>
      <c r="BJ94" s="17" t="s">
        <v>81</v>
      </c>
      <c r="BK94" s="216">
        <f>ROUND(I94*H94,2)</f>
        <v>0</v>
      </c>
      <c r="BL94" s="17" t="s">
        <v>131</v>
      </c>
      <c r="BM94" s="215" t="s">
        <v>578</v>
      </c>
    </row>
    <row r="95" s="2" customFormat="1" ht="16.5" customHeight="1">
      <c r="A95" s="38"/>
      <c r="B95" s="39"/>
      <c r="C95" s="204" t="s">
        <v>314</v>
      </c>
      <c r="D95" s="204" t="s">
        <v>126</v>
      </c>
      <c r="E95" s="205" t="s">
        <v>579</v>
      </c>
      <c r="F95" s="206" t="s">
        <v>580</v>
      </c>
      <c r="G95" s="207" t="s">
        <v>429</v>
      </c>
      <c r="H95" s="208">
        <v>1</v>
      </c>
      <c r="I95" s="209"/>
      <c r="J95" s="210">
        <f>ROUND(I95*H95,2)</f>
        <v>0</v>
      </c>
      <c r="K95" s="206" t="s">
        <v>19</v>
      </c>
      <c r="L95" s="44"/>
      <c r="M95" s="211" t="s">
        <v>19</v>
      </c>
      <c r="N95" s="212" t="s">
        <v>44</v>
      </c>
      <c r="O95" s="84"/>
      <c r="P95" s="213">
        <f>O95*H95</f>
        <v>0</v>
      </c>
      <c r="Q95" s="213">
        <v>0</v>
      </c>
      <c r="R95" s="213">
        <f>Q95*H95</f>
        <v>0</v>
      </c>
      <c r="S95" s="213">
        <v>0</v>
      </c>
      <c r="T95" s="214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15" t="s">
        <v>131</v>
      </c>
      <c r="AT95" s="215" t="s">
        <v>126</v>
      </c>
      <c r="AU95" s="215" t="s">
        <v>83</v>
      </c>
      <c r="AY95" s="17" t="s">
        <v>122</v>
      </c>
      <c r="BE95" s="216">
        <f>IF(N95="základní",J95,0)</f>
        <v>0</v>
      </c>
      <c r="BF95" s="216">
        <f>IF(N95="snížená",J95,0)</f>
        <v>0</v>
      </c>
      <c r="BG95" s="216">
        <f>IF(N95="zákl. přenesená",J95,0)</f>
        <v>0</v>
      </c>
      <c r="BH95" s="216">
        <f>IF(N95="sníž. přenesená",J95,0)</f>
        <v>0</v>
      </c>
      <c r="BI95" s="216">
        <f>IF(N95="nulová",J95,0)</f>
        <v>0</v>
      </c>
      <c r="BJ95" s="17" t="s">
        <v>81</v>
      </c>
      <c r="BK95" s="216">
        <f>ROUND(I95*H95,2)</f>
        <v>0</v>
      </c>
      <c r="BL95" s="17" t="s">
        <v>131</v>
      </c>
      <c r="BM95" s="215" t="s">
        <v>581</v>
      </c>
    </row>
    <row r="96" s="12" customFormat="1" ht="22.8" customHeight="1">
      <c r="A96" s="12"/>
      <c r="B96" s="188"/>
      <c r="C96" s="189"/>
      <c r="D96" s="190" t="s">
        <v>72</v>
      </c>
      <c r="E96" s="202" t="s">
        <v>582</v>
      </c>
      <c r="F96" s="202" t="s">
        <v>583</v>
      </c>
      <c r="G96" s="189"/>
      <c r="H96" s="189"/>
      <c r="I96" s="192"/>
      <c r="J96" s="203">
        <f>BK96</f>
        <v>0</v>
      </c>
      <c r="K96" s="189"/>
      <c r="L96" s="194"/>
      <c r="M96" s="195"/>
      <c r="N96" s="196"/>
      <c r="O96" s="196"/>
      <c r="P96" s="197">
        <f>SUM(P97:P100)</f>
        <v>0</v>
      </c>
      <c r="Q96" s="196"/>
      <c r="R96" s="197">
        <f>SUM(R97:R100)</f>
        <v>0</v>
      </c>
      <c r="S96" s="196"/>
      <c r="T96" s="198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199" t="s">
        <v>466</v>
      </c>
      <c r="AT96" s="200" t="s">
        <v>72</v>
      </c>
      <c r="AU96" s="200" t="s">
        <v>81</v>
      </c>
      <c r="AY96" s="199" t="s">
        <v>122</v>
      </c>
      <c r="BK96" s="201">
        <f>SUM(BK97:BK100)</f>
        <v>0</v>
      </c>
    </row>
    <row r="97" s="2" customFormat="1" ht="16.5" customHeight="1">
      <c r="A97" s="38"/>
      <c r="B97" s="39"/>
      <c r="C97" s="204" t="s">
        <v>131</v>
      </c>
      <c r="D97" s="204" t="s">
        <v>126</v>
      </c>
      <c r="E97" s="205" t="s">
        <v>584</v>
      </c>
      <c r="F97" s="206" t="s">
        <v>585</v>
      </c>
      <c r="G97" s="207" t="s">
        <v>565</v>
      </c>
      <c r="H97" s="208">
        <v>1</v>
      </c>
      <c r="I97" s="209"/>
      <c r="J97" s="210">
        <f>ROUND(I97*H97,2)</f>
        <v>0</v>
      </c>
      <c r="K97" s="206" t="s">
        <v>586</v>
      </c>
      <c r="L97" s="44"/>
      <c r="M97" s="211" t="s">
        <v>19</v>
      </c>
      <c r="N97" s="212" t="s">
        <v>44</v>
      </c>
      <c r="O97" s="84"/>
      <c r="P97" s="213">
        <f>O97*H97</f>
        <v>0</v>
      </c>
      <c r="Q97" s="213">
        <v>0</v>
      </c>
      <c r="R97" s="213">
        <f>Q97*H97</f>
        <v>0</v>
      </c>
      <c r="S97" s="213">
        <v>0</v>
      </c>
      <c r="T97" s="214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15" t="s">
        <v>566</v>
      </c>
      <c r="AT97" s="215" t="s">
        <v>126</v>
      </c>
      <c r="AU97" s="215" t="s">
        <v>83</v>
      </c>
      <c r="AY97" s="17" t="s">
        <v>122</v>
      </c>
      <c r="BE97" s="216">
        <f>IF(N97="základní",J97,0)</f>
        <v>0</v>
      </c>
      <c r="BF97" s="216">
        <f>IF(N97="snížená",J97,0)</f>
        <v>0</v>
      </c>
      <c r="BG97" s="216">
        <f>IF(N97="zákl. přenesená",J97,0)</f>
        <v>0</v>
      </c>
      <c r="BH97" s="216">
        <f>IF(N97="sníž. přenesená",J97,0)</f>
        <v>0</v>
      </c>
      <c r="BI97" s="216">
        <f>IF(N97="nulová",J97,0)</f>
        <v>0</v>
      </c>
      <c r="BJ97" s="17" t="s">
        <v>81</v>
      </c>
      <c r="BK97" s="216">
        <f>ROUND(I97*H97,2)</f>
        <v>0</v>
      </c>
      <c r="BL97" s="17" t="s">
        <v>566</v>
      </c>
      <c r="BM97" s="215" t="s">
        <v>587</v>
      </c>
    </row>
    <row r="98" s="2" customFormat="1">
      <c r="A98" s="38"/>
      <c r="B98" s="39"/>
      <c r="C98" s="40"/>
      <c r="D98" s="217" t="s">
        <v>133</v>
      </c>
      <c r="E98" s="40"/>
      <c r="F98" s="218" t="s">
        <v>588</v>
      </c>
      <c r="G98" s="40"/>
      <c r="H98" s="40"/>
      <c r="I98" s="219"/>
      <c r="J98" s="40"/>
      <c r="K98" s="40"/>
      <c r="L98" s="44"/>
      <c r="M98" s="220"/>
      <c r="N98" s="221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133</v>
      </c>
      <c r="AU98" s="17" t="s">
        <v>83</v>
      </c>
    </row>
    <row r="99" s="2" customFormat="1" ht="16.5" customHeight="1">
      <c r="A99" s="38"/>
      <c r="B99" s="39"/>
      <c r="C99" s="204" t="s">
        <v>466</v>
      </c>
      <c r="D99" s="204" t="s">
        <v>126</v>
      </c>
      <c r="E99" s="205" t="s">
        <v>589</v>
      </c>
      <c r="F99" s="206" t="s">
        <v>590</v>
      </c>
      <c r="G99" s="207" t="s">
        <v>565</v>
      </c>
      <c r="H99" s="208">
        <v>1</v>
      </c>
      <c r="I99" s="209"/>
      <c r="J99" s="210">
        <f>ROUND(I99*H99,2)</f>
        <v>0</v>
      </c>
      <c r="K99" s="206" t="s">
        <v>586</v>
      </c>
      <c r="L99" s="44"/>
      <c r="M99" s="211" t="s">
        <v>19</v>
      </c>
      <c r="N99" s="212" t="s">
        <v>44</v>
      </c>
      <c r="O99" s="84"/>
      <c r="P99" s="213">
        <f>O99*H99</f>
        <v>0</v>
      </c>
      <c r="Q99" s="213">
        <v>0</v>
      </c>
      <c r="R99" s="213">
        <f>Q99*H99</f>
        <v>0</v>
      </c>
      <c r="S99" s="213">
        <v>0</v>
      </c>
      <c r="T99" s="214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15" t="s">
        <v>566</v>
      </c>
      <c r="AT99" s="215" t="s">
        <v>126</v>
      </c>
      <c r="AU99" s="215" t="s">
        <v>83</v>
      </c>
      <c r="AY99" s="17" t="s">
        <v>122</v>
      </c>
      <c r="BE99" s="216">
        <f>IF(N99="základní",J99,0)</f>
        <v>0</v>
      </c>
      <c r="BF99" s="216">
        <f>IF(N99="snížená",J99,0)</f>
        <v>0</v>
      </c>
      <c r="BG99" s="216">
        <f>IF(N99="zákl. přenesená",J99,0)</f>
        <v>0</v>
      </c>
      <c r="BH99" s="216">
        <f>IF(N99="sníž. přenesená",J99,0)</f>
        <v>0</v>
      </c>
      <c r="BI99" s="216">
        <f>IF(N99="nulová",J99,0)</f>
        <v>0</v>
      </c>
      <c r="BJ99" s="17" t="s">
        <v>81</v>
      </c>
      <c r="BK99" s="216">
        <f>ROUND(I99*H99,2)</f>
        <v>0</v>
      </c>
      <c r="BL99" s="17" t="s">
        <v>566</v>
      </c>
      <c r="BM99" s="215" t="s">
        <v>591</v>
      </c>
    </row>
    <row r="100" s="2" customFormat="1">
      <c r="A100" s="38"/>
      <c r="B100" s="39"/>
      <c r="C100" s="40"/>
      <c r="D100" s="217" t="s">
        <v>133</v>
      </c>
      <c r="E100" s="40"/>
      <c r="F100" s="218" t="s">
        <v>592</v>
      </c>
      <c r="G100" s="40"/>
      <c r="H100" s="40"/>
      <c r="I100" s="219"/>
      <c r="J100" s="40"/>
      <c r="K100" s="40"/>
      <c r="L100" s="44"/>
      <c r="M100" s="220"/>
      <c r="N100" s="221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133</v>
      </c>
      <c r="AU100" s="17" t="s">
        <v>83</v>
      </c>
    </row>
    <row r="101" s="12" customFormat="1" ht="22.8" customHeight="1">
      <c r="A101" s="12"/>
      <c r="B101" s="188"/>
      <c r="C101" s="189"/>
      <c r="D101" s="190" t="s">
        <v>72</v>
      </c>
      <c r="E101" s="202" t="s">
        <v>593</v>
      </c>
      <c r="F101" s="202" t="s">
        <v>594</v>
      </c>
      <c r="G101" s="189"/>
      <c r="H101" s="189"/>
      <c r="I101" s="192"/>
      <c r="J101" s="203">
        <f>BK101</f>
        <v>0</v>
      </c>
      <c r="K101" s="189"/>
      <c r="L101" s="194"/>
      <c r="M101" s="195"/>
      <c r="N101" s="196"/>
      <c r="O101" s="196"/>
      <c r="P101" s="197">
        <f>SUM(P102:P103)</f>
        <v>0</v>
      </c>
      <c r="Q101" s="196"/>
      <c r="R101" s="197">
        <f>SUM(R102:R103)</f>
        <v>0</v>
      </c>
      <c r="S101" s="196"/>
      <c r="T101" s="198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199" t="s">
        <v>466</v>
      </c>
      <c r="AT101" s="200" t="s">
        <v>72</v>
      </c>
      <c r="AU101" s="200" t="s">
        <v>81</v>
      </c>
      <c r="AY101" s="199" t="s">
        <v>122</v>
      </c>
      <c r="BK101" s="201">
        <f>SUM(BK102:BK103)</f>
        <v>0</v>
      </c>
    </row>
    <row r="102" s="2" customFormat="1" ht="21.75" customHeight="1">
      <c r="A102" s="38"/>
      <c r="B102" s="39"/>
      <c r="C102" s="204" t="s">
        <v>185</v>
      </c>
      <c r="D102" s="204" t="s">
        <v>126</v>
      </c>
      <c r="E102" s="205" t="s">
        <v>595</v>
      </c>
      <c r="F102" s="206" t="s">
        <v>596</v>
      </c>
      <c r="G102" s="207" t="s">
        <v>565</v>
      </c>
      <c r="H102" s="208">
        <v>1</v>
      </c>
      <c r="I102" s="209"/>
      <c r="J102" s="210">
        <f>ROUND(I102*H102,2)</f>
        <v>0</v>
      </c>
      <c r="K102" s="206" t="s">
        <v>130</v>
      </c>
      <c r="L102" s="44"/>
      <c r="M102" s="211" t="s">
        <v>19</v>
      </c>
      <c r="N102" s="212" t="s">
        <v>44</v>
      </c>
      <c r="O102" s="84"/>
      <c r="P102" s="213">
        <f>O102*H102</f>
        <v>0</v>
      </c>
      <c r="Q102" s="213">
        <v>0</v>
      </c>
      <c r="R102" s="213">
        <f>Q102*H102</f>
        <v>0</v>
      </c>
      <c r="S102" s="213">
        <v>0</v>
      </c>
      <c r="T102" s="214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15" t="s">
        <v>566</v>
      </c>
      <c r="AT102" s="215" t="s">
        <v>126</v>
      </c>
      <c r="AU102" s="215" t="s">
        <v>83</v>
      </c>
      <c r="AY102" s="17" t="s">
        <v>122</v>
      </c>
      <c r="BE102" s="216">
        <f>IF(N102="základní",J102,0)</f>
        <v>0</v>
      </c>
      <c r="BF102" s="216">
        <f>IF(N102="snížená",J102,0)</f>
        <v>0</v>
      </c>
      <c r="BG102" s="216">
        <f>IF(N102="zákl. přenesená",J102,0)</f>
        <v>0</v>
      </c>
      <c r="BH102" s="216">
        <f>IF(N102="sníž. přenesená",J102,0)</f>
        <v>0</v>
      </c>
      <c r="BI102" s="216">
        <f>IF(N102="nulová",J102,0)</f>
        <v>0</v>
      </c>
      <c r="BJ102" s="17" t="s">
        <v>81</v>
      </c>
      <c r="BK102" s="216">
        <f>ROUND(I102*H102,2)</f>
        <v>0</v>
      </c>
      <c r="BL102" s="17" t="s">
        <v>566</v>
      </c>
      <c r="BM102" s="215" t="s">
        <v>597</v>
      </c>
    </row>
    <row r="103" s="2" customFormat="1">
      <c r="A103" s="38"/>
      <c r="B103" s="39"/>
      <c r="C103" s="40"/>
      <c r="D103" s="217" t="s">
        <v>133</v>
      </c>
      <c r="E103" s="40"/>
      <c r="F103" s="218" t="s">
        <v>598</v>
      </c>
      <c r="G103" s="40"/>
      <c r="H103" s="40"/>
      <c r="I103" s="219"/>
      <c r="J103" s="40"/>
      <c r="K103" s="40"/>
      <c r="L103" s="44"/>
      <c r="M103" s="268"/>
      <c r="N103" s="269"/>
      <c r="O103" s="270"/>
      <c r="P103" s="270"/>
      <c r="Q103" s="270"/>
      <c r="R103" s="270"/>
      <c r="S103" s="270"/>
      <c r="T103" s="271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133</v>
      </c>
      <c r="AU103" s="17" t="s">
        <v>83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aEeyrsPFHJY6heQ0Sgv3+/P6i19kgRVVLjt59hdee7+sWVidGuv5/fkYW4Jv4V47tC8uKgVa2iQx+bhpvZfpiw==" hashValue="zZEZbR/dSjC7CEoj8sysIxARZOlu4VXcz7yGRMyBh67vAjxLAlrhnGL8eZh33RzeLbWlOGjJWhFiss5rV6VhBg==" algorithmName="SHA-512" password="CC35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9" r:id="rId1" display="https://podminky.urs.cz/item/CS_URS_2023_01/034503000"/>
    <hyperlink ref="F91" r:id="rId2" display="https://podminky.urs.cz/item/CS_URS_2023_01/035103001"/>
    <hyperlink ref="F98" r:id="rId3" display="https://podminky.urs.cz/item/CS_URS_2022_02/062002000"/>
    <hyperlink ref="F100" r:id="rId4" display="https://podminky.urs.cz/item/CS_URS_2022_02/065002000"/>
    <hyperlink ref="F103" r:id="rId5" display="https://podminky.urs.cz/item/CS_URS_2023_01/07210300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2023-07-24T11:58:40Z</dcterms:created>
  <dcterms:modified xsi:type="dcterms:W3CDTF">2023-07-24T11:58:44Z</dcterms:modified>
</cp:coreProperties>
</file>