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AA - Zakázky archivace\2022\2022_011 ROKYCANY_gymnázium_výtah_SEAP\7. R+VV+SP\"/>
    </mc:Choice>
  </mc:AlternateContent>
  <bookViews>
    <workbookView xWindow="0" yWindow="0" windowWidth="0" windowHeight="0"/>
  </bookViews>
  <sheets>
    <sheet name="Rekapitulace stavby" sheetId="1" r:id="rId1"/>
    <sheet name="01 - Stavební úpravy" sheetId="2" r:id="rId2"/>
    <sheet name="02 - Silnoproud" sheetId="3" r:id="rId3"/>
    <sheet name="03 - Technologie výtahu" sheetId="4" r:id="rId4"/>
    <sheet name="04 - Ostatní a vedlejší n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Stavební úpravy'!$C$105:$K$624</definedName>
    <definedName name="_xlnm.Print_Area" localSheetId="1">'01 - Stavební úpravy'!$C$4:$J$39,'01 - Stavební úpravy'!$C$45:$J$87,'01 - Stavební úpravy'!$C$93:$K$624</definedName>
    <definedName name="_xlnm.Print_Titles" localSheetId="1">'01 - Stavební úpravy'!$105:$105</definedName>
    <definedName name="_xlnm._FilterDatabase" localSheetId="2" hidden="1">'02 - Silnoproud'!$C$81:$K$137</definedName>
    <definedName name="_xlnm.Print_Area" localSheetId="2">'02 - Silnoproud'!$C$4:$J$39,'02 - Silnoproud'!$C$45:$J$63,'02 - Silnoproud'!$C$69:$K$137</definedName>
    <definedName name="_xlnm.Print_Titles" localSheetId="2">'02 - Silnoproud'!$81:$81</definedName>
    <definedName name="_xlnm._FilterDatabase" localSheetId="3" hidden="1">'03 - Technologie výtahu'!$C$80:$K$96</definedName>
    <definedName name="_xlnm.Print_Area" localSheetId="3">'03 - Technologie výtahu'!$C$4:$J$39,'03 - Technologie výtahu'!$C$45:$J$62,'03 - Technologie výtahu'!$C$68:$K$96</definedName>
    <definedName name="_xlnm.Print_Titles" localSheetId="3">'03 - Technologie výtahu'!$80:$80</definedName>
    <definedName name="_xlnm._FilterDatabase" localSheetId="4" hidden="1">'04 - Ostatní a vedlejší n...'!$C$80:$K$116</definedName>
    <definedName name="_xlnm.Print_Area" localSheetId="4">'04 - Ostatní a vedlejší n...'!$C$4:$J$39,'04 - Ostatní a vedlejší n...'!$C$45:$J$62,'04 - Ostatní a vedlejší n...'!$C$68:$K$116</definedName>
    <definedName name="_xlnm.Print_Titles" localSheetId="4">'04 - Ostatní a vedlejší n...'!$80:$80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F75"/>
  <c r="E73"/>
  <c r="F52"/>
  <c r="E50"/>
  <c r="J24"/>
  <c r="E24"/>
  <c r="J55"/>
  <c r="J23"/>
  <c r="J21"/>
  <c r="E21"/>
  <c r="J54"/>
  <c r="J20"/>
  <c r="J18"/>
  <c r="E18"/>
  <c r="F78"/>
  <c r="J17"/>
  <c r="J15"/>
  <c r="E15"/>
  <c r="F54"/>
  <c r="J14"/>
  <c r="J12"/>
  <c r="J75"/>
  <c r="E7"/>
  <c r="E48"/>
  <c i="4" r="J37"/>
  <c r="J36"/>
  <c i="1" r="AY57"/>
  <c i="4" r="J35"/>
  <c i="1" r="AX57"/>
  <c i="4"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R84"/>
  <c r="P84"/>
  <c r="F75"/>
  <c r="E73"/>
  <c r="F52"/>
  <c r="E50"/>
  <c r="J24"/>
  <c r="E24"/>
  <c r="J55"/>
  <c r="J23"/>
  <c r="J21"/>
  <c r="E21"/>
  <c r="J54"/>
  <c r="J20"/>
  <c r="J18"/>
  <c r="E18"/>
  <c r="F78"/>
  <c r="J17"/>
  <c r="J15"/>
  <c r="E15"/>
  <c r="F77"/>
  <c r="J14"/>
  <c r="J12"/>
  <c r="J52"/>
  <c r="E7"/>
  <c r="E48"/>
  <c i="3" r="J37"/>
  <c r="J36"/>
  <c i="1" r="AY56"/>
  <c i="3" r="J35"/>
  <c i="1" r="AX56"/>
  <c i="3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F76"/>
  <c r="E74"/>
  <c r="F52"/>
  <c r="E50"/>
  <c r="J24"/>
  <c r="E24"/>
  <c r="J55"/>
  <c r="J23"/>
  <c r="J21"/>
  <c r="E21"/>
  <c r="J54"/>
  <c r="J20"/>
  <c r="J18"/>
  <c r="E18"/>
  <c r="F79"/>
  <c r="J17"/>
  <c r="J15"/>
  <c r="E15"/>
  <c r="F78"/>
  <c r="J14"/>
  <c r="J12"/>
  <c r="J76"/>
  <c r="E7"/>
  <c r="E72"/>
  <c i="2" r="J37"/>
  <c r="J36"/>
  <c i="1" r="AY55"/>
  <c i="2" r="J35"/>
  <c i="1" r="AX55"/>
  <c i="2" r="BI623"/>
  <c r="BH623"/>
  <c r="BG623"/>
  <c r="BF623"/>
  <c r="T623"/>
  <c r="T622"/>
  <c r="T621"/>
  <c r="R623"/>
  <c r="R622"/>
  <c r="R621"/>
  <c r="P623"/>
  <c r="P622"/>
  <c r="P62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4"/>
  <c r="BH574"/>
  <c r="BG574"/>
  <c r="BF574"/>
  <c r="T574"/>
  <c r="R574"/>
  <c r="P574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4"/>
  <c r="BH564"/>
  <c r="BG564"/>
  <c r="BF564"/>
  <c r="T564"/>
  <c r="R564"/>
  <c r="P564"/>
  <c r="BI558"/>
  <c r="BH558"/>
  <c r="BG558"/>
  <c r="BF558"/>
  <c r="T558"/>
  <c r="R558"/>
  <c r="P558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1"/>
  <c r="BH541"/>
  <c r="BG541"/>
  <c r="BF541"/>
  <c r="T541"/>
  <c r="R541"/>
  <c r="P541"/>
  <c r="BI539"/>
  <c r="BH539"/>
  <c r="BG539"/>
  <c r="BF539"/>
  <c r="T539"/>
  <c r="R539"/>
  <c r="P539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08"/>
  <c r="BH508"/>
  <c r="BG508"/>
  <c r="BF508"/>
  <c r="T508"/>
  <c r="R508"/>
  <c r="P508"/>
  <c r="BI506"/>
  <c r="BH506"/>
  <c r="BG506"/>
  <c r="BF506"/>
  <c r="T506"/>
  <c r="R506"/>
  <c r="P506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4"/>
  <c r="BH494"/>
  <c r="BG494"/>
  <c r="BF494"/>
  <c r="T494"/>
  <c r="R494"/>
  <c r="P494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4"/>
  <c r="BH474"/>
  <c r="BG474"/>
  <c r="BF474"/>
  <c r="T474"/>
  <c r="R474"/>
  <c r="P474"/>
  <c r="BI473"/>
  <c r="BH473"/>
  <c r="BG473"/>
  <c r="BF473"/>
  <c r="T473"/>
  <c r="R473"/>
  <c r="P473"/>
  <c r="BI471"/>
  <c r="BH471"/>
  <c r="BG471"/>
  <c r="BF471"/>
  <c r="T471"/>
  <c r="R471"/>
  <c r="P471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3"/>
  <c r="BH423"/>
  <c r="BG423"/>
  <c r="BF423"/>
  <c r="T423"/>
  <c r="R423"/>
  <c r="P423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09"/>
  <c r="BH309"/>
  <c r="BG309"/>
  <c r="BF309"/>
  <c r="T309"/>
  <c r="R309"/>
  <c r="P309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T291"/>
  <c r="R292"/>
  <c r="R291"/>
  <c r="P292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T167"/>
  <c r="R168"/>
  <c r="R167"/>
  <c r="P168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09"/>
  <c r="BH109"/>
  <c r="BG109"/>
  <c r="BF109"/>
  <c r="T109"/>
  <c r="R109"/>
  <c r="P109"/>
  <c r="J103"/>
  <c r="F100"/>
  <c r="E98"/>
  <c r="J55"/>
  <c r="F52"/>
  <c r="E50"/>
  <c r="J21"/>
  <c r="E21"/>
  <c r="J102"/>
  <c r="J20"/>
  <c r="J18"/>
  <c r="E18"/>
  <c r="F103"/>
  <c r="J17"/>
  <c r="J15"/>
  <c r="E15"/>
  <c r="F102"/>
  <c r="J14"/>
  <c r="J12"/>
  <c r="J100"/>
  <c r="E7"/>
  <c r="E96"/>
  <c i="1" r="L50"/>
  <c r="AM50"/>
  <c r="AM49"/>
  <c r="L49"/>
  <c r="AM47"/>
  <c r="L47"/>
  <c r="L45"/>
  <c r="L44"/>
  <c i="2" r="BK619"/>
  <c r="J539"/>
  <c r="BK485"/>
  <c r="J426"/>
  <c r="J354"/>
  <c r="BK299"/>
  <c r="BK233"/>
  <c r="BK172"/>
  <c r="J239"/>
  <c r="J196"/>
  <c r="BK125"/>
  <c i="3" r="J123"/>
  <c r="J111"/>
  <c r="J130"/>
  <c i="4" r="J87"/>
  <c i="5" r="J96"/>
  <c r="BK84"/>
  <c i="2" r="BK584"/>
  <c r="J532"/>
  <c r="J503"/>
  <c r="J467"/>
  <c r="BK407"/>
  <c r="J369"/>
  <c r="BK328"/>
  <c r="BK271"/>
  <c r="BK231"/>
  <c r="BK191"/>
  <c r="BK128"/>
  <c i="3" r="BK115"/>
  <c r="J99"/>
  <c r="BK113"/>
  <c r="BK99"/>
  <c i="4" r="J91"/>
  <c i="5" r="BK86"/>
  <c r="BK90"/>
  <c r="J100"/>
  <c i="2" r="J600"/>
  <c r="J558"/>
  <c r="J525"/>
  <c r="BK489"/>
  <c r="J456"/>
  <c r="BK415"/>
  <c r="BK379"/>
  <c r="BK352"/>
  <c r="BK314"/>
  <c r="J236"/>
  <c r="J182"/>
  <c r="BK135"/>
  <c i="3" r="J118"/>
  <c r="J120"/>
  <c r="J93"/>
  <c r="BK117"/>
  <c i="4" r="BK93"/>
  <c i="5" r="BK114"/>
  <c r="J98"/>
  <c i="2" r="J617"/>
  <c r="BK569"/>
  <c r="BK529"/>
  <c r="BK442"/>
  <c r="BK391"/>
  <c r="BK357"/>
  <c r="J320"/>
  <c r="BK277"/>
  <c r="J212"/>
  <c r="BK168"/>
  <c r="BK597"/>
  <c r="J550"/>
  <c r="BK500"/>
  <c r="BK433"/>
  <c r="BK389"/>
  <c r="J328"/>
  <c r="J277"/>
  <c r="BK199"/>
  <c r="J131"/>
  <c r="J603"/>
  <c r="J582"/>
  <c r="J513"/>
  <c r="BK464"/>
  <c r="BK418"/>
  <c r="J365"/>
  <c r="J340"/>
  <c r="BK304"/>
  <c r="BK212"/>
  <c r="J138"/>
  <c i="3" r="J135"/>
  <c r="J86"/>
  <c r="BK92"/>
  <c i="4" r="BK86"/>
  <c i="5" r="BK112"/>
  <c i="2" r="BK607"/>
  <c r="BK553"/>
  <c r="J518"/>
  <c r="BK471"/>
  <c r="J423"/>
  <c r="J371"/>
  <c r="BK317"/>
  <c r="J264"/>
  <c r="BK225"/>
  <c r="J168"/>
  <c r="J611"/>
  <c r="J548"/>
  <c r="J499"/>
  <c r="BK439"/>
  <c r="BK365"/>
  <c r="J314"/>
  <c r="J258"/>
  <c r="J199"/>
  <c r="BK142"/>
  <c r="BK255"/>
  <c r="J207"/>
  <c r="J161"/>
  <c r="BK109"/>
  <c i="3" r="J113"/>
  <c r="J88"/>
  <c r="J105"/>
  <c i="4" r="J89"/>
  <c i="5" r="BK88"/>
  <c i="2" r="J609"/>
  <c r="J567"/>
  <c r="BK522"/>
  <c r="BK494"/>
  <c r="J442"/>
  <c r="J383"/>
  <c r="BK337"/>
  <c r="BK296"/>
  <c r="J218"/>
  <c r="BK154"/>
  <c i="3" r="J136"/>
  <c r="BK90"/>
  <c r="J121"/>
  <c r="J97"/>
  <c i="5" r="J112"/>
  <c r="BK104"/>
  <c i="2" r="J619"/>
  <c r="BK550"/>
  <c r="BK512"/>
  <c r="BK482"/>
  <c r="J447"/>
  <c r="J407"/>
  <c r="J343"/>
  <c r="J301"/>
  <c r="BK273"/>
  <c r="J210"/>
  <c r="BK158"/>
  <c r="J120"/>
  <c i="3" r="BK132"/>
  <c r="BK93"/>
  <c r="J84"/>
  <c i="4" r="J84"/>
  <c r="J93"/>
  <c i="5" r="J114"/>
  <c r="J110"/>
  <c i="2" r="J597"/>
  <c r="BK548"/>
  <c r="BK499"/>
  <c r="BK462"/>
  <c r="BK409"/>
  <c r="J337"/>
  <c r="J296"/>
  <c r="BK241"/>
  <c r="BK157"/>
  <c r="F35"/>
  <c r="BK564"/>
  <c r="BK508"/>
  <c r="J460"/>
  <c r="BK383"/>
  <c r="J332"/>
  <c r="J247"/>
  <c r="J185"/>
  <c r="F34"/>
  <c i="5" r="J88"/>
  <c i="2" r="BK558"/>
  <c r="J512"/>
  <c r="J477"/>
  <c r="BK423"/>
  <c r="BK367"/>
  <c r="BK324"/>
  <c r="BK264"/>
  <c r="J191"/>
  <c r="J114"/>
  <c r="BK586"/>
  <c r="BK527"/>
  <c r="J489"/>
  <c r="J462"/>
  <c r="BK404"/>
  <c r="J367"/>
  <c r="J322"/>
  <c r="J261"/>
  <c r="J220"/>
  <c r="J158"/>
  <c r="J34"/>
  <c r="BK428"/>
  <c r="J381"/>
  <c r="BK322"/>
  <c r="BK279"/>
  <c r="BK222"/>
  <c r="BK164"/>
  <c r="BK114"/>
  <c i="3" r="J95"/>
  <c r="BK88"/>
  <c i="5" r="BK108"/>
  <c r="J115"/>
  <c i="2" r="BK613"/>
  <c r="J571"/>
  <c r="BK525"/>
  <c r="BK487"/>
  <c r="BK456"/>
  <c r="BK401"/>
  <c r="BK349"/>
  <c r="BK301"/>
  <c r="BK236"/>
  <c r="BK196"/>
  <c r="J150"/>
  <c r="BK600"/>
  <c r="J556"/>
  <c r="J520"/>
  <c r="BK477"/>
  <c r="BK412"/>
  <c r="BK374"/>
  <c r="BK286"/>
  <c r="J243"/>
  <c r="BK161"/>
  <c r="BK120"/>
  <c r="BK245"/>
  <c r="BK215"/>
  <c r="BK185"/>
  <c r="BK152"/>
  <c i="3" r="BK135"/>
  <c r="BK101"/>
  <c r="J129"/>
  <c r="J101"/>
  <c i="4" r="J96"/>
  <c i="5" r="J104"/>
  <c r="BK110"/>
  <c r="J92"/>
  <c i="2" r="J592"/>
  <c r="BK556"/>
  <c r="BK513"/>
  <c r="J473"/>
  <c r="BK453"/>
  <c r="J418"/>
  <c r="J389"/>
  <c r="J357"/>
  <c r="BK320"/>
  <c r="BK289"/>
  <c r="J241"/>
  <c r="J204"/>
  <c r="J164"/>
  <c r="BK117"/>
  <c i="3" r="BK105"/>
  <c r="BK103"/>
  <c r="J103"/>
  <c r="J107"/>
  <c i="4" r="BK91"/>
  <c i="5" r="J106"/>
  <c r="J94"/>
  <c r="BK100"/>
  <c i="2" r="J613"/>
  <c r="J584"/>
  <c r="J541"/>
  <c r="J506"/>
  <c r="J470"/>
  <c r="J428"/>
  <c r="J396"/>
  <c r="BK369"/>
  <c r="BK332"/>
  <c r="J284"/>
  <c r="BK247"/>
  <c r="BK218"/>
  <c r="J175"/>
  <c r="J145"/>
  <c r="J109"/>
  <c i="3" r="BK111"/>
  <c r="BK127"/>
  <c r="J134"/>
  <c i="4" r="BK88"/>
  <c r="BK96"/>
  <c r="BK84"/>
  <c i="5" r="J102"/>
  <c r="BK96"/>
  <c i="2" r="J588"/>
  <c r="J522"/>
  <c r="J487"/>
  <c r="J458"/>
  <c r="J384"/>
  <c r="J349"/>
  <c r="J304"/>
  <c r="BK258"/>
  <c r="BK229"/>
  <c r="BK179"/>
  <c r="BK131"/>
  <c r="BK603"/>
  <c r="BK567"/>
  <c r="J536"/>
  <c r="J511"/>
  <c r="BK470"/>
  <c r="J415"/>
  <c r="J374"/>
  <c r="BK334"/>
  <c r="J299"/>
  <c r="J229"/>
  <c r="J179"/>
  <c r="J142"/>
  <c r="BK611"/>
  <c r="BK588"/>
  <c r="J546"/>
  <c r="J529"/>
  <c r="BK501"/>
  <c r="BK473"/>
  <c r="BK458"/>
  <c r="J401"/>
  <c r="BK371"/>
  <c r="BK345"/>
  <c r="J289"/>
  <c r="J245"/>
  <c r="BK202"/>
  <c r="BK156"/>
  <c i="1" r="AS54"/>
  <c i="3" r="J115"/>
  <c i="4" r="J94"/>
  <c i="5" r="J84"/>
  <c r="BK98"/>
  <c i="2" r="J623"/>
  <c r="BK580"/>
  <c r="BK546"/>
  <c r="BK511"/>
  <c r="J479"/>
  <c r="BK447"/>
  <c r="J412"/>
  <c r="J379"/>
  <c r="J334"/>
  <c r="BK292"/>
  <c r="J273"/>
  <c r="BK220"/>
  <c r="J177"/>
  <c r="BK138"/>
  <c r="BK582"/>
  <c r="BK532"/>
  <c r="BK503"/>
  <c r="BK450"/>
  <c r="J391"/>
  <c r="J347"/>
  <c r="J326"/>
  <c r="J279"/>
  <c r="J222"/>
  <c r="J156"/>
  <c r="J135"/>
  <c r="J271"/>
  <c r="J231"/>
  <c r="BK175"/>
  <c r="J141"/>
  <c i="3" r="BK125"/>
  <c r="J92"/>
  <c r="J132"/>
  <c r="BK120"/>
  <c i="4" r="BK95"/>
  <c r="J86"/>
  <c i="5" r="J90"/>
  <c i="2" r="BK615"/>
  <c r="BK574"/>
  <c r="BK541"/>
  <c r="J508"/>
  <c r="J485"/>
  <c r="BK460"/>
  <c r="J430"/>
  <c r="BK399"/>
  <c r="BK376"/>
  <c r="BK347"/>
  <c r="J309"/>
  <c r="J282"/>
  <c r="J252"/>
  <c r="BK182"/>
  <c r="BK141"/>
  <c i="3" r="J127"/>
  <c r="BK136"/>
  <c r="BK130"/>
  <c r="BK84"/>
  <c r="J125"/>
  <c i="4" r="BK94"/>
  <c i="5" r="BK94"/>
  <c r="BK106"/>
  <c i="2" r="J607"/>
  <c r="BK571"/>
  <c r="J534"/>
  <c r="J501"/>
  <c r="BK474"/>
  <c r="J436"/>
  <c r="BK386"/>
  <c r="BK360"/>
  <c r="BK326"/>
  <c r="J292"/>
  <c r="BK261"/>
  <c r="J225"/>
  <c r="J202"/>
  <c r="J154"/>
  <c i="3" r="BK129"/>
  <c r="J90"/>
  <c r="BK97"/>
  <c r="J117"/>
  <c r="BK134"/>
  <c i="4" r="BK87"/>
  <c r="J88"/>
  <c i="5" r="BK115"/>
  <c r="BK92"/>
  <c i="2" r="BK609"/>
  <c r="J580"/>
  <c r="BK544"/>
  <c r="J505"/>
  <c r="J471"/>
  <c r="J433"/>
  <c r="J404"/>
  <c r="J376"/>
  <c r="J330"/>
  <c r="BK284"/>
  <c r="J249"/>
  <c r="BK204"/>
  <c r="BK150"/>
  <c r="BK623"/>
  <c r="J574"/>
  <c r="BK518"/>
  <c r="J474"/>
  <c r="BK426"/>
  <c r="BK381"/>
  <c r="J345"/>
  <c r="BK309"/>
  <c r="BK249"/>
  <c r="BK210"/>
  <c r="J152"/>
  <c r="BK617"/>
  <c r="BK592"/>
  <c r="J569"/>
  <c r="BK536"/>
  <c r="BK506"/>
  <c r="J494"/>
  <c r="J450"/>
  <c r="J409"/>
  <c r="J386"/>
  <c r="J352"/>
  <c r="J317"/>
  <c r="BK268"/>
  <c r="J233"/>
  <c r="BK177"/>
  <c r="J128"/>
  <c i="3" r="BK123"/>
  <c r="BK107"/>
  <c r="BK121"/>
  <c i="4" r="BK89"/>
  <c i="5" r="BK102"/>
  <c r="J86"/>
  <c i="2" r="J586"/>
  <c r="J564"/>
  <c r="BK534"/>
  <c r="BK505"/>
  <c r="J464"/>
  <c r="BK430"/>
  <c r="BK393"/>
  <c r="J360"/>
  <c r="J324"/>
  <c r="BK282"/>
  <c r="BK252"/>
  <c r="BK207"/>
  <c r="J157"/>
  <c r="J125"/>
  <c r="J590"/>
  <c r="J527"/>
  <c r="BK467"/>
  <c r="J399"/>
  <c r="BK340"/>
  <c r="J268"/>
  <c r="J215"/>
  <c r="J615"/>
  <c r="J544"/>
  <c r="J482"/>
  <c r="J453"/>
  <c r="BK396"/>
  <c r="BK354"/>
  <c r="J286"/>
  <c r="BK239"/>
  <c r="J172"/>
  <c r="J117"/>
  <c r="J553"/>
  <c r="BK520"/>
  <c r="BK479"/>
  <c r="BK436"/>
  <c r="J393"/>
  <c r="BK330"/>
  <c r="J255"/>
  <c r="BK188"/>
  <c r="BK145"/>
  <c i="3" r="BK95"/>
  <c r="BK118"/>
  <c r="BK86"/>
  <c i="4" r="J95"/>
  <c i="5" r="J108"/>
  <c i="2" r="BK590"/>
  <c r="BK539"/>
  <c r="J500"/>
  <c r="J439"/>
  <c r="BK384"/>
  <c r="BK343"/>
  <c r="BK243"/>
  <c r="J188"/>
  <c r="F37"/>
  <c r="F36"/>
  <c l="1" r="BK108"/>
  <c r="R119"/>
  <c r="R171"/>
  <c r="P228"/>
  <c r="BK316"/>
  <c r="J316"/>
  <c r="J72"/>
  <c r="R378"/>
  <c r="T388"/>
  <c r="R395"/>
  <c r="BK481"/>
  <c r="J481"/>
  <c r="J79"/>
  <c r="BK552"/>
  <c r="J552"/>
  <c r="J81"/>
  <c r="BK606"/>
  <c r="J606"/>
  <c r="J84"/>
  <c i="3" r="T83"/>
  <c i="2" r="BK134"/>
  <c r="J134"/>
  <c r="J63"/>
  <c r="BK228"/>
  <c r="J228"/>
  <c r="J67"/>
  <c r="T316"/>
  <c r="P411"/>
  <c r="BK466"/>
  <c r="J466"/>
  <c r="J78"/>
  <c r="R531"/>
  <c r="T552"/>
  <c r="BK599"/>
  <c r="J599"/>
  <c r="J83"/>
  <c i="3" r="T110"/>
  <c r="T109"/>
  <c i="4" r="BK83"/>
  <c r="J83"/>
  <c r="J61"/>
  <c r="T83"/>
  <c r="T82"/>
  <c r="T81"/>
  <c i="2" r="R108"/>
  <c r="BK119"/>
  <c r="J119"/>
  <c r="J62"/>
  <c r="BK171"/>
  <c r="J171"/>
  <c r="J65"/>
  <c r="R181"/>
  <c r="T281"/>
  <c r="P295"/>
  <c r="BK356"/>
  <c r="J356"/>
  <c r="J73"/>
  <c r="T378"/>
  <c r="R388"/>
  <c r="P395"/>
  <c r="R481"/>
  <c r="R573"/>
  <c r="T599"/>
  <c i="3" r="R110"/>
  <c r="R109"/>
  <c i="2" r="P108"/>
  <c r="T119"/>
  <c r="P181"/>
  <c r="R281"/>
  <c r="R295"/>
  <c r="R356"/>
  <c r="R411"/>
  <c r="P466"/>
  <c r="BK531"/>
  <c r="J531"/>
  <c r="J80"/>
  <c r="P552"/>
  <c r="P606"/>
  <c i="3" r="P83"/>
  <c i="5" r="BK83"/>
  <c r="J83"/>
  <c r="J61"/>
  <c i="2" r="R134"/>
  <c r="T171"/>
  <c r="BK181"/>
  <c r="J181"/>
  <c r="J66"/>
  <c r="BK281"/>
  <c r="J281"/>
  <c r="J68"/>
  <c r="R316"/>
  <c r="P378"/>
  <c r="P388"/>
  <c r="BK395"/>
  <c r="J395"/>
  <c r="J76"/>
  <c r="P481"/>
  <c r="BK573"/>
  <c r="J573"/>
  <c r="J82"/>
  <c r="P599"/>
  <c i="3" r="P110"/>
  <c r="P109"/>
  <c i="5" r="P83"/>
  <c r="P82"/>
  <c r="P81"/>
  <c i="1" r="AU58"/>
  <c i="2" r="T108"/>
  <c r="P119"/>
  <c r="P171"/>
  <c r="T181"/>
  <c r="P281"/>
  <c r="T295"/>
  <c r="T356"/>
  <c r="T411"/>
  <c r="R466"/>
  <c r="T531"/>
  <c r="R552"/>
  <c r="R606"/>
  <c i="3" r="R83"/>
  <c r="R82"/>
  <c i="2" r="T134"/>
  <c r="T228"/>
  <c r="P316"/>
  <c r="BK378"/>
  <c r="J378"/>
  <c r="J74"/>
  <c r="BK388"/>
  <c r="J388"/>
  <c r="J75"/>
  <c r="T395"/>
  <c r="T481"/>
  <c r="T573"/>
  <c r="R599"/>
  <c i="3" r="BK110"/>
  <c r="J110"/>
  <c r="J62"/>
  <c i="5" r="R83"/>
  <c r="R82"/>
  <c r="R81"/>
  <c i="2" r="P134"/>
  <c r="R228"/>
  <c r="BK295"/>
  <c r="J295"/>
  <c r="J71"/>
  <c r="P356"/>
  <c r="BK411"/>
  <c r="J411"/>
  <c r="J77"/>
  <c r="T466"/>
  <c r="P531"/>
  <c r="P573"/>
  <c r="T606"/>
  <c i="3" r="BK83"/>
  <c i="4" r="P83"/>
  <c r="P82"/>
  <c r="P81"/>
  <c i="1" r="AU57"/>
  <c i="4" r="R83"/>
  <c r="R82"/>
  <c r="R81"/>
  <c i="5" r="T83"/>
  <c r="T82"/>
  <c r="T81"/>
  <c i="2" r="BK291"/>
  <c r="J291"/>
  <c r="J69"/>
  <c r="BK622"/>
  <c r="J622"/>
  <c r="J86"/>
  <c r="BK167"/>
  <c r="J167"/>
  <c r="J64"/>
  <c i="5" r="J52"/>
  <c r="F77"/>
  <c r="BE92"/>
  <c r="BE104"/>
  <c r="BE110"/>
  <c r="E71"/>
  <c r="J78"/>
  <c r="J77"/>
  <c r="BE88"/>
  <c r="BE100"/>
  <c r="BE102"/>
  <c r="BE114"/>
  <c i="4" r="BK82"/>
  <c r="BK81"/>
  <c r="J81"/>
  <c r="J59"/>
  <c i="5" r="BE84"/>
  <c r="BE86"/>
  <c r="BE112"/>
  <c r="F55"/>
  <c r="BE96"/>
  <c r="BE106"/>
  <c r="BE108"/>
  <c r="BE98"/>
  <c r="BE90"/>
  <c r="BE94"/>
  <c r="BE115"/>
  <c i="4" r="F54"/>
  <c r="J75"/>
  <c r="J78"/>
  <c r="BE87"/>
  <c r="BE88"/>
  <c r="BE93"/>
  <c r="BE94"/>
  <c r="BE95"/>
  <c i="3" r="J83"/>
  <c r="J60"/>
  <c r="BK109"/>
  <c r="J109"/>
  <c r="J61"/>
  <c i="4" r="E71"/>
  <c r="F55"/>
  <c r="BE91"/>
  <c r="BE89"/>
  <c r="J77"/>
  <c r="BE96"/>
  <c r="BE86"/>
  <c r="BE84"/>
  <c i="3" r="E48"/>
  <c r="F55"/>
  <c r="BE103"/>
  <c r="BE111"/>
  <c r="BE120"/>
  <c r="BE134"/>
  <c r="F54"/>
  <c r="J78"/>
  <c r="BE117"/>
  <c r="BE118"/>
  <c r="BE132"/>
  <c r="BE135"/>
  <c i="2" r="BK621"/>
  <c r="J621"/>
  <c r="J85"/>
  <c i="3" r="BE105"/>
  <c r="BE107"/>
  <c r="BE129"/>
  <c r="BE130"/>
  <c i="2" r="BK294"/>
  <c r="J294"/>
  <c r="J70"/>
  <c i="3" r="BE95"/>
  <c r="BE97"/>
  <c r="BE99"/>
  <c r="BE101"/>
  <c r="BE113"/>
  <c r="BE115"/>
  <c r="BE136"/>
  <c r="J52"/>
  <c r="J79"/>
  <c r="BE90"/>
  <c r="BE127"/>
  <c i="2" r="J108"/>
  <c r="J61"/>
  <c i="3" r="BE84"/>
  <c r="BE86"/>
  <c r="BE88"/>
  <c r="BE92"/>
  <c r="BE93"/>
  <c r="BE121"/>
  <c r="BE123"/>
  <c r="BE125"/>
  <c i="1" r="BC55"/>
  <c r="BB55"/>
  <c r="AW55"/>
  <c i="2" r="E48"/>
  <c r="J52"/>
  <c r="F54"/>
  <c r="J54"/>
  <c r="F55"/>
  <c r="BE109"/>
  <c r="BE114"/>
  <c r="BE117"/>
  <c r="BE120"/>
  <c r="BE125"/>
  <c r="BE128"/>
  <c r="BE131"/>
  <c r="BE135"/>
  <c r="BE138"/>
  <c r="BE141"/>
  <c r="BE142"/>
  <c r="BE145"/>
  <c r="BE150"/>
  <c r="BE152"/>
  <c r="BE154"/>
  <c r="BE156"/>
  <c r="BE157"/>
  <c r="BE158"/>
  <c r="BE161"/>
  <c r="BE164"/>
  <c r="BE168"/>
  <c r="BE172"/>
  <c r="BE175"/>
  <c r="BE177"/>
  <c r="BE179"/>
  <c r="BE182"/>
  <c r="BE185"/>
  <c r="BE188"/>
  <c r="BE191"/>
  <c r="BE196"/>
  <c r="BE199"/>
  <c r="BE202"/>
  <c r="BE204"/>
  <c r="BE207"/>
  <c r="BE210"/>
  <c r="BE212"/>
  <c r="BE215"/>
  <c r="BE218"/>
  <c r="BE220"/>
  <c r="BE222"/>
  <c r="BE225"/>
  <c r="BE229"/>
  <c r="BE231"/>
  <c r="BE233"/>
  <c r="BE236"/>
  <c r="BE239"/>
  <c r="BE241"/>
  <c r="BE243"/>
  <c r="BE245"/>
  <c r="BE247"/>
  <c r="BE249"/>
  <c r="BE252"/>
  <c r="BE255"/>
  <c r="BE258"/>
  <c r="BE261"/>
  <c r="BE264"/>
  <c r="BE268"/>
  <c r="BE271"/>
  <c r="BE273"/>
  <c r="BE277"/>
  <c r="BE279"/>
  <c r="BE282"/>
  <c r="BE284"/>
  <c r="BE286"/>
  <c r="BE289"/>
  <c r="BE292"/>
  <c r="BE296"/>
  <c r="BE299"/>
  <c r="BE301"/>
  <c r="BE304"/>
  <c r="BE309"/>
  <c r="BE314"/>
  <c r="BE317"/>
  <c r="BE320"/>
  <c r="BE322"/>
  <c r="BE324"/>
  <c r="BE326"/>
  <c r="BE328"/>
  <c r="BE330"/>
  <c r="BE332"/>
  <c r="BE334"/>
  <c r="BE337"/>
  <c r="BE340"/>
  <c r="BE343"/>
  <c r="BE345"/>
  <c r="BE347"/>
  <c r="BE349"/>
  <c r="BE352"/>
  <c r="BE354"/>
  <c r="BE357"/>
  <c r="BE360"/>
  <c r="BE365"/>
  <c r="BE367"/>
  <c r="BE369"/>
  <c r="BE371"/>
  <c r="BE374"/>
  <c r="BE376"/>
  <c r="BE379"/>
  <c r="BE381"/>
  <c r="BE383"/>
  <c r="BE384"/>
  <c r="BE386"/>
  <c r="BE389"/>
  <c r="BE391"/>
  <c r="BE393"/>
  <c r="BE396"/>
  <c r="BE399"/>
  <c r="BE401"/>
  <c r="BE404"/>
  <c r="BE407"/>
  <c r="BE409"/>
  <c r="BE412"/>
  <c r="BE415"/>
  <c r="BE418"/>
  <c r="BE423"/>
  <c r="BE426"/>
  <c r="BE428"/>
  <c r="BE430"/>
  <c r="BE433"/>
  <c r="BE436"/>
  <c r="BE439"/>
  <c r="BE442"/>
  <c r="BE447"/>
  <c r="BE450"/>
  <c r="BE453"/>
  <c r="BE456"/>
  <c r="BE458"/>
  <c r="BE460"/>
  <c r="BE462"/>
  <c r="BE464"/>
  <c r="BE467"/>
  <c r="BE470"/>
  <c r="BE471"/>
  <c r="BE473"/>
  <c r="BE474"/>
  <c r="BE477"/>
  <c r="BE479"/>
  <c r="BE482"/>
  <c r="BE485"/>
  <c r="BE487"/>
  <c r="BE489"/>
  <c r="BE494"/>
  <c r="BE499"/>
  <c r="BE500"/>
  <c r="BE501"/>
  <c r="BE503"/>
  <c r="BE505"/>
  <c r="BE506"/>
  <c r="BE508"/>
  <c r="BE511"/>
  <c r="BE512"/>
  <c r="BE513"/>
  <c r="BE518"/>
  <c r="BE520"/>
  <c r="BE522"/>
  <c r="BE525"/>
  <c r="BE527"/>
  <c r="BE529"/>
  <c r="BE532"/>
  <c r="BE534"/>
  <c r="BE536"/>
  <c r="BE539"/>
  <c r="BE541"/>
  <c r="BE544"/>
  <c r="BE546"/>
  <c r="BE548"/>
  <c r="BE550"/>
  <c r="BE553"/>
  <c r="BE556"/>
  <c r="BE558"/>
  <c r="BE564"/>
  <c r="BE567"/>
  <c r="BE569"/>
  <c r="BE571"/>
  <c r="BE574"/>
  <c r="BE580"/>
  <c r="BE582"/>
  <c r="BE584"/>
  <c r="BE586"/>
  <c r="BE588"/>
  <c r="BE590"/>
  <c r="BE592"/>
  <c r="BE597"/>
  <c r="BE600"/>
  <c r="BE603"/>
  <c r="BE607"/>
  <c r="BE609"/>
  <c r="BE611"/>
  <c r="BE613"/>
  <c r="BE615"/>
  <c r="BE617"/>
  <c r="BE619"/>
  <c r="BE623"/>
  <c i="1" r="BA55"/>
  <c r="BD55"/>
  <c i="3" r="F36"/>
  <c i="1" r="BC56"/>
  <c i="3" r="J34"/>
  <c i="1" r="AW56"/>
  <c i="4" r="F37"/>
  <c i="1" r="BD57"/>
  <c i="3" r="F35"/>
  <c i="1" r="BB56"/>
  <c i="5" r="J34"/>
  <c i="1" r="AW58"/>
  <c i="5" r="F37"/>
  <c i="1" r="BD58"/>
  <c i="5" r="F35"/>
  <c i="1" r="BB58"/>
  <c i="4" r="F34"/>
  <c i="1" r="BA57"/>
  <c i="3" r="F37"/>
  <c i="1" r="BD56"/>
  <c i="4" r="F36"/>
  <c i="1" r="BC57"/>
  <c i="5" r="F34"/>
  <c i="1" r="BA58"/>
  <c i="3" r="F34"/>
  <c i="1" r="BA56"/>
  <c i="4" r="F35"/>
  <c i="1" r="BB57"/>
  <c i="4" r="J34"/>
  <c i="1" r="AW57"/>
  <c i="5" r="F36"/>
  <c i="1" r="BC58"/>
  <c i="2" l="1" r="P107"/>
  <c r="P294"/>
  <c i="3" r="T82"/>
  <c i="2" r="R107"/>
  <c r="T294"/>
  <c r="T107"/>
  <c r="T106"/>
  <c i="3" r="P82"/>
  <c i="1" r="AU56"/>
  <c i="2" r="R294"/>
  <c r="BK107"/>
  <c r="J107"/>
  <c r="J60"/>
  <c i="5" r="BK82"/>
  <c r="J82"/>
  <c r="J60"/>
  <c i="4" r="J82"/>
  <c r="J60"/>
  <c i="3" r="BK82"/>
  <c r="J82"/>
  <c r="J59"/>
  <c i="5" r="F33"/>
  <c i="1" r="AZ58"/>
  <c i="4" r="F33"/>
  <c i="1" r="AZ57"/>
  <c i="4" r="J30"/>
  <c i="1" r="AG57"/>
  <c r="BA54"/>
  <c r="W30"/>
  <c i="2" r="F33"/>
  <c i="1" r="AZ55"/>
  <c i="3" r="F33"/>
  <c i="1" r="AZ56"/>
  <c i="4" r="J33"/>
  <c i="1" r="AV57"/>
  <c r="AT57"/>
  <c i="3" r="J33"/>
  <c i="1" r="AV56"/>
  <c r="AT56"/>
  <c r="BC54"/>
  <c r="W32"/>
  <c i="5" r="J33"/>
  <c i="1" r="AV58"/>
  <c r="AT58"/>
  <c r="BD54"/>
  <c r="W33"/>
  <c i="2" r="J33"/>
  <c i="1" r="AV55"/>
  <c r="AT55"/>
  <c r="BB54"/>
  <c r="W31"/>
  <c i="2" l="1" r="R106"/>
  <c r="P106"/>
  <c i="1" r="AU55"/>
  <c i="2" r="BK106"/>
  <c r="J106"/>
  <c r="J59"/>
  <c i="5" r="BK81"/>
  <c r="J81"/>
  <c r="J59"/>
  <c i="1" r="AN57"/>
  <c i="4" r="J39"/>
  <c i="1" r="AY54"/>
  <c r="AZ54"/>
  <c r="W29"/>
  <c i="2" r="J30"/>
  <c i="1" r="AG55"/>
  <c i="3" r="J30"/>
  <c i="1" r="AG56"/>
  <c r="AN56"/>
  <c r="AX54"/>
  <c r="AW54"/>
  <c r="AK30"/>
  <c r="AU54"/>
  <c i="3" l="1" r="J39"/>
  <c i="2" r="J39"/>
  <c i="1" r="AN55"/>
  <c i="5" r="J30"/>
  <c i="1" r="AG58"/>
  <c r="AG54"/>
  <c r="AK26"/>
  <c r="AV54"/>
  <c r="AK29"/>
  <c r="AK35"/>
  <c i="5" l="1" r="J39"/>
  <c i="1" r="AN58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<sst xmlns="http://schemas.openxmlformats.org/spreadsheetml/2006/main">
  <si>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</si>
  <si>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</si>
  <si>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</si>
  <si>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</si>
  <si>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</si>
  <si>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{d5a13daf-2692-4dbe-9ed9-7602a6f2dfbe}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</si>
  <si>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</si>
  <si>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</si>
  <si>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</si>
  <si>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</si>
  <si>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</si>
  <si>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</si>
  <si>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</si>
  <si>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</si>
  <si>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2022/011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</si>
  <si>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</si>
  <si>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</si>
  <si>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výtahu v budově gymnázia</t>
  </si>
  <si>
    <t>KSO:</t>
  </si>
  <si>
    <t>801 32 42</t>
  </si>
  <si>
    <t>CC-CZ:</t>
  </si>
  <si>
    <t>12631</t>
  </si>
  <si>
    <t>Místo:</t>
  </si>
  <si>
    <t>Mládežníků 1115, Rokycany</t>
  </si>
  <si>
    <t>Datum:</t>
  </si>
  <si>
    <t>13. 9. 2022</t>
  </si>
  <si>
    <t>CZ-CPV:</t>
  </si>
  <si>
    <t>45000000-7</t>
  </si>
  <si>
    <t>CZ-CPA:</t>
  </si>
  <si>
    <t>41.00.28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</si>
  <si>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</si>
  <si>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</si>
  <si>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</si>
  <si>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</si>
  <si>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</si>
  <si>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</si>
  <si>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</si>
  <si>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</si>
  <si>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</si>
  <si>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</si>
  <si>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Area Projekt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</si>
  <si>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</si>
  <si>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</si>
  <si>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</si>
  <si>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</si>
  <si>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</si>
  <si>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</si>
  <si>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</si>
  <si>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</si>
  <si>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</si>
  <si>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</si>
  <si>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</si>
  <si>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</si>
  <si>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</si>
  <si>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</si>
  <si>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</si>
  <si>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</si>
  <si>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</si>
  <si>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</si>
  <si>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</si>
  <si>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</si>
  <si>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</si>
  <si>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</si>
  <si>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</si>
  <si>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</si>
  <si>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</si>
  <si>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</si>
  <si>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</si>
  <si>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</si>
  <si>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</si>
  <si>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</si>
  <si>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</si>
  <si>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</si>
  <si>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</si>
  <si>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</si>
  <si>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</si>
  <si>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</si>
  <si>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</si>
  <si>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</si>
  <si>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</si>
  <si>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</si>
  <si>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</si>
  <si>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</si>
  <si>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</t>
  </si>
  <si>
    <t>STA</t>
  </si>
  <si>
    <t>1</t>
  </si>
  <si>
    <t>{566d2b90-e918-4748-996f-d7c57f8ca790}</t>
  </si>
  <si>
    <t>2</t>
  </si>
  <si>
    <t>02</t>
  </si>
  <si>
    <t>Silnoproud</t>
  </si>
  <si>
    <t>{7076f8b3-b5ff-42bd-9cc8-6459700e74cd}</t>
  </si>
  <si>
    <t>03</t>
  </si>
  <si>
    <t>Technologie výtahu</t>
  </si>
  <si>
    <t>{de01bbdf-8663-472a-ba8b-f5b2dc7141bd}</t>
  </si>
  <si>
    <t>04</t>
  </si>
  <si>
    <t>Ostatní a vedlejší náklady</t>
  </si>
  <si>
    <t>VON</t>
  </si>
  <si>
    <t>{f3762a7b-a2f1-4428-a407-6f3ff3fe68bd}</t>
  </si>
  <si>
    <t>KRYCÍ LIST SOUPISU PRACÍ</t>
  </si>
  <si>
    <t>Objekt:</t>
  </si>
  <si>
    <t>01 - 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</si>
  <si>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</si>
  <si>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</si>
  <si>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</si>
  <si>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</si>
  <si>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</si>
  <si>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</si>
  <si>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</si>
  <si>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</si>
  <si>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</si>
  <si>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</si>
  <si>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</si>
  <si>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</si>
  <si>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</si>
  <si>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</si>
  <si>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</si>
  <si>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</si>
  <si>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</si>
  <si>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</si>
  <si>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</si>
  <si>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</si>
  <si>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</si>
  <si>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</si>
  <si>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</si>
  <si>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</si>
  <si>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</si>
  <si>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</si>
  <si>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</si>
  <si>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</si>
  <si>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HZS - Hodinové zúčtovací sazby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</si>
  <si>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</si>
  <si>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</si>
  <si>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</si>
  <si>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</si>
  <si>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</si>
  <si>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</si>
  <si>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</si>
  <si>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</si>
  <si>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</si>
  <si>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</si>
  <si>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</si>
  <si>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</si>
  <si>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</si>
  <si>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</si>
  <si>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</si>
  <si>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</si>
  <si>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</si>
  <si>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</si>
  <si>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</si>
  <si>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</si>
  <si>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122151101</t>
  </si>
  <si>
    <t>Odkopávky a prokopávky nezapažené strojně v hornině třídy těžitelnosti I skupiny 1 a 2 do 20 m3</t>
  </si>
  <si>
    <t>m3</t>
  </si>
  <si>
    <t>CS ÚRS 2022 02</t>
  </si>
  <si>
    <t>4</t>
  </si>
  <si>
    <t>-376374431</t>
  </si>
  <si>
    <t>Online PSC</t>
  </si>
  <si>
    <t>https://podminky.urs.cz/item/CS_URS_2022_02/122151101</t>
  </si>
  <si>
    <t>VV</t>
  </si>
  <si>
    <t>"pro rozšíření chodníku" 25,00*0,25</t>
  </si>
  <si>
    <t>"okapový chodník" 4,50*0,15</t>
  </si>
  <si>
    <t>Součet</t>
  </si>
  <si>
    <t>132251101</t>
  </si>
  <si>
    <t>Hloubení nezapažených rýh šířky do 800 mm strojně s urovnáním dna do předepsaného profilu a spádu v hornině třídy těžitelnosti I skupiny 3 do 20 m3</t>
  </si>
  <si>
    <t>-1025473422</t>
  </si>
  <si>
    <t>https://podminky.urs.cz/item/CS_URS_2022_02/132251101</t>
  </si>
  <si>
    <t>"pro základ nového vstupu" (4,72*2+3,95)*0,75*0,87</t>
  </si>
  <si>
    <t>3</t>
  </si>
  <si>
    <t>171111111</t>
  </si>
  <si>
    <t>Hutnění zeminy pro spodní stavbu železnic tloušťky vrstvy do 20 cm</t>
  </si>
  <si>
    <t>m2</t>
  </si>
  <si>
    <t>-460643191</t>
  </si>
  <si>
    <t>https://podminky.urs.cz/item/CS_URS_2022_02/171111111</t>
  </si>
  <si>
    <t>Zakládání</t>
  </si>
  <si>
    <t>271542211</t>
  </si>
  <si>
    <t>Podsyp pod základové konstrukce se zhutněním a urovnáním povrchu ze štěrkodrtě netříděné</t>
  </si>
  <si>
    <t>68593075</t>
  </si>
  <si>
    <t>https://podminky.urs.cz/item/CS_URS_2022_02/271542211</t>
  </si>
  <si>
    <t>"pod podlahu vstupu" 4,22*2,94*0,15</t>
  </si>
  <si>
    <t>"klíny k pasům" (4,72*2+3,95)*0,50*0,30</t>
  </si>
  <si>
    <t>5</t>
  </si>
  <si>
    <t>272313711</t>
  </si>
  <si>
    <t>Základy z betonu prostého klenby z betonu kamenem neprokládaného tř. C 20/25</t>
  </si>
  <si>
    <t>-76466208</t>
  </si>
  <si>
    <t>https://podminky.urs.cz/item/CS_URS_2022_02/272313711</t>
  </si>
  <si>
    <t>"nový vstup" (4,72*2+3,90)*0,50*0,30</t>
  </si>
  <si>
    <t>6</t>
  </si>
  <si>
    <t>279113144</t>
  </si>
  <si>
    <t>Základové zdi z tvárnic ztraceného bednění včetně výplně z betonu bez zvláštních nároků na vliv prostředí třídy C 20/25, tloušťky zdiva přes 250 do 300 mm</t>
  </si>
  <si>
    <t>1466523292</t>
  </si>
  <si>
    <t>https://podminky.urs.cz/item/CS_URS_2022_02/279113144</t>
  </si>
  <si>
    <t>"nový vstup" (4,72*2+3,95)*0,50</t>
  </si>
  <si>
    <t>7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</si>
  <si>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</si>
  <si>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</si>
  <si>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t</t>
  </si>
  <si>
    <t>-1802140555</t>
  </si>
  <si>
    <t>https://podminky.urs.cz/item/CS_URS_2022_02/279361821</t>
  </si>
  <si>
    <t>"základ do tvarovek" (4,72*2+3,95)*4*0,0037*1,15</t>
  </si>
  <si>
    <t>Svislé a kompletní konstrukce</t>
  </si>
  <si>
    <t>8</t>
  </si>
  <si>
    <t>310279842</t>
  </si>
  <si>
    <t>Zazdívka otvorů ve zdivu nadzákladovém nepálenými tvárnicemi plochy přes 1 m2 do 4 m2 , ve zdi tl. do 300 mm</t>
  </si>
  <si>
    <t>-2115064685</t>
  </si>
  <si>
    <t>https://podminky.urs.cz/item/CS_URS_2022_02/310279842</t>
  </si>
  <si>
    <t>"dveřní otvor mezi výtahem a šachtou" 1,10*2,10*0,30</t>
  </si>
  <si>
    <t>9</t>
  </si>
  <si>
    <t>317234410</t>
  </si>
  <si>
    <t>Vyzdívka mezi nosníky cihlami pálenými na maltu cementovou</t>
  </si>
  <si>
    <t>-2033250469</t>
  </si>
  <si>
    <t>https://podminky.urs.cz/item/CS_URS_2022_02/317234410</t>
  </si>
  <si>
    <t>1,5*0,45*0,15</t>
  </si>
  <si>
    <t>10</t>
  </si>
  <si>
    <t>M</t>
  </si>
  <si>
    <t>58564100</t>
  </si>
  <si>
    <t>směs suchá maltová výplňová cementová expanzivní</t>
  </si>
  <si>
    <t>kg</t>
  </si>
  <si>
    <t>149390678</t>
  </si>
  <si>
    <t>11</t>
  </si>
  <si>
    <t>317944323</t>
  </si>
  <si>
    <t>Válcované nosníky dodatečně osazované do připravených otvorů bez zazdění hlav č. 14 až 22</t>
  </si>
  <si>
    <t>1288016972</t>
  </si>
  <si>
    <t>https://podminky.urs.cz/item/CS_URS_2022_02/317944323</t>
  </si>
  <si>
    <t>"pro výtahové dveře" 0,0129*1,5*3</t>
  </si>
  <si>
    <t>12</t>
  </si>
  <si>
    <t>337173110</t>
  </si>
  <si>
    <t>Montáž ocelové konstrukce skeletu budov počtu podlaží 1 až 2</t>
  </si>
  <si>
    <t>1055966398</t>
  </si>
  <si>
    <t>https://podminky.urs.cz/item/CS_URS_2022_02/337173110</t>
  </si>
  <si>
    <t>"kce z HEB 120 sloupy"(3,15*5)*0,0267</t>
  </si>
  <si>
    <t>"kce z HEB 120 strop"((3,74*4)+(4,6*2))*0,0267</t>
  </si>
  <si>
    <t>13</t>
  </si>
  <si>
    <t>13010972</t>
  </si>
  <si>
    <t>ocel profilová jakost S235JR (11 375) průřez HEB 120</t>
  </si>
  <si>
    <t>243910127</t>
  </si>
  <si>
    <t>1,066*1,05 'Přepočtené koeficientem množství</t>
  </si>
  <si>
    <t>14</t>
  </si>
  <si>
    <t>13010972R1</t>
  </si>
  <si>
    <t>spojovací materiál</t>
  </si>
  <si>
    <t>-368200164</t>
  </si>
  <si>
    <t>0,15*1,05 'Přepočtené koeficientem množství</t>
  </si>
  <si>
    <t>13611228</t>
  </si>
  <si>
    <t>plech ocelový hladký jakost S235JR tl 10mm tabule</t>
  </si>
  <si>
    <t>1649253603</t>
  </si>
  <si>
    <t>"patní plechy" 7,85*0,30*0,30*0,01*7</t>
  </si>
  <si>
    <t>16</t>
  </si>
  <si>
    <t>54879033</t>
  </si>
  <si>
    <t>kotva průvleková pro střední zatížení se šestihrannou hlavou, PZ M10 dl 130mm</t>
  </si>
  <si>
    <t>kus</t>
  </si>
  <si>
    <t>436638690</t>
  </si>
  <si>
    <t>17</t>
  </si>
  <si>
    <t>337173110R1</t>
  </si>
  <si>
    <t>Provedení rmových rohů ocelové konstrukce včetně materiálu</t>
  </si>
  <si>
    <t>ks</t>
  </si>
  <si>
    <t>1910402174</t>
  </si>
  <si>
    <t>18</t>
  </si>
  <si>
    <t>342151111</t>
  </si>
  <si>
    <t>Montáž opláštění stěn ocelové konstrukce ze sendvičových panelů šroubovaných, výšky budovy do 6 m</t>
  </si>
  <si>
    <t>1491075827</t>
  </si>
  <si>
    <t>https://podminky.urs.cz/item/CS_URS_2022_02/342151111</t>
  </si>
  <si>
    <t>"fasáda vstup" (2,20+4,06+4,70)*3,85-1,5*3,09*2</t>
  </si>
  <si>
    <t>19</t>
  </si>
  <si>
    <t>55324763</t>
  </si>
  <si>
    <t>panel sendvičový stěnový vnější, izolace minerální vlna, skryté kotvení, U 0,27W/m2K, modulová/celková š 1000/1054mm tl 160mm</t>
  </si>
  <si>
    <t>-208129698</t>
  </si>
  <si>
    <t>P</t>
  </si>
  <si>
    <t>Poznámka k položce:_x000d_
odstín antracit</t>
  </si>
  <si>
    <t>32,926*1,1 'Přepočtené koeficientem množství</t>
  </si>
  <si>
    <t>20</t>
  </si>
  <si>
    <t>346244381</t>
  </si>
  <si>
    <t>Plentování ocelových válcovaných nosníků jednostranné cihlami na maltu, výška stojiny do 200 mm</t>
  </si>
  <si>
    <t>484449426</t>
  </si>
  <si>
    <t>https://podminky.urs.cz/item/CS_URS_2022_02/346244381</t>
  </si>
  <si>
    <t>1,50*0,14*2</t>
  </si>
  <si>
    <t>Vodorovné konstrukce</t>
  </si>
  <si>
    <t>411354213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</si>
  <si>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0,75 mm</t>
  </si>
  <si>
    <t>-464387401</t>
  </si>
  <si>
    <t>https://podminky.urs.cz/item/CS_URS_2022_02/411354213</t>
  </si>
  <si>
    <t xml:space="preserve">"strop - spodní strana antracitm kladení pozitiv"3,8*4,6 </t>
  </si>
  <si>
    <t>Komunikace pozemní</t>
  </si>
  <si>
    <t>22</t>
  </si>
  <si>
    <t>564231011</t>
  </si>
  <si>
    <t>Podklad nebo podsyp ze štěrkopísku ŠP s rozprostřením, vlhčením a zhutněním plochy jednotlivě do 100 m2, po zhutnění tl. 100 mm</t>
  </si>
  <si>
    <t>-2102724610</t>
  </si>
  <si>
    <t>https://podminky.urs.cz/item/CS_URS_2022_02/564231011</t>
  </si>
  <si>
    <t>"okapový chodník " 4,50*2*0,50</t>
  </si>
  <si>
    <t>23</t>
  </si>
  <si>
    <t>564851011</t>
  </si>
  <si>
    <t>Podklad ze štěrkodrti ŠD s rozprostřením a zhutněním plochy jednotlivě do 100 m2, po zhutnění tl. 150 mm</t>
  </si>
  <si>
    <t>-426715547</t>
  </si>
  <si>
    <t>https://podminky.urs.cz/item/CS_URS_2022_02/564851011</t>
  </si>
  <si>
    <t>24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</si>
  <si>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</si>
  <si>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</si>
  <si>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-2100381585</t>
  </si>
  <si>
    <t>https://podminky.urs.cz/item/CS_URS_2022_02/596211110</t>
  </si>
  <si>
    <t>25</t>
  </si>
  <si>
    <t>59245018</t>
  </si>
  <si>
    <t>dlažba tvar obdélník betonová 200x100x60mm přírodní</t>
  </si>
  <si>
    <t>1200269320</t>
  </si>
  <si>
    <t>25*1,03 'Přepočtené koeficientem množství</t>
  </si>
  <si>
    <t>Úpravy povrchů, podlahy a osazování výplní</t>
  </si>
  <si>
    <t>26</t>
  </si>
  <si>
    <t>611315423</t>
  </si>
  <si>
    <t>Oprava vápenné omítky vnitřních ploch štukové dvouvrstvé, tloušťky do 20 mm a tloušťky štuku do 3 mm stropů, v rozsahu opravované plochy přes 30 do 50%</t>
  </si>
  <si>
    <t>204759197</t>
  </si>
  <si>
    <t>https://podminky.urs.cz/item/CS_URS_2022_02/611315423</t>
  </si>
  <si>
    <t>"strojovna " 2,2*4,2</t>
  </si>
  <si>
    <t>27</t>
  </si>
  <si>
    <t>612315225</t>
  </si>
  <si>
    <t>Vápenná omítka jednotlivých malých ploch štuková na stěnách, plochy jednotlivě přes 1,0 do 4 m2</t>
  </si>
  <si>
    <t>-284837641</t>
  </si>
  <si>
    <t>https://podminky.urs.cz/item/CS_URS_2022_02/612315225</t>
  </si>
  <si>
    <t>"dveřní otvor mezi výtahem a šachtou" 2</t>
  </si>
  <si>
    <t>28</t>
  </si>
  <si>
    <t>612315423</t>
  </si>
  <si>
    <t>Oprava vápenné omítky vnitřních ploch štukové dvouvrstvé, tloušťky do 20 mm a tloušťky štuku do 3 mm stěn, v rozsahu opravované plochy přes 30 do 50%</t>
  </si>
  <si>
    <t>-1647983597</t>
  </si>
  <si>
    <t>https://podminky.urs.cz/item/CS_URS_2022_02/612315423</t>
  </si>
  <si>
    <t>"strojovna" ( 2,20*2+4,20*2)*2,5</t>
  </si>
  <si>
    <t>29</t>
  </si>
  <si>
    <t>613311141</t>
  </si>
  <si>
    <t>Omítka vápenná vnitřních ploch nanášená ručně dvouvrstvá štuková, tloušťky jádrové omítky do 10 mm a tloušťky štuku do 3 mm svislých konstrukcí pilířů nebo sloupů</t>
  </si>
  <si>
    <t>-2124821228</t>
  </si>
  <si>
    <t>https://podminky.urs.cz/item/CS_URS_2022_02/613311141</t>
  </si>
  <si>
    <t>"spalety dveře výtah" 0,45*(2,15*2+1,20)</t>
  </si>
  <si>
    <t>"spalety dveře stávající výtah" 0,45*(2,70*2+1,15)</t>
  </si>
  <si>
    <t>30</t>
  </si>
  <si>
    <t>617315418</t>
  </si>
  <si>
    <t>Oprava vápenné omítky vnitřních ploch hladké, tloušťky do 20 mm, s celoplošným přeštukováním, tloušťky štuku do 3 mm, světlíků nebo výtahových šachet, v rozsahu opravované plochy přes 30 do 50%</t>
  </si>
  <si>
    <t>1401841186</t>
  </si>
  <si>
    <t>https://podminky.urs.cz/item/CS_URS_2022_02/617315418</t>
  </si>
  <si>
    <t>"vnitřní výtahová šachta" (2,1*2+1,6*2)*16,00</t>
  </si>
  <si>
    <t>31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</si>
  <si>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</si>
  <si>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</si>
  <si>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-1756526230</t>
  </si>
  <si>
    <t>https://podminky.urs.cz/item/CS_URS_2022_02/622211021</t>
  </si>
  <si>
    <t>"sokl vstup"(2,16+4,05+4,70)*0,50</t>
  </si>
  <si>
    <t>32</t>
  </si>
  <si>
    <t>28376423</t>
  </si>
  <si>
    <t>deska XPS hrana polodrážková a hladký povrch 300kPA tl 120mm</t>
  </si>
  <si>
    <t>-1476219642</t>
  </si>
  <si>
    <t>5,455*1,05 'Přepočtené koeficientem množství</t>
  </si>
  <si>
    <t>33</t>
  </si>
  <si>
    <t>622325207</t>
  </si>
  <si>
    <t>Oprava vápenocementové omítky vnějších ploch stupně členitosti 1 štukové stěn, v rozsahu opravované plochy přes 50 do 65%</t>
  </si>
  <si>
    <t>-622633147</t>
  </si>
  <si>
    <t>https://podminky.urs.cz/item/CS_URS_2022_02/622325207</t>
  </si>
  <si>
    <t>"výtahová šachta" (5,20+2*2,40)*17,80+6,20*3,00</t>
  </si>
  <si>
    <t>34</t>
  </si>
  <si>
    <t>629135102</t>
  </si>
  <si>
    <t>Vyrovnávací vrstva z cementové malty pod klempířskými prvky šířky přes 150 do 300 mm</t>
  </si>
  <si>
    <t>m</t>
  </si>
  <si>
    <t>-1471782598</t>
  </si>
  <si>
    <t>https://podminky.urs.cz/item/CS_URS_2022_02/629135102</t>
  </si>
  <si>
    <t>"strojovna" 5,20+3,20*2</t>
  </si>
  <si>
    <t>35</t>
  </si>
  <si>
    <t>629998888R1</t>
  </si>
  <si>
    <t>Zkouška soudržnosti podkladu pod ETICS</t>
  </si>
  <si>
    <t>-125448842</t>
  </si>
  <si>
    <t>"na každé fasádě 1 ks" 3</t>
  </si>
  <si>
    <t>36</t>
  </si>
  <si>
    <t>631311125</t>
  </si>
  <si>
    <t>Mazanina z betonu prostého bez zvýšených nároků na prostředí tl. přes 80 do 120 mm tř. C 20/25</t>
  </si>
  <si>
    <t>1009958476</t>
  </si>
  <si>
    <t>https://podminky.urs.cz/item/CS_URS_2022_02/631311125</t>
  </si>
  <si>
    <t>"nový vstup podkladní beton" 4,22*2,94*0,12</t>
  </si>
  <si>
    <t>37</t>
  </si>
  <si>
    <t>631362021</t>
  </si>
  <si>
    <t>Výztuž mazanin ze svařovaných sítí z drátů typu KARI</t>
  </si>
  <si>
    <t>-200599381</t>
  </si>
  <si>
    <t>https://podminky.urs.cz/item/CS_URS_2022_02/631362021</t>
  </si>
  <si>
    <t>4,22*2,94*0,006*1,20</t>
  </si>
  <si>
    <t>38</t>
  </si>
  <si>
    <t>56284714</t>
  </si>
  <si>
    <t>distanční lišta z umělé hmoty k pokládání výztuže 25 mm</t>
  </si>
  <si>
    <t>-333995664</t>
  </si>
  <si>
    <t>4*4,5</t>
  </si>
  <si>
    <t>39</t>
  </si>
  <si>
    <t>632450131</t>
  </si>
  <si>
    <t>Potěr cementový vyrovnávací ze suchých směsí v ploše o průměrné (střední) tl. od 10 do 20 mm</t>
  </si>
  <si>
    <t>-69035300</t>
  </si>
  <si>
    <t>https://podminky.urs.cz/item/CS_URS_2022_02/632450131</t>
  </si>
  <si>
    <t>40</t>
  </si>
  <si>
    <t>632450134</t>
  </si>
  <si>
    <t>Potěr cementový vyrovnávací ze suchých směsí v ploše o průměrné (střední) tl. přes 40 do 50 mm</t>
  </si>
  <si>
    <t>230667769</t>
  </si>
  <si>
    <t>https://podminky.urs.cz/item/CS_URS_2022_02/632450134</t>
  </si>
  <si>
    <t>17,20</t>
  </si>
  <si>
    <t>41</t>
  </si>
  <si>
    <t>637211112</t>
  </si>
  <si>
    <t>Okapový chodník z dlaždic betonových se zalitím spár cementovou maltou do cementové malty MC-10, tl. dlaždic 60 mm</t>
  </si>
  <si>
    <t>1952739783</t>
  </si>
  <si>
    <t>https://podminky.urs.cz/item/CS_URS_2022_02/637211112</t>
  </si>
  <si>
    <t>4,50*2*0,50</t>
  </si>
  <si>
    <t>Ostatní konstrukce a práce, bourání</t>
  </si>
  <si>
    <t>42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</si>
  <si>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</si>
  <si>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</si>
  <si>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-1577695446</t>
  </si>
  <si>
    <t>https://podminky.urs.cz/item/CS_URS_2022_02/916231213</t>
  </si>
  <si>
    <t>43</t>
  </si>
  <si>
    <t>59217017</t>
  </si>
  <si>
    <t>obrubník betonový chodníkový 1000x100x250mm</t>
  </si>
  <si>
    <t>806746431</t>
  </si>
  <si>
    <t>19*1,02 'Přepočtené koeficientem množství</t>
  </si>
  <si>
    <t>44</t>
  </si>
  <si>
    <t>941211112</t>
  </si>
  <si>
    <t>Montáž lešení řadového rámového lehkého pracovního s podlahami s provozním zatížením tř. 3 do 200 kg/m2 šířky tř. SW06 od 0,6 do 0,9 m, výšky přes 10 do 25 m</t>
  </si>
  <si>
    <t>-2115410351</t>
  </si>
  <si>
    <t>https://podminky.urs.cz/item/CS_URS_2022_02/941211112</t>
  </si>
  <si>
    <t>(5,20+2*2,40)*17,80+2*1,2*17,80</t>
  </si>
  <si>
    <t>45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</si>
  <si>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</si>
  <si>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</si>
  <si>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1958545386</t>
  </si>
  <si>
    <t>https://podminky.urs.cz/item/CS_URS_2022_02/941211211</t>
  </si>
  <si>
    <t>220,72*60 'Přepočtené koeficientem množství</t>
  </si>
  <si>
    <t>46</t>
  </si>
  <si>
    <t>941211312</t>
  </si>
  <si>
    <t>Odborná prohlídka lešení řadového rámového lehkého pracovního s podlahami s provozním zatížením tř. 3 do 200 kg/m2 šířky tř. SW06 od 0,6 do 0,9 m výšky do 25 m, celkové plochy do 500 m2 zakrytého sítí</t>
  </si>
  <si>
    <t>812132908</t>
  </si>
  <si>
    <t>https://podminky.urs.cz/item/CS_URS_2022_02/941211312</t>
  </si>
  <si>
    <t>47</t>
  </si>
  <si>
    <t>941211812</t>
  </si>
  <si>
    <t>Demontáž lešení řadového rámového lehkého pracovního s provozním zatížením tř. 3 do 200 kg/m2 šířky tř. SW06 od 0,6 do 0,9 m, výšky přes 10 do 25 m</t>
  </si>
  <si>
    <t>-1216881290</t>
  </si>
  <si>
    <t>https://podminky.urs.cz/item/CS_URS_2022_02/941211812</t>
  </si>
  <si>
    <t>48</t>
  </si>
  <si>
    <t>949311112</t>
  </si>
  <si>
    <t>Montáž lešení trubkového do šachet (výtahových, potrubních) o půdorysné ploše do 6 m2, výšky přes 10 do 20 m</t>
  </si>
  <si>
    <t>2018186702</t>
  </si>
  <si>
    <t>https://podminky.urs.cz/item/CS_URS_2022_02/949311112</t>
  </si>
  <si>
    <t>49</t>
  </si>
  <si>
    <t>949311211</t>
  </si>
  <si>
    <t>Montáž lešení trubkového do šachet (výtahových, potrubních) Příplatek za první a každý další den použití lešení k ceně -1111, -1112 nebo -1113</t>
  </si>
  <si>
    <t>305320707</t>
  </si>
  <si>
    <t>https://podminky.urs.cz/item/CS_URS_2022_02/949311211</t>
  </si>
  <si>
    <t>50</t>
  </si>
  <si>
    <t>949311812</t>
  </si>
  <si>
    <t>Demontáž lešení trubkového do šachet (výtahových, potrubních) o půdorysné ploše do 6 m2, výšky přes 10 do 20 m</t>
  </si>
  <si>
    <t>1001231055</t>
  </si>
  <si>
    <t>https://podminky.urs.cz/item/CS_URS_2022_02/949311812</t>
  </si>
  <si>
    <t>51</t>
  </si>
  <si>
    <t>953312112</t>
  </si>
  <si>
    <t>Vložky svislé do dilatačních spár z polystyrenových desek fasádních včetně dodání a osazení, v jakémkoliv zdivu přes 10 do 20 mm</t>
  </si>
  <si>
    <t>328288977</t>
  </si>
  <si>
    <t>https://podminky.urs.cz/item/CS_URS_2022_02/953312112</t>
  </si>
  <si>
    <t>"základ" 2,45*0,87</t>
  </si>
  <si>
    <t>52</t>
  </si>
  <si>
    <t>953331121</t>
  </si>
  <si>
    <t>Vložky svislé do dilatačních spár z lepenky natavením, včetně dodání a osazení, v jakémkoliv zdivu, těžké asfaltové pásy</t>
  </si>
  <si>
    <t>-568476537</t>
  </si>
  <si>
    <t>https://podminky.urs.cz/item/CS_URS_2022_02/953331121</t>
  </si>
  <si>
    <t>"základ" 0,60*0,87*2</t>
  </si>
  <si>
    <t>53</t>
  </si>
  <si>
    <t>968062355</t>
  </si>
  <si>
    <t>Vybourání dřevěných rámů oken s křídly, dveřních zárubní, vrat, stěn, ostění nebo obkladů rámů oken s křídly dvojitých, plochy do 2 m2</t>
  </si>
  <si>
    <t>1897112068</t>
  </si>
  <si>
    <t>https://podminky.urs.cz/item/CS_URS_2022_02/968062355</t>
  </si>
  <si>
    <t>"strojovna" 1,20*0,90</t>
  </si>
  <si>
    <t>54</t>
  </si>
  <si>
    <t>968062456</t>
  </si>
  <si>
    <t>Vybourání dřevěných rámů oken s křídly, dveřních zárubní, vrat, stěn, ostění nebo obkladů dveřních zárubní, plochy přes 2 m2</t>
  </si>
  <si>
    <t>-1138106798</t>
  </si>
  <si>
    <t>https://podminky.urs.cz/item/CS_URS_2022_02/968062456</t>
  </si>
  <si>
    <t>"výpln do výtahové šachty" 1,15*2,70</t>
  </si>
  <si>
    <t>55</t>
  </si>
  <si>
    <t>971033651</t>
  </si>
  <si>
    <t>Vybourání otvorů ve zdivu základovém nebo nadzákladovém z cihel, tvárnic, příčkovek z cihel pálených na maltu vápennou nebo vápenocementovou plochy do 4 m2, tl. do 600 mm</t>
  </si>
  <si>
    <t>-830448272</t>
  </si>
  <si>
    <t>https://podminky.urs.cz/item/CS_URS_2022_02/971033651</t>
  </si>
  <si>
    <t>"výtahové dveře" 1,10*2,15*0,45</t>
  </si>
  <si>
    <t>56</t>
  </si>
  <si>
    <t>974031155</t>
  </si>
  <si>
    <t>Vysekání rýh ve zdivu cihelném na maltu vápennou nebo vápenocementovou do hl. 100 mm a šířky do 200 mm</t>
  </si>
  <si>
    <t>-120627555</t>
  </si>
  <si>
    <t>https://podminky.urs.cz/item/CS_URS_2022_02/974031155</t>
  </si>
  <si>
    <t>"pro překlady nového dveřního otvoru pro výtahové dveře"</t>
  </si>
  <si>
    <t>1,5*3</t>
  </si>
  <si>
    <t>57</t>
  </si>
  <si>
    <t>978012161</t>
  </si>
  <si>
    <t>Otlučení vápenných nebo vápenocementových omítek vnitřních ploch stropů rákosovaných, v rozsahu přes 30 do 50 %</t>
  </si>
  <si>
    <t>1749097259</t>
  </si>
  <si>
    <t>https://podminky.urs.cz/item/CS_URS_2022_02/978012161</t>
  </si>
  <si>
    <t>9,24+32,00+118,40</t>
  </si>
  <si>
    <t>58</t>
  </si>
  <si>
    <t>978015361</t>
  </si>
  <si>
    <t>Otlučení vápenných nebo vápenocementových omítek vnějších ploch s vyškrabáním spar a s očištěním zdiva stupně členitosti 1 a 2, v rozsahu přes 30 do 50 %</t>
  </si>
  <si>
    <t>-1284811066</t>
  </si>
  <si>
    <t>https://podminky.urs.cz/item/CS_URS_2022_02/978015361</t>
  </si>
  <si>
    <t>59</t>
  </si>
  <si>
    <t>985131311</t>
  </si>
  <si>
    <t>Očištění ploch stěn, rubu kleneb a podlah ruční dočištění ocelovými kartáči</t>
  </si>
  <si>
    <t>-152945290</t>
  </si>
  <si>
    <t>https://podminky.urs.cz/item/CS_URS_2022_02/985131311</t>
  </si>
  <si>
    <t>"stávající plocha základu výtahov šachty z výkopu pro nový vstup"</t>
  </si>
  <si>
    <t>2,45*0,87</t>
  </si>
  <si>
    <t>60</t>
  </si>
  <si>
    <t>985131311R1</t>
  </si>
  <si>
    <t>Laserově gravírovaný znak české republiky na dveřní nadsvětlík</t>
  </si>
  <si>
    <t>-904285055</t>
  </si>
  <si>
    <t>Poznámka k položce:_x000d_
rozmer určen AD při provádění prací v proporcích nadsvětlíku._x000d_
viz výkresová část (pohledy, řezy)</t>
  </si>
  <si>
    <t>61</t>
  </si>
  <si>
    <t>985131311R2</t>
  </si>
  <si>
    <t>Laserově gravírovaný soubor znaků 50/50 mm pro slabozraké v= 900+1500 mm</t>
  </si>
  <si>
    <t>Kč</t>
  </si>
  <si>
    <t>-1840594769</t>
  </si>
  <si>
    <t>Poznámka k položce:_x000d_
Prosklené části dveřních křídel budou ve výšce 900 mm a 1500 mm kontrastně označeny proti pozadí pruhem značek 50/50 mm ve vzájemné vzdálenosti 150 mm jasné viditelnými proti pozadí.</t>
  </si>
  <si>
    <t>997</t>
  </si>
  <si>
    <t>Přesun sutě</t>
  </si>
  <si>
    <t>62</t>
  </si>
  <si>
    <t>997013115</t>
  </si>
  <si>
    <t>Vnitrostaveništní doprava suti a vybouraných hmot vodorovně do 50 m svisle s použitím mechanizace pro budovy a haly výšky přes 15 do 18 m</t>
  </si>
  <si>
    <t>-1673708544</t>
  </si>
  <si>
    <t>https://podminky.urs.cz/item/CS_URS_2022_02/997013115</t>
  </si>
  <si>
    <t>63</t>
  </si>
  <si>
    <t>997013501</t>
  </si>
  <si>
    <t>Odvoz suti a vybouraných hmot na skládku nebo meziskládku se složením, na vzdálenost do 1 km</t>
  </si>
  <si>
    <t>-246861049</t>
  </si>
  <si>
    <t>https://podminky.urs.cz/item/CS_URS_2022_02/997013501</t>
  </si>
  <si>
    <t>64</t>
  </si>
  <si>
    <t>997013509</t>
  </si>
  <si>
    <t>Odvoz suti a vybouraných hmot na skládku nebo meziskládku se složením, na vzdálenost Příplatek k ceně za každý další i započatý 1 km přes 1 km</t>
  </si>
  <si>
    <t>-1831251364</t>
  </si>
  <si>
    <t>https://podminky.urs.cz/item/CS_URS_2022_02/997013509</t>
  </si>
  <si>
    <t>11,897*10 'Přepočtené koeficientem množství</t>
  </si>
  <si>
    <t>65</t>
  </si>
  <si>
    <t>997013863</t>
  </si>
  <si>
    <t>Poplatek za uložení stavebního odpadu na recyklační skládce (skládkovné) cihelného zatříděného do Katalogu odpadů pod kódem 17 01 02</t>
  </si>
  <si>
    <t>-1637054762</t>
  </si>
  <si>
    <t>https://podminky.urs.cz/item/CS_URS_2022_02/997013863</t>
  </si>
  <si>
    <t>998</t>
  </si>
  <si>
    <t>Přesun hmot</t>
  </si>
  <si>
    <t>66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</si>
  <si>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</si>
  <si>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</si>
  <si>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-625921910</t>
  </si>
  <si>
    <t>https://podminky.urs.cz/item/CS_URS_2022_02/998011003</t>
  </si>
  <si>
    <t>PSV</t>
  </si>
  <si>
    <t>Práce a dodávky PSV</t>
  </si>
  <si>
    <t>711</t>
  </si>
  <si>
    <t>Izolace proti vodě, vlhkosti a plynům</t>
  </si>
  <si>
    <t>67</t>
  </si>
  <si>
    <t>711111001</t>
  </si>
  <si>
    <t>Provedení izolace proti zemní vlhkosti natěradly a tmely za studena na ploše vodorovné V nátěrem penetračním</t>
  </si>
  <si>
    <t>-1196815548</t>
  </si>
  <si>
    <t>https://podminky.urs.cz/item/CS_URS_2022_02/711111001</t>
  </si>
  <si>
    <t>"podlaha vstup" 4,72*3,94</t>
  </si>
  <si>
    <t>68</t>
  </si>
  <si>
    <t>11163150</t>
  </si>
  <si>
    <t>lak penetrační asfaltový</t>
  </si>
  <si>
    <t>-156329502</t>
  </si>
  <si>
    <t>18,597*0,00033 'Přepočtené koeficientem množství</t>
  </si>
  <si>
    <t>69</t>
  </si>
  <si>
    <t>711141559</t>
  </si>
  <si>
    <t>Provedení izolace proti zemní vlhkosti pásy přitavením NAIP na ploše vodorovné V</t>
  </si>
  <si>
    <t>-989524437</t>
  </si>
  <si>
    <t>https://podminky.urs.cz/item/CS_URS_2022_02/711141559</t>
  </si>
  <si>
    <t>70</t>
  </si>
  <si>
    <t>62855001</t>
  </si>
  <si>
    <t>pás asfaltový natavitelný modifikovaný SBS tl 4,0mm s vložkou z polyesterové rohože a spalitelnou PE fólií nebo jemnozrnným minerálním posypem na horním povrchu</t>
  </si>
  <si>
    <t>49829727</t>
  </si>
  <si>
    <t>18,597</t>
  </si>
  <si>
    <t>9,526</t>
  </si>
  <si>
    <t>28,123*1,1655 'Přepočtené koeficientem množství</t>
  </si>
  <si>
    <t>71</t>
  </si>
  <si>
    <t>711142559</t>
  </si>
  <si>
    <t>Provedení izolace proti zemní vlhkosti pásy přitavením NAIP na ploše svislé S</t>
  </si>
  <si>
    <t>-1264272481</t>
  </si>
  <si>
    <t>https://podminky.urs.cz/item/CS_URS_2022_02/711142559</t>
  </si>
  <si>
    <t>"zpětný spoj" (4,72*2+3,94*2)*0,35</t>
  </si>
  <si>
    <t>"zesílení rohy" (4,72*2+3,94*2)*0,20</t>
  </si>
  <si>
    <t>72</t>
  </si>
  <si>
    <t>998711103</t>
  </si>
  <si>
    <t>Přesun hmot pro izolace proti vodě, vlhkosti a plynům stanovený z hmotnosti přesunovaného materiálu vodorovná dopravní vzdálenost do 50 m v objektech výšky přes 12 do 60 m</t>
  </si>
  <si>
    <t>-1533106345</t>
  </si>
  <si>
    <t>https://podminky.urs.cz/item/CS_URS_2022_02/998711103</t>
  </si>
  <si>
    <t>712</t>
  </si>
  <si>
    <t>Povlakové krytiny</t>
  </si>
  <si>
    <t>73</t>
  </si>
  <si>
    <t>712311111</t>
  </si>
  <si>
    <t>Provedení povlakové krytiny střech plochých do 10° natěradly a tmely za studena nátěrem suspensí asfaltovou</t>
  </si>
  <si>
    <t>-91249303</t>
  </si>
  <si>
    <t>https://podminky.urs.cz/item/CS_URS_2022_02/712311111</t>
  </si>
  <si>
    <t>"Střecha" 3,8*4,60</t>
  </si>
  <si>
    <t>74</t>
  </si>
  <si>
    <t>11163346</t>
  </si>
  <si>
    <t>suspenze hydroizolační asfaltová</t>
  </si>
  <si>
    <t>-1571551538</t>
  </si>
  <si>
    <t>17,48*0,00105 'Přepočtené koeficientem množství</t>
  </si>
  <si>
    <t>75</t>
  </si>
  <si>
    <t>712331111</t>
  </si>
  <si>
    <t>Provedení povlakové krytiny střech plochých do 10° pásy na sucho podkladní samolepící asfaltový pás</t>
  </si>
  <si>
    <t>-1570542880</t>
  </si>
  <si>
    <t>https://podminky.urs.cz/item/CS_URS_2022_02/712331111</t>
  </si>
  <si>
    <t>76</t>
  </si>
  <si>
    <t>62852011</t>
  </si>
  <si>
    <t>pás asfaltový samolepicí modifikovaný SBS tl 3,0mm s vložkou ze skleněné rohože se spalitelnou fólií nebo jemnozrnným minerálním posypem nebo textilií na horním povrchu</t>
  </si>
  <si>
    <t>681812011</t>
  </si>
  <si>
    <t>17,48*1,1655 'Přepočtené koeficientem množství</t>
  </si>
  <si>
    <t>77</t>
  </si>
  <si>
    <t>712361701</t>
  </si>
  <si>
    <t>Provedení povlakové krytiny střech plochých do 10° fólií položenou volně s přilepením spojů</t>
  </si>
  <si>
    <t>-1435097832</t>
  </si>
  <si>
    <t>https://podminky.urs.cz/item/CS_URS_2022_02/712361701</t>
  </si>
  <si>
    <t>78</t>
  </si>
  <si>
    <t>28322011</t>
  </si>
  <si>
    <t>fólie hydroizolační střešní mPVC mechanicky kotvená tl 1,8mm šedá</t>
  </si>
  <si>
    <t>-1854779098</t>
  </si>
  <si>
    <t>17,48*1,15 'Přepočtené koeficientem množství</t>
  </si>
  <si>
    <t>79</t>
  </si>
  <si>
    <t>712363103</t>
  </si>
  <si>
    <t>Provedení povlakové krytiny střech plochých do 10° fólií ostatní činnosti při pokládání hydroizolačních fólií (materiál ve specifikaci) mechanické ukotvení talířovou hmoždinkou do prostého nebo železového betonu</t>
  </si>
  <si>
    <t>-1523360780</t>
  </si>
  <si>
    <t>https://podminky.urs.cz/item/CS_URS_2022_02/712363103</t>
  </si>
  <si>
    <t>80</t>
  </si>
  <si>
    <t>70921439</t>
  </si>
  <si>
    <t>kotvicí bod pro trapézové a sendvičových konstrukce dl 300mm</t>
  </si>
  <si>
    <t>375699215</t>
  </si>
  <si>
    <t>32*1,05 'Přepočtené koeficientem množství</t>
  </si>
  <si>
    <t>81</t>
  </si>
  <si>
    <t>712363373</t>
  </si>
  <si>
    <t>Povlakové krytiny střech plochých do 10° z tvarovaných poplastovaných lišt pro mPVC přítlačná lišta rš 70 mm</t>
  </si>
  <si>
    <t>1010727854</t>
  </si>
  <si>
    <t>https://podminky.urs.cz/item/CS_URS_2022_02/712363373</t>
  </si>
  <si>
    <t>"střecha" 2,60+4,06</t>
  </si>
  <si>
    <t>82</t>
  </si>
  <si>
    <t>712775911</t>
  </si>
  <si>
    <t>Ochrana vegetační střechy před mrazem zakrytí geotextilií včetně připevnění vegetačních ploch, sklon střechy do 5°</t>
  </si>
  <si>
    <t>-633392372</t>
  </si>
  <si>
    <t>https://podminky.urs.cz/item/CS_URS_2022_02/712775911</t>
  </si>
  <si>
    <t>3,8*4,6</t>
  </si>
  <si>
    <t>83</t>
  </si>
  <si>
    <t>712861702</t>
  </si>
  <si>
    <t>Provedení povlakové krytiny střech samostatným vytažením izolačního povlaku fólií na konstrukce převyšující úroveň střechy, přilepenou bodově</t>
  </si>
  <si>
    <t>-1303923585</t>
  </si>
  <si>
    <t>https://podminky.urs.cz/item/CS_URS_2022_02/712861702</t>
  </si>
  <si>
    <t>"přechody na svislé" (3,8*2+4,6*2)*0,3</t>
  </si>
  <si>
    <t>84</t>
  </si>
  <si>
    <t>-773159176</t>
  </si>
  <si>
    <t>5,04*1,2 'Přepočtené koeficientem množství</t>
  </si>
  <si>
    <t>85</t>
  </si>
  <si>
    <t>712964703</t>
  </si>
  <si>
    <t>Provedení povlakové krytiny střech fóliemi - ostatní práce zesílení koutů, rohů nebo hran fólií</t>
  </si>
  <si>
    <t>538357604</t>
  </si>
  <si>
    <t>https://podminky.urs.cz/item/CS_URS_2022_02/712964703</t>
  </si>
  <si>
    <t>86</t>
  </si>
  <si>
    <t>28322022</t>
  </si>
  <si>
    <t>fólie hydroizolační střešní mPVC nevyztužená určená na detaily tl 1,2mm barevná</t>
  </si>
  <si>
    <t>-1385103786</t>
  </si>
  <si>
    <t>4*0,6 'Přepočtené koeficientem množství</t>
  </si>
  <si>
    <t>87</t>
  </si>
  <si>
    <t>712997001</t>
  </si>
  <si>
    <t>Provedení povlakové krytiny střech - ostatní práce přilepení klínů do asfaltu</t>
  </si>
  <si>
    <t>-1222269369</t>
  </si>
  <si>
    <t>https://podminky.urs.cz/item/CS_URS_2022_02/712997001</t>
  </si>
  <si>
    <t>"roh vodorovná/svislá rovina"4,6+2,8*2</t>
  </si>
  <si>
    <t>88</t>
  </si>
  <si>
    <t>63152006</t>
  </si>
  <si>
    <t>klín atikový přechodný minerální plochých střech tl 60x60mm</t>
  </si>
  <si>
    <t>-1951448942</t>
  </si>
  <si>
    <t>10,2*1,15 'Přepočtené koeficientem množství</t>
  </si>
  <si>
    <t>89</t>
  </si>
  <si>
    <t>998712103</t>
  </si>
  <si>
    <t>Přesun hmot pro povlakové krytiny stanovený z hmotnosti přesunovaného materiálu vodorovná dopravní vzdálenost do 50 m v objektech výšky přes 12 do 24 m</t>
  </si>
  <si>
    <t>1949517836</t>
  </si>
  <si>
    <t>https://podminky.urs.cz/item/CS_URS_2022_02/998712103</t>
  </si>
  <si>
    <t>713</t>
  </si>
  <si>
    <t>Izolace tepelné</t>
  </si>
  <si>
    <t>90</t>
  </si>
  <si>
    <t>713110811</t>
  </si>
  <si>
    <t>Odstranění tepelné izolace stropů nebo podhledů z rohoží, pásů, dílců, desek, bloků volně kladených z vláknitých materiálů suchých, tloušťka izolace do 100 mm</t>
  </si>
  <si>
    <t>-330706341</t>
  </si>
  <si>
    <t>https://podminky.urs.cz/item/CS_URS_2022_02/713110811</t>
  </si>
  <si>
    <t>"strojovna" 2,2*4,2</t>
  </si>
  <si>
    <t>91</t>
  </si>
  <si>
    <t>713111111</t>
  </si>
  <si>
    <t>Montáž tepelné izolace stropů rohožemi, pásy, dílci, deskami, bloky (izolační materiál ve specifikaci) vrchem bez překrytí lepenkou kladenými volně</t>
  </si>
  <si>
    <t>383001843</t>
  </si>
  <si>
    <t>https://podminky.urs.cz/item/CS_URS_2022_02/713111111</t>
  </si>
  <si>
    <t>"MW" 17,480*2</t>
  </si>
  <si>
    <t>"EPS 100" 17,40*2</t>
  </si>
  <si>
    <t>92</t>
  </si>
  <si>
    <t>63141432</t>
  </si>
  <si>
    <t>deska tepelně izolační minerální plovoucích podlah λ=0,033-0,035 tl 30mm</t>
  </si>
  <si>
    <t>198411827</t>
  </si>
  <si>
    <t>34,96*1,05 'Přepočtené koeficientem množství</t>
  </si>
  <si>
    <t>93</t>
  </si>
  <si>
    <t>28372204</t>
  </si>
  <si>
    <t>deska EPS 100 kašírovaná asfaltovým pásem V60 S35 tl 100mm</t>
  </si>
  <si>
    <t>-1615233744</t>
  </si>
  <si>
    <t>94</t>
  </si>
  <si>
    <t>28376141</t>
  </si>
  <si>
    <t>klín izolační EPS 100 spád do 5%</t>
  </si>
  <si>
    <t>-395566635</t>
  </si>
  <si>
    <t>17,48*0,07</t>
  </si>
  <si>
    <t>95</t>
  </si>
  <si>
    <t>363327011</t>
  </si>
  <si>
    <t>96</t>
  </si>
  <si>
    <t>63152104</t>
  </si>
  <si>
    <t>pás tepelně izolační univerzální λ=0,032-0,033 tl 160mm</t>
  </si>
  <si>
    <t>-854169553</t>
  </si>
  <si>
    <t>9,24*1,05 'Přepočtené koeficientem množství</t>
  </si>
  <si>
    <t>97</t>
  </si>
  <si>
    <t>998713103</t>
  </si>
  <si>
    <t>Přesun hmot pro izolace tepelné stanovený z hmotnosti přesunovaného materiálu vodorovná dopravní vzdálenost do 50 m v objektech výšky přes 12 m do 24 m</t>
  </si>
  <si>
    <t>1364789075</t>
  </si>
  <si>
    <t>https://podminky.urs.cz/item/CS_URS_2022_02/998713103</t>
  </si>
  <si>
    <t>741</t>
  </si>
  <si>
    <t>Elektroinstalace - silnoproud</t>
  </si>
  <si>
    <t>98</t>
  </si>
  <si>
    <t>741410021</t>
  </si>
  <si>
    <t>Montáž uzemňovacího vedení s upevněním, propojením a připojením pomocí svorek v zemi s izolací spojů pásku průřezu do 120 mm2 v městské zástavbě</t>
  </si>
  <si>
    <t>-641256659</t>
  </si>
  <si>
    <t>https://podminky.urs.cz/item/CS_URS_2022_02/741410021</t>
  </si>
  <si>
    <t>99</t>
  </si>
  <si>
    <t>35442064</t>
  </si>
  <si>
    <t>pás zemnící 20x3mm FeZn</t>
  </si>
  <si>
    <t>1205601878</t>
  </si>
  <si>
    <t>22*1,1 'Přepočtené koeficientem množství</t>
  </si>
  <si>
    <t>100</t>
  </si>
  <si>
    <t>35441986</t>
  </si>
  <si>
    <t>svorka odbočovací a spojovací pro pásek 30x4mm, FeZn</t>
  </si>
  <si>
    <t>-539111025</t>
  </si>
  <si>
    <t>101</t>
  </si>
  <si>
    <t>741810001</t>
  </si>
  <si>
    <t>Zkoušky a prohlídky elektrických rozvodů a zařízení celková prohlídka a vyhotovení revizní zprávy pro objem montážních prací do 100 tis. Kč</t>
  </si>
  <si>
    <t>-2022140157</t>
  </si>
  <si>
    <t>https://podminky.urs.cz/item/CS_URS_2022_02/741810001</t>
  </si>
  <si>
    <t>102</t>
  </si>
  <si>
    <t>998741103</t>
  </si>
  <si>
    <t>Přesun hmot pro silnoproud stanovený z hmotnosti přesunovaného materiálu vodorovná dopravní vzdálenost do 50 m v objektech výšky přes 12 do 24 m</t>
  </si>
  <si>
    <t>-1050851308</t>
  </si>
  <si>
    <t>https://podminky.urs.cz/item/CS_URS_2022_02/998741103</t>
  </si>
  <si>
    <t>742</t>
  </si>
  <si>
    <t>Elektroinstalace - slaboproud</t>
  </si>
  <si>
    <t>103</t>
  </si>
  <si>
    <t>742350005</t>
  </si>
  <si>
    <t>Montáž zařízení pro tělesně postižené digitálního hlasového majáčku včetně nahrávaných zpráv</t>
  </si>
  <si>
    <t>CS ÚRS 2021 02</t>
  </si>
  <si>
    <t>1123841966</t>
  </si>
  <si>
    <t>https://podminky.urs.cz/item/CS_URS_2021_02/742350005</t>
  </si>
  <si>
    <t>104</t>
  </si>
  <si>
    <t>85648901R1</t>
  </si>
  <si>
    <t>Orientacní majáček s akustickou a světelnou signalizací</t>
  </si>
  <si>
    <t>-1425138421</t>
  </si>
  <si>
    <t xml:space="preserve">Poznámka k položce:_x000d_
Nad vchodovými dveřmi  bude osazen orientační majáček_x000d_
s akustickou a optickou signalizací. Trylek akustické signalizace bude ve formátu „ I-Á“._x000d_
</t>
  </si>
  <si>
    <t>105</t>
  </si>
  <si>
    <t>998742103</t>
  </si>
  <si>
    <t>Přesun hmot pro slaboproud stanovený z hmotnosti přesunovaného materiálu vodorovná dopravní vzdálenost do 50 m v objektech výšky přes 12 do 24 m</t>
  </si>
  <si>
    <t>-818784169</t>
  </si>
  <si>
    <t>https://podminky.urs.cz/item/CS_URS_2022_02/998742103</t>
  </si>
  <si>
    <t>762</t>
  </si>
  <si>
    <t>Konstrukce tesařské</t>
  </si>
  <si>
    <t>106</t>
  </si>
  <si>
    <t>762341275</t>
  </si>
  <si>
    <t>Montáž bednění střech rovných a šikmých sklonu do 60° s vyřezáním otvorů z desek dřevotřískových nebo dřevoštěpkových na pero a drážku</t>
  </si>
  <si>
    <t>-1766514718</t>
  </si>
  <si>
    <t>https://podminky.urs.cz/item/CS_URS_2022_02/762341275</t>
  </si>
  <si>
    <t>"strojovna" 3,5*5,2</t>
  </si>
  <si>
    <t>107</t>
  </si>
  <si>
    <t>60726265</t>
  </si>
  <si>
    <t>deska dřevoštěpková OSB 4 P+D nebroušená tl 22mm</t>
  </si>
  <si>
    <t>-792227440</t>
  </si>
  <si>
    <t>18,2*1,1 'Přepočtené koeficientem množství</t>
  </si>
  <si>
    <t>108</t>
  </si>
  <si>
    <t>762341811</t>
  </si>
  <si>
    <t>Demontáž bednění a laťování bednění střech rovných, obloukových, sklonu do 60° se všemi nadstřešními konstrukcemi z prken hrubých, hoblovaných tl. do 32 mm</t>
  </si>
  <si>
    <t>-29366737</t>
  </si>
  <si>
    <t>https://podminky.urs.cz/item/CS_URS_2022_02/762341811</t>
  </si>
  <si>
    <t>"strojovna" 3,20*5,20</t>
  </si>
  <si>
    <t>109</t>
  </si>
  <si>
    <t>762361312</t>
  </si>
  <si>
    <t>Konstrukční vrstva pod klempířské prvky pro oplechování horních ploch zdí a nadezdívek (atik) z desek dřevoštěpkových šroubovaných do podkladu, tloušťky desky 22 mm</t>
  </si>
  <si>
    <t>-228606475</t>
  </si>
  <si>
    <t>https://podminky.urs.cz/item/CS_URS_2022_02/762361312</t>
  </si>
  <si>
    <t>11,60*0,30</t>
  </si>
  <si>
    <t>110</t>
  </si>
  <si>
    <t>762712921</t>
  </si>
  <si>
    <t>Doplnění prostorových vázaných konstrukcí řezivem hraněným nebo polohraněným (materiál v ceně) průřezové plochy do 120 cm2</t>
  </si>
  <si>
    <t>-377813245</t>
  </si>
  <si>
    <t>https://podminky.urs.cz/item/CS_URS_2022_02/762712921</t>
  </si>
  <si>
    <t>111</t>
  </si>
  <si>
    <t>998762103</t>
  </si>
  <si>
    <t>Přesun hmot pro konstrukce tesařské stanovený z hmotnosti přesunovaného materiálu vodorovná dopravní vzdálenost do 50 m v objektech výšky přes 12 do 24 m</t>
  </si>
  <si>
    <t>-1237927198</t>
  </si>
  <si>
    <t>https://podminky.urs.cz/item/CS_URS_2022_02/998762103</t>
  </si>
  <si>
    <t>764</t>
  </si>
  <si>
    <t>Konstrukce klempířské</t>
  </si>
  <si>
    <t>112</t>
  </si>
  <si>
    <t>764001821</t>
  </si>
  <si>
    <t>Demontáž klempířských konstrukcí krytiny ze svitků nebo tabulí do suti</t>
  </si>
  <si>
    <t>1653094700</t>
  </si>
  <si>
    <t>https://podminky.urs.cz/item/CS_URS_2022_02/764001821</t>
  </si>
  <si>
    <t>"strojovna" 3,2*5,2</t>
  </si>
  <si>
    <t>113</t>
  </si>
  <si>
    <t>764002841</t>
  </si>
  <si>
    <t>Demontáž klempířských konstrukcí oplechování horních ploch zdí a nadezdívek do suti</t>
  </si>
  <si>
    <t>1021070878</t>
  </si>
  <si>
    <t>https://podminky.urs.cz/item/CS_URS_2022_02/764002841</t>
  </si>
  <si>
    <t>"strojovna" 3,20*2+5,20</t>
  </si>
  <si>
    <t>114</t>
  </si>
  <si>
    <t>764002851</t>
  </si>
  <si>
    <t>Demontáž klempířských konstrukcí oplechování parapetů do suti</t>
  </si>
  <si>
    <t>929029963</t>
  </si>
  <si>
    <t>https://podminky.urs.cz/item/CS_URS_2022_02/764002851</t>
  </si>
  <si>
    <t>"strojovna" 1,20</t>
  </si>
  <si>
    <t>"šachta" 3*1,20</t>
  </si>
  <si>
    <t>115</t>
  </si>
  <si>
    <t>764002871</t>
  </si>
  <si>
    <t>Demontáž klempířských konstrukcí lemování zdí do suti</t>
  </si>
  <si>
    <t>-478681206</t>
  </si>
  <si>
    <t>https://podminky.urs.cz/item/CS_URS_2022_02/764002871</t>
  </si>
  <si>
    <t>"strojovna" 3,2*2+5,2</t>
  </si>
  <si>
    <t>116</t>
  </si>
  <si>
    <t>764004801</t>
  </si>
  <si>
    <t>Demontáž klempířských konstrukcí žlabu podokapního do suti</t>
  </si>
  <si>
    <t>-1062893379</t>
  </si>
  <si>
    <t>https://podminky.urs.cz/item/CS_URS_2022_02/764004801</t>
  </si>
  <si>
    <t>117</t>
  </si>
  <si>
    <t>764004861</t>
  </si>
  <si>
    <t>Demontáž klempířských konstrukcí svodu do suti</t>
  </si>
  <si>
    <t>-755486920</t>
  </si>
  <si>
    <t>https://podminky.urs.cz/item/CS_URS_2022_02/764004861</t>
  </si>
  <si>
    <t>118</t>
  </si>
  <si>
    <t>764011611</t>
  </si>
  <si>
    <t>Podkladní plech z pozinkovaného plechu s povrchovou úpravou rš 150 mm</t>
  </si>
  <si>
    <t>2145108153</t>
  </si>
  <si>
    <t>https://podminky.urs.cz/item/CS_URS_2022_02/764011611</t>
  </si>
  <si>
    <t>"strojovna okap" 5,20</t>
  </si>
  <si>
    <t>119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</si>
  <si>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</si>
  <si>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</si>
  <si>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1225314440</t>
  </si>
  <si>
    <t>https://podminky.urs.cz/item/CS_URS_2022_02/764111641</t>
  </si>
  <si>
    <t>"Strojovna" 3,2*5,2</t>
  </si>
  <si>
    <t>120</t>
  </si>
  <si>
    <t>764214604</t>
  </si>
  <si>
    <t>Oplechování horních ploch zdí a nadezdívek (atik) z pozinkovaného plechu s povrchovou úpravou mechanicky kotvené rš 330 mm</t>
  </si>
  <si>
    <t>389360078</t>
  </si>
  <si>
    <t>https://podminky.urs.cz/item/CS_URS_2022_02/764214604</t>
  </si>
  <si>
    <t>"atika" 2,16+4,06+4,70</t>
  </si>
  <si>
    <t>121</t>
  </si>
  <si>
    <t>764214605</t>
  </si>
  <si>
    <t>Oplechování horních ploch zdí a nadezdívek (atik) z pozinkovaného plechu s povrchovou úpravou mechanicky kotvené rš 400 mm</t>
  </si>
  <si>
    <t>165839842</t>
  </si>
  <si>
    <t>https://podminky.urs.cz/item/CS_URS_2022_02/764214605</t>
  </si>
  <si>
    <t>"strojovna atika" 5,20+3,20*2</t>
  </si>
  <si>
    <t>122</t>
  </si>
  <si>
    <t>764216604</t>
  </si>
  <si>
    <t>Oplechování parapetů z pozinkovaného plechu s povrchovou úpravou rovných mechanicky kotvené, bez rohů rš 330 mm</t>
  </si>
  <si>
    <t>-1028249349</t>
  </si>
  <si>
    <t>https://podminky.urs.cz/item/CS_URS_2022_02/764216604</t>
  </si>
  <si>
    <t>123</t>
  </si>
  <si>
    <t>764218604</t>
  </si>
  <si>
    <t>Oplechování říms a ozdobných prvků z pozinkovaného plechu s povrchovou úpravou rovných, bez rohů mechanicky kotvené rš 330 mm</t>
  </si>
  <si>
    <t>-164234709</t>
  </si>
  <si>
    <t>https://podminky.urs.cz/item/CS_URS_2022_02/764218604</t>
  </si>
  <si>
    <t>"okapnička nad soklem" 8,5</t>
  </si>
  <si>
    <t>124</t>
  </si>
  <si>
    <t>764311606</t>
  </si>
  <si>
    <t>Lemování zdí z pozinkovaného plechu s povrchovou úpravou boční nebo horní rovné, střech s krytinou prejzovou nebo vlnitou rš 500 mm</t>
  </si>
  <si>
    <t>1198172733</t>
  </si>
  <si>
    <t>https://podminky.urs.cz/item/CS_URS_2022_02/764311606</t>
  </si>
  <si>
    <t>"strojovna boky atiky" 5,20+3,20*2</t>
  </si>
  <si>
    <t>125</t>
  </si>
  <si>
    <t>764314412</t>
  </si>
  <si>
    <t>Lemování prostupů z pozinkovaného plechu bez lišty, střech s krytinou skládanou nebo z plechu</t>
  </si>
  <si>
    <t>-1677123734</t>
  </si>
  <si>
    <t>https://podminky.urs.cz/item/CS_URS_2022_02/764314412</t>
  </si>
  <si>
    <t>"lemování otvorů ve fasádě - antracit" (1,5+3,09*2)*2*(0,20+0,20)</t>
  </si>
  <si>
    <t>126</t>
  </si>
  <si>
    <t>764511602</t>
  </si>
  <si>
    <t>Žlab podokapní z pozinkovaného plechu s povrchovou úpravou včetně háků a čel půlkruhový rš 330 mm</t>
  </si>
  <si>
    <t>-734180941</t>
  </si>
  <si>
    <t>https://podminky.urs.cz/item/CS_URS_2022_02/764511602</t>
  </si>
  <si>
    <t>127</t>
  </si>
  <si>
    <t>1619706179</t>
  </si>
  <si>
    <t>128</t>
  </si>
  <si>
    <t>764518621</t>
  </si>
  <si>
    <t>Svod z pozinkovaného plechu s upraveným povrchem včetně objímek, kolen a odskoků kruhový, průměru do 90 mm</t>
  </si>
  <si>
    <t>-262515915</t>
  </si>
  <si>
    <t>https://podminky.urs.cz/item/CS_URS_2022_02/764518621</t>
  </si>
  <si>
    <t>129</t>
  </si>
  <si>
    <t>-913401094</t>
  </si>
  <si>
    <t>130</t>
  </si>
  <si>
    <t>998764103</t>
  </si>
  <si>
    <t>Přesun hmot pro konstrukce klempířské stanovený z hmotnosti přesunovaného materiálu vodorovná dopravní vzdálenost do 50 m v objektech výšky přes 12 do 24 m</t>
  </si>
  <si>
    <t>2032304518</t>
  </si>
  <si>
    <t>https://podminky.urs.cz/item/CS_URS_2022_02/998764103</t>
  </si>
  <si>
    <t>766</t>
  </si>
  <si>
    <t>Konstrukce truhlářské</t>
  </si>
  <si>
    <t>131</t>
  </si>
  <si>
    <t>766622131</t>
  </si>
  <si>
    <t>Montáž oken plastových včetně montáže rámu plochy přes 1 m2 otevíravých do zdiva, výšky do 1,5 m</t>
  </si>
  <si>
    <t>1068354310</t>
  </si>
  <si>
    <t>https://podminky.urs.cz/item/CS_URS_2022_02/766622131</t>
  </si>
  <si>
    <t>132</t>
  </si>
  <si>
    <t>61140051</t>
  </si>
  <si>
    <t>okno plastové otevíravé/sklopné dvojsklo přes plochu 1m2 do v 1,5m</t>
  </si>
  <si>
    <t>305444058</t>
  </si>
  <si>
    <t>133</t>
  </si>
  <si>
    <t>766660731</t>
  </si>
  <si>
    <t>Montáž dveřních doplňků dveřního kování bezpečnostního zámku</t>
  </si>
  <si>
    <t>1716878423</t>
  </si>
  <si>
    <t>https://podminky.urs.cz/item/CS_URS_2022_02/766660731</t>
  </si>
  <si>
    <t>134</t>
  </si>
  <si>
    <t>54926001</t>
  </si>
  <si>
    <t>zámek zadlabací úzký s panikovou funkcí rozteč 92x30mm</t>
  </si>
  <si>
    <t>1124178690</t>
  </si>
  <si>
    <t>135</t>
  </si>
  <si>
    <t>766694112</t>
  </si>
  <si>
    <t>Montáž ostatních truhlářských konstrukcí parapetních desek dřevěných nebo plastových šířky do 300 mm, délky přes 1000 do 1600 mm</t>
  </si>
  <si>
    <t>1197192254</t>
  </si>
  <si>
    <t>https://podminky.urs.cz/item/CS_URS_2022_02/766694112</t>
  </si>
  <si>
    <t>"strojovna" 1</t>
  </si>
  <si>
    <t>136</t>
  </si>
  <si>
    <t>60794102</t>
  </si>
  <si>
    <t>parapet dřevotřískový vnitřní povrch laminátový š 260mm</t>
  </si>
  <si>
    <t>-1680914094</t>
  </si>
  <si>
    <t>1,2*1,05 'Přepočtené koeficientem množství</t>
  </si>
  <si>
    <t>137</t>
  </si>
  <si>
    <t>998766103</t>
  </si>
  <si>
    <t>Přesun hmot pro konstrukce truhlářské stanovený z hmotnosti přesunovaného materiálu vodorovná dopravní vzdálenost do 50 m v objektech výšky přes 12 do 24 m</t>
  </si>
  <si>
    <t>1270712383</t>
  </si>
  <si>
    <t>https://podminky.urs.cz/item/CS_URS_2022_02/998766103</t>
  </si>
  <si>
    <t>767</t>
  </si>
  <si>
    <t>Konstrukce zámečnické</t>
  </si>
  <si>
    <t>138</t>
  </si>
  <si>
    <t>767165111</t>
  </si>
  <si>
    <t>Montáž zábradlí rovného madel z trubek nebo tenkostěnných profilů šroubováním</t>
  </si>
  <si>
    <t>225268718</t>
  </si>
  <si>
    <t>https://podminky.urs.cz/item/CS_URS_2022_02/767165111</t>
  </si>
  <si>
    <t>"madlo na vrátka" 1,10</t>
  </si>
  <si>
    <t>139</t>
  </si>
  <si>
    <t>55147058</t>
  </si>
  <si>
    <t>madlo dveřní nerez 1000 mm na BB dveře</t>
  </si>
  <si>
    <t>-1849797618</t>
  </si>
  <si>
    <t>Poznámka k položce:_x000d_
ve výšce 850 mm</t>
  </si>
  <si>
    <t>140</t>
  </si>
  <si>
    <t>767391113</t>
  </si>
  <si>
    <t>Montáž krytiny z tvarovaných plechů trapézových nebo vlnitých, uchycených přistřelením</t>
  </si>
  <si>
    <t>-105375343</t>
  </si>
  <si>
    <t>https://podminky.urs.cz/item/CS_URS_2022_02/767391113</t>
  </si>
  <si>
    <t>141</t>
  </si>
  <si>
    <t>767640222</t>
  </si>
  <si>
    <t>Montáž dveří ocelových nebo hliníkových vchodových dvoukřídlové s nadsvětlíkem</t>
  </si>
  <si>
    <t>-1871938658</t>
  </si>
  <si>
    <t>https://podminky.urs.cz/item/CS_URS_2022_02/767640222</t>
  </si>
  <si>
    <t>2,0 "nový vstup"</t>
  </si>
  <si>
    <t>"vstup výtahová šachta stávající" 1,0</t>
  </si>
  <si>
    <t>142</t>
  </si>
  <si>
    <t>55341333</t>
  </si>
  <si>
    <t>dveře dvoukřídlé Al proskl. max rozměru otvoru 4,84m2 bezpečnostní třídy RC2</t>
  </si>
  <si>
    <t>305534968</t>
  </si>
  <si>
    <t>Poznámka k položce:_x000d_
Plný sokl do výšky 400 mm od podlahy_x000d_
Odstín 7046_x000d_
Klika bezbariérová - tvar C_x000d_
vložka FAB_x000d_
madlo horizontální v = 850 mm, přes celeou délku dveřního křídla_x000d_
Panikové kování dle ČSN EN 1125 musí umožnit otevření aktivního dveřního křídla obou východových dveří ve směru úniku jedním pohybem, vedeným vodorovně ve směru úniku, nebo _x000d_
šikmo shora dolů, a to silou nejvýše 80 N. Východové dveře a směry evakuace budou _x000d_
značené registrovanými tabulkami dle ČSN EN ISO 7010. Při závěrečné prohlídce _x000d_
stavby budou předložené doklady ve smyslu zákona č. 22/1997 Sb. včetně písemného _x000d_
prohlášení prováděcí firmy o montáži panikovým kování ve smyslu § 6 vyhlášky o _x000d_
požární prevenci. _x000d_</t>
  </si>
  <si>
    <t>"nový vstup" 1,5*3,09*2</t>
  </si>
  <si>
    <t>"stávající vstup výtahová šachta" 1,15*2,70</t>
  </si>
  <si>
    <t>143</t>
  </si>
  <si>
    <t>54964111</t>
  </si>
  <si>
    <t>vložka cylindrická 29+80</t>
  </si>
  <si>
    <t>662050857</t>
  </si>
  <si>
    <t>144</t>
  </si>
  <si>
    <t>-1164779591</t>
  </si>
  <si>
    <t>145</t>
  </si>
  <si>
    <t>767640222R3</t>
  </si>
  <si>
    <t>BB úprava stávajících dveřních křídel (2ks) na schodišti u nového vstupu</t>
  </si>
  <si>
    <t>-186716081</t>
  </si>
  <si>
    <t xml:space="preserve">Poznámka k položce:_x000d_
Jedná se o stávající dvojici dveřních jednokřídlových křídel. Jsou prosklená. Z důvodu požárního zabezpečení budovy jsou z vnitřní strany opatřena panikovým kováním. Dveřní křídla jsou vybavena samozavírači._x000d_
Stávající zasklení bude opatřeno bezpečnostní fólii zajišťující mechanickou odolnost skleněné výplně – oboustranně. Stávající vnější kování (koule) bude vyměněno za bezbariérovou kliku. Stávající samozavírače dveřních křídel budou vyměněny typy se zpožďovačem zavírání a posilovačem otevírání (např. GEZE TS5000S ECLINE) nebo automatický dveřní pohon (např.GEZE Powerturn)._x000d_
</t>
  </si>
  <si>
    <t>146</t>
  </si>
  <si>
    <t>767832102</t>
  </si>
  <si>
    <t>Montáž venkovních požárních žebříků do zdiva bez suchovodu</t>
  </si>
  <si>
    <t>1336885771</t>
  </si>
  <si>
    <t>https://podminky.urs.cz/item/CS_URS_2022_02/767832102</t>
  </si>
  <si>
    <t>147</t>
  </si>
  <si>
    <t>44983000</t>
  </si>
  <si>
    <t>žebřík venkovní bez suchovodu v provedení žárový Zn</t>
  </si>
  <si>
    <t>-131611559</t>
  </si>
  <si>
    <t>148</t>
  </si>
  <si>
    <t>767832802</t>
  </si>
  <si>
    <t>Demontáž venkovních požárních žebříků bez ochranného koše</t>
  </si>
  <si>
    <t>810088802</t>
  </si>
  <si>
    <t>https://podminky.urs.cz/item/CS_URS_2022_02/767832802</t>
  </si>
  <si>
    <t>149</t>
  </si>
  <si>
    <t>767995111</t>
  </si>
  <si>
    <t>Montáž ostatních atypických zámečnických konstrukcí hmotnosti do 5 kg</t>
  </si>
  <si>
    <t>-1252944714</t>
  </si>
  <si>
    <t>https://podminky.urs.cz/item/CS_URS_2022_02/767995111</t>
  </si>
  <si>
    <t>"spoj panelů střecha/fasáda"(3,8*2+4,6*2)*(0,3*2)*0,0003*7830</t>
  </si>
  <si>
    <t>150</t>
  </si>
  <si>
    <t>13611218</t>
  </si>
  <si>
    <t>plech ocelový hladký jakost S235JR tl 5mm tabule</t>
  </si>
  <si>
    <t>-1049863781</t>
  </si>
  <si>
    <t>151</t>
  </si>
  <si>
    <t>13611218R1</t>
  </si>
  <si>
    <t>kotvící materiál</t>
  </si>
  <si>
    <t>-1017739049</t>
  </si>
  <si>
    <t>152</t>
  </si>
  <si>
    <t>767995113</t>
  </si>
  <si>
    <t>Montáž ostatních atypických zámečnických konstrukcí hmotnosti přes 10 do 20 kg</t>
  </si>
  <si>
    <t>-536547678</t>
  </si>
  <si>
    <t>https://podminky.urs.cz/item/CS_URS_2022_02/767995113</t>
  </si>
  <si>
    <t>"konzoly žebřík" 20</t>
  </si>
  <si>
    <t>"ochranné zábradlí žebřík na střeše" 20</t>
  </si>
  <si>
    <t>153</t>
  </si>
  <si>
    <t>13611218R4</t>
  </si>
  <si>
    <t>Konzole trojúhelníková kotvená do zdiva z L profilů - žebřík</t>
  </si>
  <si>
    <t>-1308927598</t>
  </si>
  <si>
    <t>Poznámka k položce:_x000d_
PZ povrchová úprava</t>
  </si>
  <si>
    <t>154</t>
  </si>
  <si>
    <t>13611218R5</t>
  </si>
  <si>
    <t>Ochranné zábadlí na střeše strojovny z L profilů - žebřík</t>
  </si>
  <si>
    <t>205872108</t>
  </si>
  <si>
    <t>155</t>
  </si>
  <si>
    <t>767995114</t>
  </si>
  <si>
    <t>Montáž ostatních atypických zámečnických konstrukcí hmotnosti přes 20 do 50 kg</t>
  </si>
  <si>
    <t>-2075985885</t>
  </si>
  <si>
    <t>https://podminky.urs.cz/item/CS_URS_2022_02/767995114</t>
  </si>
  <si>
    <t xml:space="preserve">0,045 "sloupky  u dveřních otvorů"</t>
  </si>
  <si>
    <t>156</t>
  </si>
  <si>
    <t>14550192</t>
  </si>
  <si>
    <t>profil ocelový svařovaný jakost S235 průřez obdelníkový 100x60x3mm</t>
  </si>
  <si>
    <t>1051143269</t>
  </si>
  <si>
    <t>"sloupky dveřních otvorů"0,00712*3,15*2</t>
  </si>
  <si>
    <t>157</t>
  </si>
  <si>
    <t>767995114R1</t>
  </si>
  <si>
    <t>PUR panel D+M, výplň prohlubní ve strukturované fasádě schodiště tl. 6 cm</t>
  </si>
  <si>
    <t>-1893852079</t>
  </si>
  <si>
    <t>"V rovině střechy vstupu" 4,06*0,6</t>
  </si>
  <si>
    <t>158</t>
  </si>
  <si>
    <t>998767103</t>
  </si>
  <si>
    <t>Přesun hmot pro zámečnické konstrukce stanovený z hmotnosti přesunovaného materiálu vodorovná dopravní vzdálenost do 50 m v objektech výšky přes 12 do 24 m</t>
  </si>
  <si>
    <t>1227958326</t>
  </si>
  <si>
    <t>https://podminky.urs.cz/item/CS_URS_2022_02/998767103</t>
  </si>
  <si>
    <t>771</t>
  </si>
  <si>
    <t>Podlahy z dlaždic</t>
  </si>
  <si>
    <t>159</t>
  </si>
  <si>
    <t>771111011</t>
  </si>
  <si>
    <t>Příprava podkladu před provedením dlažby vysátí podlah</t>
  </si>
  <si>
    <t>776217984</t>
  </si>
  <si>
    <t>https://podminky.urs.cz/item/CS_URS_2022_02/771111011</t>
  </si>
  <si>
    <t>160</t>
  </si>
  <si>
    <t>771121011</t>
  </si>
  <si>
    <t>Příprava podkladu před provedením dlažby nátěr penetrační na podlahu</t>
  </si>
  <si>
    <t>712657376</t>
  </si>
  <si>
    <t>https://podminky.urs.cz/item/CS_URS_2022_02/771121011</t>
  </si>
  <si>
    <t>161</t>
  </si>
  <si>
    <t>771474111</t>
  </si>
  <si>
    <t>Montáž soklů z dlaždic keramických lepených flexibilním lepidlem rovných, výšky do 65 mm</t>
  </si>
  <si>
    <t>1854100188</t>
  </si>
  <si>
    <t>https://podminky.urs.cz/item/CS_URS_2022_02/771474111</t>
  </si>
  <si>
    <t>3,54+4,60+2,10+0,55+0,5+0,5</t>
  </si>
  <si>
    <t>162</t>
  </si>
  <si>
    <t>59761271</t>
  </si>
  <si>
    <t>sokl-dlažba keramická slinutá hladká do interiéru i exteriéru 600x72mm</t>
  </si>
  <si>
    <t>1912563806</t>
  </si>
  <si>
    <t>11,79/0,6+2</t>
  </si>
  <si>
    <t>163</t>
  </si>
  <si>
    <t>771573916</t>
  </si>
  <si>
    <t>Výměna keramické dlaždice lepené velikosti přes 22 do 25 ks/m2</t>
  </si>
  <si>
    <t>302885721</t>
  </si>
  <si>
    <t>https://podminky.urs.cz/item/CS_URS_2022_02/771573916</t>
  </si>
  <si>
    <t>"před výtahovou stanicí" 10*4,0</t>
  </si>
  <si>
    <t>164</t>
  </si>
  <si>
    <t>59761605</t>
  </si>
  <si>
    <t>dlažba keramická hutná hladká do interiéru přes 22 do 25ks/m2</t>
  </si>
  <si>
    <t>580140449</t>
  </si>
  <si>
    <t>40*1,05 'Přepočtené koeficientem množství</t>
  </si>
  <si>
    <t>165</t>
  </si>
  <si>
    <t>771574154</t>
  </si>
  <si>
    <t>Montáž podlah z dlaždic keramických lepených flexibilním lepidlem velkoformátových hladkých přes 4 do 6 ks/m2</t>
  </si>
  <si>
    <t>1960869054</t>
  </si>
  <si>
    <t>https://podminky.urs.cz/item/CS_URS_2022_02/771574154</t>
  </si>
  <si>
    <t>166</t>
  </si>
  <si>
    <t>59761007</t>
  </si>
  <si>
    <t>dlažba velkoformátová keramická slinutá hladká do interiéru i exteriéru přes 4 do 6ks/m2</t>
  </si>
  <si>
    <t>-2029425253</t>
  </si>
  <si>
    <t>17,2*1,15 'Přepočtené koeficientem množství</t>
  </si>
  <si>
    <t>167</t>
  </si>
  <si>
    <t>998771103</t>
  </si>
  <si>
    <t>Přesun hmot pro podlahy z dlaždic stanovený z hmotnosti přesunovaného materiálu vodorovná dopravní vzdálenost do 50 m v objektech výšky přes 12 do 24 m</t>
  </si>
  <si>
    <t>1656649946</t>
  </si>
  <si>
    <t>https://podminky.urs.cz/item/CS_URS_2022_02/998771103</t>
  </si>
  <si>
    <t>783</t>
  </si>
  <si>
    <t>Dokončovací práce - nátěry</t>
  </si>
  <si>
    <t>168</t>
  </si>
  <si>
    <t>783304100</t>
  </si>
  <si>
    <t>Provedení nátěru zámečnických konstrukcí základního nebo základního antikorozního jednonásobného</t>
  </si>
  <si>
    <t>-552310172</t>
  </si>
  <si>
    <t>https://podminky.urs.cz/item/CS_URS_2022_02/783304100</t>
  </si>
  <si>
    <t>"OK" 40,00*0,69</t>
  </si>
  <si>
    <t>169</t>
  </si>
  <si>
    <t>24623010</t>
  </si>
  <si>
    <t>hmota nátěrová epoxidová základní na kovy</t>
  </si>
  <si>
    <t>1752140548</t>
  </si>
  <si>
    <t>27,6*0,1 'Přepočtené koeficientem množství</t>
  </si>
  <si>
    <t>170</t>
  </si>
  <si>
    <t>783317105</t>
  </si>
  <si>
    <t>Krycí nátěr (email) zámečnických konstrukcí jednonásobný syntetický samozákladující</t>
  </si>
  <si>
    <t>-295835193</t>
  </si>
  <si>
    <t>https://podminky.urs.cz/item/CS_URS_2022_02/783317105</t>
  </si>
  <si>
    <t>"příčka plechová strojovna" 2,75*2,5*2</t>
  </si>
  <si>
    <t>"dveře na střechu" 4,00</t>
  </si>
  <si>
    <t>"zábradlí strojovna" 1,50</t>
  </si>
  <si>
    <t>171</t>
  </si>
  <si>
    <t>783901453</t>
  </si>
  <si>
    <t>Příprava podkladu betonových podlah před provedením nátěru vysátím</t>
  </si>
  <si>
    <t>321043791</t>
  </si>
  <si>
    <t>https://podminky.urs.cz/item/CS_URS_2022_02/783901453</t>
  </si>
  <si>
    <t>172</t>
  </si>
  <si>
    <t>783932165</t>
  </si>
  <si>
    <t>Vyrovnání podkladu betonových podlah v rozsahu opravované plochy, tloušťky do 3 mm modifikovanou cementovou stěrkou přes 30% do 50%</t>
  </si>
  <si>
    <t>866466701</t>
  </si>
  <si>
    <t>https://podminky.urs.cz/item/CS_URS_2022_02/783932165</t>
  </si>
  <si>
    <t>173</t>
  </si>
  <si>
    <t>783933161</t>
  </si>
  <si>
    <t>Penetrační nátěr betonových podlah pórovitých ( např. z cihelné dlažby, betonu apod.) epoxidový</t>
  </si>
  <si>
    <t>-505064089</t>
  </si>
  <si>
    <t>https://podminky.urs.cz/item/CS_URS_2022_02/783933161</t>
  </si>
  <si>
    <t>174</t>
  </si>
  <si>
    <t>783937153</t>
  </si>
  <si>
    <t>Krycí (uzavírací) nátěr betonových podlah jednonásobný epoxidový rozpouštědlový</t>
  </si>
  <si>
    <t>194420740</t>
  </si>
  <si>
    <t>https://podminky.urs.cz/item/CS_URS_2022_02/783937153</t>
  </si>
  <si>
    <t>784</t>
  </si>
  <si>
    <t>Dokončovací práce - malby a tapety</t>
  </si>
  <si>
    <t>175</t>
  </si>
  <si>
    <t>784111011</t>
  </si>
  <si>
    <t>Obroušení podkladu omítky v místnostech výšky do 3,80 m</t>
  </si>
  <si>
    <t>-2069825467</t>
  </si>
  <si>
    <t>https://podminky.urs.cz/item/CS_URS_2022_02/784111011</t>
  </si>
  <si>
    <t>"dveřní otvor mezi výtahem a šachtou" 1,10*2,10*2</t>
  </si>
  <si>
    <t>"strojovna" (2,2*2+4,2*2)*2,50+2,2*4,2</t>
  </si>
  <si>
    <t>176</t>
  </si>
  <si>
    <t>784171001</t>
  </si>
  <si>
    <t>Olepování vnitřních ploch (materiál ve specifikaci) včetně pozdějšího odlepení páskou nebo fólií v místnostech výšky do 3,80 m</t>
  </si>
  <si>
    <t>-67641383</t>
  </si>
  <si>
    <t>https://podminky.urs.cz/item/CS_URS_2022_02/784171001</t>
  </si>
  <si>
    <t>177</t>
  </si>
  <si>
    <t>58124833</t>
  </si>
  <si>
    <t>páska pro malířské potřeby maskovací krepová 19mmx50m</t>
  </si>
  <si>
    <t>-1924007264</t>
  </si>
  <si>
    <t>21*1,05 'Přepočtené koeficientem množství</t>
  </si>
  <si>
    <t>178</t>
  </si>
  <si>
    <t>784171101</t>
  </si>
  <si>
    <t>Zakrytí nemalovaných ploch (materiál ve specifikaci) včetně pozdějšího odkrytí podlah</t>
  </si>
  <si>
    <t>1510285002</t>
  </si>
  <si>
    <t>https://podminky.urs.cz/item/CS_URS_2022_02/784171101</t>
  </si>
  <si>
    <t>179</t>
  </si>
  <si>
    <t>58124842</t>
  </si>
  <si>
    <t>fólie pro malířské potřeby zakrývací tl 7µ 4x5m</t>
  </si>
  <si>
    <t>-1374413963</t>
  </si>
  <si>
    <t>10*1,05 'Přepočtené koeficientem množství</t>
  </si>
  <si>
    <t>180</t>
  </si>
  <si>
    <t>784181101</t>
  </si>
  <si>
    <t>Penetrace podkladu jednonásobná základní akrylátová bezbarvá v místnostech výšky do 3,80 m</t>
  </si>
  <si>
    <t>-302214843</t>
  </si>
  <si>
    <t>https://podminky.urs.cz/item/CS_URS_2022_02/784181101</t>
  </si>
  <si>
    <t>181</t>
  </si>
  <si>
    <t>784191007</t>
  </si>
  <si>
    <t>Čištění vnitřních ploch hrubý úklid po provedení malířských prací omytím podlah</t>
  </si>
  <si>
    <t>1237258119</t>
  </si>
  <si>
    <t>https://podminky.urs.cz/item/CS_URS_2022_02/784191007</t>
  </si>
  <si>
    <t>182</t>
  </si>
  <si>
    <t>784211101</t>
  </si>
  <si>
    <t>Malby z malířských směsí oděruvzdorných za mokra dvojnásobné, bílé za mokra oděruvzdorné výborně v místnostech výšky do 3,80 m</t>
  </si>
  <si>
    <t>-1210935954</t>
  </si>
  <si>
    <t>https://podminky.urs.cz/item/CS_URS_2022_02/784211101</t>
  </si>
  <si>
    <t>164,26</t>
  </si>
  <si>
    <t>"výstup stanice výtah" 4*(1,6*2+1,8*2)*3,60+4*1,6*1,8</t>
  </si>
  <si>
    <t>183</t>
  </si>
  <si>
    <t>784211141</t>
  </si>
  <si>
    <t>Malby z malířských směsí oděruvzdorných za mokra Příplatek k cenám dvojnásobných maleb za zvýšenou pracnost při provádění malého rozsahu plochy do 5 m2</t>
  </si>
  <si>
    <t>879468903</t>
  </si>
  <si>
    <t>https://podminky.urs.cz/item/CS_URS_2022_02/784211141</t>
  </si>
  <si>
    <t>789</t>
  </si>
  <si>
    <t>Povrchové úpravy ocelových konstrukcí a technologických zařízení</t>
  </si>
  <si>
    <t>184</t>
  </si>
  <si>
    <t>789327121</t>
  </si>
  <si>
    <t>Nátěr ocelových konstrukcí třídy III jednosložkový alkydový krycí (vrchní), tloušťky do 80 μm</t>
  </si>
  <si>
    <t>-1488771830</t>
  </si>
  <si>
    <t>https://podminky.urs.cz/item/CS_URS_2022_02/789327121</t>
  </si>
  <si>
    <t>27,600"antracit"</t>
  </si>
  <si>
    <t>185</t>
  </si>
  <si>
    <t>789327137</t>
  </si>
  <si>
    <t>Protipožární zpěňující nátěr ocelových konstrukcí třídy III jednosložkový rozpouštědlový, funkční tloušťky přes 500 do 650 μm</t>
  </si>
  <si>
    <t>-1266240373</t>
  </si>
  <si>
    <t>https://podminky.urs.cz/item/CS_URS_2022_02/789327137</t>
  </si>
  <si>
    <t>"požární odolnost R30/DP1" 40,00*0,69+0,40*6,30</t>
  </si>
  <si>
    <t>HZS</t>
  </si>
  <si>
    <t>Hodinové zúčtovací sazby</t>
  </si>
  <si>
    <t>186</t>
  </si>
  <si>
    <t>HZS1302</t>
  </si>
  <si>
    <t>Hodinové zúčtovací sazby profesí HSV provádění konstrukcí zedník specialista</t>
  </si>
  <si>
    <t>hod</t>
  </si>
  <si>
    <t>512</t>
  </si>
  <si>
    <t>-1491348582</t>
  </si>
  <si>
    <t>https://podminky.urs.cz/item/CS_URS_2022_02/HZS1302</t>
  </si>
  <si>
    <t>187</t>
  </si>
  <si>
    <t>HZS1342</t>
  </si>
  <si>
    <t>Hodinové zúčtovací sazby profesí HSV provádění konstrukcí lešenář odborný</t>
  </si>
  <si>
    <t>-715029124</t>
  </si>
  <si>
    <t>https://podminky.urs.cz/item/CS_URS_2022_02/HZS1342</t>
  </si>
  <si>
    <t>188</t>
  </si>
  <si>
    <t>HZS2112</t>
  </si>
  <si>
    <t>Hodinové zúčtovací sazby profesí PSV provádění stavebních konstrukcí tesař odborný</t>
  </si>
  <si>
    <t>1525214916</t>
  </si>
  <si>
    <t>https://podminky.urs.cz/item/CS_URS_2022_02/HZS2112</t>
  </si>
  <si>
    <t>189</t>
  </si>
  <si>
    <t>HZS2132</t>
  </si>
  <si>
    <t>Hodinové zúčtovací sazby profesí PSV provádění stavebních konstrukcí zámečník odborný</t>
  </si>
  <si>
    <t>-1098723225</t>
  </si>
  <si>
    <t>https://podminky.urs.cz/item/CS_URS_2022_02/HZS2132</t>
  </si>
  <si>
    <t>190</t>
  </si>
  <si>
    <t>HZS2152</t>
  </si>
  <si>
    <t>Hodinové zúčtovací sazby profesí PSV provádění stavebních konstrukcí klempíř odborný</t>
  </si>
  <si>
    <t>-867061916</t>
  </si>
  <si>
    <t>https://podminky.urs.cz/item/CS_URS_2022_02/HZS2152</t>
  </si>
  <si>
    <t>191</t>
  </si>
  <si>
    <t>HZS2312</t>
  </si>
  <si>
    <t>Hodinové zúčtovací sazby profesí PSV úpravy povrchů a podlahy malíř, natěrač, lakýrník specialista</t>
  </si>
  <si>
    <t>2084975448</t>
  </si>
  <si>
    <t>https://podminky.urs.cz/item/CS_URS_2022_02/HZS2312</t>
  </si>
  <si>
    <t>192</t>
  </si>
  <si>
    <t>HZS2492</t>
  </si>
  <si>
    <t>Hodinové zúčtovací sazby profesí PSV zednické výpomoci a pomocné práce PSV pomocný dělník PSV</t>
  </si>
  <si>
    <t>339523027</t>
  </si>
  <si>
    <t>https://podminky.urs.cz/item/CS_URS_2022_02/HZS2492</t>
  </si>
  <si>
    <t>VRN</t>
  </si>
  <si>
    <t>Vedlejší rozpočtové náklady</t>
  </si>
  <si>
    <t>VRN4</t>
  </si>
  <si>
    <t>Inženýrská činnost</t>
  </si>
  <si>
    <t>193</t>
  </si>
  <si>
    <t>042002000</t>
  </si>
  <si>
    <t>Posudky_prohlídka základové spáry geologem</t>
  </si>
  <si>
    <t>1024</t>
  </si>
  <si>
    <t>1839912631</t>
  </si>
  <si>
    <t>https://podminky.urs.cz/item/CS_URS_2022_02/042002000</t>
  </si>
  <si>
    <t>02 - Silnoproud</t>
  </si>
  <si>
    <t>D1 - Vedlejší a ostatní položky zařízení</t>
  </si>
  <si>
    <t>PSV - PSV</t>
  </si>
  <si>
    <t xml:space="preserve">    D2 - Ostatní náklady elektroinstalace</t>
  </si>
  <si>
    <t>D1</t>
  </si>
  <si>
    <t>Vedlejší a ostatní položky zařízení</t>
  </si>
  <si>
    <t>Pol1</t>
  </si>
  <si>
    <t>Odpojení stávajícího výtahu od el. energie</t>
  </si>
  <si>
    <t>Poznámka k položce:_x000d_
Kompletní práce</t>
  </si>
  <si>
    <t>Pol2</t>
  </si>
  <si>
    <t>Po demontáži stávajícího výtahu dojde k připojení nového výtahu na stávající přívod el. energie</t>
  </si>
  <si>
    <t>Pol3</t>
  </si>
  <si>
    <t>Demontáž stávajících svítidel v chodbách u výtahu (ve všech NP.) a ve strojovně výtahu</t>
  </si>
  <si>
    <t>Pol4</t>
  </si>
  <si>
    <t>Propojení nového žebříku se stávající jímací soustavou</t>
  </si>
  <si>
    <t>Poznámka k položce:_x000d_
Komplet</t>
  </si>
  <si>
    <t>Pol5</t>
  </si>
  <si>
    <t>Provedení revize připojení včetně jištění a hlavního ochranného pospojení</t>
  </si>
  <si>
    <t>Pol6</t>
  </si>
  <si>
    <t>Připojení nového výtahu na stávající nově zrevidované "HP"</t>
  </si>
  <si>
    <t>Poznámka k položce:_x000d_
Kompletní montážní práce</t>
  </si>
  <si>
    <t>Pol7</t>
  </si>
  <si>
    <t>Dodávka a montáž LED svítidla pro běžné osvětlení, nástěnné, se snímačem pohybu, 230V, cca 23 W, 2300 lm, 4000 K, min. IP44</t>
  </si>
  <si>
    <t>Poznámka k položce:_x000d_
Komplet, vč. připojení na stávající světelný okruh</t>
  </si>
  <si>
    <t>Pol8</t>
  </si>
  <si>
    <t>Dodávka a montáž LED svítidla pro běžné osvětlení, přisazené stropní, 230V, cca 23 W, 2300 lm, 4000 K, min. IP44</t>
  </si>
  <si>
    <t>Pol9</t>
  </si>
  <si>
    <t>Dodávka a montáž snímače pohybu s upevněním na strop, min. IP44</t>
  </si>
  <si>
    <t>Pol10</t>
  </si>
  <si>
    <t>Dodávka a příprava na montáž vodiče CYKY-J 3x1,5 mm2</t>
  </si>
  <si>
    <t>Pol11</t>
  </si>
  <si>
    <t>Dodávka a příprava na montáž vodiče CYKYLo-J 3x1,5 mm2</t>
  </si>
  <si>
    <t>Pol12</t>
  </si>
  <si>
    <t>Kompletní spínač jednopólový včetně přístrojové krabice - řazení 1, 10A/250V, IP 44, dodávka včetně montáže</t>
  </si>
  <si>
    <t>Pol13</t>
  </si>
  <si>
    <t>Pro montáže - ostatní spojovací a upevňovací materiál vč. instalece - kryty, apod.</t>
  </si>
  <si>
    <t>D2</t>
  </si>
  <si>
    <t>Ostatní náklady elektroinstalace</t>
  </si>
  <si>
    <t>Pol14</t>
  </si>
  <si>
    <t>Zřízení a odstranění pracovní podlahy dle montáže, např. lešení, pomocné lešení, práce na žebříku, práce na plošině atd. - dle potřeb montáže</t>
  </si>
  <si>
    <t>1083564597</t>
  </si>
  <si>
    <t>Poznámka k položce:_x000d_
mimo jiné dle NV č. 362/2005 Sb.</t>
  </si>
  <si>
    <t>Pol15</t>
  </si>
  <si>
    <t>Zprovoznění, seřízení a vyzkoušení zařízení</t>
  </si>
  <si>
    <t>hod.</t>
  </si>
  <si>
    <t>-1842567260</t>
  </si>
  <si>
    <t>Poznámka k položce:_x000d_
Před předáním. Vyhotovení zápisu s popisem postupu zprovoznění, výsledků seřízení, výsledků zkoušek, atd. Zařízení musí být před předáním bez závad.</t>
  </si>
  <si>
    <t>Pol16</t>
  </si>
  <si>
    <t>Zaučení obsluhy</t>
  </si>
  <si>
    <t>-1594573782</t>
  </si>
  <si>
    <t>Poznámka k položce:_x000d_
Zaučení obsluhy mimo jiné dle návodů výrobců tak, aby obsluha měla celkové technické a funkční informace o zařízení a uměla jej obsluhovat a reagovat na možné problémy a závady. O zaučení musí být mezi stranami sepsán protokol s obsahem bodů zaučení. Zaučen musí být v úměrném rozsahu jak pověřený zástupce provozovatele, tak zástupce majitele budovy.</t>
  </si>
  <si>
    <t>Pol17</t>
  </si>
  <si>
    <t>Zednické výpomoci 1,60% z montáže</t>
  </si>
  <si>
    <t>664787163</t>
  </si>
  <si>
    <t>Pol18</t>
  </si>
  <si>
    <t>část celého zařízení, musí být prohlédnuta, přeměřena, vyzkoušena a bude podle této vyhlášky vypracována zpráva o výchozí revizi včetně upravy rozvaděčů.</t>
  </si>
  <si>
    <t>1979100535</t>
  </si>
  <si>
    <t>Poznámka k položce:_x000d_
Po dokončení výstavby musí být elektroinstalace podle vyhlášky 73/2010 Sb. část 2 prohlédnuta, přeměřena, vyzkoušena a bude podle této vyhlášky vypracována zpráva o výchozí revizi elektroinstalace. Součástí výchozí revize bude revizní zpráva s konstatováním, že zařízení je schopné bezpečného provozu. Zařízení před předáním díla musí být bezpečné bez závad. Výchozí revize musí být provedena před tím, než je stavba uvedena do provozu a připojena na veřejnou elektrizační síť. Účelem této činnosti je ověření, zda jsou splněny požadavky ČSN 33 2000-6 a ČSN 33 1500.</t>
  </si>
  <si>
    <t>Pol19</t>
  </si>
  <si>
    <t>Funkční zkoušky včetně vystavení protokolů o zkouškách zařízení</t>
  </si>
  <si>
    <t>1537315513</t>
  </si>
  <si>
    <t>Pol20</t>
  </si>
  <si>
    <t>Ostatní zúčtovatelný drobný, pomocný, doplňkový a ostatní materiál v potřebném rozsahu pro řádné dokončení díla + finanční rezerva - min. 4 % z ceny</t>
  </si>
  <si>
    <t>119081079</t>
  </si>
  <si>
    <t>Poznámka k položce:_x000d_
Např. přizpůsobování nových rozvodů a zařízení ostatním stávajícícm zařízením a stavební části, drobný materiál jako např. příchytky, atd., tedy veškerý ostatní materiál a výrobky potřebné pro řádné dokončení díla + finanční rezerva (mimo jiné ohled na nutnost přizpůsobování, práce a koordinace se stavební částí a stávajícího stavu) - čáska bude podrobně zúčtována a dodavatelem využita pouze do objektivně doložené výše.</t>
  </si>
  <si>
    <t>Pol21</t>
  </si>
  <si>
    <t>Ostatní zúčtovatelné stavební, montážní, pomocné a doplňkové práce v potřebném rozsahu + finanční rezerva - min. 4 % z ceny</t>
  </si>
  <si>
    <t>206889108</t>
  </si>
  <si>
    <t>Poznámka k položce:_x000d_
např. přizpůsobování nových rozvodů a zařízení ostatním zařízením a stavební části, provádění funkčních zkoušek a montáže s vazbou na zkoušky a montáž ostatních částí stavby, atd., tedy veškeré ostatní práce potřebné pro řádné dokončení díla + finanční rezerva (mimo jiné ohled na nutnost přizpůsobování, práce a koordinace se stavební částí a stávajícího stavu) - čáska bude podrobně zúčtována a dodavatelem využita pouze do objektivně doložené výše.</t>
  </si>
  <si>
    <t>Pol22</t>
  </si>
  <si>
    <t>Dopracování zadávací dokumentace na prováděcí a dílenskou dokumentaci včetně programovacích tabulek.</t>
  </si>
  <si>
    <t>-1688695118</t>
  </si>
  <si>
    <t>Poznámka k položce:_x000d_
Zohlednit zejména firemní know-how dodavatele a potřeby pro řádné provedení díla na stavbě</t>
  </si>
  <si>
    <t>Pol23</t>
  </si>
  <si>
    <t>Vypracování dokumentace skutečného stavu</t>
  </si>
  <si>
    <t>460407086</t>
  </si>
  <si>
    <t>Poznámka k položce:_x000d_
Dokumentace bude vypracována na úrovni prováděcí dokumentace (textová a výkresová část, specifikace skutečně použitého materiálu, zařízení a výrobků) a bude předána 4 x v papírové podobě, 2 x elektronicky na CD ve formátu *.pdf, 2 x elektronicky výkresová část na CD ve formátu *.dwg. Dokumentace musí být dodána tak, aby provozovatel mohl provádět komplexní provoz, údržbu, servis a rozvoj vlastními odbornými silami.</t>
  </si>
  <si>
    <t>Pol24</t>
  </si>
  <si>
    <t>D+M Popisy a označení rozvodů a zařízení</t>
  </si>
  <si>
    <t>-460493970</t>
  </si>
  <si>
    <t>Pol25</t>
  </si>
  <si>
    <t>Likvidace odpadů</t>
  </si>
  <si>
    <t>-660476168</t>
  </si>
  <si>
    <t>Poznámka k položce:_x000d_
Kompletní systém sběru, třídění, odvozu a likvidace odpadu v souladu se zák. č.185/2001 Sb. v platném znění a vyhl. č.381/2001 Sb. v platném znění</t>
  </si>
  <si>
    <t>Pol26</t>
  </si>
  <si>
    <t>Závěrečný úklid</t>
  </si>
  <si>
    <t>1790586056</t>
  </si>
  <si>
    <t>Poznámka k položce:_x000d_
Provedení komplexního úklidu</t>
  </si>
  <si>
    <t>Pol27</t>
  </si>
  <si>
    <t>Koordinační činnost</t>
  </si>
  <si>
    <t>1669995707</t>
  </si>
  <si>
    <t>Pol28</t>
  </si>
  <si>
    <t>Doprava</t>
  </si>
  <si>
    <t>781825302</t>
  </si>
  <si>
    <t>Pol29</t>
  </si>
  <si>
    <t>Nekalkulované náklady spojené s realizací elektroinstalace</t>
  </si>
  <si>
    <t>941683169</t>
  </si>
  <si>
    <t>Poznámka k položce:_x000d_
Především v souladu s NV č. 591/2006 Sb.</t>
  </si>
  <si>
    <t>03 - Technologie výtahu</t>
  </si>
  <si>
    <t>M - Práce a dodávky M</t>
  </si>
  <si>
    <t xml:space="preserve">    33-M - Montáže dopr.zaříz.,sklad. zař. a váh</t>
  </si>
  <si>
    <t>Práce a dodávky M</t>
  </si>
  <si>
    <t>33-M</t>
  </si>
  <si>
    <t>Montáže dopr.zaříz.,sklad. zař. a váh</t>
  </si>
  <si>
    <t>330010001R1</t>
  </si>
  <si>
    <t>D+M výtahové technologie do šachty a strojovny</t>
  </si>
  <si>
    <t>343496278</t>
  </si>
  <si>
    <t xml:space="preserve">Poznámka k položce:_x000d_
Specifikace dodávky:_x000d_
• technická dokumentace v počtu 2 paré _x000d_
• dodávka na místo instalace _x000d_
• montáž a instalace výtahu dle přiložené technické specifikace v souladu s platnými _x000d_
  technickými normami a předpisy _x000d_
• montážní lešení _x000d_
• začištění dveřních otvorů po instalaci dveří_x000d_
• osvětlení výtahové šachty _x000d_
• žebřík do prohlubně výtahové šachty_x000d_
• UDZ+GSM – univerzální dorozumívací zařízen GSM bránu _x000d_
• likvidace vlastního odpadu – obalové materiály_x000d_
Min. požadované parametry výrobku:_x000d_
- kabina průchozí_x000d_
- velikost kabiny cca 1100/1400 mm, nosnost min. 630 kg_x000d_
- jednostranné sběrné řízení směrem dolů_x000d_
- pohon elektrický trakční s frekvenčním pohonem pro plynulý rozběh a dojezd výtahu, bezpřevodový pohon s účinností až 90%, bezpřevodový synchronní motor (požadavek na vyšší účinnost a delší životnost, s _x000d_
  rekuperací elektrické energie)_x000d_
- Nosné prostředky ploché pásy (požadavek na vyšší životnost oproti ocelovým lanům, technologie bez potřeby mazání, včetně nepřetržitého monitorováním stavu pásů)_x000d_
- materiál stěn / odstín: Levá strana: Nerez brus 220 ; Pravá strana: Nerez brus 22 (finální materiálové a barevné řešení odsouhlasí investor před objednáním technologie!!!)_x000d_
- Bezbariérové provedení výtahové kabiny a vnějších ovládacích prvků"_x000d_
</t>
  </si>
  <si>
    <t>330010001R10</t>
  </si>
  <si>
    <t xml:space="preserve">GSM brána_x000d_
</t>
  </si>
  <si>
    <t>216646034</t>
  </si>
  <si>
    <t>330010001R2</t>
  </si>
  <si>
    <t>Náklady spojené s realizací výtahové technologie</t>
  </si>
  <si>
    <t>-1495378995</t>
  </si>
  <si>
    <t>330010001R3</t>
  </si>
  <si>
    <t>Geodetické zaměření šachty</t>
  </si>
  <si>
    <t>1178648038</t>
  </si>
  <si>
    <t>330010001R4</t>
  </si>
  <si>
    <t>Stavební práce spojené s realizací výtahové techologie</t>
  </si>
  <si>
    <t>-491391268</t>
  </si>
  <si>
    <t xml:space="preserve">Poznámka k položce:_x000d_
jádrové vrtání v konstrukci podlahy strojovny_x000d_
zabetonování nefunkčních prostupů v podlaze strojovny_x000d_
úpravy špalet při osazování šachtových výtahových dveří_x000d_
další drobné zednické práce </t>
  </si>
  <si>
    <t>330010001R5</t>
  </si>
  <si>
    <t>Demontáž stávající výtahové technologie</t>
  </si>
  <si>
    <t>1993796505</t>
  </si>
  <si>
    <t>Poznámka k položce:_x000d_
včetně likvidace odpadu</t>
  </si>
  <si>
    <t>330010001R6</t>
  </si>
  <si>
    <t>automatický sjezd výtahu při výpadku hlavního napětí do nejbližší stanice ve směru menší _x000d_
energetické náročnosti a otevření dveří</t>
  </si>
  <si>
    <t>464460956</t>
  </si>
  <si>
    <t>330010001R7</t>
  </si>
  <si>
    <t xml:space="preserve">zajištění ochrany proti přenosu hluku a vibrací způsobených výtahovým zařízením do akusticky _x000d_
chráněných místností </t>
  </si>
  <si>
    <t>-588984923</t>
  </si>
  <si>
    <t>330010001R8</t>
  </si>
  <si>
    <t>nerezové portály okolo dveří</t>
  </si>
  <si>
    <t>1566157984</t>
  </si>
  <si>
    <t>330010001R9</t>
  </si>
  <si>
    <t xml:space="preserve">měření hluku výtahu po ukončení montáže dle Nařízení vlády č. 148/2006 _x000d_
</t>
  </si>
  <si>
    <t>-829392772</t>
  </si>
  <si>
    <t>04 - Ostatní a vedlejší náklady</t>
  </si>
  <si>
    <t xml:space="preserve">    VRN9 - Ostatní náklady</t>
  </si>
  <si>
    <t>VRN9</t>
  </si>
  <si>
    <t>Ostatní náklady</t>
  </si>
  <si>
    <t>005121 R</t>
  </si>
  <si>
    <t>Zařízení staveniště</t>
  </si>
  <si>
    <t>1568266051</t>
  </si>
  <si>
    <t>Poznámka k položce:_x000d_
Poznámka k položce: Veškeré náklady spojené s vybudováním, provozem a odstraněním zařízení staveniště.		 Především v souladu s NV č. 591/2006 Sb., plánem BOZP a v souladu s požadavky zadávací dokumentace</t>
  </si>
  <si>
    <t>005121025X</t>
  </si>
  <si>
    <t>Náklady na energie</t>
  </si>
  <si>
    <t>1302903644</t>
  </si>
  <si>
    <t>Poznámka k položce:_x000d_
Poznámka k položce: vodné, stočné, elektrická energie a jiné spotřebované energie a média nutných k výstavbě</t>
  </si>
  <si>
    <t>005124010R</t>
  </si>
  <si>
    <t>-988811444</t>
  </si>
  <si>
    <t>Poznámka k položce:_x000d_
Poznámka k položce: Koordinace stavebních dodávek stavby a TZB a koordinace vazeb na stávající stav objektu.</t>
  </si>
  <si>
    <t>005211010R</t>
  </si>
  <si>
    <t>Předání a převzetí staveniště</t>
  </si>
  <si>
    <t>12503731</t>
  </si>
  <si>
    <t>Poznámka k položce:_x000d_
Poznámka k položce: Náklady spojené s účastí zhotovitele na předání a převzetí staveniště. Včetně vystavení zápisu</t>
  </si>
  <si>
    <t>005211080R</t>
  </si>
  <si>
    <t>Bezpečnostní a hygienická opatření na staveništi</t>
  </si>
  <si>
    <t>188236063</t>
  </si>
  <si>
    <t>Poznámka k položce:_x000d_
Poznámka k položce: Např. ochrana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řád), atd.</t>
  </si>
  <si>
    <t>005211081X</t>
  </si>
  <si>
    <t>Činnosti a opatření dle plánu BOZP, dle zákona č. 309/2006 Sb.</t>
  </si>
  <si>
    <t>178886187</t>
  </si>
  <si>
    <t>Poznámka k položce:_x000d_
Poznámka k položce: veškerá opatření dle plánu BOZP dle zákona č. 309/2006 Sb. v aktuálním znění v době provádění stavby a oprávněných pokynů (např. podle vyhl. č. 591/2006 Sb., atd.) koordinátora bezpečnosti práce pro bezpečné provádění díla v souladu s legislativními požadavky (např. realizace zabezpečení stavby proti pádům z výšky, vymezování pracovišť nebo pořádání kontrolních dnů KOO BOZP s účastí dotčených osob, atd.), a to i u veškerých subdodavatelů na všech stupních dodavatelské hierarchie (např. včetně dopravců, atd.)</t>
  </si>
  <si>
    <t>005231033X</t>
  </si>
  <si>
    <t>Celkové uvedení stavby do provozu</t>
  </si>
  <si>
    <t>1349643700</t>
  </si>
  <si>
    <t>Poznámka k položce:_x000d_
Poznámka k položce: Veškeré činnosti nutné pro uvedení dokončeného díla do provozního stavu včetně deklarace provozních parametrů investorovi. Uvedení do provozu musí být koordinováno a odsohlaseno s investorem a se stavebním úřadem s případným povolením zkušebního provozu, které zabezpečí dodavatel stavby. Uvádění do provozu lze až na dokončeném díle umožňující správný a bezpečný provoz.</t>
  </si>
  <si>
    <t>005241011X</t>
  </si>
  <si>
    <t>Předání a převzetí dokumentace skutečného stavu, včetně kontroly dokumentace a jejího souladu se skutečným stavem za účasti investora</t>
  </si>
  <si>
    <t>347673981</t>
  </si>
  <si>
    <t>Poznámka k položce:_x000d_
Poznámka k položce: Včetně vystavení zápisu</t>
  </si>
  <si>
    <t>005X4110050</t>
  </si>
  <si>
    <t>Dopracování zadávací dokumentace na realizační a dle potřeb i dílenskou dokumentaci</t>
  </si>
  <si>
    <t>-236609186</t>
  </si>
  <si>
    <t xml:space="preserve">Poznámka k položce:_x000d_
Pro řádnou realizaci díla, ale před započetím realizace stavby a tedy i např. před započetím objednání výrobků, materiálu, atd., je dodavatel povinen provést dopracování této dokumentace na realizační a dle potřeb i dílenskou dokumentaci, a to zejména s ohledem na jeho konečný výběr typů a výrobců jednotlivých výrobků a zařízení, konkrétních stavebních a montážních postupů, atd. a s ohledem na jejich skutečné parametry, návody výrobců, na své pro stavbu zvolené stavební a montážní postupy a firemní know-how, atd. Zároveň za tuto jím zpracovanou dokumentaci nese odpovědnost.  Tuto dokumentaci pak musí, před započetím díla, tedy např. před započetím montáže a objednáním materiálu a výrobků, projednat a odsouhlasit s investorem. Součástí tohoto projednání bude, mimo zapracování konkrétních výrobků, materiálů, postupů, atd. i deklarace (např. doložení výpočtů, soulad s návody výrobců, soulad s touto projektovou dokumentací, ...) stavebních, provozních a dalších charakteristických parametrů, včetně deklarace tímto projektem požadovaných funkcí, parametrů a charakteristik. Deklarace pouhým prohlášením bez objektivních prokázání tvrzení není možná.  Součástí  Realizační a dílenské dokumentace bude vypracována v minimálně stejném rozsahu jako je prováděcí dokumentace dle platné legislativy (vyhl. č. 499/2006 Sb. v platném znění), ale s důrazem na zapracování konkrétních typů a výrobců jednotlivých výrobků a zařízení, konkrétních stavebních a montážních postupů, návodů výrobců, atd. a dále s důrazem na hlavní detaily stavby a jejích částí a na případné související výpočty. Pokud bude potřebné, pro nějakou část stavby vypracovat dílenskou dokumentaci, bude tato dílenská dokumentace součástí.   Tato dokumentace a její části také musí respektovat a zapracovat příslušné platné právní předpisy (např. zákony, nařízení vlády, vyhlášky, …), normy, odborná pravidla, vhodná doporučení (např. vhodná cechovní doporučení) a správné obecné zásady. Součástí dokumentace, resp. její přílohou, pak bude i komplexní soupis stavebních prací dodávek a služeb s výkazem výměr a výkaz výměr pro řádnou a komplexní realizaci stavby, ve kterém budou zapracovány pro stavbu zvolené výrobky, materiály, postupy, ale také např. návody výrobců. Soupis bude členěn na položky s jednotkovým množstvím, cenou za jednotku množství a cenou celkem. Členění soupisu na položky a popisy položek a množství bude stejné, a pokud to nebude možné, tak obdobné, s přihlédnutím na řešené zpřesnění položek, jako v případné zadávací dokumentaci pro výběr zhotovitele nebo obdobně, pokud je takový soupis součástí smluvního stavu nebo smluvních jednání pro realizaci stavby. Teprve po schválení dokumentace investorem se může započít s realizací. Investor schválením této prováděcí dokumentace na sebe nepřebírá jakékoli případné důsledky z vad této dokumentace. Stavba pak bude realizována dle této schválené prováděcí dokumentace"</t>
  </si>
  <si>
    <t>005X4110060</t>
  </si>
  <si>
    <t>Dokumentace skutečného stavu</t>
  </si>
  <si>
    <t>1768588031</t>
  </si>
  <si>
    <t>Poznámka k položce:_x000d_
Poznámka k položce: Dodavatel po dokončení díla a před jeho předáním vypracuje a předá dokumentaci skutečného stavu. Dokumentace bude vypracována na úrovni prováděcí dokumentace (textová a výkresová část, specifikace skutečně použitého materiálu, zařízení a výrobků) a bude, pokud nebude smlouvou určeno jinak, předána 4x v papírové podobě, 2 x elektronicky na CD ve formátu *.pdf, 2 x elektronicky výkresová část na CD ve formátu *.dwg. Dokumentace musí být dodána tak, aby provozovatel mohl provádět komplexní provoz, údržbu, servis i případné budoucí změny vlastními odbornými silami s využitím této dokumentace. Dokumentace nesmí být provedena způsobem, kdy jsou v předchozí dokumentaci vyznačeny změny, ale musí to být dokumentace pouze skutečného stavu. Dokumentace musí být vypracována elektronicky ve stejných formátech jako dokumentace provedení stavby, nelze tedy např. pouze ručně vymazávat a překreslovat v původní dokumentaci</t>
  </si>
  <si>
    <t>005X4110070</t>
  </si>
  <si>
    <t>Ostatní zůčtovatelný drobný, pomocný, doplňkový a ostatní materiál , v potřebném rozsahu pro řádné dokončení díla</t>
  </si>
  <si>
    <t>2125861747</t>
  </si>
  <si>
    <t>Poznámka k položce:_x000d_
Poznámka k položce: Především materiál, výrobky a zařízení vyplývající z návodů výrobců dodavatelem zvolených a na stavbu dodaných materiálů, výrobků a zařízení (např. zohledňuje skutečná doporučení a požadavky výrobců vůči zadávací dokumentaci, kde konkrétní výrobky nemohou být deklarovány). Dále náklady na přizpůsobování instalovaných materiálů, výrobků a zařízení ostatním technickým zařízením stavby i její stavební části, atd. Také se jedná o veškerý a většinou běžný drobný materiál jako jsou např. šroubení, těsnění, spojovací materiál, atd. Dále se jedná o další náklady na materiál, výrobky a zařízení vyplývající z uplatňování vlastních firemních pracovních, montážních a stavebních postupů, tedy na uplatnění firemního know-how zhotovitele, které např. může být odchylné od postupů jiných firem nebo běžných postupů a vyžaduje vyšší náklady než je obvyklé. Dále je to veškerý ostatní materiál a výrobky potřebné pro řádné dokončení díla tak, aby dodavatel mohl např. naplnit svoje povinnost dle NOZ. Při tomto se mimo jiné vychází z toho, že dodavatel je odborná firma a má tzv. „odpovědnost profesionála“ např. dle §5, odst. 1 nebo §2912, odst. 2, atd. zákona č. 89/2012 Sb. vše dle zákona č. 89/2012 Sb. (tzv. NOZ)</t>
  </si>
  <si>
    <t>005X4110080</t>
  </si>
  <si>
    <t>Ostatní zúčtovatelný drobný, pomocný, doplňkový a ostatní materiál , v potřebném rozsahu pro řádné dokončení díla</t>
  </si>
  <si>
    <t>-1519348318</t>
  </si>
  <si>
    <t>005X4110220</t>
  </si>
  <si>
    <t>-711349460</t>
  </si>
  <si>
    <t xml:space="preserve">Poznámka k položce:_x000d_
Při nakládání s odpady bude postupováno v souladu se zákonem č. 541/2020 Sb. (O odpadech) a to především, že dodavatel (původce odpadů) bude odpady třídit podle druhů a kategorií v souladu s vyhl. č. 273/2021 Sb. </t>
  </si>
  <si>
    <t>005X4110230</t>
  </si>
  <si>
    <t>Průběžný a závěrečný úklid</t>
  </si>
  <si>
    <t>-693805497</t>
  </si>
  <si>
    <t>Poznámka k položce:_x000d_
Poznámka k položce: Provedení komplexního úklidu po provádění vytápění na úroveň min. původního stavu v návaznosti na likvidaci odpadů a úklid celé stavby</t>
  </si>
  <si>
    <t>091003000</t>
  </si>
  <si>
    <t>Ostatní náklady bez rozlišení</t>
  </si>
  <si>
    <t>CS ÚRS 2020 02</t>
  </si>
  <si>
    <t>1631741435</t>
  </si>
  <si>
    <t>"systém generálního klíče pro řešené dveřní výplně + 4 vchodové dveře"1</t>
  </si>
  <si>
    <t>940X4110210</t>
  </si>
  <si>
    <t>Zřízení a odstranění pracovní podlahy dle montáže, např. lešení, pomocné lešení, práce na žebříku, práce na plošině atd. - dle potřeb montáže-mimo jiné dle NV č. 362/2005 Sb.</t>
  </si>
  <si>
    <t>339394732</t>
  </si>
  <si>
    <t>950R001</t>
  </si>
  <si>
    <t>Předání a převzetí díla</t>
  </si>
  <si>
    <t>-1989980814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</si>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</sst>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151101" TargetMode="External" /><Relationship Id="rId2" Type="http://schemas.openxmlformats.org/officeDocument/2006/relationships/hyperlink" Target="https://podminky.urs.cz/item/CS_URS_2022_02/132251101" TargetMode="External" /><Relationship Id="rId3" Type="http://schemas.openxmlformats.org/officeDocument/2006/relationships/hyperlink" Target="https://podminky.urs.cz/item/CS_URS_2022_02/171111111" TargetMode="External" /><Relationship Id="rId4" Type="http://schemas.openxmlformats.org/officeDocument/2006/relationships/hyperlink" Target="https://podminky.urs.cz/item/CS_URS_2022_02/271542211" TargetMode="External" /><Relationship Id="rId5" Type="http://schemas.openxmlformats.org/officeDocument/2006/relationships/hyperlink" Target="https://podminky.urs.cz/item/CS_URS_2022_02/272313711" TargetMode="External" /><Relationship Id="rId6" Type="http://schemas.openxmlformats.org/officeDocument/2006/relationships/hyperlink" Target="https://podminky.urs.cz/item/CS_URS_2022_02/279113144" TargetMode="External" /><Relationship Id="rId7" Type="http://schemas.openxmlformats.org/officeDocument/2006/relationships/hyperlink" Target="https://podminky.urs.cz/item/CS_URS_2022_02/279361821" TargetMode="External" /><Relationship Id="rId8" Type="http://schemas.openxmlformats.org/officeDocument/2006/relationships/hyperlink" Target="https://podminky.urs.cz/item/CS_URS_2022_02/310279842" TargetMode="External" /><Relationship Id="rId9" Type="http://schemas.openxmlformats.org/officeDocument/2006/relationships/hyperlink" Target="https://podminky.urs.cz/item/CS_URS_2022_02/317234410" TargetMode="External" /><Relationship Id="rId10" Type="http://schemas.openxmlformats.org/officeDocument/2006/relationships/hyperlink" Target="https://podminky.urs.cz/item/CS_URS_2022_02/317944323" TargetMode="External" /><Relationship Id="rId11" Type="http://schemas.openxmlformats.org/officeDocument/2006/relationships/hyperlink" Target="https://podminky.urs.cz/item/CS_URS_2022_02/337173110" TargetMode="External" /><Relationship Id="rId12" Type="http://schemas.openxmlformats.org/officeDocument/2006/relationships/hyperlink" Target="https://podminky.urs.cz/item/CS_URS_2022_02/342151111" TargetMode="External" /><Relationship Id="rId13" Type="http://schemas.openxmlformats.org/officeDocument/2006/relationships/hyperlink" Target="https://podminky.urs.cz/item/CS_URS_2022_02/346244381" TargetMode="External" /><Relationship Id="rId14" Type="http://schemas.openxmlformats.org/officeDocument/2006/relationships/hyperlink" Target="https://podminky.urs.cz/item/CS_URS_2022_02/411354213" TargetMode="External" /><Relationship Id="rId15" Type="http://schemas.openxmlformats.org/officeDocument/2006/relationships/hyperlink" Target="https://podminky.urs.cz/item/CS_URS_2022_02/564231011" TargetMode="External" /><Relationship Id="rId16" Type="http://schemas.openxmlformats.org/officeDocument/2006/relationships/hyperlink" Target="https://podminky.urs.cz/item/CS_URS_2022_02/564851011" TargetMode="External" /><Relationship Id="rId17" Type="http://schemas.openxmlformats.org/officeDocument/2006/relationships/hyperlink" Target="https://podminky.urs.cz/item/CS_URS_2022_02/596211110" TargetMode="External" /><Relationship Id="rId18" Type="http://schemas.openxmlformats.org/officeDocument/2006/relationships/hyperlink" Target="https://podminky.urs.cz/item/CS_URS_2022_02/611315423" TargetMode="External" /><Relationship Id="rId19" Type="http://schemas.openxmlformats.org/officeDocument/2006/relationships/hyperlink" Target="https://podminky.urs.cz/item/CS_URS_2022_02/612315225" TargetMode="External" /><Relationship Id="rId20" Type="http://schemas.openxmlformats.org/officeDocument/2006/relationships/hyperlink" Target="https://podminky.urs.cz/item/CS_URS_2022_02/612315423" TargetMode="External" /><Relationship Id="rId21" Type="http://schemas.openxmlformats.org/officeDocument/2006/relationships/hyperlink" Target="https://podminky.urs.cz/item/CS_URS_2022_02/613311141" TargetMode="External" /><Relationship Id="rId22" Type="http://schemas.openxmlformats.org/officeDocument/2006/relationships/hyperlink" Target="https://podminky.urs.cz/item/CS_URS_2022_02/617315418" TargetMode="External" /><Relationship Id="rId23" Type="http://schemas.openxmlformats.org/officeDocument/2006/relationships/hyperlink" Target="https://podminky.urs.cz/item/CS_URS_2022_02/622211021" TargetMode="External" /><Relationship Id="rId24" Type="http://schemas.openxmlformats.org/officeDocument/2006/relationships/hyperlink" Target="https://podminky.urs.cz/item/CS_URS_2022_02/622325207" TargetMode="External" /><Relationship Id="rId25" Type="http://schemas.openxmlformats.org/officeDocument/2006/relationships/hyperlink" Target="https://podminky.urs.cz/item/CS_URS_2022_02/629135102" TargetMode="External" /><Relationship Id="rId26" Type="http://schemas.openxmlformats.org/officeDocument/2006/relationships/hyperlink" Target="https://podminky.urs.cz/item/CS_URS_2022_02/631311125" TargetMode="External" /><Relationship Id="rId27" Type="http://schemas.openxmlformats.org/officeDocument/2006/relationships/hyperlink" Target="https://podminky.urs.cz/item/CS_URS_2022_02/631362021" TargetMode="External" /><Relationship Id="rId28" Type="http://schemas.openxmlformats.org/officeDocument/2006/relationships/hyperlink" Target="https://podminky.urs.cz/item/CS_URS_2022_02/632450131" TargetMode="External" /><Relationship Id="rId29" Type="http://schemas.openxmlformats.org/officeDocument/2006/relationships/hyperlink" Target="https://podminky.urs.cz/item/CS_URS_2022_02/632450134" TargetMode="External" /><Relationship Id="rId30" Type="http://schemas.openxmlformats.org/officeDocument/2006/relationships/hyperlink" Target="https://podminky.urs.cz/item/CS_URS_2022_02/637211112" TargetMode="External" /><Relationship Id="rId31" Type="http://schemas.openxmlformats.org/officeDocument/2006/relationships/hyperlink" Target="https://podminky.urs.cz/item/CS_URS_2022_02/916231213" TargetMode="External" /><Relationship Id="rId32" Type="http://schemas.openxmlformats.org/officeDocument/2006/relationships/hyperlink" Target="https://podminky.urs.cz/item/CS_URS_2022_02/941211112" TargetMode="External" /><Relationship Id="rId33" Type="http://schemas.openxmlformats.org/officeDocument/2006/relationships/hyperlink" Target="https://podminky.urs.cz/item/CS_URS_2022_02/941211211" TargetMode="External" /><Relationship Id="rId34" Type="http://schemas.openxmlformats.org/officeDocument/2006/relationships/hyperlink" Target="https://podminky.urs.cz/item/CS_URS_2022_02/941211312" TargetMode="External" /><Relationship Id="rId35" Type="http://schemas.openxmlformats.org/officeDocument/2006/relationships/hyperlink" Target="https://podminky.urs.cz/item/CS_URS_2022_02/941211812" TargetMode="External" /><Relationship Id="rId36" Type="http://schemas.openxmlformats.org/officeDocument/2006/relationships/hyperlink" Target="https://podminky.urs.cz/item/CS_URS_2022_02/949311112" TargetMode="External" /><Relationship Id="rId37" Type="http://schemas.openxmlformats.org/officeDocument/2006/relationships/hyperlink" Target="https://podminky.urs.cz/item/CS_URS_2022_02/949311211" TargetMode="External" /><Relationship Id="rId38" Type="http://schemas.openxmlformats.org/officeDocument/2006/relationships/hyperlink" Target="https://podminky.urs.cz/item/CS_URS_2022_02/949311812" TargetMode="External" /><Relationship Id="rId39" Type="http://schemas.openxmlformats.org/officeDocument/2006/relationships/hyperlink" Target="https://podminky.urs.cz/item/CS_URS_2022_02/953312112" TargetMode="External" /><Relationship Id="rId40" Type="http://schemas.openxmlformats.org/officeDocument/2006/relationships/hyperlink" Target="https://podminky.urs.cz/item/CS_URS_2022_02/953331121" TargetMode="External" /><Relationship Id="rId41" Type="http://schemas.openxmlformats.org/officeDocument/2006/relationships/hyperlink" Target="https://podminky.urs.cz/item/CS_URS_2022_02/968062355" TargetMode="External" /><Relationship Id="rId42" Type="http://schemas.openxmlformats.org/officeDocument/2006/relationships/hyperlink" Target="https://podminky.urs.cz/item/CS_URS_2022_02/968062456" TargetMode="External" /><Relationship Id="rId43" Type="http://schemas.openxmlformats.org/officeDocument/2006/relationships/hyperlink" Target="https://podminky.urs.cz/item/CS_URS_2022_02/971033651" TargetMode="External" /><Relationship Id="rId44" Type="http://schemas.openxmlformats.org/officeDocument/2006/relationships/hyperlink" Target="https://podminky.urs.cz/item/CS_URS_2022_02/974031155" TargetMode="External" /><Relationship Id="rId45" Type="http://schemas.openxmlformats.org/officeDocument/2006/relationships/hyperlink" Target="https://podminky.urs.cz/item/CS_URS_2022_02/978012161" TargetMode="External" /><Relationship Id="rId46" Type="http://schemas.openxmlformats.org/officeDocument/2006/relationships/hyperlink" Target="https://podminky.urs.cz/item/CS_URS_2022_02/978015361" TargetMode="External" /><Relationship Id="rId47" Type="http://schemas.openxmlformats.org/officeDocument/2006/relationships/hyperlink" Target="https://podminky.urs.cz/item/CS_URS_2022_02/985131311" TargetMode="External" /><Relationship Id="rId48" Type="http://schemas.openxmlformats.org/officeDocument/2006/relationships/hyperlink" Target="https://podminky.urs.cz/item/CS_URS_2022_02/997013115" TargetMode="External" /><Relationship Id="rId49" Type="http://schemas.openxmlformats.org/officeDocument/2006/relationships/hyperlink" Target="https://podminky.urs.cz/item/CS_URS_2022_02/997013501" TargetMode="External" /><Relationship Id="rId50" Type="http://schemas.openxmlformats.org/officeDocument/2006/relationships/hyperlink" Target="https://podminky.urs.cz/item/CS_URS_2022_02/997013509" TargetMode="External" /><Relationship Id="rId51" Type="http://schemas.openxmlformats.org/officeDocument/2006/relationships/hyperlink" Target="https://podminky.urs.cz/item/CS_URS_2022_02/997013863" TargetMode="External" /><Relationship Id="rId52" Type="http://schemas.openxmlformats.org/officeDocument/2006/relationships/hyperlink" Target="https://podminky.urs.cz/item/CS_URS_2022_02/998011003" TargetMode="External" /><Relationship Id="rId53" Type="http://schemas.openxmlformats.org/officeDocument/2006/relationships/hyperlink" Target="https://podminky.urs.cz/item/CS_URS_2022_02/711111001" TargetMode="External" /><Relationship Id="rId54" Type="http://schemas.openxmlformats.org/officeDocument/2006/relationships/hyperlink" Target="https://podminky.urs.cz/item/CS_URS_2022_02/711141559" TargetMode="External" /><Relationship Id="rId55" Type="http://schemas.openxmlformats.org/officeDocument/2006/relationships/hyperlink" Target="https://podminky.urs.cz/item/CS_URS_2022_02/711142559" TargetMode="External" /><Relationship Id="rId56" Type="http://schemas.openxmlformats.org/officeDocument/2006/relationships/hyperlink" Target="https://podminky.urs.cz/item/CS_URS_2022_02/998711103" TargetMode="External" /><Relationship Id="rId57" Type="http://schemas.openxmlformats.org/officeDocument/2006/relationships/hyperlink" Target="https://podminky.urs.cz/item/CS_URS_2022_02/712311111" TargetMode="External" /><Relationship Id="rId58" Type="http://schemas.openxmlformats.org/officeDocument/2006/relationships/hyperlink" Target="https://podminky.urs.cz/item/CS_URS_2022_02/712331111" TargetMode="External" /><Relationship Id="rId59" Type="http://schemas.openxmlformats.org/officeDocument/2006/relationships/hyperlink" Target="https://podminky.urs.cz/item/CS_URS_2022_02/712361701" TargetMode="External" /><Relationship Id="rId60" Type="http://schemas.openxmlformats.org/officeDocument/2006/relationships/hyperlink" Target="https://podminky.urs.cz/item/CS_URS_2022_02/712363103" TargetMode="External" /><Relationship Id="rId61" Type="http://schemas.openxmlformats.org/officeDocument/2006/relationships/hyperlink" Target="https://podminky.urs.cz/item/CS_URS_2022_02/712363373" TargetMode="External" /><Relationship Id="rId62" Type="http://schemas.openxmlformats.org/officeDocument/2006/relationships/hyperlink" Target="https://podminky.urs.cz/item/CS_URS_2022_02/712775911" TargetMode="External" /><Relationship Id="rId63" Type="http://schemas.openxmlformats.org/officeDocument/2006/relationships/hyperlink" Target="https://podminky.urs.cz/item/CS_URS_2022_02/712861702" TargetMode="External" /><Relationship Id="rId64" Type="http://schemas.openxmlformats.org/officeDocument/2006/relationships/hyperlink" Target="https://podminky.urs.cz/item/CS_URS_2022_02/712964703" TargetMode="External" /><Relationship Id="rId65" Type="http://schemas.openxmlformats.org/officeDocument/2006/relationships/hyperlink" Target="https://podminky.urs.cz/item/CS_URS_2022_02/712997001" TargetMode="External" /><Relationship Id="rId66" Type="http://schemas.openxmlformats.org/officeDocument/2006/relationships/hyperlink" Target="https://podminky.urs.cz/item/CS_URS_2022_02/998712103" TargetMode="External" /><Relationship Id="rId67" Type="http://schemas.openxmlformats.org/officeDocument/2006/relationships/hyperlink" Target="https://podminky.urs.cz/item/CS_URS_2022_02/713110811" TargetMode="External" /><Relationship Id="rId68" Type="http://schemas.openxmlformats.org/officeDocument/2006/relationships/hyperlink" Target="https://podminky.urs.cz/item/CS_URS_2022_02/713111111" TargetMode="External" /><Relationship Id="rId69" Type="http://schemas.openxmlformats.org/officeDocument/2006/relationships/hyperlink" Target="https://podminky.urs.cz/item/CS_URS_2022_02/713111111" TargetMode="External" /><Relationship Id="rId70" Type="http://schemas.openxmlformats.org/officeDocument/2006/relationships/hyperlink" Target="https://podminky.urs.cz/item/CS_URS_2022_02/998713103" TargetMode="External" /><Relationship Id="rId71" Type="http://schemas.openxmlformats.org/officeDocument/2006/relationships/hyperlink" Target="https://podminky.urs.cz/item/CS_URS_2022_02/741410021" TargetMode="External" /><Relationship Id="rId72" Type="http://schemas.openxmlformats.org/officeDocument/2006/relationships/hyperlink" Target="https://podminky.urs.cz/item/CS_URS_2022_02/741810001" TargetMode="External" /><Relationship Id="rId73" Type="http://schemas.openxmlformats.org/officeDocument/2006/relationships/hyperlink" Target="https://podminky.urs.cz/item/CS_URS_2022_02/998741103" TargetMode="External" /><Relationship Id="rId74" Type="http://schemas.openxmlformats.org/officeDocument/2006/relationships/hyperlink" Target="https://podminky.urs.cz/item/CS_URS_2021_02/742350005" TargetMode="External" /><Relationship Id="rId75" Type="http://schemas.openxmlformats.org/officeDocument/2006/relationships/hyperlink" Target="https://podminky.urs.cz/item/CS_URS_2022_02/998742103" TargetMode="External" /><Relationship Id="rId76" Type="http://schemas.openxmlformats.org/officeDocument/2006/relationships/hyperlink" Target="https://podminky.urs.cz/item/CS_URS_2022_02/762341275" TargetMode="External" /><Relationship Id="rId77" Type="http://schemas.openxmlformats.org/officeDocument/2006/relationships/hyperlink" Target="https://podminky.urs.cz/item/CS_URS_2022_02/762341811" TargetMode="External" /><Relationship Id="rId78" Type="http://schemas.openxmlformats.org/officeDocument/2006/relationships/hyperlink" Target="https://podminky.urs.cz/item/CS_URS_2022_02/762361312" TargetMode="External" /><Relationship Id="rId79" Type="http://schemas.openxmlformats.org/officeDocument/2006/relationships/hyperlink" Target="https://podminky.urs.cz/item/CS_URS_2022_02/762712921" TargetMode="External" /><Relationship Id="rId80" Type="http://schemas.openxmlformats.org/officeDocument/2006/relationships/hyperlink" Target="https://podminky.urs.cz/item/CS_URS_2022_02/998762103" TargetMode="External" /><Relationship Id="rId81" Type="http://schemas.openxmlformats.org/officeDocument/2006/relationships/hyperlink" Target="https://podminky.urs.cz/item/CS_URS_2022_02/764001821" TargetMode="External" /><Relationship Id="rId82" Type="http://schemas.openxmlformats.org/officeDocument/2006/relationships/hyperlink" Target="https://podminky.urs.cz/item/CS_URS_2022_02/764002841" TargetMode="External" /><Relationship Id="rId83" Type="http://schemas.openxmlformats.org/officeDocument/2006/relationships/hyperlink" Target="https://podminky.urs.cz/item/CS_URS_2022_02/764002851" TargetMode="External" /><Relationship Id="rId84" Type="http://schemas.openxmlformats.org/officeDocument/2006/relationships/hyperlink" Target="https://podminky.urs.cz/item/CS_URS_2022_02/764002871" TargetMode="External" /><Relationship Id="rId85" Type="http://schemas.openxmlformats.org/officeDocument/2006/relationships/hyperlink" Target="https://podminky.urs.cz/item/CS_URS_2022_02/764004801" TargetMode="External" /><Relationship Id="rId86" Type="http://schemas.openxmlformats.org/officeDocument/2006/relationships/hyperlink" Target="https://podminky.urs.cz/item/CS_URS_2022_02/764004861" TargetMode="External" /><Relationship Id="rId87" Type="http://schemas.openxmlformats.org/officeDocument/2006/relationships/hyperlink" Target="https://podminky.urs.cz/item/CS_URS_2022_02/764011611" TargetMode="External" /><Relationship Id="rId88" Type="http://schemas.openxmlformats.org/officeDocument/2006/relationships/hyperlink" Target="https://podminky.urs.cz/item/CS_URS_2022_02/764111641" TargetMode="External" /><Relationship Id="rId89" Type="http://schemas.openxmlformats.org/officeDocument/2006/relationships/hyperlink" Target="https://podminky.urs.cz/item/CS_URS_2022_02/764214604" TargetMode="External" /><Relationship Id="rId90" Type="http://schemas.openxmlformats.org/officeDocument/2006/relationships/hyperlink" Target="https://podminky.urs.cz/item/CS_URS_2022_02/764214605" TargetMode="External" /><Relationship Id="rId91" Type="http://schemas.openxmlformats.org/officeDocument/2006/relationships/hyperlink" Target="https://podminky.urs.cz/item/CS_URS_2022_02/764216604" TargetMode="External" /><Relationship Id="rId92" Type="http://schemas.openxmlformats.org/officeDocument/2006/relationships/hyperlink" Target="https://podminky.urs.cz/item/CS_URS_2022_02/764218604" TargetMode="External" /><Relationship Id="rId93" Type="http://schemas.openxmlformats.org/officeDocument/2006/relationships/hyperlink" Target="https://podminky.urs.cz/item/CS_URS_2022_02/764311606" TargetMode="External" /><Relationship Id="rId94" Type="http://schemas.openxmlformats.org/officeDocument/2006/relationships/hyperlink" Target="https://podminky.urs.cz/item/CS_URS_2022_02/764314412" TargetMode="External" /><Relationship Id="rId95" Type="http://schemas.openxmlformats.org/officeDocument/2006/relationships/hyperlink" Target="https://podminky.urs.cz/item/CS_URS_2022_02/764511602" TargetMode="External" /><Relationship Id="rId96" Type="http://schemas.openxmlformats.org/officeDocument/2006/relationships/hyperlink" Target="https://podminky.urs.cz/item/CS_URS_2022_02/764511602" TargetMode="External" /><Relationship Id="rId97" Type="http://schemas.openxmlformats.org/officeDocument/2006/relationships/hyperlink" Target="https://podminky.urs.cz/item/CS_URS_2022_02/764518621" TargetMode="External" /><Relationship Id="rId98" Type="http://schemas.openxmlformats.org/officeDocument/2006/relationships/hyperlink" Target="https://podminky.urs.cz/item/CS_URS_2022_02/764518621" TargetMode="External" /><Relationship Id="rId99" Type="http://schemas.openxmlformats.org/officeDocument/2006/relationships/hyperlink" Target="https://podminky.urs.cz/item/CS_URS_2022_02/998764103" TargetMode="External" /><Relationship Id="rId100" Type="http://schemas.openxmlformats.org/officeDocument/2006/relationships/hyperlink" Target="https://podminky.urs.cz/item/CS_URS_2022_02/766622131" TargetMode="External" /><Relationship Id="rId101" Type="http://schemas.openxmlformats.org/officeDocument/2006/relationships/hyperlink" Target="https://podminky.urs.cz/item/CS_URS_2022_02/766660731" TargetMode="External" /><Relationship Id="rId102" Type="http://schemas.openxmlformats.org/officeDocument/2006/relationships/hyperlink" Target="https://podminky.urs.cz/item/CS_URS_2022_02/766694112" TargetMode="External" /><Relationship Id="rId103" Type="http://schemas.openxmlformats.org/officeDocument/2006/relationships/hyperlink" Target="https://podminky.urs.cz/item/CS_URS_2022_02/998766103" TargetMode="External" /><Relationship Id="rId104" Type="http://schemas.openxmlformats.org/officeDocument/2006/relationships/hyperlink" Target="https://podminky.urs.cz/item/CS_URS_2022_02/767165111" TargetMode="External" /><Relationship Id="rId105" Type="http://schemas.openxmlformats.org/officeDocument/2006/relationships/hyperlink" Target="https://podminky.urs.cz/item/CS_URS_2022_02/767391113" TargetMode="External" /><Relationship Id="rId106" Type="http://schemas.openxmlformats.org/officeDocument/2006/relationships/hyperlink" Target="https://podminky.urs.cz/item/CS_URS_2022_02/767640222" TargetMode="External" /><Relationship Id="rId107" Type="http://schemas.openxmlformats.org/officeDocument/2006/relationships/hyperlink" Target="https://podminky.urs.cz/item/CS_URS_2022_02/767832102" TargetMode="External" /><Relationship Id="rId108" Type="http://schemas.openxmlformats.org/officeDocument/2006/relationships/hyperlink" Target="https://podminky.urs.cz/item/CS_URS_2022_02/767832802" TargetMode="External" /><Relationship Id="rId109" Type="http://schemas.openxmlformats.org/officeDocument/2006/relationships/hyperlink" Target="https://podminky.urs.cz/item/CS_URS_2022_02/767995111" TargetMode="External" /><Relationship Id="rId110" Type="http://schemas.openxmlformats.org/officeDocument/2006/relationships/hyperlink" Target="https://podminky.urs.cz/item/CS_URS_2022_02/767995113" TargetMode="External" /><Relationship Id="rId111" Type="http://schemas.openxmlformats.org/officeDocument/2006/relationships/hyperlink" Target="https://podminky.urs.cz/item/CS_URS_2022_02/767995114" TargetMode="External" /><Relationship Id="rId112" Type="http://schemas.openxmlformats.org/officeDocument/2006/relationships/hyperlink" Target="https://podminky.urs.cz/item/CS_URS_2022_02/998767103" TargetMode="External" /><Relationship Id="rId113" Type="http://schemas.openxmlformats.org/officeDocument/2006/relationships/hyperlink" Target="https://podminky.urs.cz/item/CS_URS_2022_02/771111011" TargetMode="External" /><Relationship Id="rId114" Type="http://schemas.openxmlformats.org/officeDocument/2006/relationships/hyperlink" Target="https://podminky.urs.cz/item/CS_URS_2022_02/771121011" TargetMode="External" /><Relationship Id="rId115" Type="http://schemas.openxmlformats.org/officeDocument/2006/relationships/hyperlink" Target="https://podminky.urs.cz/item/CS_URS_2022_02/771474111" TargetMode="External" /><Relationship Id="rId116" Type="http://schemas.openxmlformats.org/officeDocument/2006/relationships/hyperlink" Target="https://podminky.urs.cz/item/CS_URS_2022_02/771573916" TargetMode="External" /><Relationship Id="rId117" Type="http://schemas.openxmlformats.org/officeDocument/2006/relationships/hyperlink" Target="https://podminky.urs.cz/item/CS_URS_2022_02/771574154" TargetMode="External" /><Relationship Id="rId118" Type="http://schemas.openxmlformats.org/officeDocument/2006/relationships/hyperlink" Target="https://podminky.urs.cz/item/CS_URS_2022_02/998771103" TargetMode="External" /><Relationship Id="rId119" Type="http://schemas.openxmlformats.org/officeDocument/2006/relationships/hyperlink" Target="https://podminky.urs.cz/item/CS_URS_2022_02/783304100" TargetMode="External" /><Relationship Id="rId120" Type="http://schemas.openxmlformats.org/officeDocument/2006/relationships/hyperlink" Target="https://podminky.urs.cz/item/CS_URS_2022_02/783317105" TargetMode="External" /><Relationship Id="rId121" Type="http://schemas.openxmlformats.org/officeDocument/2006/relationships/hyperlink" Target="https://podminky.urs.cz/item/CS_URS_2022_02/783901453" TargetMode="External" /><Relationship Id="rId122" Type="http://schemas.openxmlformats.org/officeDocument/2006/relationships/hyperlink" Target="https://podminky.urs.cz/item/CS_URS_2022_02/783932165" TargetMode="External" /><Relationship Id="rId123" Type="http://schemas.openxmlformats.org/officeDocument/2006/relationships/hyperlink" Target="https://podminky.urs.cz/item/CS_URS_2022_02/783933161" TargetMode="External" /><Relationship Id="rId124" Type="http://schemas.openxmlformats.org/officeDocument/2006/relationships/hyperlink" Target="https://podminky.urs.cz/item/CS_URS_2022_02/783937153" TargetMode="External" /><Relationship Id="rId125" Type="http://schemas.openxmlformats.org/officeDocument/2006/relationships/hyperlink" Target="https://podminky.urs.cz/item/CS_URS_2022_02/784111011" TargetMode="External" /><Relationship Id="rId126" Type="http://schemas.openxmlformats.org/officeDocument/2006/relationships/hyperlink" Target="https://podminky.urs.cz/item/CS_URS_2022_02/784171001" TargetMode="External" /><Relationship Id="rId127" Type="http://schemas.openxmlformats.org/officeDocument/2006/relationships/hyperlink" Target="https://podminky.urs.cz/item/CS_URS_2022_02/784171101" TargetMode="External" /><Relationship Id="rId128" Type="http://schemas.openxmlformats.org/officeDocument/2006/relationships/hyperlink" Target="https://podminky.urs.cz/item/CS_URS_2022_02/784181101" TargetMode="External" /><Relationship Id="rId129" Type="http://schemas.openxmlformats.org/officeDocument/2006/relationships/hyperlink" Target="https://podminky.urs.cz/item/CS_URS_2022_02/784191007" TargetMode="External" /><Relationship Id="rId130" Type="http://schemas.openxmlformats.org/officeDocument/2006/relationships/hyperlink" Target="https://podminky.urs.cz/item/CS_URS_2022_02/784211101" TargetMode="External" /><Relationship Id="rId131" Type="http://schemas.openxmlformats.org/officeDocument/2006/relationships/hyperlink" Target="https://podminky.urs.cz/item/CS_URS_2022_02/784211141" TargetMode="External" /><Relationship Id="rId132" Type="http://schemas.openxmlformats.org/officeDocument/2006/relationships/hyperlink" Target="https://podminky.urs.cz/item/CS_URS_2022_02/789327121" TargetMode="External" /><Relationship Id="rId133" Type="http://schemas.openxmlformats.org/officeDocument/2006/relationships/hyperlink" Target="https://podminky.urs.cz/item/CS_URS_2022_02/789327137" TargetMode="External" /><Relationship Id="rId134" Type="http://schemas.openxmlformats.org/officeDocument/2006/relationships/hyperlink" Target="https://podminky.urs.cz/item/CS_URS_2022_02/HZS1302" TargetMode="External" /><Relationship Id="rId135" Type="http://schemas.openxmlformats.org/officeDocument/2006/relationships/hyperlink" Target="https://podminky.urs.cz/item/CS_URS_2022_02/HZS1342" TargetMode="External" /><Relationship Id="rId136" Type="http://schemas.openxmlformats.org/officeDocument/2006/relationships/hyperlink" Target="https://podminky.urs.cz/item/CS_URS_2022_02/HZS2112" TargetMode="External" /><Relationship Id="rId137" Type="http://schemas.openxmlformats.org/officeDocument/2006/relationships/hyperlink" Target="https://podminky.urs.cz/item/CS_URS_2022_02/HZS2132" TargetMode="External" /><Relationship Id="rId138" Type="http://schemas.openxmlformats.org/officeDocument/2006/relationships/hyperlink" Target="https://podminky.urs.cz/item/CS_URS_2022_02/HZS2152" TargetMode="External" /><Relationship Id="rId139" Type="http://schemas.openxmlformats.org/officeDocument/2006/relationships/hyperlink" Target="https://podminky.urs.cz/item/CS_URS_2022_02/HZS2312" TargetMode="External" /><Relationship Id="rId140" Type="http://schemas.openxmlformats.org/officeDocument/2006/relationships/hyperlink" Target="https://podminky.urs.cz/item/CS_URS_2022_02/HZS2492" TargetMode="External" /><Relationship Id="rId141" Type="http://schemas.openxmlformats.org/officeDocument/2006/relationships/hyperlink" Target="https://podminky.urs.cz/item/CS_URS_2022_02/042002000" TargetMode="External" /><Relationship Id="rId14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32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36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36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36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32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32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32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46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47</v>
      </c>
      <c r="E29" s="49"/>
      <c r="F29" s="33" t="s">
        <v>48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49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51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56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2022/011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výtahu v budově gymnázia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Mládežníků 1115, Rokycany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13. 9. 2022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37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57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3" t="s">
        <v>35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39</v>
      </c>
      <c r="AJ50" s="42"/>
      <c r="AK50" s="42"/>
      <c r="AL50" s="42"/>
      <c r="AM50" s="75" t="str">
        <f>IF(E20="","",E20)</f>
        <v>Area Projekt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58</v>
      </c>
      <c r="D52" s="89"/>
      <c r="E52" s="89"/>
      <c r="F52" s="89"/>
      <c r="G52" s="89"/>
      <c r="H52" s="90"/>
      <c r="I52" s="91" t="s">
        <v>59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60</v>
      </c>
      <c r="AH52" s="89"/>
      <c r="AI52" s="89"/>
      <c r="AJ52" s="89"/>
      <c r="AK52" s="89"/>
      <c r="AL52" s="89"/>
      <c r="AM52" s="89"/>
      <c r="AN52" s="91" t="s">
        <v>61</v>
      </c>
      <c r="AO52" s="89"/>
      <c r="AP52" s="89"/>
      <c r="AQ52" s="93" t="s">
        <v>62</v>
      </c>
      <c r="AR52" s="46"/>
      <c r="AS52" s="94" t="s">
        <v>63</v>
      </c>
      <c r="AT52" s="95" t="s">
        <v>64</v>
      </c>
      <c r="AU52" s="95" t="s">
        <v>65</v>
      </c>
      <c r="AV52" s="95" t="s">
        <v>66</v>
      </c>
      <c r="AW52" s="95" t="s">
        <v>67</v>
      </c>
      <c r="AX52" s="95" t="s">
        <v>68</v>
      </c>
      <c r="AY52" s="95" t="s">
        <v>69</v>
      </c>
      <c r="AZ52" s="95" t="s">
        <v>70</v>
      </c>
      <c r="BA52" s="95" t="s">
        <v>71</v>
      </c>
      <c r="BB52" s="95" t="s">
        <v>72</v>
      </c>
      <c r="BC52" s="95" t="s">
        <v>73</v>
      </c>
      <c r="BD52" s="96" t="s">
        <v>74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75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32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76</v>
      </c>
      <c r="BT54" s="111" t="s">
        <v>77</v>
      </c>
      <c r="BU54" s="112" t="s">
        <v>78</v>
      </c>
      <c r="BV54" s="111" t="s">
        <v>79</v>
      </c>
      <c r="BW54" s="111" t="s">
        <v>5</v>
      </c>
      <c r="BX54" s="111" t="s">
        <v>80</v>
      </c>
      <c r="CL54" s="111" t="s">
        <v>19</v>
      </c>
    </row>
    <row r="55" s="7" customFormat="1" ht="16.5" customHeight="1">
      <c r="A55" s="113" t="s">
        <v>81</v>
      </c>
      <c r="B55" s="114"/>
      <c r="C55" s="115"/>
      <c r="D55" s="116" t="s">
        <v>82</v>
      </c>
      <c r="E55" s="116"/>
      <c r="F55" s="116"/>
      <c r="G55" s="116"/>
      <c r="H55" s="116"/>
      <c r="I55" s="117"/>
      <c r="J55" s="116" t="s">
        <v>83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Stavební úpravy'!J30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84</v>
      </c>
      <c r="AR55" s="120"/>
      <c r="AS55" s="121">
        <v>0</v>
      </c>
      <c r="AT55" s="122">
        <f>ROUND(SUM(AV55:AW55),2)</f>
        <v>0</v>
      </c>
      <c r="AU55" s="123">
        <f>'01 - Stavební úpravy'!P106</f>
        <v>0</v>
      </c>
      <c r="AV55" s="122">
        <f>'01 - Stavební úpravy'!J33</f>
        <v>0</v>
      </c>
      <c r="AW55" s="122">
        <f>'01 - Stavební úpravy'!J34</f>
        <v>0</v>
      </c>
      <c r="AX55" s="122">
        <f>'01 - Stavební úpravy'!J35</f>
        <v>0</v>
      </c>
      <c r="AY55" s="122">
        <f>'01 - Stavební úpravy'!J36</f>
        <v>0</v>
      </c>
      <c r="AZ55" s="122">
        <f>'01 - Stavební úpravy'!F33</f>
        <v>0</v>
      </c>
      <c r="BA55" s="122">
        <f>'01 - Stavební úpravy'!F34</f>
        <v>0</v>
      </c>
      <c r="BB55" s="122">
        <f>'01 - Stavební úpravy'!F35</f>
        <v>0</v>
      </c>
      <c r="BC55" s="122">
        <f>'01 - Stavební úpravy'!F36</f>
        <v>0</v>
      </c>
      <c r="BD55" s="124">
        <f>'01 - Stavební úpravy'!F37</f>
        <v>0</v>
      </c>
      <c r="BE55" s="7"/>
      <c r="BT55" s="125" t="s">
        <v>85</v>
      </c>
      <c r="BV55" s="125" t="s">
        <v>79</v>
      </c>
      <c r="BW55" s="125" t="s">
        <v>86</v>
      </c>
      <c r="BX55" s="125" t="s">
        <v>5</v>
      </c>
      <c r="CL55" s="125" t="s">
        <v>19</v>
      </c>
      <c r="CM55" s="125" t="s">
        <v>87</v>
      </c>
    </row>
    <row r="56" s="7" customFormat="1" ht="16.5" customHeight="1">
      <c r="A56" s="113" t="s">
        <v>81</v>
      </c>
      <c r="B56" s="114"/>
      <c r="C56" s="115"/>
      <c r="D56" s="116" t="s">
        <v>88</v>
      </c>
      <c r="E56" s="116"/>
      <c r="F56" s="116"/>
      <c r="G56" s="116"/>
      <c r="H56" s="116"/>
      <c r="I56" s="117"/>
      <c r="J56" s="116" t="s">
        <v>89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Silnoproud'!J30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84</v>
      </c>
      <c r="AR56" s="120"/>
      <c r="AS56" s="121">
        <v>0</v>
      </c>
      <c r="AT56" s="122">
        <f>ROUND(SUM(AV56:AW56),2)</f>
        <v>0</v>
      </c>
      <c r="AU56" s="123">
        <f>'02 - Silnoproud'!P82</f>
        <v>0</v>
      </c>
      <c r="AV56" s="122">
        <f>'02 - Silnoproud'!J33</f>
        <v>0</v>
      </c>
      <c r="AW56" s="122">
        <f>'02 - Silnoproud'!J34</f>
        <v>0</v>
      </c>
      <c r="AX56" s="122">
        <f>'02 - Silnoproud'!J35</f>
        <v>0</v>
      </c>
      <c r="AY56" s="122">
        <f>'02 - Silnoproud'!J36</f>
        <v>0</v>
      </c>
      <c r="AZ56" s="122">
        <f>'02 - Silnoproud'!F33</f>
        <v>0</v>
      </c>
      <c r="BA56" s="122">
        <f>'02 - Silnoproud'!F34</f>
        <v>0</v>
      </c>
      <c r="BB56" s="122">
        <f>'02 - Silnoproud'!F35</f>
        <v>0</v>
      </c>
      <c r="BC56" s="122">
        <f>'02 - Silnoproud'!F36</f>
        <v>0</v>
      </c>
      <c r="BD56" s="124">
        <f>'02 - Silnoproud'!F37</f>
        <v>0</v>
      </c>
      <c r="BE56" s="7"/>
      <c r="BT56" s="125" t="s">
        <v>85</v>
      </c>
      <c r="BV56" s="125" t="s">
        <v>79</v>
      </c>
      <c r="BW56" s="125" t="s">
        <v>90</v>
      </c>
      <c r="BX56" s="125" t="s">
        <v>5</v>
      </c>
      <c r="CL56" s="125" t="s">
        <v>32</v>
      </c>
      <c r="CM56" s="125" t="s">
        <v>87</v>
      </c>
    </row>
    <row r="57" s="7" customFormat="1" ht="16.5" customHeight="1">
      <c r="A57" s="113" t="s">
        <v>81</v>
      </c>
      <c r="B57" s="114"/>
      <c r="C57" s="115"/>
      <c r="D57" s="116" t="s">
        <v>91</v>
      </c>
      <c r="E57" s="116"/>
      <c r="F57" s="116"/>
      <c r="G57" s="116"/>
      <c r="H57" s="116"/>
      <c r="I57" s="117"/>
      <c r="J57" s="116" t="s">
        <v>92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Technologie výtahu'!J30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84</v>
      </c>
      <c r="AR57" s="120"/>
      <c r="AS57" s="121">
        <v>0</v>
      </c>
      <c r="AT57" s="122">
        <f>ROUND(SUM(AV57:AW57),2)</f>
        <v>0</v>
      </c>
      <c r="AU57" s="123">
        <f>'03 - Technologie výtahu'!P81</f>
        <v>0</v>
      </c>
      <c r="AV57" s="122">
        <f>'03 - Technologie výtahu'!J33</f>
        <v>0</v>
      </c>
      <c r="AW57" s="122">
        <f>'03 - Technologie výtahu'!J34</f>
        <v>0</v>
      </c>
      <c r="AX57" s="122">
        <f>'03 - Technologie výtahu'!J35</f>
        <v>0</v>
      </c>
      <c r="AY57" s="122">
        <f>'03 - Technologie výtahu'!J36</f>
        <v>0</v>
      </c>
      <c r="AZ57" s="122">
        <f>'03 - Technologie výtahu'!F33</f>
        <v>0</v>
      </c>
      <c r="BA57" s="122">
        <f>'03 - Technologie výtahu'!F34</f>
        <v>0</v>
      </c>
      <c r="BB57" s="122">
        <f>'03 - Technologie výtahu'!F35</f>
        <v>0</v>
      </c>
      <c r="BC57" s="122">
        <f>'03 - Technologie výtahu'!F36</f>
        <v>0</v>
      </c>
      <c r="BD57" s="124">
        <f>'03 - Technologie výtahu'!F37</f>
        <v>0</v>
      </c>
      <c r="BE57" s="7"/>
      <c r="BT57" s="125" t="s">
        <v>85</v>
      </c>
      <c r="BV57" s="125" t="s">
        <v>79</v>
      </c>
      <c r="BW57" s="125" t="s">
        <v>93</v>
      </c>
      <c r="BX57" s="125" t="s">
        <v>5</v>
      </c>
      <c r="CL57" s="125" t="s">
        <v>32</v>
      </c>
      <c r="CM57" s="125" t="s">
        <v>87</v>
      </c>
    </row>
    <row r="58" s="7" customFormat="1" ht="16.5" customHeight="1">
      <c r="A58" s="113" t="s">
        <v>81</v>
      </c>
      <c r="B58" s="114"/>
      <c r="C58" s="115"/>
      <c r="D58" s="116" t="s">
        <v>94</v>
      </c>
      <c r="E58" s="116"/>
      <c r="F58" s="116"/>
      <c r="G58" s="116"/>
      <c r="H58" s="116"/>
      <c r="I58" s="117"/>
      <c r="J58" s="116" t="s">
        <v>95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Ostatní a vedlejší n...'!J30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96</v>
      </c>
      <c r="AR58" s="120"/>
      <c r="AS58" s="126">
        <v>0</v>
      </c>
      <c r="AT58" s="127">
        <f>ROUND(SUM(AV58:AW58),2)</f>
        <v>0</v>
      </c>
      <c r="AU58" s="128">
        <f>'04 - Ostatní a vedlejší n...'!P81</f>
        <v>0</v>
      </c>
      <c r="AV58" s="127">
        <f>'04 - Ostatní a vedlejší n...'!J33</f>
        <v>0</v>
      </c>
      <c r="AW58" s="127">
        <f>'04 - Ostatní a vedlejší n...'!J34</f>
        <v>0</v>
      </c>
      <c r="AX58" s="127">
        <f>'04 - Ostatní a vedlejší n...'!J35</f>
        <v>0</v>
      </c>
      <c r="AY58" s="127">
        <f>'04 - Ostatní a vedlejší n...'!J36</f>
        <v>0</v>
      </c>
      <c r="AZ58" s="127">
        <f>'04 - Ostatní a vedlejší n...'!F33</f>
        <v>0</v>
      </c>
      <c r="BA58" s="127">
        <f>'04 - Ostatní a vedlejší n...'!F34</f>
        <v>0</v>
      </c>
      <c r="BB58" s="127">
        <f>'04 - Ostatní a vedlejší n...'!F35</f>
        <v>0</v>
      </c>
      <c r="BC58" s="127">
        <f>'04 - Ostatní a vedlejší n...'!F36</f>
        <v>0</v>
      </c>
      <c r="BD58" s="129">
        <f>'04 - Ostatní a vedlejší n...'!F37</f>
        <v>0</v>
      </c>
      <c r="BE58" s="7"/>
      <c r="BT58" s="125" t="s">
        <v>85</v>
      </c>
      <c r="BV58" s="125" t="s">
        <v>79</v>
      </c>
      <c r="BW58" s="125" t="s">
        <v>97</v>
      </c>
      <c r="BX58" s="125" t="s">
        <v>5</v>
      </c>
      <c r="CL58" s="125" t="s">
        <v>32</v>
      </c>
      <c r="CM58" s="125" t="s">
        <v>87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v1L4GPauijBLMBhC84602u6ZzM9yeGNtBBXtLK2iE9c1PZz3efo703b/8WQ1vYrEVKOmxWAeMKnmFut679mH1Q==" hashValue="lklfJtuvooy9R8cDkMKlI6M6ho2gXH7NiL6iV/zgScvkmqar76u4umTAgjs/O+X4NVVGBqg7lh/szKvLW+Dht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úpravy'!C2" display="/"/>
    <hyperlink ref="A56" location="'02 - Silnoproud'!C2" display="/"/>
    <hyperlink ref="A57" location="'03 - Technologie výtahu'!C2" display="/"/>
    <hyperlink ref="A58" location="'04 - Ostatní a vedlejš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87</v>
      </c>
    </row>
    <row r="4" s="1" customFormat="1" ht="24.96" customHeight="1">
      <c r="B4" s="21"/>
      <c r="D4" s="132" t="s">
        <v>98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Rekonstrukce výtahu v budově gymnázia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13. 9. 2022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34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34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39</v>
      </c>
      <c r="E23" s="40"/>
      <c r="F23" s="40"/>
      <c r="G23" s="40"/>
      <c r="H23" s="40"/>
      <c r="I23" s="134" t="s">
        <v>31</v>
      </c>
      <c r="J23" s="138" t="s">
        <v>32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34</v>
      </c>
      <c r="J24" s="138" t="s">
        <v>32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ROUND(J106,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ROUND((SUM(BE106:BE624)),  2)</f>
        <v>0</v>
      </c>
      <c r="G33" s="40"/>
      <c r="H33" s="40"/>
      <c r="I33" s="150">
        <v>0.20999999999999999</v>
      </c>
      <c r="J33" s="149">
        <f>ROUND(((SUM(BE106:BE624))*I33),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ROUND((SUM(BF106:BF624)),  2)</f>
        <v>0</v>
      </c>
      <c r="G34" s="40"/>
      <c r="H34" s="40"/>
      <c r="I34" s="150">
        <v>0.14999999999999999</v>
      </c>
      <c r="J34" s="149">
        <f>ROUND(((SUM(BF106:BF624))*I34),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ROUND((SUM(BG106:BG624)),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ROUND((SUM(BH106:BH624)),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ROUND((SUM(BI106:BI624)),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výtahu v budově gymnázia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úpravy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Mládežníků 1115, Rokycany</v>
      </c>
      <c r="G52" s="42"/>
      <c r="H52" s="42"/>
      <c r="I52" s="33" t="s">
        <v>24</v>
      </c>
      <c r="J52" s="74" t="str">
        <f>IF(J12="","",J12)</f>
        <v>13. 9. 2022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33" t="s">
        <v>37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39</v>
      </c>
      <c r="J55" s="38" t="str">
        <f>E24</f>
        <v>Area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J106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104</v>
      </c>
    </row>
    <row r="60" s="9" customFormat="1" ht="24.96" customHeight="1">
      <c r="A60" s="9"/>
      <c r="B60" s="167"/>
      <c r="C60" s="168"/>
      <c r="D60" s="169" t="s">
        <v>105</v>
      </c>
      <c r="E60" s="170"/>
      <c r="F60" s="170"/>
      <c r="G60" s="170"/>
      <c r="H60" s="170"/>
      <c r="I60" s="170"/>
      <c r="J60" s="171">
        <f>J107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106</v>
      </c>
      <c r="E61" s="176"/>
      <c r="F61" s="176"/>
      <c r="G61" s="176"/>
      <c r="H61" s="176"/>
      <c r="I61" s="176"/>
      <c r="J61" s="177">
        <f>J108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107</v>
      </c>
      <c r="E62" s="176"/>
      <c r="F62" s="176"/>
      <c r="G62" s="176"/>
      <c r="H62" s="176"/>
      <c r="I62" s="176"/>
      <c r="J62" s="177">
        <f>J119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108</v>
      </c>
      <c r="E63" s="176"/>
      <c r="F63" s="176"/>
      <c r="G63" s="176"/>
      <c r="H63" s="176"/>
      <c r="I63" s="176"/>
      <c r="J63" s="177">
        <f>J134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109</v>
      </c>
      <c r="E64" s="176"/>
      <c r="F64" s="176"/>
      <c r="G64" s="176"/>
      <c r="H64" s="176"/>
      <c r="I64" s="176"/>
      <c r="J64" s="177">
        <f>J167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110</v>
      </c>
      <c r="E65" s="176"/>
      <c r="F65" s="176"/>
      <c r="G65" s="176"/>
      <c r="H65" s="176"/>
      <c r="I65" s="176"/>
      <c r="J65" s="177">
        <f>J171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111</v>
      </c>
      <c r="E66" s="176"/>
      <c r="F66" s="176"/>
      <c r="G66" s="176"/>
      <c r="H66" s="176"/>
      <c r="I66" s="176"/>
      <c r="J66" s="177">
        <f>J181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112</v>
      </c>
      <c r="E67" s="176"/>
      <c r="F67" s="176"/>
      <c r="G67" s="176"/>
      <c r="H67" s="176"/>
      <c r="I67" s="176"/>
      <c r="J67" s="177">
        <f>J228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113</v>
      </c>
      <c r="E68" s="176"/>
      <c r="F68" s="176"/>
      <c r="G68" s="176"/>
      <c r="H68" s="176"/>
      <c r="I68" s="176"/>
      <c r="J68" s="177">
        <f>J281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114</v>
      </c>
      <c r="E69" s="176"/>
      <c r="F69" s="176"/>
      <c r="G69" s="176"/>
      <c r="H69" s="176"/>
      <c r="I69" s="176"/>
      <c r="J69" s="177">
        <f>J291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115</v>
      </c>
      <c r="E70" s="170"/>
      <c r="F70" s="170"/>
      <c r="G70" s="170"/>
      <c r="H70" s="170"/>
      <c r="I70" s="170"/>
      <c r="J70" s="171">
        <f>J294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116</v>
      </c>
      <c r="E71" s="176"/>
      <c r="F71" s="176"/>
      <c r="G71" s="176"/>
      <c r="H71" s="176"/>
      <c r="I71" s="176"/>
      <c r="J71" s="177">
        <f>J295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117</v>
      </c>
      <c r="E72" s="176"/>
      <c r="F72" s="176"/>
      <c r="G72" s="176"/>
      <c r="H72" s="176"/>
      <c r="I72" s="176"/>
      <c r="J72" s="177">
        <f>J316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118</v>
      </c>
      <c r="E73" s="176"/>
      <c r="F73" s="176"/>
      <c r="G73" s="176"/>
      <c r="H73" s="176"/>
      <c r="I73" s="176"/>
      <c r="J73" s="177">
        <f>J356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119</v>
      </c>
      <c r="E74" s="176"/>
      <c r="F74" s="176"/>
      <c r="G74" s="176"/>
      <c r="H74" s="176"/>
      <c r="I74" s="176"/>
      <c r="J74" s="177">
        <f>J378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120</v>
      </c>
      <c r="E75" s="176"/>
      <c r="F75" s="176"/>
      <c r="G75" s="176"/>
      <c r="H75" s="176"/>
      <c r="I75" s="176"/>
      <c r="J75" s="177">
        <f>J388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121</v>
      </c>
      <c r="E76" s="176"/>
      <c r="F76" s="176"/>
      <c r="G76" s="176"/>
      <c r="H76" s="176"/>
      <c r="I76" s="176"/>
      <c r="J76" s="177">
        <f>J395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122</v>
      </c>
      <c r="E77" s="176"/>
      <c r="F77" s="176"/>
      <c r="G77" s="176"/>
      <c r="H77" s="176"/>
      <c r="I77" s="176"/>
      <c r="J77" s="177">
        <f>J411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123</v>
      </c>
      <c r="E78" s="176"/>
      <c r="F78" s="176"/>
      <c r="G78" s="176"/>
      <c r="H78" s="176"/>
      <c r="I78" s="176"/>
      <c r="J78" s="177">
        <f>J466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124</v>
      </c>
      <c r="E79" s="176"/>
      <c r="F79" s="176"/>
      <c r="G79" s="176"/>
      <c r="H79" s="176"/>
      <c r="I79" s="176"/>
      <c r="J79" s="177">
        <f>J481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125</v>
      </c>
      <c r="E80" s="176"/>
      <c r="F80" s="176"/>
      <c r="G80" s="176"/>
      <c r="H80" s="176"/>
      <c r="I80" s="176"/>
      <c r="J80" s="177">
        <f>J531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126</v>
      </c>
      <c r="E81" s="176"/>
      <c r="F81" s="176"/>
      <c r="G81" s="176"/>
      <c r="H81" s="176"/>
      <c r="I81" s="176"/>
      <c r="J81" s="177">
        <f>J552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127</v>
      </c>
      <c r="E82" s="176"/>
      <c r="F82" s="176"/>
      <c r="G82" s="176"/>
      <c r="H82" s="176"/>
      <c r="I82" s="176"/>
      <c r="J82" s="177">
        <f>J573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128</v>
      </c>
      <c r="E83" s="176"/>
      <c r="F83" s="176"/>
      <c r="G83" s="176"/>
      <c r="H83" s="176"/>
      <c r="I83" s="176"/>
      <c r="J83" s="177">
        <f>J599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67"/>
      <c r="C84" s="168"/>
      <c r="D84" s="169" t="s">
        <v>129</v>
      </c>
      <c r="E84" s="170"/>
      <c r="F84" s="170"/>
      <c r="G84" s="170"/>
      <c r="H84" s="170"/>
      <c r="I84" s="170"/>
      <c r="J84" s="171">
        <f>J606</f>
        <v>0</v>
      </c>
      <c r="K84" s="168"/>
      <c r="L84" s="17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67"/>
      <c r="C85" s="168"/>
      <c r="D85" s="169" t="s">
        <v>130</v>
      </c>
      <c r="E85" s="170"/>
      <c r="F85" s="170"/>
      <c r="G85" s="170"/>
      <c r="H85" s="170"/>
      <c r="I85" s="170"/>
      <c r="J85" s="171">
        <f>J621</f>
        <v>0</v>
      </c>
      <c r="K85" s="168"/>
      <c r="L85" s="17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10" customFormat="1" ht="19.92" customHeight="1">
      <c r="A86" s="10"/>
      <c r="B86" s="173"/>
      <c r="C86" s="174"/>
      <c r="D86" s="175" t="s">
        <v>131</v>
      </c>
      <c r="E86" s="176"/>
      <c r="F86" s="176"/>
      <c r="G86" s="176"/>
      <c r="H86" s="176"/>
      <c r="I86" s="176"/>
      <c r="J86" s="177">
        <f>J622</f>
        <v>0</v>
      </c>
      <c r="K86" s="174"/>
      <c r="L86" s="17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4" t="s">
        <v>132</v>
      </c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3" t="s">
        <v>16</v>
      </c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62" t="str">
        <f>E7</f>
        <v>Rekonstrukce výtahu v budově gymnázia</v>
      </c>
      <c r="F96" s="33"/>
      <c r="G96" s="33"/>
      <c r="H96" s="33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3" t="s">
        <v>99</v>
      </c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E9</f>
        <v>01 - Stavební úpravy</v>
      </c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3" t="s">
        <v>22</v>
      </c>
      <c r="D100" s="42"/>
      <c r="E100" s="42"/>
      <c r="F100" s="28" t="str">
        <f>F12</f>
        <v>Mládežníků 1115, Rokycany</v>
      </c>
      <c r="G100" s="42"/>
      <c r="H100" s="42"/>
      <c r="I100" s="33" t="s">
        <v>24</v>
      </c>
      <c r="J100" s="74" t="str">
        <f>IF(J12="","",J12)</f>
        <v>13. 9. 2022</v>
      </c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5.15" customHeight="1">
      <c r="A102" s="40"/>
      <c r="B102" s="41"/>
      <c r="C102" s="33" t="s">
        <v>30</v>
      </c>
      <c r="D102" s="42"/>
      <c r="E102" s="42"/>
      <c r="F102" s="28" t="str">
        <f>E15</f>
        <v xml:space="preserve"> </v>
      </c>
      <c r="G102" s="42"/>
      <c r="H102" s="42"/>
      <c r="I102" s="33" t="s">
        <v>37</v>
      </c>
      <c r="J102" s="38" t="str">
        <f>E21</f>
        <v xml:space="preserve"> </v>
      </c>
      <c r="K102" s="4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3" t="s">
        <v>35</v>
      </c>
      <c r="D103" s="42"/>
      <c r="E103" s="42"/>
      <c r="F103" s="28" t="str">
        <f>IF(E18="","",E18)</f>
        <v>Vyplň údaj</v>
      </c>
      <c r="G103" s="42"/>
      <c r="H103" s="42"/>
      <c r="I103" s="33" t="s">
        <v>39</v>
      </c>
      <c r="J103" s="38" t="str">
        <f>E24</f>
        <v>Area Projekt s.r.o.</v>
      </c>
      <c r="K103" s="42"/>
      <c r="L103" s="13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3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79"/>
      <c r="B105" s="180"/>
      <c r="C105" s="181" t="s">
        <v>133</v>
      </c>
      <c r="D105" s="182" t="s">
        <v>62</v>
      </c>
      <c r="E105" s="182" t="s">
        <v>58</v>
      </c>
      <c r="F105" s="182" t="s">
        <v>59</v>
      </c>
      <c r="G105" s="182" t="s">
        <v>134</v>
      </c>
      <c r="H105" s="182" t="s">
        <v>135</v>
      </c>
      <c r="I105" s="182" t="s">
        <v>136</v>
      </c>
      <c r="J105" s="182" t="s">
        <v>103</v>
      </c>
      <c r="K105" s="183" t="s">
        <v>137</v>
      </c>
      <c r="L105" s="184"/>
      <c r="M105" s="94" t="s">
        <v>32</v>
      </c>
      <c r="N105" s="95" t="s">
        <v>47</v>
      </c>
      <c r="O105" s="95" t="s">
        <v>138</v>
      </c>
      <c r="P105" s="95" t="s">
        <v>139</v>
      </c>
      <c r="Q105" s="95" t="s">
        <v>140</v>
      </c>
      <c r="R105" s="95" t="s">
        <v>141</v>
      </c>
      <c r="S105" s="95" t="s">
        <v>142</v>
      </c>
      <c r="T105" s="96" t="s">
        <v>143</v>
      </c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</row>
    <row r="106" s="2" customFormat="1" ht="22.8" customHeight="1">
      <c r="A106" s="40"/>
      <c r="B106" s="41"/>
      <c r="C106" s="101" t="s">
        <v>144</v>
      </c>
      <c r="D106" s="42"/>
      <c r="E106" s="42"/>
      <c r="F106" s="42"/>
      <c r="G106" s="42"/>
      <c r="H106" s="42"/>
      <c r="I106" s="42"/>
      <c r="J106" s="185">
        <f>BK106</f>
        <v>0</v>
      </c>
      <c r="K106" s="42"/>
      <c r="L106" s="46"/>
      <c r="M106" s="97"/>
      <c r="N106" s="186"/>
      <c r="O106" s="98"/>
      <c r="P106" s="187">
        <f>P107+P294+P606+P621</f>
        <v>0</v>
      </c>
      <c r="Q106" s="98"/>
      <c r="R106" s="187">
        <f>R107+R294+R606+R621</f>
        <v>55.090424169999999</v>
      </c>
      <c r="S106" s="98"/>
      <c r="T106" s="188">
        <f>T107+T294+T606+T621</f>
        <v>11.897013599999999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76</v>
      </c>
      <c r="AU106" s="18" t="s">
        <v>104</v>
      </c>
      <c r="BK106" s="189">
        <f>BK107+BK294+BK606+BK621</f>
        <v>0</v>
      </c>
    </row>
    <row r="107" s="12" customFormat="1" ht="25.92" customHeight="1">
      <c r="A107" s="12"/>
      <c r="B107" s="190"/>
      <c r="C107" s="191"/>
      <c r="D107" s="192" t="s">
        <v>76</v>
      </c>
      <c r="E107" s="193" t="s">
        <v>145</v>
      </c>
      <c r="F107" s="193" t="s">
        <v>146</v>
      </c>
      <c r="G107" s="191"/>
      <c r="H107" s="191"/>
      <c r="I107" s="194"/>
      <c r="J107" s="195">
        <f>BK107</f>
        <v>0</v>
      </c>
      <c r="K107" s="191"/>
      <c r="L107" s="196"/>
      <c r="M107" s="197"/>
      <c r="N107" s="198"/>
      <c r="O107" s="198"/>
      <c r="P107" s="199">
        <f>P108+P119+P134+P167+P171+P181+P228+P281+P291</f>
        <v>0</v>
      </c>
      <c r="Q107" s="198"/>
      <c r="R107" s="199">
        <f>R108+R119+R134+R167+R171+R181+R228+R281+R291</f>
        <v>50.428133469999999</v>
      </c>
      <c r="S107" s="198"/>
      <c r="T107" s="200">
        <f>T108+T119+T134+T167+T171+T181+T228+T281+T291</f>
        <v>11.255395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85</v>
      </c>
      <c r="AT107" s="202" t="s">
        <v>76</v>
      </c>
      <c r="AU107" s="202" t="s">
        <v>77</v>
      </c>
      <c r="AY107" s="201" t="s">
        <v>147</v>
      </c>
      <c r="BK107" s="203">
        <f>BK108+BK119+BK134+BK167+BK171+BK181+BK228+BK281+BK291</f>
        <v>0</v>
      </c>
    </row>
    <row r="108" s="12" customFormat="1" ht="22.8" customHeight="1">
      <c r="A108" s="12"/>
      <c r="B108" s="190"/>
      <c r="C108" s="191"/>
      <c r="D108" s="192" t="s">
        <v>76</v>
      </c>
      <c r="E108" s="204" t="s">
        <v>85</v>
      </c>
      <c r="F108" s="204" t="s">
        <v>148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SUM(P109:P118)</f>
        <v>0</v>
      </c>
      <c r="Q108" s="198"/>
      <c r="R108" s="199">
        <f>SUM(R109:R118)</f>
        <v>0</v>
      </c>
      <c r="S108" s="198"/>
      <c r="T108" s="200">
        <f>SUM(T109:T118)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85</v>
      </c>
      <c r="AT108" s="202" t="s">
        <v>76</v>
      </c>
      <c r="AU108" s="202" t="s">
        <v>85</v>
      </c>
      <c r="AY108" s="201" t="s">
        <v>147</v>
      </c>
      <c r="BK108" s="203">
        <f>SUM(BK109:BK118)</f>
        <v>0</v>
      </c>
    </row>
    <row r="109" s="2" customFormat="1" ht="33" customHeight="1">
      <c r="A109" s="40"/>
      <c r="B109" s="41"/>
      <c r="C109" s="206" t="s">
        <v>85</v>
      </c>
      <c r="D109" s="206" t="s">
        <v>149</v>
      </c>
      <c r="E109" s="207" t="s">
        <v>150</v>
      </c>
      <c r="F109" s="208" t="s">
        <v>151</v>
      </c>
      <c r="G109" s="209" t="s">
        <v>152</v>
      </c>
      <c r="H109" s="210">
        <v>6.9249999999999998</v>
      </c>
      <c r="I109" s="211"/>
      <c r="J109" s="212">
        <f>ROUND(I109*H109,2)</f>
        <v>0</v>
      </c>
      <c r="K109" s="208" t="s">
        <v>153</v>
      </c>
      <c r="L109" s="46"/>
      <c r="M109" s="213" t="s">
        <v>32</v>
      </c>
      <c r="N109" s="214" t="s">
        <v>48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154</v>
      </c>
      <c r="AT109" s="217" t="s">
        <v>149</v>
      </c>
      <c r="AU109" s="217" t="s">
        <v>87</v>
      </c>
      <c r="AY109" s="18" t="s">
        <v>147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85</v>
      </c>
      <c r="BK109" s="218">
        <f>ROUND(I109*H109,2)</f>
        <v>0</v>
      </c>
      <c r="BL109" s="18" t="s">
        <v>154</v>
      </c>
      <c r="BM109" s="217" t="s">
        <v>155</v>
      </c>
    </row>
    <row r="110" s="2" customFormat="1">
      <c r="A110" s="40"/>
      <c r="B110" s="41"/>
      <c r="C110" s="42"/>
      <c r="D110" s="219" t="s">
        <v>156</v>
      </c>
      <c r="E110" s="42"/>
      <c r="F110" s="220" t="s">
        <v>157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156</v>
      </c>
      <c r="AU110" s="18" t="s">
        <v>87</v>
      </c>
    </row>
    <row r="111" s="13" customFormat="1">
      <c r="A111" s="13"/>
      <c r="B111" s="224"/>
      <c r="C111" s="225"/>
      <c r="D111" s="226" t="s">
        <v>158</v>
      </c>
      <c r="E111" s="227" t="s">
        <v>32</v>
      </c>
      <c r="F111" s="228" t="s">
        <v>159</v>
      </c>
      <c r="G111" s="225"/>
      <c r="H111" s="229">
        <v>6.25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158</v>
      </c>
      <c r="AU111" s="235" t="s">
        <v>87</v>
      </c>
      <c r="AV111" s="13" t="s">
        <v>87</v>
      </c>
      <c r="AW111" s="13" t="s">
        <v>38</v>
      </c>
      <c r="AX111" s="13" t="s">
        <v>77</v>
      </c>
      <c r="AY111" s="235" t="s">
        <v>147</v>
      </c>
    </row>
    <row r="112" s="13" customFormat="1">
      <c r="A112" s="13"/>
      <c r="B112" s="224"/>
      <c r="C112" s="225"/>
      <c r="D112" s="226" t="s">
        <v>158</v>
      </c>
      <c r="E112" s="227" t="s">
        <v>32</v>
      </c>
      <c r="F112" s="228" t="s">
        <v>160</v>
      </c>
      <c r="G112" s="225"/>
      <c r="H112" s="229">
        <v>0.67500000000000004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158</v>
      </c>
      <c r="AU112" s="235" t="s">
        <v>87</v>
      </c>
      <c r="AV112" s="13" t="s">
        <v>87</v>
      </c>
      <c r="AW112" s="13" t="s">
        <v>38</v>
      </c>
      <c r="AX112" s="13" t="s">
        <v>77</v>
      </c>
      <c r="AY112" s="235" t="s">
        <v>147</v>
      </c>
    </row>
    <row r="113" s="14" customFormat="1">
      <c r="A113" s="14"/>
      <c r="B113" s="236"/>
      <c r="C113" s="237"/>
      <c r="D113" s="226" t="s">
        <v>158</v>
      </c>
      <c r="E113" s="238" t="s">
        <v>32</v>
      </c>
      <c r="F113" s="239" t="s">
        <v>161</v>
      </c>
      <c r="G113" s="237"/>
      <c r="H113" s="240">
        <v>6.9249999999999998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158</v>
      </c>
      <c r="AU113" s="246" t="s">
        <v>87</v>
      </c>
      <c r="AV113" s="14" t="s">
        <v>154</v>
      </c>
      <c r="AW113" s="14" t="s">
        <v>38</v>
      </c>
      <c r="AX113" s="14" t="s">
        <v>85</v>
      </c>
      <c r="AY113" s="246" t="s">
        <v>147</v>
      </c>
    </row>
    <row r="114" s="2" customFormat="1" ht="44.25" customHeight="1">
      <c r="A114" s="40"/>
      <c r="B114" s="41"/>
      <c r="C114" s="206" t="s">
        <v>87</v>
      </c>
      <c r="D114" s="206" t="s">
        <v>149</v>
      </c>
      <c r="E114" s="207" t="s">
        <v>162</v>
      </c>
      <c r="F114" s="208" t="s">
        <v>163</v>
      </c>
      <c r="G114" s="209" t="s">
        <v>152</v>
      </c>
      <c r="H114" s="210">
        <v>8.7370000000000001</v>
      </c>
      <c r="I114" s="211"/>
      <c r="J114" s="212">
        <f>ROUND(I114*H114,2)</f>
        <v>0</v>
      </c>
      <c r="K114" s="208" t="s">
        <v>153</v>
      </c>
      <c r="L114" s="46"/>
      <c r="M114" s="213" t="s">
        <v>32</v>
      </c>
      <c r="N114" s="214" t="s">
        <v>48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154</v>
      </c>
      <c r="AT114" s="217" t="s">
        <v>149</v>
      </c>
      <c r="AU114" s="217" t="s">
        <v>87</v>
      </c>
      <c r="AY114" s="18" t="s">
        <v>147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85</v>
      </c>
      <c r="BK114" s="218">
        <f>ROUND(I114*H114,2)</f>
        <v>0</v>
      </c>
      <c r="BL114" s="18" t="s">
        <v>154</v>
      </c>
      <c r="BM114" s="217" t="s">
        <v>164</v>
      </c>
    </row>
    <row r="115" s="2" customFormat="1">
      <c r="A115" s="40"/>
      <c r="B115" s="41"/>
      <c r="C115" s="42"/>
      <c r="D115" s="219" t="s">
        <v>156</v>
      </c>
      <c r="E115" s="42"/>
      <c r="F115" s="220" t="s">
        <v>165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156</v>
      </c>
      <c r="AU115" s="18" t="s">
        <v>87</v>
      </c>
    </row>
    <row r="116" s="13" customFormat="1">
      <c r="A116" s="13"/>
      <c r="B116" s="224"/>
      <c r="C116" s="225"/>
      <c r="D116" s="226" t="s">
        <v>158</v>
      </c>
      <c r="E116" s="227" t="s">
        <v>32</v>
      </c>
      <c r="F116" s="228" t="s">
        <v>166</v>
      </c>
      <c r="G116" s="225"/>
      <c r="H116" s="229">
        <v>8.7370000000000001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158</v>
      </c>
      <c r="AU116" s="235" t="s">
        <v>87</v>
      </c>
      <c r="AV116" s="13" t="s">
        <v>87</v>
      </c>
      <c r="AW116" s="13" t="s">
        <v>38</v>
      </c>
      <c r="AX116" s="13" t="s">
        <v>85</v>
      </c>
      <c r="AY116" s="235" t="s">
        <v>147</v>
      </c>
    </row>
    <row r="117" s="2" customFormat="1" ht="24.15" customHeight="1">
      <c r="A117" s="40"/>
      <c r="B117" s="41"/>
      <c r="C117" s="206" t="s">
        <v>167</v>
      </c>
      <c r="D117" s="206" t="s">
        <v>149</v>
      </c>
      <c r="E117" s="207" t="s">
        <v>168</v>
      </c>
      <c r="F117" s="208" t="s">
        <v>169</v>
      </c>
      <c r="G117" s="209" t="s">
        <v>170</v>
      </c>
      <c r="H117" s="210">
        <v>25</v>
      </c>
      <c r="I117" s="211"/>
      <c r="J117" s="212">
        <f>ROUND(I117*H117,2)</f>
        <v>0</v>
      </c>
      <c r="K117" s="208" t="s">
        <v>153</v>
      </c>
      <c r="L117" s="46"/>
      <c r="M117" s="213" t="s">
        <v>32</v>
      </c>
      <c r="N117" s="214" t="s">
        <v>48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154</v>
      </c>
      <c r="AT117" s="217" t="s">
        <v>149</v>
      </c>
      <c r="AU117" s="217" t="s">
        <v>87</v>
      </c>
      <c r="AY117" s="18" t="s">
        <v>147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85</v>
      </c>
      <c r="BK117" s="218">
        <f>ROUND(I117*H117,2)</f>
        <v>0</v>
      </c>
      <c r="BL117" s="18" t="s">
        <v>154</v>
      </c>
      <c r="BM117" s="217" t="s">
        <v>171</v>
      </c>
    </row>
    <row r="118" s="2" customFormat="1">
      <c r="A118" s="40"/>
      <c r="B118" s="41"/>
      <c r="C118" s="42"/>
      <c r="D118" s="219" t="s">
        <v>156</v>
      </c>
      <c r="E118" s="42"/>
      <c r="F118" s="220" t="s">
        <v>172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156</v>
      </c>
      <c r="AU118" s="18" t="s">
        <v>87</v>
      </c>
    </row>
    <row r="119" s="12" customFormat="1" ht="22.8" customHeight="1">
      <c r="A119" s="12"/>
      <c r="B119" s="190"/>
      <c r="C119" s="191"/>
      <c r="D119" s="192" t="s">
        <v>76</v>
      </c>
      <c r="E119" s="204" t="s">
        <v>87</v>
      </c>
      <c r="F119" s="204" t="s">
        <v>173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SUM(P120:P133)</f>
        <v>0</v>
      </c>
      <c r="Q119" s="198"/>
      <c r="R119" s="199">
        <f>SUM(R120:R133)</f>
        <v>18.396989770000001</v>
      </c>
      <c r="S119" s="198"/>
      <c r="T119" s="200">
        <f>SUM(T120:T133)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85</v>
      </c>
      <c r="AT119" s="202" t="s">
        <v>76</v>
      </c>
      <c r="AU119" s="202" t="s">
        <v>85</v>
      </c>
      <c r="AY119" s="201" t="s">
        <v>147</v>
      </c>
      <c r="BK119" s="203">
        <f>SUM(BK120:BK133)</f>
        <v>0</v>
      </c>
    </row>
    <row r="120" s="2" customFormat="1" ht="24.15" customHeight="1">
      <c r="A120" s="40"/>
      <c r="B120" s="41"/>
      <c r="C120" s="206" t="s">
        <v>154</v>
      </c>
      <c r="D120" s="206" t="s">
        <v>149</v>
      </c>
      <c r="E120" s="207" t="s">
        <v>174</v>
      </c>
      <c r="F120" s="208" t="s">
        <v>175</v>
      </c>
      <c r="G120" s="209" t="s">
        <v>152</v>
      </c>
      <c r="H120" s="210">
        <v>3.8700000000000001</v>
      </c>
      <c r="I120" s="211"/>
      <c r="J120" s="212">
        <f>ROUND(I120*H120,2)</f>
        <v>0</v>
      </c>
      <c r="K120" s="208" t="s">
        <v>153</v>
      </c>
      <c r="L120" s="46"/>
      <c r="M120" s="213" t="s">
        <v>32</v>
      </c>
      <c r="N120" s="214" t="s">
        <v>48</v>
      </c>
      <c r="O120" s="86"/>
      <c r="P120" s="215">
        <f>O120*H120</f>
        <v>0</v>
      </c>
      <c r="Q120" s="215">
        <v>2.1600000000000001</v>
      </c>
      <c r="R120" s="215">
        <f>Q120*H120</f>
        <v>8.3592000000000013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154</v>
      </c>
      <c r="AT120" s="217" t="s">
        <v>149</v>
      </c>
      <c r="AU120" s="217" t="s">
        <v>87</v>
      </c>
      <c r="AY120" s="18" t="s">
        <v>147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85</v>
      </c>
      <c r="BK120" s="218">
        <f>ROUND(I120*H120,2)</f>
        <v>0</v>
      </c>
      <c r="BL120" s="18" t="s">
        <v>154</v>
      </c>
      <c r="BM120" s="217" t="s">
        <v>176</v>
      </c>
    </row>
    <row r="121" s="2" customFormat="1">
      <c r="A121" s="40"/>
      <c r="B121" s="41"/>
      <c r="C121" s="42"/>
      <c r="D121" s="219" t="s">
        <v>156</v>
      </c>
      <c r="E121" s="42"/>
      <c r="F121" s="220" t="s">
        <v>177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156</v>
      </c>
      <c r="AU121" s="18" t="s">
        <v>87</v>
      </c>
    </row>
    <row r="122" s="13" customFormat="1">
      <c r="A122" s="13"/>
      <c r="B122" s="224"/>
      <c r="C122" s="225"/>
      <c r="D122" s="226" t="s">
        <v>158</v>
      </c>
      <c r="E122" s="227" t="s">
        <v>32</v>
      </c>
      <c r="F122" s="228" t="s">
        <v>178</v>
      </c>
      <c r="G122" s="225"/>
      <c r="H122" s="229">
        <v>1.861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158</v>
      </c>
      <c r="AU122" s="235" t="s">
        <v>87</v>
      </c>
      <c r="AV122" s="13" t="s">
        <v>87</v>
      </c>
      <c r="AW122" s="13" t="s">
        <v>38</v>
      </c>
      <c r="AX122" s="13" t="s">
        <v>77</v>
      </c>
      <c r="AY122" s="235" t="s">
        <v>147</v>
      </c>
    </row>
    <row r="123" s="13" customFormat="1">
      <c r="A123" s="13"/>
      <c r="B123" s="224"/>
      <c r="C123" s="225"/>
      <c r="D123" s="226" t="s">
        <v>158</v>
      </c>
      <c r="E123" s="227" t="s">
        <v>32</v>
      </c>
      <c r="F123" s="228" t="s">
        <v>179</v>
      </c>
      <c r="G123" s="225"/>
      <c r="H123" s="229">
        <v>2.0089999999999999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158</v>
      </c>
      <c r="AU123" s="235" t="s">
        <v>87</v>
      </c>
      <c r="AV123" s="13" t="s">
        <v>87</v>
      </c>
      <c r="AW123" s="13" t="s">
        <v>38</v>
      </c>
      <c r="AX123" s="13" t="s">
        <v>77</v>
      </c>
      <c r="AY123" s="235" t="s">
        <v>147</v>
      </c>
    </row>
    <row r="124" s="14" customFormat="1">
      <c r="A124" s="14"/>
      <c r="B124" s="236"/>
      <c r="C124" s="237"/>
      <c r="D124" s="226" t="s">
        <v>158</v>
      </c>
      <c r="E124" s="238" t="s">
        <v>32</v>
      </c>
      <c r="F124" s="239" t="s">
        <v>161</v>
      </c>
      <c r="G124" s="237"/>
      <c r="H124" s="240">
        <v>3.8700000000000001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158</v>
      </c>
      <c r="AU124" s="246" t="s">
        <v>87</v>
      </c>
      <c r="AV124" s="14" t="s">
        <v>154</v>
      </c>
      <c r="AW124" s="14" t="s">
        <v>38</v>
      </c>
      <c r="AX124" s="14" t="s">
        <v>85</v>
      </c>
      <c r="AY124" s="246" t="s">
        <v>147</v>
      </c>
    </row>
    <row r="125" s="2" customFormat="1" ht="24.15" customHeight="1">
      <c r="A125" s="40"/>
      <c r="B125" s="41"/>
      <c r="C125" s="206" t="s">
        <v>180</v>
      </c>
      <c r="D125" s="206" t="s">
        <v>149</v>
      </c>
      <c r="E125" s="207" t="s">
        <v>181</v>
      </c>
      <c r="F125" s="208" t="s">
        <v>182</v>
      </c>
      <c r="G125" s="209" t="s">
        <v>152</v>
      </c>
      <c r="H125" s="210">
        <v>2.0009999999999999</v>
      </c>
      <c r="I125" s="211"/>
      <c r="J125" s="212">
        <f>ROUND(I125*H125,2)</f>
        <v>0</v>
      </c>
      <c r="K125" s="208" t="s">
        <v>153</v>
      </c>
      <c r="L125" s="46"/>
      <c r="M125" s="213" t="s">
        <v>32</v>
      </c>
      <c r="N125" s="214" t="s">
        <v>48</v>
      </c>
      <c r="O125" s="86"/>
      <c r="P125" s="215">
        <f>O125*H125</f>
        <v>0</v>
      </c>
      <c r="Q125" s="215">
        <v>2.5018699999999998</v>
      </c>
      <c r="R125" s="215">
        <f>Q125*H125</f>
        <v>5.0062418699999993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154</v>
      </c>
      <c r="AT125" s="217" t="s">
        <v>149</v>
      </c>
      <c r="AU125" s="217" t="s">
        <v>87</v>
      </c>
      <c r="AY125" s="18" t="s">
        <v>147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85</v>
      </c>
      <c r="BK125" s="218">
        <f>ROUND(I125*H125,2)</f>
        <v>0</v>
      </c>
      <c r="BL125" s="18" t="s">
        <v>154</v>
      </c>
      <c r="BM125" s="217" t="s">
        <v>183</v>
      </c>
    </row>
    <row r="126" s="2" customFormat="1">
      <c r="A126" s="40"/>
      <c r="B126" s="41"/>
      <c r="C126" s="42"/>
      <c r="D126" s="219" t="s">
        <v>156</v>
      </c>
      <c r="E126" s="42"/>
      <c r="F126" s="220" t="s">
        <v>184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156</v>
      </c>
      <c r="AU126" s="18" t="s">
        <v>87</v>
      </c>
    </row>
    <row r="127" s="13" customFormat="1">
      <c r="A127" s="13"/>
      <c r="B127" s="224"/>
      <c r="C127" s="225"/>
      <c r="D127" s="226" t="s">
        <v>158</v>
      </c>
      <c r="E127" s="227" t="s">
        <v>32</v>
      </c>
      <c r="F127" s="228" t="s">
        <v>185</v>
      </c>
      <c r="G127" s="225"/>
      <c r="H127" s="229">
        <v>2.0009999999999999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158</v>
      </c>
      <c r="AU127" s="235" t="s">
        <v>87</v>
      </c>
      <c r="AV127" s="13" t="s">
        <v>87</v>
      </c>
      <c r="AW127" s="13" t="s">
        <v>38</v>
      </c>
      <c r="AX127" s="13" t="s">
        <v>85</v>
      </c>
      <c r="AY127" s="235" t="s">
        <v>147</v>
      </c>
    </row>
    <row r="128" s="2" customFormat="1" ht="44.25" customHeight="1">
      <c r="A128" s="40"/>
      <c r="B128" s="41"/>
      <c r="C128" s="206" t="s">
        <v>186</v>
      </c>
      <c r="D128" s="206" t="s">
        <v>149</v>
      </c>
      <c r="E128" s="207" t="s">
        <v>187</v>
      </c>
      <c r="F128" s="208" t="s">
        <v>188</v>
      </c>
      <c r="G128" s="209" t="s">
        <v>170</v>
      </c>
      <c r="H128" s="210">
        <v>6.6950000000000003</v>
      </c>
      <c r="I128" s="211"/>
      <c r="J128" s="212">
        <f>ROUND(I128*H128,2)</f>
        <v>0</v>
      </c>
      <c r="K128" s="208" t="s">
        <v>153</v>
      </c>
      <c r="L128" s="46"/>
      <c r="M128" s="213" t="s">
        <v>32</v>
      </c>
      <c r="N128" s="214" t="s">
        <v>48</v>
      </c>
      <c r="O128" s="86"/>
      <c r="P128" s="215">
        <f>O128*H128</f>
        <v>0</v>
      </c>
      <c r="Q128" s="215">
        <v>0.71545999999999998</v>
      </c>
      <c r="R128" s="215">
        <f>Q128*H128</f>
        <v>4.7900046999999999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154</v>
      </c>
      <c r="AT128" s="217" t="s">
        <v>149</v>
      </c>
      <c r="AU128" s="217" t="s">
        <v>87</v>
      </c>
      <c r="AY128" s="18" t="s">
        <v>147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85</v>
      </c>
      <c r="BK128" s="218">
        <f>ROUND(I128*H128,2)</f>
        <v>0</v>
      </c>
      <c r="BL128" s="18" t="s">
        <v>154</v>
      </c>
      <c r="BM128" s="217" t="s">
        <v>189</v>
      </c>
    </row>
    <row r="129" s="2" customFormat="1">
      <c r="A129" s="40"/>
      <c r="B129" s="41"/>
      <c r="C129" s="42"/>
      <c r="D129" s="219" t="s">
        <v>156</v>
      </c>
      <c r="E129" s="42"/>
      <c r="F129" s="220" t="s">
        <v>190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156</v>
      </c>
      <c r="AU129" s="18" t="s">
        <v>87</v>
      </c>
    </row>
    <row r="130" s="13" customFormat="1">
      <c r="A130" s="13"/>
      <c r="B130" s="224"/>
      <c r="C130" s="225"/>
      <c r="D130" s="226" t="s">
        <v>158</v>
      </c>
      <c r="E130" s="227" t="s">
        <v>32</v>
      </c>
      <c r="F130" s="228" t="s">
        <v>191</v>
      </c>
      <c r="G130" s="225"/>
      <c r="H130" s="229">
        <v>6.6950000000000003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158</v>
      </c>
      <c r="AU130" s="235" t="s">
        <v>87</v>
      </c>
      <c r="AV130" s="13" t="s">
        <v>87</v>
      </c>
      <c r="AW130" s="13" t="s">
        <v>38</v>
      </c>
      <c r="AX130" s="13" t="s">
        <v>85</v>
      </c>
      <c r="AY130" s="235" t="s">
        <v>147</v>
      </c>
    </row>
    <row r="131" s="2" customFormat="1" ht="55.5" customHeight="1">
      <c r="A131" s="40"/>
      <c r="B131" s="41"/>
      <c r="C131" s="206" t="s">
        <v>192</v>
      </c>
      <c r="D131" s="206" t="s">
        <v>149</v>
      </c>
      <c r="E131" s="207" t="s">
        <v>193</v>
      </c>
      <c r="F131" s="208" t="s">
        <v>194</v>
      </c>
      <c r="G131" s="209" t="s">
        <v>195</v>
      </c>
      <c r="H131" s="210">
        <v>0.22800000000000001</v>
      </c>
      <c r="I131" s="211"/>
      <c r="J131" s="212">
        <f>ROUND(I131*H131,2)</f>
        <v>0</v>
      </c>
      <c r="K131" s="208" t="s">
        <v>153</v>
      </c>
      <c r="L131" s="46"/>
      <c r="M131" s="213" t="s">
        <v>32</v>
      </c>
      <c r="N131" s="214" t="s">
        <v>48</v>
      </c>
      <c r="O131" s="86"/>
      <c r="P131" s="215">
        <f>O131*H131</f>
        <v>0</v>
      </c>
      <c r="Q131" s="215">
        <v>1.0593999999999999</v>
      </c>
      <c r="R131" s="215">
        <f>Q131*H131</f>
        <v>0.24154319999999999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154</v>
      </c>
      <c r="AT131" s="217" t="s">
        <v>149</v>
      </c>
      <c r="AU131" s="217" t="s">
        <v>87</v>
      </c>
      <c r="AY131" s="18" t="s">
        <v>147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85</v>
      </c>
      <c r="BK131" s="218">
        <f>ROUND(I131*H131,2)</f>
        <v>0</v>
      </c>
      <c r="BL131" s="18" t="s">
        <v>154</v>
      </c>
      <c r="BM131" s="217" t="s">
        <v>196</v>
      </c>
    </row>
    <row r="132" s="2" customFormat="1">
      <c r="A132" s="40"/>
      <c r="B132" s="41"/>
      <c r="C132" s="42"/>
      <c r="D132" s="219" t="s">
        <v>156</v>
      </c>
      <c r="E132" s="42"/>
      <c r="F132" s="220" t="s">
        <v>197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156</v>
      </c>
      <c r="AU132" s="18" t="s">
        <v>87</v>
      </c>
    </row>
    <row r="133" s="13" customFormat="1">
      <c r="A133" s="13"/>
      <c r="B133" s="224"/>
      <c r="C133" s="225"/>
      <c r="D133" s="226" t="s">
        <v>158</v>
      </c>
      <c r="E133" s="227" t="s">
        <v>32</v>
      </c>
      <c r="F133" s="228" t="s">
        <v>198</v>
      </c>
      <c r="G133" s="225"/>
      <c r="H133" s="229">
        <v>0.22800000000000001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158</v>
      </c>
      <c r="AU133" s="235" t="s">
        <v>87</v>
      </c>
      <c r="AV133" s="13" t="s">
        <v>87</v>
      </c>
      <c r="AW133" s="13" t="s">
        <v>38</v>
      </c>
      <c r="AX133" s="13" t="s">
        <v>85</v>
      </c>
      <c r="AY133" s="235" t="s">
        <v>147</v>
      </c>
    </row>
    <row r="134" s="12" customFormat="1" ht="22.8" customHeight="1">
      <c r="A134" s="12"/>
      <c r="B134" s="190"/>
      <c r="C134" s="191"/>
      <c r="D134" s="192" t="s">
        <v>76</v>
      </c>
      <c r="E134" s="204" t="s">
        <v>167</v>
      </c>
      <c r="F134" s="204" t="s">
        <v>199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SUM(P135:P166)</f>
        <v>0</v>
      </c>
      <c r="Q134" s="198"/>
      <c r="R134" s="199">
        <f>SUM(R135:R166)</f>
        <v>3.6975256700000001</v>
      </c>
      <c r="S134" s="198"/>
      <c r="T134" s="200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85</v>
      </c>
      <c r="AT134" s="202" t="s">
        <v>76</v>
      </c>
      <c r="AU134" s="202" t="s">
        <v>85</v>
      </c>
      <c r="AY134" s="201" t="s">
        <v>147</v>
      </c>
      <c r="BK134" s="203">
        <f>SUM(BK135:BK166)</f>
        <v>0</v>
      </c>
    </row>
    <row r="135" s="2" customFormat="1" ht="37.8" customHeight="1">
      <c r="A135" s="40"/>
      <c r="B135" s="41"/>
      <c r="C135" s="206" t="s">
        <v>200</v>
      </c>
      <c r="D135" s="206" t="s">
        <v>149</v>
      </c>
      <c r="E135" s="207" t="s">
        <v>201</v>
      </c>
      <c r="F135" s="208" t="s">
        <v>202</v>
      </c>
      <c r="G135" s="209" t="s">
        <v>152</v>
      </c>
      <c r="H135" s="210">
        <v>0.69299999999999995</v>
      </c>
      <c r="I135" s="211"/>
      <c r="J135" s="212">
        <f>ROUND(I135*H135,2)</f>
        <v>0</v>
      </c>
      <c r="K135" s="208" t="s">
        <v>153</v>
      </c>
      <c r="L135" s="46"/>
      <c r="M135" s="213" t="s">
        <v>32</v>
      </c>
      <c r="N135" s="214" t="s">
        <v>48</v>
      </c>
      <c r="O135" s="86"/>
      <c r="P135" s="215">
        <f>O135*H135</f>
        <v>0</v>
      </c>
      <c r="Q135" s="215">
        <v>1.3271500000000001</v>
      </c>
      <c r="R135" s="215">
        <f>Q135*H135</f>
        <v>0.91971494999999992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154</v>
      </c>
      <c r="AT135" s="217" t="s">
        <v>149</v>
      </c>
      <c r="AU135" s="217" t="s">
        <v>87</v>
      </c>
      <c r="AY135" s="18" t="s">
        <v>147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85</v>
      </c>
      <c r="BK135" s="218">
        <f>ROUND(I135*H135,2)</f>
        <v>0</v>
      </c>
      <c r="BL135" s="18" t="s">
        <v>154</v>
      </c>
      <c r="BM135" s="217" t="s">
        <v>203</v>
      </c>
    </row>
    <row r="136" s="2" customFormat="1">
      <c r="A136" s="40"/>
      <c r="B136" s="41"/>
      <c r="C136" s="42"/>
      <c r="D136" s="219" t="s">
        <v>156</v>
      </c>
      <c r="E136" s="42"/>
      <c r="F136" s="220" t="s">
        <v>204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156</v>
      </c>
      <c r="AU136" s="18" t="s">
        <v>87</v>
      </c>
    </row>
    <row r="137" s="13" customFormat="1">
      <c r="A137" s="13"/>
      <c r="B137" s="224"/>
      <c r="C137" s="225"/>
      <c r="D137" s="226" t="s">
        <v>158</v>
      </c>
      <c r="E137" s="227" t="s">
        <v>32</v>
      </c>
      <c r="F137" s="228" t="s">
        <v>205</v>
      </c>
      <c r="G137" s="225"/>
      <c r="H137" s="229">
        <v>0.69299999999999995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158</v>
      </c>
      <c r="AU137" s="235" t="s">
        <v>87</v>
      </c>
      <c r="AV137" s="13" t="s">
        <v>87</v>
      </c>
      <c r="AW137" s="13" t="s">
        <v>38</v>
      </c>
      <c r="AX137" s="13" t="s">
        <v>85</v>
      </c>
      <c r="AY137" s="235" t="s">
        <v>147</v>
      </c>
    </row>
    <row r="138" s="2" customFormat="1" ht="24.15" customHeight="1">
      <c r="A138" s="40"/>
      <c r="B138" s="41"/>
      <c r="C138" s="206" t="s">
        <v>206</v>
      </c>
      <c r="D138" s="206" t="s">
        <v>149</v>
      </c>
      <c r="E138" s="207" t="s">
        <v>207</v>
      </c>
      <c r="F138" s="208" t="s">
        <v>208</v>
      </c>
      <c r="G138" s="209" t="s">
        <v>152</v>
      </c>
      <c r="H138" s="210">
        <v>0.10100000000000001</v>
      </c>
      <c r="I138" s="211"/>
      <c r="J138" s="212">
        <f>ROUND(I138*H138,2)</f>
        <v>0</v>
      </c>
      <c r="K138" s="208" t="s">
        <v>153</v>
      </c>
      <c r="L138" s="46"/>
      <c r="M138" s="213" t="s">
        <v>32</v>
      </c>
      <c r="N138" s="214" t="s">
        <v>48</v>
      </c>
      <c r="O138" s="86"/>
      <c r="P138" s="215">
        <f>O138*H138</f>
        <v>0</v>
      </c>
      <c r="Q138" s="215">
        <v>1.94302</v>
      </c>
      <c r="R138" s="215">
        <f>Q138*H138</f>
        <v>0.19624502000000002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154</v>
      </c>
      <c r="AT138" s="217" t="s">
        <v>149</v>
      </c>
      <c r="AU138" s="217" t="s">
        <v>87</v>
      </c>
      <c r="AY138" s="18" t="s">
        <v>147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85</v>
      </c>
      <c r="BK138" s="218">
        <f>ROUND(I138*H138,2)</f>
        <v>0</v>
      </c>
      <c r="BL138" s="18" t="s">
        <v>154</v>
      </c>
      <c r="BM138" s="217" t="s">
        <v>209</v>
      </c>
    </row>
    <row r="139" s="2" customFormat="1">
      <c r="A139" s="40"/>
      <c r="B139" s="41"/>
      <c r="C139" s="42"/>
      <c r="D139" s="219" t="s">
        <v>156</v>
      </c>
      <c r="E139" s="42"/>
      <c r="F139" s="220" t="s">
        <v>210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156</v>
      </c>
      <c r="AU139" s="18" t="s">
        <v>87</v>
      </c>
    </row>
    <row r="140" s="13" customFormat="1">
      <c r="A140" s="13"/>
      <c r="B140" s="224"/>
      <c r="C140" s="225"/>
      <c r="D140" s="226" t="s">
        <v>158</v>
      </c>
      <c r="E140" s="227" t="s">
        <v>32</v>
      </c>
      <c r="F140" s="228" t="s">
        <v>211</v>
      </c>
      <c r="G140" s="225"/>
      <c r="H140" s="229">
        <v>0.10100000000000001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158</v>
      </c>
      <c r="AU140" s="235" t="s">
        <v>87</v>
      </c>
      <c r="AV140" s="13" t="s">
        <v>87</v>
      </c>
      <c r="AW140" s="13" t="s">
        <v>38</v>
      </c>
      <c r="AX140" s="13" t="s">
        <v>85</v>
      </c>
      <c r="AY140" s="235" t="s">
        <v>147</v>
      </c>
    </row>
    <row r="141" s="2" customFormat="1" ht="21.75" customHeight="1">
      <c r="A141" s="40"/>
      <c r="B141" s="41"/>
      <c r="C141" s="247" t="s">
        <v>212</v>
      </c>
      <c r="D141" s="247" t="s">
        <v>213</v>
      </c>
      <c r="E141" s="248" t="s">
        <v>214</v>
      </c>
      <c r="F141" s="249" t="s">
        <v>215</v>
      </c>
      <c r="G141" s="250" t="s">
        <v>216</v>
      </c>
      <c r="H141" s="251">
        <v>60</v>
      </c>
      <c r="I141" s="252"/>
      <c r="J141" s="253">
        <f>ROUND(I141*H141,2)</f>
        <v>0</v>
      </c>
      <c r="K141" s="249" t="s">
        <v>153</v>
      </c>
      <c r="L141" s="254"/>
      <c r="M141" s="255" t="s">
        <v>32</v>
      </c>
      <c r="N141" s="256" t="s">
        <v>48</v>
      </c>
      <c r="O141" s="86"/>
      <c r="P141" s="215">
        <f>O141*H141</f>
        <v>0</v>
      </c>
      <c r="Q141" s="215">
        <v>0.001</v>
      </c>
      <c r="R141" s="215">
        <f>Q141*H141</f>
        <v>0.059999999999999998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200</v>
      </c>
      <c r="AT141" s="217" t="s">
        <v>213</v>
      </c>
      <c r="AU141" s="217" t="s">
        <v>87</v>
      </c>
      <c r="AY141" s="18" t="s">
        <v>147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85</v>
      </c>
      <c r="BK141" s="218">
        <f>ROUND(I141*H141,2)</f>
        <v>0</v>
      </c>
      <c r="BL141" s="18" t="s">
        <v>154</v>
      </c>
      <c r="BM141" s="217" t="s">
        <v>217</v>
      </c>
    </row>
    <row r="142" s="2" customFormat="1" ht="33" customHeight="1">
      <c r="A142" s="40"/>
      <c r="B142" s="41"/>
      <c r="C142" s="206" t="s">
        <v>218</v>
      </c>
      <c r="D142" s="206" t="s">
        <v>149</v>
      </c>
      <c r="E142" s="207" t="s">
        <v>219</v>
      </c>
      <c r="F142" s="208" t="s">
        <v>220</v>
      </c>
      <c r="G142" s="209" t="s">
        <v>195</v>
      </c>
      <c r="H142" s="210">
        <v>0.058000000000000003</v>
      </c>
      <c r="I142" s="211"/>
      <c r="J142" s="212">
        <f>ROUND(I142*H142,2)</f>
        <v>0</v>
      </c>
      <c r="K142" s="208" t="s">
        <v>153</v>
      </c>
      <c r="L142" s="46"/>
      <c r="M142" s="213" t="s">
        <v>32</v>
      </c>
      <c r="N142" s="214" t="s">
        <v>48</v>
      </c>
      <c r="O142" s="86"/>
      <c r="P142" s="215">
        <f>O142*H142</f>
        <v>0</v>
      </c>
      <c r="Q142" s="215">
        <v>1.0900000000000001</v>
      </c>
      <c r="R142" s="215">
        <f>Q142*H142</f>
        <v>0.063220000000000012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154</v>
      </c>
      <c r="AT142" s="217" t="s">
        <v>149</v>
      </c>
      <c r="AU142" s="217" t="s">
        <v>87</v>
      </c>
      <c r="AY142" s="18" t="s">
        <v>147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85</v>
      </c>
      <c r="BK142" s="218">
        <f>ROUND(I142*H142,2)</f>
        <v>0</v>
      </c>
      <c r="BL142" s="18" t="s">
        <v>154</v>
      </c>
      <c r="BM142" s="217" t="s">
        <v>221</v>
      </c>
    </row>
    <row r="143" s="2" customFormat="1">
      <c r="A143" s="40"/>
      <c r="B143" s="41"/>
      <c r="C143" s="42"/>
      <c r="D143" s="219" t="s">
        <v>156</v>
      </c>
      <c r="E143" s="42"/>
      <c r="F143" s="220" t="s">
        <v>222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156</v>
      </c>
      <c r="AU143" s="18" t="s">
        <v>87</v>
      </c>
    </row>
    <row r="144" s="13" customFormat="1">
      <c r="A144" s="13"/>
      <c r="B144" s="224"/>
      <c r="C144" s="225"/>
      <c r="D144" s="226" t="s">
        <v>158</v>
      </c>
      <c r="E144" s="227" t="s">
        <v>32</v>
      </c>
      <c r="F144" s="228" t="s">
        <v>223</v>
      </c>
      <c r="G144" s="225"/>
      <c r="H144" s="229">
        <v>0.058000000000000003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158</v>
      </c>
      <c r="AU144" s="235" t="s">
        <v>87</v>
      </c>
      <c r="AV144" s="13" t="s">
        <v>87</v>
      </c>
      <c r="AW144" s="13" t="s">
        <v>38</v>
      </c>
      <c r="AX144" s="13" t="s">
        <v>85</v>
      </c>
      <c r="AY144" s="235" t="s">
        <v>147</v>
      </c>
    </row>
    <row r="145" s="2" customFormat="1" ht="24.15" customHeight="1">
      <c r="A145" s="40"/>
      <c r="B145" s="41"/>
      <c r="C145" s="206" t="s">
        <v>224</v>
      </c>
      <c r="D145" s="206" t="s">
        <v>149</v>
      </c>
      <c r="E145" s="207" t="s">
        <v>225</v>
      </c>
      <c r="F145" s="208" t="s">
        <v>226</v>
      </c>
      <c r="G145" s="209" t="s">
        <v>195</v>
      </c>
      <c r="H145" s="210">
        <v>1.0660000000000001</v>
      </c>
      <c r="I145" s="211"/>
      <c r="J145" s="212">
        <f>ROUND(I145*H145,2)</f>
        <v>0</v>
      </c>
      <c r="K145" s="208" t="s">
        <v>153</v>
      </c>
      <c r="L145" s="46"/>
      <c r="M145" s="213" t="s">
        <v>32</v>
      </c>
      <c r="N145" s="214" t="s">
        <v>48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154</v>
      </c>
      <c r="AT145" s="217" t="s">
        <v>149</v>
      </c>
      <c r="AU145" s="217" t="s">
        <v>87</v>
      </c>
      <c r="AY145" s="18" t="s">
        <v>147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85</v>
      </c>
      <c r="BK145" s="218">
        <f>ROUND(I145*H145,2)</f>
        <v>0</v>
      </c>
      <c r="BL145" s="18" t="s">
        <v>154</v>
      </c>
      <c r="BM145" s="217" t="s">
        <v>227</v>
      </c>
    </row>
    <row r="146" s="2" customFormat="1">
      <c r="A146" s="40"/>
      <c r="B146" s="41"/>
      <c r="C146" s="42"/>
      <c r="D146" s="219" t="s">
        <v>156</v>
      </c>
      <c r="E146" s="42"/>
      <c r="F146" s="220" t="s">
        <v>228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156</v>
      </c>
      <c r="AU146" s="18" t="s">
        <v>87</v>
      </c>
    </row>
    <row r="147" s="13" customFormat="1">
      <c r="A147" s="13"/>
      <c r="B147" s="224"/>
      <c r="C147" s="225"/>
      <c r="D147" s="226" t="s">
        <v>158</v>
      </c>
      <c r="E147" s="227" t="s">
        <v>32</v>
      </c>
      <c r="F147" s="228" t="s">
        <v>229</v>
      </c>
      <c r="G147" s="225"/>
      <c r="H147" s="229">
        <v>0.42099999999999999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158</v>
      </c>
      <c r="AU147" s="235" t="s">
        <v>87</v>
      </c>
      <c r="AV147" s="13" t="s">
        <v>87</v>
      </c>
      <c r="AW147" s="13" t="s">
        <v>38</v>
      </c>
      <c r="AX147" s="13" t="s">
        <v>77</v>
      </c>
      <c r="AY147" s="235" t="s">
        <v>147</v>
      </c>
    </row>
    <row r="148" s="13" customFormat="1">
      <c r="A148" s="13"/>
      <c r="B148" s="224"/>
      <c r="C148" s="225"/>
      <c r="D148" s="226" t="s">
        <v>158</v>
      </c>
      <c r="E148" s="227" t="s">
        <v>32</v>
      </c>
      <c r="F148" s="228" t="s">
        <v>230</v>
      </c>
      <c r="G148" s="225"/>
      <c r="H148" s="229">
        <v>0.64500000000000002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158</v>
      </c>
      <c r="AU148" s="235" t="s">
        <v>87</v>
      </c>
      <c r="AV148" s="13" t="s">
        <v>87</v>
      </c>
      <c r="AW148" s="13" t="s">
        <v>38</v>
      </c>
      <c r="AX148" s="13" t="s">
        <v>77</v>
      </c>
      <c r="AY148" s="235" t="s">
        <v>147</v>
      </c>
    </row>
    <row r="149" s="14" customFormat="1">
      <c r="A149" s="14"/>
      <c r="B149" s="236"/>
      <c r="C149" s="237"/>
      <c r="D149" s="226" t="s">
        <v>158</v>
      </c>
      <c r="E149" s="238" t="s">
        <v>32</v>
      </c>
      <c r="F149" s="239" t="s">
        <v>161</v>
      </c>
      <c r="G149" s="237"/>
      <c r="H149" s="240">
        <v>1.0660000000000001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158</v>
      </c>
      <c r="AU149" s="246" t="s">
        <v>87</v>
      </c>
      <c r="AV149" s="14" t="s">
        <v>154</v>
      </c>
      <c r="AW149" s="14" t="s">
        <v>38</v>
      </c>
      <c r="AX149" s="14" t="s">
        <v>85</v>
      </c>
      <c r="AY149" s="246" t="s">
        <v>147</v>
      </c>
    </row>
    <row r="150" s="2" customFormat="1" ht="21.75" customHeight="1">
      <c r="A150" s="40"/>
      <c r="B150" s="41"/>
      <c r="C150" s="247" t="s">
        <v>231</v>
      </c>
      <c r="D150" s="247" t="s">
        <v>213</v>
      </c>
      <c r="E150" s="248" t="s">
        <v>232</v>
      </c>
      <c r="F150" s="249" t="s">
        <v>233</v>
      </c>
      <c r="G150" s="250" t="s">
        <v>195</v>
      </c>
      <c r="H150" s="251">
        <v>1.119</v>
      </c>
      <c r="I150" s="252"/>
      <c r="J150" s="253">
        <f>ROUND(I150*H150,2)</f>
        <v>0</v>
      </c>
      <c r="K150" s="249" t="s">
        <v>153</v>
      </c>
      <c r="L150" s="254"/>
      <c r="M150" s="255" t="s">
        <v>32</v>
      </c>
      <c r="N150" s="256" t="s">
        <v>48</v>
      </c>
      <c r="O150" s="86"/>
      <c r="P150" s="215">
        <f>O150*H150</f>
        <v>0</v>
      </c>
      <c r="Q150" s="215">
        <v>1</v>
      </c>
      <c r="R150" s="215">
        <f>Q150*H150</f>
        <v>1.119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200</v>
      </c>
      <c r="AT150" s="217" t="s">
        <v>213</v>
      </c>
      <c r="AU150" s="217" t="s">
        <v>87</v>
      </c>
      <c r="AY150" s="18" t="s">
        <v>147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85</v>
      </c>
      <c r="BK150" s="218">
        <f>ROUND(I150*H150,2)</f>
        <v>0</v>
      </c>
      <c r="BL150" s="18" t="s">
        <v>154</v>
      </c>
      <c r="BM150" s="217" t="s">
        <v>234</v>
      </c>
    </row>
    <row r="151" s="13" customFormat="1">
      <c r="A151" s="13"/>
      <c r="B151" s="224"/>
      <c r="C151" s="225"/>
      <c r="D151" s="226" t="s">
        <v>158</v>
      </c>
      <c r="E151" s="225"/>
      <c r="F151" s="228" t="s">
        <v>235</v>
      </c>
      <c r="G151" s="225"/>
      <c r="H151" s="229">
        <v>1.119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158</v>
      </c>
      <c r="AU151" s="235" t="s">
        <v>87</v>
      </c>
      <c r="AV151" s="13" t="s">
        <v>87</v>
      </c>
      <c r="AW151" s="13" t="s">
        <v>4</v>
      </c>
      <c r="AX151" s="13" t="s">
        <v>85</v>
      </c>
      <c r="AY151" s="235" t="s">
        <v>147</v>
      </c>
    </row>
    <row r="152" s="2" customFormat="1" ht="16.5" customHeight="1">
      <c r="A152" s="40"/>
      <c r="B152" s="41"/>
      <c r="C152" s="247" t="s">
        <v>236</v>
      </c>
      <c r="D152" s="247" t="s">
        <v>213</v>
      </c>
      <c r="E152" s="248" t="s">
        <v>237</v>
      </c>
      <c r="F152" s="249" t="s">
        <v>238</v>
      </c>
      <c r="G152" s="250" t="s">
        <v>195</v>
      </c>
      <c r="H152" s="251">
        <v>0.158</v>
      </c>
      <c r="I152" s="252"/>
      <c r="J152" s="253">
        <f>ROUND(I152*H152,2)</f>
        <v>0</v>
      </c>
      <c r="K152" s="249" t="s">
        <v>32</v>
      </c>
      <c r="L152" s="254"/>
      <c r="M152" s="255" t="s">
        <v>32</v>
      </c>
      <c r="N152" s="256" t="s">
        <v>48</v>
      </c>
      <c r="O152" s="86"/>
      <c r="P152" s="215">
        <f>O152*H152</f>
        <v>0</v>
      </c>
      <c r="Q152" s="215">
        <v>1</v>
      </c>
      <c r="R152" s="215">
        <f>Q152*H152</f>
        <v>0.158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200</v>
      </c>
      <c r="AT152" s="217" t="s">
        <v>213</v>
      </c>
      <c r="AU152" s="217" t="s">
        <v>87</v>
      </c>
      <c r="AY152" s="18" t="s">
        <v>147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85</v>
      </c>
      <c r="BK152" s="218">
        <f>ROUND(I152*H152,2)</f>
        <v>0</v>
      </c>
      <c r="BL152" s="18" t="s">
        <v>154</v>
      </c>
      <c r="BM152" s="217" t="s">
        <v>239</v>
      </c>
    </row>
    <row r="153" s="13" customFormat="1">
      <c r="A153" s="13"/>
      <c r="B153" s="224"/>
      <c r="C153" s="225"/>
      <c r="D153" s="226" t="s">
        <v>158</v>
      </c>
      <c r="E153" s="225"/>
      <c r="F153" s="228" t="s">
        <v>240</v>
      </c>
      <c r="G153" s="225"/>
      <c r="H153" s="229">
        <v>0.158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158</v>
      </c>
      <c r="AU153" s="235" t="s">
        <v>87</v>
      </c>
      <c r="AV153" s="13" t="s">
        <v>87</v>
      </c>
      <c r="AW153" s="13" t="s">
        <v>4</v>
      </c>
      <c r="AX153" s="13" t="s">
        <v>85</v>
      </c>
      <c r="AY153" s="235" t="s">
        <v>147</v>
      </c>
    </row>
    <row r="154" s="2" customFormat="1" ht="21.75" customHeight="1">
      <c r="A154" s="40"/>
      <c r="B154" s="41"/>
      <c r="C154" s="247" t="s">
        <v>8</v>
      </c>
      <c r="D154" s="247" t="s">
        <v>213</v>
      </c>
      <c r="E154" s="248" t="s">
        <v>241</v>
      </c>
      <c r="F154" s="249" t="s">
        <v>242</v>
      </c>
      <c r="G154" s="250" t="s">
        <v>195</v>
      </c>
      <c r="H154" s="251">
        <v>0.049000000000000002</v>
      </c>
      <c r="I154" s="252"/>
      <c r="J154" s="253">
        <f>ROUND(I154*H154,2)</f>
        <v>0</v>
      </c>
      <c r="K154" s="249" t="s">
        <v>153</v>
      </c>
      <c r="L154" s="254"/>
      <c r="M154" s="255" t="s">
        <v>32</v>
      </c>
      <c r="N154" s="256" t="s">
        <v>48</v>
      </c>
      <c r="O154" s="86"/>
      <c r="P154" s="215">
        <f>O154*H154</f>
        <v>0</v>
      </c>
      <c r="Q154" s="215">
        <v>1</v>
      </c>
      <c r="R154" s="215">
        <f>Q154*H154</f>
        <v>0.049000000000000002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200</v>
      </c>
      <c r="AT154" s="217" t="s">
        <v>213</v>
      </c>
      <c r="AU154" s="217" t="s">
        <v>87</v>
      </c>
      <c r="AY154" s="18" t="s">
        <v>147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85</v>
      </c>
      <c r="BK154" s="218">
        <f>ROUND(I154*H154,2)</f>
        <v>0</v>
      </c>
      <c r="BL154" s="18" t="s">
        <v>154</v>
      </c>
      <c r="BM154" s="217" t="s">
        <v>243</v>
      </c>
    </row>
    <row r="155" s="13" customFormat="1">
      <c r="A155" s="13"/>
      <c r="B155" s="224"/>
      <c r="C155" s="225"/>
      <c r="D155" s="226" t="s">
        <v>158</v>
      </c>
      <c r="E155" s="227" t="s">
        <v>32</v>
      </c>
      <c r="F155" s="228" t="s">
        <v>244</v>
      </c>
      <c r="G155" s="225"/>
      <c r="H155" s="229">
        <v>0.049000000000000002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158</v>
      </c>
      <c r="AU155" s="235" t="s">
        <v>87</v>
      </c>
      <c r="AV155" s="13" t="s">
        <v>87</v>
      </c>
      <c r="AW155" s="13" t="s">
        <v>38</v>
      </c>
      <c r="AX155" s="13" t="s">
        <v>85</v>
      </c>
      <c r="AY155" s="235" t="s">
        <v>147</v>
      </c>
    </row>
    <row r="156" s="2" customFormat="1" ht="24.15" customHeight="1">
      <c r="A156" s="40"/>
      <c r="B156" s="41"/>
      <c r="C156" s="247" t="s">
        <v>245</v>
      </c>
      <c r="D156" s="247" t="s">
        <v>213</v>
      </c>
      <c r="E156" s="248" t="s">
        <v>246</v>
      </c>
      <c r="F156" s="249" t="s">
        <v>247</v>
      </c>
      <c r="G156" s="250" t="s">
        <v>248</v>
      </c>
      <c r="H156" s="251">
        <v>28</v>
      </c>
      <c r="I156" s="252"/>
      <c r="J156" s="253">
        <f>ROUND(I156*H156,2)</f>
        <v>0</v>
      </c>
      <c r="K156" s="249" t="s">
        <v>153</v>
      </c>
      <c r="L156" s="254"/>
      <c r="M156" s="255" t="s">
        <v>32</v>
      </c>
      <c r="N156" s="256" t="s">
        <v>48</v>
      </c>
      <c r="O156" s="86"/>
      <c r="P156" s="215">
        <f>O156*H156</f>
        <v>0</v>
      </c>
      <c r="Q156" s="215">
        <v>0.00025000000000000001</v>
      </c>
      <c r="R156" s="215">
        <f>Q156*H156</f>
        <v>0.0070000000000000001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200</v>
      </c>
      <c r="AT156" s="217" t="s">
        <v>213</v>
      </c>
      <c r="AU156" s="217" t="s">
        <v>87</v>
      </c>
      <c r="AY156" s="18" t="s">
        <v>147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85</v>
      </c>
      <c r="BK156" s="218">
        <f>ROUND(I156*H156,2)</f>
        <v>0</v>
      </c>
      <c r="BL156" s="18" t="s">
        <v>154</v>
      </c>
      <c r="BM156" s="217" t="s">
        <v>249</v>
      </c>
    </row>
    <row r="157" s="2" customFormat="1" ht="24.15" customHeight="1">
      <c r="A157" s="40"/>
      <c r="B157" s="41"/>
      <c r="C157" s="206" t="s">
        <v>250</v>
      </c>
      <c r="D157" s="206" t="s">
        <v>149</v>
      </c>
      <c r="E157" s="207" t="s">
        <v>251</v>
      </c>
      <c r="F157" s="208" t="s">
        <v>252</v>
      </c>
      <c r="G157" s="209" t="s">
        <v>253</v>
      </c>
      <c r="H157" s="210">
        <v>4</v>
      </c>
      <c r="I157" s="211"/>
      <c r="J157" s="212">
        <f>ROUND(I157*H157,2)</f>
        <v>0</v>
      </c>
      <c r="K157" s="208" t="s">
        <v>32</v>
      </c>
      <c r="L157" s="46"/>
      <c r="M157" s="213" t="s">
        <v>32</v>
      </c>
      <c r="N157" s="214" t="s">
        <v>48</v>
      </c>
      <c r="O157" s="86"/>
      <c r="P157" s="215">
        <f>O157*H157</f>
        <v>0</v>
      </c>
      <c r="Q157" s="215">
        <v>0.01</v>
      </c>
      <c r="R157" s="215">
        <f>Q157*H157</f>
        <v>0.040000000000000001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154</v>
      </c>
      <c r="AT157" s="217" t="s">
        <v>149</v>
      </c>
      <c r="AU157" s="217" t="s">
        <v>87</v>
      </c>
      <c r="AY157" s="18" t="s">
        <v>147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85</v>
      </c>
      <c r="BK157" s="218">
        <f>ROUND(I157*H157,2)</f>
        <v>0</v>
      </c>
      <c r="BL157" s="18" t="s">
        <v>154</v>
      </c>
      <c r="BM157" s="217" t="s">
        <v>254</v>
      </c>
    </row>
    <row r="158" s="2" customFormat="1" ht="37.8" customHeight="1">
      <c r="A158" s="40"/>
      <c r="B158" s="41"/>
      <c r="C158" s="206" t="s">
        <v>255</v>
      </c>
      <c r="D158" s="206" t="s">
        <v>149</v>
      </c>
      <c r="E158" s="207" t="s">
        <v>256</v>
      </c>
      <c r="F158" s="208" t="s">
        <v>257</v>
      </c>
      <c r="G158" s="209" t="s">
        <v>170</v>
      </c>
      <c r="H158" s="210">
        <v>32.926000000000002</v>
      </c>
      <c r="I158" s="211"/>
      <c r="J158" s="212">
        <f>ROUND(I158*H158,2)</f>
        <v>0</v>
      </c>
      <c r="K158" s="208" t="s">
        <v>153</v>
      </c>
      <c r="L158" s="46"/>
      <c r="M158" s="213" t="s">
        <v>32</v>
      </c>
      <c r="N158" s="214" t="s">
        <v>48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154</v>
      </c>
      <c r="AT158" s="217" t="s">
        <v>149</v>
      </c>
      <c r="AU158" s="217" t="s">
        <v>87</v>
      </c>
      <c r="AY158" s="18" t="s">
        <v>147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85</v>
      </c>
      <c r="BK158" s="218">
        <f>ROUND(I158*H158,2)</f>
        <v>0</v>
      </c>
      <c r="BL158" s="18" t="s">
        <v>154</v>
      </c>
      <c r="BM158" s="217" t="s">
        <v>258</v>
      </c>
    </row>
    <row r="159" s="2" customFormat="1">
      <c r="A159" s="40"/>
      <c r="B159" s="41"/>
      <c r="C159" s="42"/>
      <c r="D159" s="219" t="s">
        <v>156</v>
      </c>
      <c r="E159" s="42"/>
      <c r="F159" s="220" t="s">
        <v>259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156</v>
      </c>
      <c r="AU159" s="18" t="s">
        <v>87</v>
      </c>
    </row>
    <row r="160" s="13" customFormat="1">
      <c r="A160" s="13"/>
      <c r="B160" s="224"/>
      <c r="C160" s="225"/>
      <c r="D160" s="226" t="s">
        <v>158</v>
      </c>
      <c r="E160" s="227" t="s">
        <v>32</v>
      </c>
      <c r="F160" s="228" t="s">
        <v>260</v>
      </c>
      <c r="G160" s="225"/>
      <c r="H160" s="229">
        <v>32.926000000000002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158</v>
      </c>
      <c r="AU160" s="235" t="s">
        <v>87</v>
      </c>
      <c r="AV160" s="13" t="s">
        <v>87</v>
      </c>
      <c r="AW160" s="13" t="s">
        <v>38</v>
      </c>
      <c r="AX160" s="13" t="s">
        <v>85</v>
      </c>
      <c r="AY160" s="235" t="s">
        <v>147</v>
      </c>
    </row>
    <row r="161" s="2" customFormat="1" ht="37.8" customHeight="1">
      <c r="A161" s="40"/>
      <c r="B161" s="41"/>
      <c r="C161" s="247" t="s">
        <v>261</v>
      </c>
      <c r="D161" s="247" t="s">
        <v>213</v>
      </c>
      <c r="E161" s="248" t="s">
        <v>262</v>
      </c>
      <c r="F161" s="249" t="s">
        <v>263</v>
      </c>
      <c r="G161" s="250" t="s">
        <v>170</v>
      </c>
      <c r="H161" s="251">
        <v>36.219000000000001</v>
      </c>
      <c r="I161" s="252"/>
      <c r="J161" s="253">
        <f>ROUND(I161*H161,2)</f>
        <v>0</v>
      </c>
      <c r="K161" s="249" t="s">
        <v>153</v>
      </c>
      <c r="L161" s="254"/>
      <c r="M161" s="255" t="s">
        <v>32</v>
      </c>
      <c r="N161" s="256" t="s">
        <v>48</v>
      </c>
      <c r="O161" s="86"/>
      <c r="P161" s="215">
        <f>O161*H161</f>
        <v>0</v>
      </c>
      <c r="Q161" s="215">
        <v>0.027900000000000001</v>
      </c>
      <c r="R161" s="215">
        <f>Q161*H161</f>
        <v>1.0105101000000001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200</v>
      </c>
      <c r="AT161" s="217" t="s">
        <v>213</v>
      </c>
      <c r="AU161" s="217" t="s">
        <v>87</v>
      </c>
      <c r="AY161" s="18" t="s">
        <v>147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85</v>
      </c>
      <c r="BK161" s="218">
        <f>ROUND(I161*H161,2)</f>
        <v>0</v>
      </c>
      <c r="BL161" s="18" t="s">
        <v>154</v>
      </c>
      <c r="BM161" s="217" t="s">
        <v>264</v>
      </c>
    </row>
    <row r="162" s="2" customFormat="1">
      <c r="A162" s="40"/>
      <c r="B162" s="41"/>
      <c r="C162" s="42"/>
      <c r="D162" s="226" t="s">
        <v>265</v>
      </c>
      <c r="E162" s="42"/>
      <c r="F162" s="257" t="s">
        <v>266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265</v>
      </c>
      <c r="AU162" s="18" t="s">
        <v>87</v>
      </c>
    </row>
    <row r="163" s="13" customFormat="1">
      <c r="A163" s="13"/>
      <c r="B163" s="224"/>
      <c r="C163" s="225"/>
      <c r="D163" s="226" t="s">
        <v>158</v>
      </c>
      <c r="E163" s="225"/>
      <c r="F163" s="228" t="s">
        <v>267</v>
      </c>
      <c r="G163" s="225"/>
      <c r="H163" s="229">
        <v>36.219000000000001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158</v>
      </c>
      <c r="AU163" s="235" t="s">
        <v>87</v>
      </c>
      <c r="AV163" s="13" t="s">
        <v>87</v>
      </c>
      <c r="AW163" s="13" t="s">
        <v>4</v>
      </c>
      <c r="AX163" s="13" t="s">
        <v>85</v>
      </c>
      <c r="AY163" s="235" t="s">
        <v>147</v>
      </c>
    </row>
    <row r="164" s="2" customFormat="1" ht="37.8" customHeight="1">
      <c r="A164" s="40"/>
      <c r="B164" s="41"/>
      <c r="C164" s="206" t="s">
        <v>268</v>
      </c>
      <c r="D164" s="206" t="s">
        <v>149</v>
      </c>
      <c r="E164" s="207" t="s">
        <v>269</v>
      </c>
      <c r="F164" s="208" t="s">
        <v>270</v>
      </c>
      <c r="G164" s="209" t="s">
        <v>170</v>
      </c>
      <c r="H164" s="210">
        <v>0.41999999999999998</v>
      </c>
      <c r="I164" s="211"/>
      <c r="J164" s="212">
        <f>ROUND(I164*H164,2)</f>
        <v>0</v>
      </c>
      <c r="K164" s="208" t="s">
        <v>153</v>
      </c>
      <c r="L164" s="46"/>
      <c r="M164" s="213" t="s">
        <v>32</v>
      </c>
      <c r="N164" s="214" t="s">
        <v>48</v>
      </c>
      <c r="O164" s="86"/>
      <c r="P164" s="215">
        <f>O164*H164</f>
        <v>0</v>
      </c>
      <c r="Q164" s="215">
        <v>0.17818000000000001</v>
      </c>
      <c r="R164" s="215">
        <f>Q164*H164</f>
        <v>0.074835600000000002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154</v>
      </c>
      <c r="AT164" s="217" t="s">
        <v>149</v>
      </c>
      <c r="AU164" s="217" t="s">
        <v>87</v>
      </c>
      <c r="AY164" s="18" t="s">
        <v>147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85</v>
      </c>
      <c r="BK164" s="218">
        <f>ROUND(I164*H164,2)</f>
        <v>0</v>
      </c>
      <c r="BL164" s="18" t="s">
        <v>154</v>
      </c>
      <c r="BM164" s="217" t="s">
        <v>271</v>
      </c>
    </row>
    <row r="165" s="2" customFormat="1">
      <c r="A165" s="40"/>
      <c r="B165" s="41"/>
      <c r="C165" s="42"/>
      <c r="D165" s="219" t="s">
        <v>156</v>
      </c>
      <c r="E165" s="42"/>
      <c r="F165" s="220" t="s">
        <v>272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156</v>
      </c>
      <c r="AU165" s="18" t="s">
        <v>87</v>
      </c>
    </row>
    <row r="166" s="13" customFormat="1">
      <c r="A166" s="13"/>
      <c r="B166" s="224"/>
      <c r="C166" s="225"/>
      <c r="D166" s="226" t="s">
        <v>158</v>
      </c>
      <c r="E166" s="227" t="s">
        <v>32</v>
      </c>
      <c r="F166" s="228" t="s">
        <v>273</v>
      </c>
      <c r="G166" s="225"/>
      <c r="H166" s="229">
        <v>0.41999999999999998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158</v>
      </c>
      <c r="AU166" s="235" t="s">
        <v>87</v>
      </c>
      <c r="AV166" s="13" t="s">
        <v>87</v>
      </c>
      <c r="AW166" s="13" t="s">
        <v>38</v>
      </c>
      <c r="AX166" s="13" t="s">
        <v>85</v>
      </c>
      <c r="AY166" s="235" t="s">
        <v>147</v>
      </c>
    </row>
    <row r="167" s="12" customFormat="1" ht="22.8" customHeight="1">
      <c r="A167" s="12"/>
      <c r="B167" s="190"/>
      <c r="C167" s="191"/>
      <c r="D167" s="192" t="s">
        <v>76</v>
      </c>
      <c r="E167" s="204" t="s">
        <v>154</v>
      </c>
      <c r="F167" s="204" t="s">
        <v>274</v>
      </c>
      <c r="G167" s="191"/>
      <c r="H167" s="191"/>
      <c r="I167" s="194"/>
      <c r="J167" s="205">
        <f>BK167</f>
        <v>0</v>
      </c>
      <c r="K167" s="191"/>
      <c r="L167" s="196"/>
      <c r="M167" s="197"/>
      <c r="N167" s="198"/>
      <c r="O167" s="198"/>
      <c r="P167" s="199">
        <f>SUM(P168:P170)</f>
        <v>0</v>
      </c>
      <c r="Q167" s="198"/>
      <c r="R167" s="199">
        <f>SUM(R168:R170)</f>
        <v>0.12882759999999999</v>
      </c>
      <c r="S167" s="198"/>
      <c r="T167" s="200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1" t="s">
        <v>85</v>
      </c>
      <c r="AT167" s="202" t="s">
        <v>76</v>
      </c>
      <c r="AU167" s="202" t="s">
        <v>85</v>
      </c>
      <c r="AY167" s="201" t="s">
        <v>147</v>
      </c>
      <c r="BK167" s="203">
        <f>SUM(BK168:BK170)</f>
        <v>0</v>
      </c>
    </row>
    <row r="168" s="2" customFormat="1" ht="90" customHeight="1">
      <c r="A168" s="40"/>
      <c r="B168" s="41"/>
      <c r="C168" s="206" t="s">
        <v>7</v>
      </c>
      <c r="D168" s="206" t="s">
        <v>149</v>
      </c>
      <c r="E168" s="207" t="s">
        <v>275</v>
      </c>
      <c r="F168" s="208" t="s">
        <v>276</v>
      </c>
      <c r="G168" s="209" t="s">
        <v>170</v>
      </c>
      <c r="H168" s="210">
        <v>17.48</v>
      </c>
      <c r="I168" s="211"/>
      <c r="J168" s="212">
        <f>ROUND(I168*H168,2)</f>
        <v>0</v>
      </c>
      <c r="K168" s="208" t="s">
        <v>153</v>
      </c>
      <c r="L168" s="46"/>
      <c r="M168" s="213" t="s">
        <v>32</v>
      </c>
      <c r="N168" s="214" t="s">
        <v>48</v>
      </c>
      <c r="O168" s="86"/>
      <c r="P168" s="215">
        <f>O168*H168</f>
        <v>0</v>
      </c>
      <c r="Q168" s="215">
        <v>0.0073699999999999998</v>
      </c>
      <c r="R168" s="215">
        <f>Q168*H168</f>
        <v>0.12882759999999999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154</v>
      </c>
      <c r="AT168" s="217" t="s">
        <v>149</v>
      </c>
      <c r="AU168" s="217" t="s">
        <v>87</v>
      </c>
      <c r="AY168" s="18" t="s">
        <v>147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85</v>
      </c>
      <c r="BK168" s="218">
        <f>ROUND(I168*H168,2)</f>
        <v>0</v>
      </c>
      <c r="BL168" s="18" t="s">
        <v>154</v>
      </c>
      <c r="BM168" s="217" t="s">
        <v>277</v>
      </c>
    </row>
    <row r="169" s="2" customFormat="1">
      <c r="A169" s="40"/>
      <c r="B169" s="41"/>
      <c r="C169" s="42"/>
      <c r="D169" s="219" t="s">
        <v>156</v>
      </c>
      <c r="E169" s="42"/>
      <c r="F169" s="220" t="s">
        <v>278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156</v>
      </c>
      <c r="AU169" s="18" t="s">
        <v>87</v>
      </c>
    </row>
    <row r="170" s="13" customFormat="1">
      <c r="A170" s="13"/>
      <c r="B170" s="224"/>
      <c r="C170" s="225"/>
      <c r="D170" s="226" t="s">
        <v>158</v>
      </c>
      <c r="E170" s="227" t="s">
        <v>32</v>
      </c>
      <c r="F170" s="228" t="s">
        <v>279</v>
      </c>
      <c r="G170" s="225"/>
      <c r="H170" s="229">
        <v>17.48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158</v>
      </c>
      <c r="AU170" s="235" t="s">
        <v>87</v>
      </c>
      <c r="AV170" s="13" t="s">
        <v>87</v>
      </c>
      <c r="AW170" s="13" t="s">
        <v>38</v>
      </c>
      <c r="AX170" s="13" t="s">
        <v>85</v>
      </c>
      <c r="AY170" s="235" t="s">
        <v>147</v>
      </c>
    </row>
    <row r="171" s="12" customFormat="1" ht="22.8" customHeight="1">
      <c r="A171" s="12"/>
      <c r="B171" s="190"/>
      <c r="C171" s="191"/>
      <c r="D171" s="192" t="s">
        <v>76</v>
      </c>
      <c r="E171" s="204" t="s">
        <v>180</v>
      </c>
      <c r="F171" s="204" t="s">
        <v>280</v>
      </c>
      <c r="G171" s="191"/>
      <c r="H171" s="191"/>
      <c r="I171" s="194"/>
      <c r="J171" s="205">
        <f>BK171</f>
        <v>0</v>
      </c>
      <c r="K171" s="191"/>
      <c r="L171" s="196"/>
      <c r="M171" s="197"/>
      <c r="N171" s="198"/>
      <c r="O171" s="198"/>
      <c r="P171" s="199">
        <f>SUM(P172:P180)</f>
        <v>0</v>
      </c>
      <c r="Q171" s="198"/>
      <c r="R171" s="199">
        <f>SUM(R172:R180)</f>
        <v>5.6037499999999998</v>
      </c>
      <c r="S171" s="198"/>
      <c r="T171" s="200">
        <f>SUM(T172:T180)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1" t="s">
        <v>85</v>
      </c>
      <c r="AT171" s="202" t="s">
        <v>76</v>
      </c>
      <c r="AU171" s="202" t="s">
        <v>85</v>
      </c>
      <c r="AY171" s="201" t="s">
        <v>147</v>
      </c>
      <c r="BK171" s="203">
        <f>SUM(BK172:BK180)</f>
        <v>0</v>
      </c>
    </row>
    <row r="172" s="2" customFormat="1" ht="37.8" customHeight="1">
      <c r="A172" s="40"/>
      <c r="B172" s="41"/>
      <c r="C172" s="206" t="s">
        <v>281</v>
      </c>
      <c r="D172" s="206" t="s">
        <v>149</v>
      </c>
      <c r="E172" s="207" t="s">
        <v>282</v>
      </c>
      <c r="F172" s="208" t="s">
        <v>283</v>
      </c>
      <c r="G172" s="209" t="s">
        <v>170</v>
      </c>
      <c r="H172" s="210">
        <v>4.5</v>
      </c>
      <c r="I172" s="211"/>
      <c r="J172" s="212">
        <f>ROUND(I172*H172,2)</f>
        <v>0</v>
      </c>
      <c r="K172" s="208" t="s">
        <v>153</v>
      </c>
      <c r="L172" s="46"/>
      <c r="M172" s="213" t="s">
        <v>32</v>
      </c>
      <c r="N172" s="214" t="s">
        <v>48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154</v>
      </c>
      <c r="AT172" s="217" t="s">
        <v>149</v>
      </c>
      <c r="AU172" s="217" t="s">
        <v>87</v>
      </c>
      <c r="AY172" s="18" t="s">
        <v>147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85</v>
      </c>
      <c r="BK172" s="218">
        <f>ROUND(I172*H172,2)</f>
        <v>0</v>
      </c>
      <c r="BL172" s="18" t="s">
        <v>154</v>
      </c>
      <c r="BM172" s="217" t="s">
        <v>284</v>
      </c>
    </row>
    <row r="173" s="2" customFormat="1">
      <c r="A173" s="40"/>
      <c r="B173" s="41"/>
      <c r="C173" s="42"/>
      <c r="D173" s="219" t="s">
        <v>156</v>
      </c>
      <c r="E173" s="42"/>
      <c r="F173" s="220" t="s">
        <v>285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156</v>
      </c>
      <c r="AU173" s="18" t="s">
        <v>87</v>
      </c>
    </row>
    <row r="174" s="13" customFormat="1">
      <c r="A174" s="13"/>
      <c r="B174" s="224"/>
      <c r="C174" s="225"/>
      <c r="D174" s="226" t="s">
        <v>158</v>
      </c>
      <c r="E174" s="227" t="s">
        <v>32</v>
      </c>
      <c r="F174" s="228" t="s">
        <v>286</v>
      </c>
      <c r="G174" s="225"/>
      <c r="H174" s="229">
        <v>4.5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158</v>
      </c>
      <c r="AU174" s="235" t="s">
        <v>87</v>
      </c>
      <c r="AV174" s="13" t="s">
        <v>87</v>
      </c>
      <c r="AW174" s="13" t="s">
        <v>38</v>
      </c>
      <c r="AX174" s="13" t="s">
        <v>85</v>
      </c>
      <c r="AY174" s="235" t="s">
        <v>147</v>
      </c>
    </row>
    <row r="175" s="2" customFormat="1" ht="33" customHeight="1">
      <c r="A175" s="40"/>
      <c r="B175" s="41"/>
      <c r="C175" s="206" t="s">
        <v>287</v>
      </c>
      <c r="D175" s="206" t="s">
        <v>149</v>
      </c>
      <c r="E175" s="207" t="s">
        <v>288</v>
      </c>
      <c r="F175" s="208" t="s">
        <v>289</v>
      </c>
      <c r="G175" s="209" t="s">
        <v>170</v>
      </c>
      <c r="H175" s="210">
        <v>25</v>
      </c>
      <c r="I175" s="211"/>
      <c r="J175" s="212">
        <f>ROUND(I175*H175,2)</f>
        <v>0</v>
      </c>
      <c r="K175" s="208" t="s">
        <v>153</v>
      </c>
      <c r="L175" s="46"/>
      <c r="M175" s="213" t="s">
        <v>32</v>
      </c>
      <c r="N175" s="214" t="s">
        <v>48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154</v>
      </c>
      <c r="AT175" s="217" t="s">
        <v>149</v>
      </c>
      <c r="AU175" s="217" t="s">
        <v>87</v>
      </c>
      <c r="AY175" s="18" t="s">
        <v>147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85</v>
      </c>
      <c r="BK175" s="218">
        <f>ROUND(I175*H175,2)</f>
        <v>0</v>
      </c>
      <c r="BL175" s="18" t="s">
        <v>154</v>
      </c>
      <c r="BM175" s="217" t="s">
        <v>290</v>
      </c>
    </row>
    <row r="176" s="2" customFormat="1">
      <c r="A176" s="40"/>
      <c r="B176" s="41"/>
      <c r="C176" s="42"/>
      <c r="D176" s="219" t="s">
        <v>156</v>
      </c>
      <c r="E176" s="42"/>
      <c r="F176" s="220" t="s">
        <v>291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156</v>
      </c>
      <c r="AU176" s="18" t="s">
        <v>87</v>
      </c>
    </row>
    <row r="177" s="2" customFormat="1" ht="78" customHeight="1">
      <c r="A177" s="40"/>
      <c r="B177" s="41"/>
      <c r="C177" s="206" t="s">
        <v>292</v>
      </c>
      <c r="D177" s="206" t="s">
        <v>149</v>
      </c>
      <c r="E177" s="207" t="s">
        <v>293</v>
      </c>
      <c r="F177" s="208" t="s">
        <v>294</v>
      </c>
      <c r="G177" s="209" t="s">
        <v>170</v>
      </c>
      <c r="H177" s="210">
        <v>25</v>
      </c>
      <c r="I177" s="211"/>
      <c r="J177" s="212">
        <f>ROUND(I177*H177,2)</f>
        <v>0</v>
      </c>
      <c r="K177" s="208" t="s">
        <v>153</v>
      </c>
      <c r="L177" s="46"/>
      <c r="M177" s="213" t="s">
        <v>32</v>
      </c>
      <c r="N177" s="214" t="s">
        <v>48</v>
      </c>
      <c r="O177" s="86"/>
      <c r="P177" s="215">
        <f>O177*H177</f>
        <v>0</v>
      </c>
      <c r="Q177" s="215">
        <v>0.089219999999999994</v>
      </c>
      <c r="R177" s="215">
        <f>Q177*H177</f>
        <v>2.2304999999999997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154</v>
      </c>
      <c r="AT177" s="217" t="s">
        <v>149</v>
      </c>
      <c r="AU177" s="217" t="s">
        <v>87</v>
      </c>
      <c r="AY177" s="18" t="s">
        <v>147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85</v>
      </c>
      <c r="BK177" s="218">
        <f>ROUND(I177*H177,2)</f>
        <v>0</v>
      </c>
      <c r="BL177" s="18" t="s">
        <v>154</v>
      </c>
      <c r="BM177" s="217" t="s">
        <v>295</v>
      </c>
    </row>
    <row r="178" s="2" customFormat="1">
      <c r="A178" s="40"/>
      <c r="B178" s="41"/>
      <c r="C178" s="42"/>
      <c r="D178" s="219" t="s">
        <v>156</v>
      </c>
      <c r="E178" s="42"/>
      <c r="F178" s="220" t="s">
        <v>296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156</v>
      </c>
      <c r="AU178" s="18" t="s">
        <v>87</v>
      </c>
    </row>
    <row r="179" s="2" customFormat="1" ht="21.75" customHeight="1">
      <c r="A179" s="40"/>
      <c r="B179" s="41"/>
      <c r="C179" s="247" t="s">
        <v>297</v>
      </c>
      <c r="D179" s="247" t="s">
        <v>213</v>
      </c>
      <c r="E179" s="248" t="s">
        <v>298</v>
      </c>
      <c r="F179" s="249" t="s">
        <v>299</v>
      </c>
      <c r="G179" s="250" t="s">
        <v>170</v>
      </c>
      <c r="H179" s="251">
        <v>25.75</v>
      </c>
      <c r="I179" s="252"/>
      <c r="J179" s="253">
        <f>ROUND(I179*H179,2)</f>
        <v>0</v>
      </c>
      <c r="K179" s="249" t="s">
        <v>153</v>
      </c>
      <c r="L179" s="254"/>
      <c r="M179" s="255" t="s">
        <v>32</v>
      </c>
      <c r="N179" s="256" t="s">
        <v>48</v>
      </c>
      <c r="O179" s="86"/>
      <c r="P179" s="215">
        <f>O179*H179</f>
        <v>0</v>
      </c>
      <c r="Q179" s="215">
        <v>0.13100000000000001</v>
      </c>
      <c r="R179" s="215">
        <f>Q179*H179</f>
        <v>3.3732500000000001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200</v>
      </c>
      <c r="AT179" s="217" t="s">
        <v>213</v>
      </c>
      <c r="AU179" s="217" t="s">
        <v>87</v>
      </c>
      <c r="AY179" s="18" t="s">
        <v>147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85</v>
      </c>
      <c r="BK179" s="218">
        <f>ROUND(I179*H179,2)</f>
        <v>0</v>
      </c>
      <c r="BL179" s="18" t="s">
        <v>154</v>
      </c>
      <c r="BM179" s="217" t="s">
        <v>300</v>
      </c>
    </row>
    <row r="180" s="13" customFormat="1">
      <c r="A180" s="13"/>
      <c r="B180" s="224"/>
      <c r="C180" s="225"/>
      <c r="D180" s="226" t="s">
        <v>158</v>
      </c>
      <c r="E180" s="225"/>
      <c r="F180" s="228" t="s">
        <v>301</v>
      </c>
      <c r="G180" s="225"/>
      <c r="H180" s="229">
        <v>25.75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158</v>
      </c>
      <c r="AU180" s="235" t="s">
        <v>87</v>
      </c>
      <c r="AV180" s="13" t="s">
        <v>87</v>
      </c>
      <c r="AW180" s="13" t="s">
        <v>4</v>
      </c>
      <c r="AX180" s="13" t="s">
        <v>85</v>
      </c>
      <c r="AY180" s="235" t="s">
        <v>147</v>
      </c>
    </row>
    <row r="181" s="12" customFormat="1" ht="22.8" customHeight="1">
      <c r="A181" s="12"/>
      <c r="B181" s="190"/>
      <c r="C181" s="191"/>
      <c r="D181" s="192" t="s">
        <v>76</v>
      </c>
      <c r="E181" s="204" t="s">
        <v>186</v>
      </c>
      <c r="F181" s="204" t="s">
        <v>302</v>
      </c>
      <c r="G181" s="191"/>
      <c r="H181" s="191"/>
      <c r="I181" s="194"/>
      <c r="J181" s="205">
        <f>BK181</f>
        <v>0</v>
      </c>
      <c r="K181" s="191"/>
      <c r="L181" s="196"/>
      <c r="M181" s="197"/>
      <c r="N181" s="198"/>
      <c r="O181" s="198"/>
      <c r="P181" s="199">
        <f>SUM(P182:P227)</f>
        <v>0</v>
      </c>
      <c r="Q181" s="198"/>
      <c r="R181" s="199">
        <f>SUM(R182:R227)</f>
        <v>19.04648795</v>
      </c>
      <c r="S181" s="198"/>
      <c r="T181" s="200">
        <f>SUM(T182:T227)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1" t="s">
        <v>85</v>
      </c>
      <c r="AT181" s="202" t="s">
        <v>76</v>
      </c>
      <c r="AU181" s="202" t="s">
        <v>85</v>
      </c>
      <c r="AY181" s="201" t="s">
        <v>147</v>
      </c>
      <c r="BK181" s="203">
        <f>SUM(BK182:BK227)</f>
        <v>0</v>
      </c>
    </row>
    <row r="182" s="2" customFormat="1" ht="49.05" customHeight="1">
      <c r="A182" s="40"/>
      <c r="B182" s="41"/>
      <c r="C182" s="206" t="s">
        <v>303</v>
      </c>
      <c r="D182" s="206" t="s">
        <v>149</v>
      </c>
      <c r="E182" s="207" t="s">
        <v>304</v>
      </c>
      <c r="F182" s="208" t="s">
        <v>305</v>
      </c>
      <c r="G182" s="209" t="s">
        <v>170</v>
      </c>
      <c r="H182" s="210">
        <v>9.2400000000000002</v>
      </c>
      <c r="I182" s="211"/>
      <c r="J182" s="212">
        <f>ROUND(I182*H182,2)</f>
        <v>0</v>
      </c>
      <c r="K182" s="208" t="s">
        <v>153</v>
      </c>
      <c r="L182" s="46"/>
      <c r="M182" s="213" t="s">
        <v>32</v>
      </c>
      <c r="N182" s="214" t="s">
        <v>48</v>
      </c>
      <c r="O182" s="86"/>
      <c r="P182" s="215">
        <f>O182*H182</f>
        <v>0</v>
      </c>
      <c r="Q182" s="215">
        <v>0.029100000000000001</v>
      </c>
      <c r="R182" s="215">
        <f>Q182*H182</f>
        <v>0.26888400000000001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154</v>
      </c>
      <c r="AT182" s="217" t="s">
        <v>149</v>
      </c>
      <c r="AU182" s="217" t="s">
        <v>87</v>
      </c>
      <c r="AY182" s="18" t="s">
        <v>147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85</v>
      </c>
      <c r="BK182" s="218">
        <f>ROUND(I182*H182,2)</f>
        <v>0</v>
      </c>
      <c r="BL182" s="18" t="s">
        <v>154</v>
      </c>
      <c r="BM182" s="217" t="s">
        <v>306</v>
      </c>
    </row>
    <row r="183" s="2" customFormat="1">
      <c r="A183" s="40"/>
      <c r="B183" s="41"/>
      <c r="C183" s="42"/>
      <c r="D183" s="219" t="s">
        <v>156</v>
      </c>
      <c r="E183" s="42"/>
      <c r="F183" s="220" t="s">
        <v>307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156</v>
      </c>
      <c r="AU183" s="18" t="s">
        <v>87</v>
      </c>
    </row>
    <row r="184" s="13" customFormat="1">
      <c r="A184" s="13"/>
      <c r="B184" s="224"/>
      <c r="C184" s="225"/>
      <c r="D184" s="226" t="s">
        <v>158</v>
      </c>
      <c r="E184" s="227" t="s">
        <v>32</v>
      </c>
      <c r="F184" s="228" t="s">
        <v>308</v>
      </c>
      <c r="G184" s="225"/>
      <c r="H184" s="229">
        <v>9.2400000000000002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158</v>
      </c>
      <c r="AU184" s="235" t="s">
        <v>87</v>
      </c>
      <c r="AV184" s="13" t="s">
        <v>87</v>
      </c>
      <c r="AW184" s="13" t="s">
        <v>38</v>
      </c>
      <c r="AX184" s="13" t="s">
        <v>85</v>
      </c>
      <c r="AY184" s="235" t="s">
        <v>147</v>
      </c>
    </row>
    <row r="185" s="2" customFormat="1" ht="33" customHeight="1">
      <c r="A185" s="40"/>
      <c r="B185" s="41"/>
      <c r="C185" s="206" t="s">
        <v>309</v>
      </c>
      <c r="D185" s="206" t="s">
        <v>149</v>
      </c>
      <c r="E185" s="207" t="s">
        <v>310</v>
      </c>
      <c r="F185" s="208" t="s">
        <v>311</v>
      </c>
      <c r="G185" s="209" t="s">
        <v>248</v>
      </c>
      <c r="H185" s="210">
        <v>2</v>
      </c>
      <c r="I185" s="211"/>
      <c r="J185" s="212">
        <f>ROUND(I185*H185,2)</f>
        <v>0</v>
      </c>
      <c r="K185" s="208" t="s">
        <v>153</v>
      </c>
      <c r="L185" s="46"/>
      <c r="M185" s="213" t="s">
        <v>32</v>
      </c>
      <c r="N185" s="214" t="s">
        <v>48</v>
      </c>
      <c r="O185" s="86"/>
      <c r="P185" s="215">
        <f>O185*H185</f>
        <v>0</v>
      </c>
      <c r="Q185" s="215">
        <v>0.15409999999999999</v>
      </c>
      <c r="R185" s="215">
        <f>Q185*H185</f>
        <v>0.30819999999999997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154</v>
      </c>
      <c r="AT185" s="217" t="s">
        <v>149</v>
      </c>
      <c r="AU185" s="217" t="s">
        <v>87</v>
      </c>
      <c r="AY185" s="18" t="s">
        <v>147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85</v>
      </c>
      <c r="BK185" s="218">
        <f>ROUND(I185*H185,2)</f>
        <v>0</v>
      </c>
      <c r="BL185" s="18" t="s">
        <v>154</v>
      </c>
      <c r="BM185" s="217" t="s">
        <v>312</v>
      </c>
    </row>
    <row r="186" s="2" customFormat="1">
      <c r="A186" s="40"/>
      <c r="B186" s="41"/>
      <c r="C186" s="42"/>
      <c r="D186" s="219" t="s">
        <v>156</v>
      </c>
      <c r="E186" s="42"/>
      <c r="F186" s="220" t="s">
        <v>313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156</v>
      </c>
      <c r="AU186" s="18" t="s">
        <v>87</v>
      </c>
    </row>
    <row r="187" s="13" customFormat="1">
      <c r="A187" s="13"/>
      <c r="B187" s="224"/>
      <c r="C187" s="225"/>
      <c r="D187" s="226" t="s">
        <v>158</v>
      </c>
      <c r="E187" s="227" t="s">
        <v>32</v>
      </c>
      <c r="F187" s="228" t="s">
        <v>314</v>
      </c>
      <c r="G187" s="225"/>
      <c r="H187" s="229">
        <v>2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158</v>
      </c>
      <c r="AU187" s="235" t="s">
        <v>87</v>
      </c>
      <c r="AV187" s="13" t="s">
        <v>87</v>
      </c>
      <c r="AW187" s="13" t="s">
        <v>38</v>
      </c>
      <c r="AX187" s="13" t="s">
        <v>85</v>
      </c>
      <c r="AY187" s="235" t="s">
        <v>147</v>
      </c>
    </row>
    <row r="188" s="2" customFormat="1" ht="44.25" customHeight="1">
      <c r="A188" s="40"/>
      <c r="B188" s="41"/>
      <c r="C188" s="206" t="s">
        <v>315</v>
      </c>
      <c r="D188" s="206" t="s">
        <v>149</v>
      </c>
      <c r="E188" s="207" t="s">
        <v>316</v>
      </c>
      <c r="F188" s="208" t="s">
        <v>317</v>
      </c>
      <c r="G188" s="209" t="s">
        <v>170</v>
      </c>
      <c r="H188" s="210">
        <v>32</v>
      </c>
      <c r="I188" s="211"/>
      <c r="J188" s="212">
        <f>ROUND(I188*H188,2)</f>
        <v>0</v>
      </c>
      <c r="K188" s="208" t="s">
        <v>153</v>
      </c>
      <c r="L188" s="46"/>
      <c r="M188" s="213" t="s">
        <v>32</v>
      </c>
      <c r="N188" s="214" t="s">
        <v>48</v>
      </c>
      <c r="O188" s="86"/>
      <c r="P188" s="215">
        <f>O188*H188</f>
        <v>0</v>
      </c>
      <c r="Q188" s="215">
        <v>0.029100000000000001</v>
      </c>
      <c r="R188" s="215">
        <f>Q188*H188</f>
        <v>0.93120000000000003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154</v>
      </c>
      <c r="AT188" s="217" t="s">
        <v>149</v>
      </c>
      <c r="AU188" s="217" t="s">
        <v>87</v>
      </c>
      <c r="AY188" s="18" t="s">
        <v>147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85</v>
      </c>
      <c r="BK188" s="218">
        <f>ROUND(I188*H188,2)</f>
        <v>0</v>
      </c>
      <c r="BL188" s="18" t="s">
        <v>154</v>
      </c>
      <c r="BM188" s="217" t="s">
        <v>318</v>
      </c>
    </row>
    <row r="189" s="2" customFormat="1">
      <c r="A189" s="40"/>
      <c r="B189" s="41"/>
      <c r="C189" s="42"/>
      <c r="D189" s="219" t="s">
        <v>156</v>
      </c>
      <c r="E189" s="42"/>
      <c r="F189" s="220" t="s">
        <v>319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156</v>
      </c>
      <c r="AU189" s="18" t="s">
        <v>87</v>
      </c>
    </row>
    <row r="190" s="13" customFormat="1">
      <c r="A190" s="13"/>
      <c r="B190" s="224"/>
      <c r="C190" s="225"/>
      <c r="D190" s="226" t="s">
        <v>158</v>
      </c>
      <c r="E190" s="227" t="s">
        <v>32</v>
      </c>
      <c r="F190" s="228" t="s">
        <v>320</v>
      </c>
      <c r="G190" s="225"/>
      <c r="H190" s="229">
        <v>32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158</v>
      </c>
      <c r="AU190" s="235" t="s">
        <v>87</v>
      </c>
      <c r="AV190" s="13" t="s">
        <v>87</v>
      </c>
      <c r="AW190" s="13" t="s">
        <v>38</v>
      </c>
      <c r="AX190" s="13" t="s">
        <v>85</v>
      </c>
      <c r="AY190" s="235" t="s">
        <v>147</v>
      </c>
    </row>
    <row r="191" s="2" customFormat="1" ht="49.05" customHeight="1">
      <c r="A191" s="40"/>
      <c r="B191" s="41"/>
      <c r="C191" s="206" t="s">
        <v>321</v>
      </c>
      <c r="D191" s="206" t="s">
        <v>149</v>
      </c>
      <c r="E191" s="207" t="s">
        <v>322</v>
      </c>
      <c r="F191" s="208" t="s">
        <v>323</v>
      </c>
      <c r="G191" s="209" t="s">
        <v>170</v>
      </c>
      <c r="H191" s="210">
        <v>5.423</v>
      </c>
      <c r="I191" s="211"/>
      <c r="J191" s="212">
        <f>ROUND(I191*H191,2)</f>
        <v>0</v>
      </c>
      <c r="K191" s="208" t="s">
        <v>153</v>
      </c>
      <c r="L191" s="46"/>
      <c r="M191" s="213" t="s">
        <v>32</v>
      </c>
      <c r="N191" s="214" t="s">
        <v>48</v>
      </c>
      <c r="O191" s="86"/>
      <c r="P191" s="215">
        <f>O191*H191</f>
        <v>0</v>
      </c>
      <c r="Q191" s="215">
        <v>0.017330000000000002</v>
      </c>
      <c r="R191" s="215">
        <f>Q191*H191</f>
        <v>0.093980590000000017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154</v>
      </c>
      <c r="AT191" s="217" t="s">
        <v>149</v>
      </c>
      <c r="AU191" s="217" t="s">
        <v>87</v>
      </c>
      <c r="AY191" s="18" t="s">
        <v>147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85</v>
      </c>
      <c r="BK191" s="218">
        <f>ROUND(I191*H191,2)</f>
        <v>0</v>
      </c>
      <c r="BL191" s="18" t="s">
        <v>154</v>
      </c>
      <c r="BM191" s="217" t="s">
        <v>324</v>
      </c>
    </row>
    <row r="192" s="2" customFormat="1">
      <c r="A192" s="40"/>
      <c r="B192" s="41"/>
      <c r="C192" s="42"/>
      <c r="D192" s="219" t="s">
        <v>156</v>
      </c>
      <c r="E192" s="42"/>
      <c r="F192" s="220" t="s">
        <v>325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156</v>
      </c>
      <c r="AU192" s="18" t="s">
        <v>87</v>
      </c>
    </row>
    <row r="193" s="13" customFormat="1">
      <c r="A193" s="13"/>
      <c r="B193" s="224"/>
      <c r="C193" s="225"/>
      <c r="D193" s="226" t="s">
        <v>158</v>
      </c>
      <c r="E193" s="227" t="s">
        <v>32</v>
      </c>
      <c r="F193" s="228" t="s">
        <v>326</v>
      </c>
      <c r="G193" s="225"/>
      <c r="H193" s="229">
        <v>2.4750000000000001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158</v>
      </c>
      <c r="AU193" s="235" t="s">
        <v>87</v>
      </c>
      <c r="AV193" s="13" t="s">
        <v>87</v>
      </c>
      <c r="AW193" s="13" t="s">
        <v>38</v>
      </c>
      <c r="AX193" s="13" t="s">
        <v>77</v>
      </c>
      <c r="AY193" s="235" t="s">
        <v>147</v>
      </c>
    </row>
    <row r="194" s="13" customFormat="1">
      <c r="A194" s="13"/>
      <c r="B194" s="224"/>
      <c r="C194" s="225"/>
      <c r="D194" s="226" t="s">
        <v>158</v>
      </c>
      <c r="E194" s="227" t="s">
        <v>32</v>
      </c>
      <c r="F194" s="228" t="s">
        <v>327</v>
      </c>
      <c r="G194" s="225"/>
      <c r="H194" s="229">
        <v>2.948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158</v>
      </c>
      <c r="AU194" s="235" t="s">
        <v>87</v>
      </c>
      <c r="AV194" s="13" t="s">
        <v>87</v>
      </c>
      <c r="AW194" s="13" t="s">
        <v>38</v>
      </c>
      <c r="AX194" s="13" t="s">
        <v>77</v>
      </c>
      <c r="AY194" s="235" t="s">
        <v>147</v>
      </c>
    </row>
    <row r="195" s="14" customFormat="1">
      <c r="A195" s="14"/>
      <c r="B195" s="236"/>
      <c r="C195" s="237"/>
      <c r="D195" s="226" t="s">
        <v>158</v>
      </c>
      <c r="E195" s="238" t="s">
        <v>32</v>
      </c>
      <c r="F195" s="239" t="s">
        <v>161</v>
      </c>
      <c r="G195" s="237"/>
      <c r="H195" s="240">
        <v>5.423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158</v>
      </c>
      <c r="AU195" s="246" t="s">
        <v>87</v>
      </c>
      <c r="AV195" s="14" t="s">
        <v>154</v>
      </c>
      <c r="AW195" s="14" t="s">
        <v>38</v>
      </c>
      <c r="AX195" s="14" t="s">
        <v>85</v>
      </c>
      <c r="AY195" s="246" t="s">
        <v>147</v>
      </c>
    </row>
    <row r="196" s="2" customFormat="1" ht="55.5" customHeight="1">
      <c r="A196" s="40"/>
      <c r="B196" s="41"/>
      <c r="C196" s="206" t="s">
        <v>328</v>
      </c>
      <c r="D196" s="206" t="s">
        <v>149</v>
      </c>
      <c r="E196" s="207" t="s">
        <v>329</v>
      </c>
      <c r="F196" s="208" t="s">
        <v>330</v>
      </c>
      <c r="G196" s="209" t="s">
        <v>170</v>
      </c>
      <c r="H196" s="210">
        <v>118.40000000000001</v>
      </c>
      <c r="I196" s="211"/>
      <c r="J196" s="212">
        <f>ROUND(I196*H196,2)</f>
        <v>0</v>
      </c>
      <c r="K196" s="208" t="s">
        <v>153</v>
      </c>
      <c r="L196" s="46"/>
      <c r="M196" s="213" t="s">
        <v>32</v>
      </c>
      <c r="N196" s="214" t="s">
        <v>48</v>
      </c>
      <c r="O196" s="86"/>
      <c r="P196" s="215">
        <f>O196*H196</f>
        <v>0</v>
      </c>
      <c r="Q196" s="215">
        <v>0.031300000000000001</v>
      </c>
      <c r="R196" s="215">
        <f>Q196*H196</f>
        <v>3.7059200000000003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154</v>
      </c>
      <c r="AT196" s="217" t="s">
        <v>149</v>
      </c>
      <c r="AU196" s="217" t="s">
        <v>87</v>
      </c>
      <c r="AY196" s="18" t="s">
        <v>147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85</v>
      </c>
      <c r="BK196" s="218">
        <f>ROUND(I196*H196,2)</f>
        <v>0</v>
      </c>
      <c r="BL196" s="18" t="s">
        <v>154</v>
      </c>
      <c r="BM196" s="217" t="s">
        <v>331</v>
      </c>
    </row>
    <row r="197" s="2" customFormat="1">
      <c r="A197" s="40"/>
      <c r="B197" s="41"/>
      <c r="C197" s="42"/>
      <c r="D197" s="219" t="s">
        <v>156</v>
      </c>
      <c r="E197" s="42"/>
      <c r="F197" s="220" t="s">
        <v>332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156</v>
      </c>
      <c r="AU197" s="18" t="s">
        <v>87</v>
      </c>
    </row>
    <row r="198" s="13" customFormat="1">
      <c r="A198" s="13"/>
      <c r="B198" s="224"/>
      <c r="C198" s="225"/>
      <c r="D198" s="226" t="s">
        <v>158</v>
      </c>
      <c r="E198" s="227" t="s">
        <v>32</v>
      </c>
      <c r="F198" s="228" t="s">
        <v>333</v>
      </c>
      <c r="G198" s="225"/>
      <c r="H198" s="229">
        <v>118.40000000000001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158</v>
      </c>
      <c r="AU198" s="235" t="s">
        <v>87</v>
      </c>
      <c r="AV198" s="13" t="s">
        <v>87</v>
      </c>
      <c r="AW198" s="13" t="s">
        <v>38</v>
      </c>
      <c r="AX198" s="13" t="s">
        <v>85</v>
      </c>
      <c r="AY198" s="235" t="s">
        <v>147</v>
      </c>
    </row>
    <row r="199" s="2" customFormat="1" ht="66.75" customHeight="1">
      <c r="A199" s="40"/>
      <c r="B199" s="41"/>
      <c r="C199" s="206" t="s">
        <v>334</v>
      </c>
      <c r="D199" s="206" t="s">
        <v>149</v>
      </c>
      <c r="E199" s="207" t="s">
        <v>335</v>
      </c>
      <c r="F199" s="208" t="s">
        <v>336</v>
      </c>
      <c r="G199" s="209" t="s">
        <v>170</v>
      </c>
      <c r="H199" s="210">
        <v>5.4550000000000001</v>
      </c>
      <c r="I199" s="211"/>
      <c r="J199" s="212">
        <f>ROUND(I199*H199,2)</f>
        <v>0</v>
      </c>
      <c r="K199" s="208" t="s">
        <v>153</v>
      </c>
      <c r="L199" s="46"/>
      <c r="M199" s="213" t="s">
        <v>32</v>
      </c>
      <c r="N199" s="214" t="s">
        <v>48</v>
      </c>
      <c r="O199" s="86"/>
      <c r="P199" s="215">
        <f>O199*H199</f>
        <v>0</v>
      </c>
      <c r="Q199" s="215">
        <v>0.0085199999999999998</v>
      </c>
      <c r="R199" s="215">
        <f>Q199*H199</f>
        <v>0.0464766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154</v>
      </c>
      <c r="AT199" s="217" t="s">
        <v>149</v>
      </c>
      <c r="AU199" s="217" t="s">
        <v>87</v>
      </c>
      <c r="AY199" s="18" t="s">
        <v>147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85</v>
      </c>
      <c r="BK199" s="218">
        <f>ROUND(I199*H199,2)</f>
        <v>0</v>
      </c>
      <c r="BL199" s="18" t="s">
        <v>154</v>
      </c>
      <c r="BM199" s="217" t="s">
        <v>337</v>
      </c>
    </row>
    <row r="200" s="2" customFormat="1">
      <c r="A200" s="40"/>
      <c r="B200" s="41"/>
      <c r="C200" s="42"/>
      <c r="D200" s="219" t="s">
        <v>156</v>
      </c>
      <c r="E200" s="42"/>
      <c r="F200" s="220" t="s">
        <v>338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156</v>
      </c>
      <c r="AU200" s="18" t="s">
        <v>87</v>
      </c>
    </row>
    <row r="201" s="13" customFormat="1">
      <c r="A201" s="13"/>
      <c r="B201" s="224"/>
      <c r="C201" s="225"/>
      <c r="D201" s="226" t="s">
        <v>158</v>
      </c>
      <c r="E201" s="227" t="s">
        <v>32</v>
      </c>
      <c r="F201" s="228" t="s">
        <v>339</v>
      </c>
      <c r="G201" s="225"/>
      <c r="H201" s="229">
        <v>5.4550000000000001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158</v>
      </c>
      <c r="AU201" s="235" t="s">
        <v>87</v>
      </c>
      <c r="AV201" s="13" t="s">
        <v>87</v>
      </c>
      <c r="AW201" s="13" t="s">
        <v>38</v>
      </c>
      <c r="AX201" s="13" t="s">
        <v>85</v>
      </c>
      <c r="AY201" s="235" t="s">
        <v>147</v>
      </c>
    </row>
    <row r="202" s="2" customFormat="1" ht="24.15" customHeight="1">
      <c r="A202" s="40"/>
      <c r="B202" s="41"/>
      <c r="C202" s="247" t="s">
        <v>340</v>
      </c>
      <c r="D202" s="247" t="s">
        <v>213</v>
      </c>
      <c r="E202" s="248" t="s">
        <v>341</v>
      </c>
      <c r="F202" s="249" t="s">
        <v>342</v>
      </c>
      <c r="G202" s="250" t="s">
        <v>170</v>
      </c>
      <c r="H202" s="251">
        <v>5.7279999999999998</v>
      </c>
      <c r="I202" s="252"/>
      <c r="J202" s="253">
        <f>ROUND(I202*H202,2)</f>
        <v>0</v>
      </c>
      <c r="K202" s="249" t="s">
        <v>153</v>
      </c>
      <c r="L202" s="254"/>
      <c r="M202" s="255" t="s">
        <v>32</v>
      </c>
      <c r="N202" s="256" t="s">
        <v>48</v>
      </c>
      <c r="O202" s="86"/>
      <c r="P202" s="215">
        <f>O202*H202</f>
        <v>0</v>
      </c>
      <c r="Q202" s="215">
        <v>0.0035999999999999999</v>
      </c>
      <c r="R202" s="215">
        <f>Q202*H202</f>
        <v>0.020620799999999998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200</v>
      </c>
      <c r="AT202" s="217" t="s">
        <v>213</v>
      </c>
      <c r="AU202" s="217" t="s">
        <v>87</v>
      </c>
      <c r="AY202" s="18" t="s">
        <v>147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85</v>
      </c>
      <c r="BK202" s="218">
        <f>ROUND(I202*H202,2)</f>
        <v>0</v>
      </c>
      <c r="BL202" s="18" t="s">
        <v>154</v>
      </c>
      <c r="BM202" s="217" t="s">
        <v>343</v>
      </c>
    </row>
    <row r="203" s="13" customFormat="1">
      <c r="A203" s="13"/>
      <c r="B203" s="224"/>
      <c r="C203" s="225"/>
      <c r="D203" s="226" t="s">
        <v>158</v>
      </c>
      <c r="E203" s="225"/>
      <c r="F203" s="228" t="s">
        <v>344</v>
      </c>
      <c r="G203" s="225"/>
      <c r="H203" s="229">
        <v>5.7279999999999998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158</v>
      </c>
      <c r="AU203" s="235" t="s">
        <v>87</v>
      </c>
      <c r="AV203" s="13" t="s">
        <v>87</v>
      </c>
      <c r="AW203" s="13" t="s">
        <v>4</v>
      </c>
      <c r="AX203" s="13" t="s">
        <v>85</v>
      </c>
      <c r="AY203" s="235" t="s">
        <v>147</v>
      </c>
    </row>
    <row r="204" s="2" customFormat="1" ht="37.8" customHeight="1">
      <c r="A204" s="40"/>
      <c r="B204" s="41"/>
      <c r="C204" s="206" t="s">
        <v>345</v>
      </c>
      <c r="D204" s="206" t="s">
        <v>149</v>
      </c>
      <c r="E204" s="207" t="s">
        <v>346</v>
      </c>
      <c r="F204" s="208" t="s">
        <v>347</v>
      </c>
      <c r="G204" s="209" t="s">
        <v>170</v>
      </c>
      <c r="H204" s="210">
        <v>196.59999999999999</v>
      </c>
      <c r="I204" s="211"/>
      <c r="J204" s="212">
        <f>ROUND(I204*H204,2)</f>
        <v>0</v>
      </c>
      <c r="K204" s="208" t="s">
        <v>153</v>
      </c>
      <c r="L204" s="46"/>
      <c r="M204" s="213" t="s">
        <v>32</v>
      </c>
      <c r="N204" s="214" t="s">
        <v>48</v>
      </c>
      <c r="O204" s="86"/>
      <c r="P204" s="215">
        <f>O204*H204</f>
        <v>0</v>
      </c>
      <c r="Q204" s="215">
        <v>0.0281</v>
      </c>
      <c r="R204" s="215">
        <f>Q204*H204</f>
        <v>5.5244599999999995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154</v>
      </c>
      <c r="AT204" s="217" t="s">
        <v>149</v>
      </c>
      <c r="AU204" s="217" t="s">
        <v>87</v>
      </c>
      <c r="AY204" s="18" t="s">
        <v>147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85</v>
      </c>
      <c r="BK204" s="218">
        <f>ROUND(I204*H204,2)</f>
        <v>0</v>
      </c>
      <c r="BL204" s="18" t="s">
        <v>154</v>
      </c>
      <c r="BM204" s="217" t="s">
        <v>348</v>
      </c>
    </row>
    <row r="205" s="2" customFormat="1">
      <c r="A205" s="40"/>
      <c r="B205" s="41"/>
      <c r="C205" s="42"/>
      <c r="D205" s="219" t="s">
        <v>156</v>
      </c>
      <c r="E205" s="42"/>
      <c r="F205" s="220" t="s">
        <v>349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156</v>
      </c>
      <c r="AU205" s="18" t="s">
        <v>87</v>
      </c>
    </row>
    <row r="206" s="13" customFormat="1">
      <c r="A206" s="13"/>
      <c r="B206" s="224"/>
      <c r="C206" s="225"/>
      <c r="D206" s="226" t="s">
        <v>158</v>
      </c>
      <c r="E206" s="227" t="s">
        <v>32</v>
      </c>
      <c r="F206" s="228" t="s">
        <v>350</v>
      </c>
      <c r="G206" s="225"/>
      <c r="H206" s="229">
        <v>196.59999999999999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158</v>
      </c>
      <c r="AU206" s="235" t="s">
        <v>87</v>
      </c>
      <c r="AV206" s="13" t="s">
        <v>87</v>
      </c>
      <c r="AW206" s="13" t="s">
        <v>38</v>
      </c>
      <c r="AX206" s="13" t="s">
        <v>85</v>
      </c>
      <c r="AY206" s="235" t="s">
        <v>147</v>
      </c>
    </row>
    <row r="207" s="2" customFormat="1" ht="24.15" customHeight="1">
      <c r="A207" s="40"/>
      <c r="B207" s="41"/>
      <c r="C207" s="206" t="s">
        <v>351</v>
      </c>
      <c r="D207" s="206" t="s">
        <v>149</v>
      </c>
      <c r="E207" s="207" t="s">
        <v>352</v>
      </c>
      <c r="F207" s="208" t="s">
        <v>353</v>
      </c>
      <c r="G207" s="209" t="s">
        <v>354</v>
      </c>
      <c r="H207" s="210">
        <v>11.6</v>
      </c>
      <c r="I207" s="211"/>
      <c r="J207" s="212">
        <f>ROUND(I207*H207,2)</f>
        <v>0</v>
      </c>
      <c r="K207" s="208" t="s">
        <v>153</v>
      </c>
      <c r="L207" s="46"/>
      <c r="M207" s="213" t="s">
        <v>32</v>
      </c>
      <c r="N207" s="214" t="s">
        <v>48</v>
      </c>
      <c r="O207" s="86"/>
      <c r="P207" s="215">
        <f>O207*H207</f>
        <v>0</v>
      </c>
      <c r="Q207" s="215">
        <v>0.020650000000000002</v>
      </c>
      <c r="R207" s="215">
        <f>Q207*H207</f>
        <v>0.23954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154</v>
      </c>
      <c r="AT207" s="217" t="s">
        <v>149</v>
      </c>
      <c r="AU207" s="217" t="s">
        <v>87</v>
      </c>
      <c r="AY207" s="18" t="s">
        <v>147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85</v>
      </c>
      <c r="BK207" s="218">
        <f>ROUND(I207*H207,2)</f>
        <v>0</v>
      </c>
      <c r="BL207" s="18" t="s">
        <v>154</v>
      </c>
      <c r="BM207" s="217" t="s">
        <v>355</v>
      </c>
    </row>
    <row r="208" s="2" customFormat="1">
      <c r="A208" s="40"/>
      <c r="B208" s="41"/>
      <c r="C208" s="42"/>
      <c r="D208" s="219" t="s">
        <v>156</v>
      </c>
      <c r="E208" s="42"/>
      <c r="F208" s="220" t="s">
        <v>356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156</v>
      </c>
      <c r="AU208" s="18" t="s">
        <v>87</v>
      </c>
    </row>
    <row r="209" s="13" customFormat="1">
      <c r="A209" s="13"/>
      <c r="B209" s="224"/>
      <c r="C209" s="225"/>
      <c r="D209" s="226" t="s">
        <v>158</v>
      </c>
      <c r="E209" s="227" t="s">
        <v>32</v>
      </c>
      <c r="F209" s="228" t="s">
        <v>357</v>
      </c>
      <c r="G209" s="225"/>
      <c r="H209" s="229">
        <v>11.6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158</v>
      </c>
      <c r="AU209" s="235" t="s">
        <v>87</v>
      </c>
      <c r="AV209" s="13" t="s">
        <v>87</v>
      </c>
      <c r="AW209" s="13" t="s">
        <v>38</v>
      </c>
      <c r="AX209" s="13" t="s">
        <v>85</v>
      </c>
      <c r="AY209" s="235" t="s">
        <v>147</v>
      </c>
    </row>
    <row r="210" s="2" customFormat="1" ht="16.5" customHeight="1">
      <c r="A210" s="40"/>
      <c r="B210" s="41"/>
      <c r="C210" s="206" t="s">
        <v>358</v>
      </c>
      <c r="D210" s="206" t="s">
        <v>149</v>
      </c>
      <c r="E210" s="207" t="s">
        <v>359</v>
      </c>
      <c r="F210" s="208" t="s">
        <v>360</v>
      </c>
      <c r="G210" s="209" t="s">
        <v>253</v>
      </c>
      <c r="H210" s="210">
        <v>3</v>
      </c>
      <c r="I210" s="211"/>
      <c r="J210" s="212">
        <f>ROUND(I210*H210,2)</f>
        <v>0</v>
      </c>
      <c r="K210" s="208" t="s">
        <v>32</v>
      </c>
      <c r="L210" s="46"/>
      <c r="M210" s="213" t="s">
        <v>32</v>
      </c>
      <c r="N210" s="214" t="s">
        <v>48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154</v>
      </c>
      <c r="AT210" s="217" t="s">
        <v>149</v>
      </c>
      <c r="AU210" s="217" t="s">
        <v>87</v>
      </c>
      <c r="AY210" s="18" t="s">
        <v>147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8" t="s">
        <v>85</v>
      </c>
      <c r="BK210" s="218">
        <f>ROUND(I210*H210,2)</f>
        <v>0</v>
      </c>
      <c r="BL210" s="18" t="s">
        <v>154</v>
      </c>
      <c r="BM210" s="217" t="s">
        <v>361</v>
      </c>
    </row>
    <row r="211" s="13" customFormat="1">
      <c r="A211" s="13"/>
      <c r="B211" s="224"/>
      <c r="C211" s="225"/>
      <c r="D211" s="226" t="s">
        <v>158</v>
      </c>
      <c r="E211" s="227" t="s">
        <v>32</v>
      </c>
      <c r="F211" s="228" t="s">
        <v>362</v>
      </c>
      <c r="G211" s="225"/>
      <c r="H211" s="229">
        <v>3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158</v>
      </c>
      <c r="AU211" s="235" t="s">
        <v>87</v>
      </c>
      <c r="AV211" s="13" t="s">
        <v>87</v>
      </c>
      <c r="AW211" s="13" t="s">
        <v>38</v>
      </c>
      <c r="AX211" s="13" t="s">
        <v>85</v>
      </c>
      <c r="AY211" s="235" t="s">
        <v>147</v>
      </c>
    </row>
    <row r="212" s="2" customFormat="1" ht="33" customHeight="1">
      <c r="A212" s="40"/>
      <c r="B212" s="41"/>
      <c r="C212" s="206" t="s">
        <v>363</v>
      </c>
      <c r="D212" s="206" t="s">
        <v>149</v>
      </c>
      <c r="E212" s="207" t="s">
        <v>364</v>
      </c>
      <c r="F212" s="208" t="s">
        <v>365</v>
      </c>
      <c r="G212" s="209" t="s">
        <v>152</v>
      </c>
      <c r="H212" s="210">
        <v>1.4890000000000001</v>
      </c>
      <c r="I212" s="211"/>
      <c r="J212" s="212">
        <f>ROUND(I212*H212,2)</f>
        <v>0</v>
      </c>
      <c r="K212" s="208" t="s">
        <v>153</v>
      </c>
      <c r="L212" s="46"/>
      <c r="M212" s="213" t="s">
        <v>32</v>
      </c>
      <c r="N212" s="214" t="s">
        <v>48</v>
      </c>
      <c r="O212" s="86"/>
      <c r="P212" s="215">
        <f>O212*H212</f>
        <v>0</v>
      </c>
      <c r="Q212" s="215">
        <v>2.5018699999999998</v>
      </c>
      <c r="R212" s="215">
        <f>Q212*H212</f>
        <v>3.7252844299999999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154</v>
      </c>
      <c r="AT212" s="217" t="s">
        <v>149</v>
      </c>
      <c r="AU212" s="217" t="s">
        <v>87</v>
      </c>
      <c r="AY212" s="18" t="s">
        <v>147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85</v>
      </c>
      <c r="BK212" s="218">
        <f>ROUND(I212*H212,2)</f>
        <v>0</v>
      </c>
      <c r="BL212" s="18" t="s">
        <v>154</v>
      </c>
      <c r="BM212" s="217" t="s">
        <v>366</v>
      </c>
    </row>
    <row r="213" s="2" customFormat="1">
      <c r="A213" s="40"/>
      <c r="B213" s="41"/>
      <c r="C213" s="42"/>
      <c r="D213" s="219" t="s">
        <v>156</v>
      </c>
      <c r="E213" s="42"/>
      <c r="F213" s="220" t="s">
        <v>367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156</v>
      </c>
      <c r="AU213" s="18" t="s">
        <v>87</v>
      </c>
    </row>
    <row r="214" s="13" customFormat="1">
      <c r="A214" s="13"/>
      <c r="B214" s="224"/>
      <c r="C214" s="225"/>
      <c r="D214" s="226" t="s">
        <v>158</v>
      </c>
      <c r="E214" s="227" t="s">
        <v>32</v>
      </c>
      <c r="F214" s="228" t="s">
        <v>368</v>
      </c>
      <c r="G214" s="225"/>
      <c r="H214" s="229">
        <v>1.4890000000000001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158</v>
      </c>
      <c r="AU214" s="235" t="s">
        <v>87</v>
      </c>
      <c r="AV214" s="13" t="s">
        <v>87</v>
      </c>
      <c r="AW214" s="13" t="s">
        <v>38</v>
      </c>
      <c r="AX214" s="13" t="s">
        <v>85</v>
      </c>
      <c r="AY214" s="235" t="s">
        <v>147</v>
      </c>
    </row>
    <row r="215" s="2" customFormat="1" ht="21.75" customHeight="1">
      <c r="A215" s="40"/>
      <c r="B215" s="41"/>
      <c r="C215" s="206" t="s">
        <v>369</v>
      </c>
      <c r="D215" s="206" t="s">
        <v>149</v>
      </c>
      <c r="E215" s="207" t="s">
        <v>370</v>
      </c>
      <c r="F215" s="208" t="s">
        <v>371</v>
      </c>
      <c r="G215" s="209" t="s">
        <v>195</v>
      </c>
      <c r="H215" s="210">
        <v>0.088999999999999996</v>
      </c>
      <c r="I215" s="211"/>
      <c r="J215" s="212">
        <f>ROUND(I215*H215,2)</f>
        <v>0</v>
      </c>
      <c r="K215" s="208" t="s">
        <v>153</v>
      </c>
      <c r="L215" s="46"/>
      <c r="M215" s="213" t="s">
        <v>32</v>
      </c>
      <c r="N215" s="214" t="s">
        <v>48</v>
      </c>
      <c r="O215" s="86"/>
      <c r="P215" s="215">
        <f>O215*H215</f>
        <v>0</v>
      </c>
      <c r="Q215" s="215">
        <v>1.06277</v>
      </c>
      <c r="R215" s="215">
        <f>Q215*H215</f>
        <v>0.094586529999999988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154</v>
      </c>
      <c r="AT215" s="217" t="s">
        <v>149</v>
      </c>
      <c r="AU215" s="217" t="s">
        <v>87</v>
      </c>
      <c r="AY215" s="18" t="s">
        <v>147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8" t="s">
        <v>85</v>
      </c>
      <c r="BK215" s="218">
        <f>ROUND(I215*H215,2)</f>
        <v>0</v>
      </c>
      <c r="BL215" s="18" t="s">
        <v>154</v>
      </c>
      <c r="BM215" s="217" t="s">
        <v>372</v>
      </c>
    </row>
    <row r="216" s="2" customFormat="1">
      <c r="A216" s="40"/>
      <c r="B216" s="41"/>
      <c r="C216" s="42"/>
      <c r="D216" s="219" t="s">
        <v>156</v>
      </c>
      <c r="E216" s="42"/>
      <c r="F216" s="220" t="s">
        <v>373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156</v>
      </c>
      <c r="AU216" s="18" t="s">
        <v>87</v>
      </c>
    </row>
    <row r="217" s="13" customFormat="1">
      <c r="A217" s="13"/>
      <c r="B217" s="224"/>
      <c r="C217" s="225"/>
      <c r="D217" s="226" t="s">
        <v>158</v>
      </c>
      <c r="E217" s="227" t="s">
        <v>32</v>
      </c>
      <c r="F217" s="228" t="s">
        <v>374</v>
      </c>
      <c r="G217" s="225"/>
      <c r="H217" s="229">
        <v>0.088999999999999996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158</v>
      </c>
      <c r="AU217" s="235" t="s">
        <v>87</v>
      </c>
      <c r="AV217" s="13" t="s">
        <v>87</v>
      </c>
      <c r="AW217" s="13" t="s">
        <v>38</v>
      </c>
      <c r="AX217" s="13" t="s">
        <v>85</v>
      </c>
      <c r="AY217" s="235" t="s">
        <v>147</v>
      </c>
    </row>
    <row r="218" s="2" customFormat="1" ht="24.15" customHeight="1">
      <c r="A218" s="40"/>
      <c r="B218" s="41"/>
      <c r="C218" s="247" t="s">
        <v>375</v>
      </c>
      <c r="D218" s="247" t="s">
        <v>213</v>
      </c>
      <c r="E218" s="248" t="s">
        <v>376</v>
      </c>
      <c r="F218" s="249" t="s">
        <v>377</v>
      </c>
      <c r="G218" s="250" t="s">
        <v>354</v>
      </c>
      <c r="H218" s="251">
        <v>18</v>
      </c>
      <c r="I218" s="252"/>
      <c r="J218" s="253">
        <f>ROUND(I218*H218,2)</f>
        <v>0</v>
      </c>
      <c r="K218" s="249" t="s">
        <v>153</v>
      </c>
      <c r="L218" s="254"/>
      <c r="M218" s="255" t="s">
        <v>32</v>
      </c>
      <c r="N218" s="256" t="s">
        <v>48</v>
      </c>
      <c r="O218" s="86"/>
      <c r="P218" s="215">
        <f>O218*H218</f>
        <v>0</v>
      </c>
      <c r="Q218" s="215">
        <v>0.00020000000000000001</v>
      </c>
      <c r="R218" s="215">
        <f>Q218*H218</f>
        <v>0.0036000000000000003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200</v>
      </c>
      <c r="AT218" s="217" t="s">
        <v>213</v>
      </c>
      <c r="AU218" s="217" t="s">
        <v>87</v>
      </c>
      <c r="AY218" s="18" t="s">
        <v>147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85</v>
      </c>
      <c r="BK218" s="218">
        <f>ROUND(I218*H218,2)</f>
        <v>0</v>
      </c>
      <c r="BL218" s="18" t="s">
        <v>154</v>
      </c>
      <c r="BM218" s="217" t="s">
        <v>378</v>
      </c>
    </row>
    <row r="219" s="13" customFormat="1">
      <c r="A219" s="13"/>
      <c r="B219" s="224"/>
      <c r="C219" s="225"/>
      <c r="D219" s="226" t="s">
        <v>158</v>
      </c>
      <c r="E219" s="227" t="s">
        <v>32</v>
      </c>
      <c r="F219" s="228" t="s">
        <v>379</v>
      </c>
      <c r="G219" s="225"/>
      <c r="H219" s="229">
        <v>18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158</v>
      </c>
      <c r="AU219" s="235" t="s">
        <v>87</v>
      </c>
      <c r="AV219" s="13" t="s">
        <v>87</v>
      </c>
      <c r="AW219" s="13" t="s">
        <v>38</v>
      </c>
      <c r="AX219" s="13" t="s">
        <v>85</v>
      </c>
      <c r="AY219" s="235" t="s">
        <v>147</v>
      </c>
    </row>
    <row r="220" s="2" customFormat="1" ht="33" customHeight="1">
      <c r="A220" s="40"/>
      <c r="B220" s="41"/>
      <c r="C220" s="206" t="s">
        <v>380</v>
      </c>
      <c r="D220" s="206" t="s">
        <v>149</v>
      </c>
      <c r="E220" s="207" t="s">
        <v>381</v>
      </c>
      <c r="F220" s="208" t="s">
        <v>382</v>
      </c>
      <c r="G220" s="209" t="s">
        <v>170</v>
      </c>
      <c r="H220" s="210">
        <v>17.199999999999999</v>
      </c>
      <c r="I220" s="211"/>
      <c r="J220" s="212">
        <f>ROUND(I220*H220,2)</f>
        <v>0</v>
      </c>
      <c r="K220" s="208" t="s">
        <v>153</v>
      </c>
      <c r="L220" s="46"/>
      <c r="M220" s="213" t="s">
        <v>32</v>
      </c>
      <c r="N220" s="214" t="s">
        <v>48</v>
      </c>
      <c r="O220" s="86"/>
      <c r="P220" s="215">
        <f>O220*H220</f>
        <v>0</v>
      </c>
      <c r="Q220" s="215">
        <v>0.042000000000000003</v>
      </c>
      <c r="R220" s="215">
        <f>Q220*H220</f>
        <v>0.72240000000000004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154</v>
      </c>
      <c r="AT220" s="217" t="s">
        <v>149</v>
      </c>
      <c r="AU220" s="217" t="s">
        <v>87</v>
      </c>
      <c r="AY220" s="18" t="s">
        <v>147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85</v>
      </c>
      <c r="BK220" s="218">
        <f>ROUND(I220*H220,2)</f>
        <v>0</v>
      </c>
      <c r="BL220" s="18" t="s">
        <v>154</v>
      </c>
      <c r="BM220" s="217" t="s">
        <v>383</v>
      </c>
    </row>
    <row r="221" s="2" customFormat="1">
      <c r="A221" s="40"/>
      <c r="B221" s="41"/>
      <c r="C221" s="42"/>
      <c r="D221" s="219" t="s">
        <v>156</v>
      </c>
      <c r="E221" s="42"/>
      <c r="F221" s="220" t="s">
        <v>384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156</v>
      </c>
      <c r="AU221" s="18" t="s">
        <v>87</v>
      </c>
    </row>
    <row r="222" s="2" customFormat="1" ht="33" customHeight="1">
      <c r="A222" s="40"/>
      <c r="B222" s="41"/>
      <c r="C222" s="206" t="s">
        <v>385</v>
      </c>
      <c r="D222" s="206" t="s">
        <v>149</v>
      </c>
      <c r="E222" s="207" t="s">
        <v>386</v>
      </c>
      <c r="F222" s="208" t="s">
        <v>387</v>
      </c>
      <c r="G222" s="209" t="s">
        <v>170</v>
      </c>
      <c r="H222" s="210">
        <v>17.199999999999999</v>
      </c>
      <c r="I222" s="211"/>
      <c r="J222" s="212">
        <f>ROUND(I222*H222,2)</f>
        <v>0</v>
      </c>
      <c r="K222" s="208" t="s">
        <v>153</v>
      </c>
      <c r="L222" s="46"/>
      <c r="M222" s="213" t="s">
        <v>32</v>
      </c>
      <c r="N222" s="214" t="s">
        <v>48</v>
      </c>
      <c r="O222" s="86"/>
      <c r="P222" s="215">
        <f>O222*H222</f>
        <v>0</v>
      </c>
      <c r="Q222" s="215">
        <v>0.105</v>
      </c>
      <c r="R222" s="215">
        <f>Q222*H222</f>
        <v>1.8059999999999998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154</v>
      </c>
      <c r="AT222" s="217" t="s">
        <v>149</v>
      </c>
      <c r="AU222" s="217" t="s">
        <v>87</v>
      </c>
      <c r="AY222" s="18" t="s">
        <v>147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8" t="s">
        <v>85</v>
      </c>
      <c r="BK222" s="218">
        <f>ROUND(I222*H222,2)</f>
        <v>0</v>
      </c>
      <c r="BL222" s="18" t="s">
        <v>154</v>
      </c>
      <c r="BM222" s="217" t="s">
        <v>388</v>
      </c>
    </row>
    <row r="223" s="2" customFormat="1">
      <c r="A223" s="40"/>
      <c r="B223" s="41"/>
      <c r="C223" s="42"/>
      <c r="D223" s="219" t="s">
        <v>156</v>
      </c>
      <c r="E223" s="42"/>
      <c r="F223" s="220" t="s">
        <v>389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156</v>
      </c>
      <c r="AU223" s="18" t="s">
        <v>87</v>
      </c>
    </row>
    <row r="224" s="13" customFormat="1">
      <c r="A224" s="13"/>
      <c r="B224" s="224"/>
      <c r="C224" s="225"/>
      <c r="D224" s="226" t="s">
        <v>158</v>
      </c>
      <c r="E224" s="227" t="s">
        <v>32</v>
      </c>
      <c r="F224" s="228" t="s">
        <v>390</v>
      </c>
      <c r="G224" s="225"/>
      <c r="H224" s="229">
        <v>17.199999999999999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158</v>
      </c>
      <c r="AU224" s="235" t="s">
        <v>87</v>
      </c>
      <c r="AV224" s="13" t="s">
        <v>87</v>
      </c>
      <c r="AW224" s="13" t="s">
        <v>38</v>
      </c>
      <c r="AX224" s="13" t="s">
        <v>85</v>
      </c>
      <c r="AY224" s="235" t="s">
        <v>147</v>
      </c>
    </row>
    <row r="225" s="2" customFormat="1" ht="37.8" customHeight="1">
      <c r="A225" s="40"/>
      <c r="B225" s="41"/>
      <c r="C225" s="206" t="s">
        <v>391</v>
      </c>
      <c r="D225" s="206" t="s">
        <v>149</v>
      </c>
      <c r="E225" s="207" t="s">
        <v>392</v>
      </c>
      <c r="F225" s="208" t="s">
        <v>393</v>
      </c>
      <c r="G225" s="209" t="s">
        <v>170</v>
      </c>
      <c r="H225" s="210">
        <v>4.5</v>
      </c>
      <c r="I225" s="211"/>
      <c r="J225" s="212">
        <f>ROUND(I225*H225,2)</f>
        <v>0</v>
      </c>
      <c r="K225" s="208" t="s">
        <v>153</v>
      </c>
      <c r="L225" s="46"/>
      <c r="M225" s="213" t="s">
        <v>32</v>
      </c>
      <c r="N225" s="214" t="s">
        <v>48</v>
      </c>
      <c r="O225" s="86"/>
      <c r="P225" s="215">
        <f>O225*H225</f>
        <v>0</v>
      </c>
      <c r="Q225" s="215">
        <v>0.34562999999999999</v>
      </c>
      <c r="R225" s="215">
        <f>Q225*H225</f>
        <v>1.5553349999999999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154</v>
      </c>
      <c r="AT225" s="217" t="s">
        <v>149</v>
      </c>
      <c r="AU225" s="217" t="s">
        <v>87</v>
      </c>
      <c r="AY225" s="18" t="s">
        <v>147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8" t="s">
        <v>85</v>
      </c>
      <c r="BK225" s="218">
        <f>ROUND(I225*H225,2)</f>
        <v>0</v>
      </c>
      <c r="BL225" s="18" t="s">
        <v>154</v>
      </c>
      <c r="BM225" s="217" t="s">
        <v>394</v>
      </c>
    </row>
    <row r="226" s="2" customFormat="1">
      <c r="A226" s="40"/>
      <c r="B226" s="41"/>
      <c r="C226" s="42"/>
      <c r="D226" s="219" t="s">
        <v>156</v>
      </c>
      <c r="E226" s="42"/>
      <c r="F226" s="220" t="s">
        <v>395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156</v>
      </c>
      <c r="AU226" s="18" t="s">
        <v>87</v>
      </c>
    </row>
    <row r="227" s="13" customFormat="1">
      <c r="A227" s="13"/>
      <c r="B227" s="224"/>
      <c r="C227" s="225"/>
      <c r="D227" s="226" t="s">
        <v>158</v>
      </c>
      <c r="E227" s="227" t="s">
        <v>32</v>
      </c>
      <c r="F227" s="228" t="s">
        <v>396</v>
      </c>
      <c r="G227" s="225"/>
      <c r="H227" s="229">
        <v>4.5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158</v>
      </c>
      <c r="AU227" s="235" t="s">
        <v>87</v>
      </c>
      <c r="AV227" s="13" t="s">
        <v>87</v>
      </c>
      <c r="AW227" s="13" t="s">
        <v>38</v>
      </c>
      <c r="AX227" s="13" t="s">
        <v>85</v>
      </c>
      <c r="AY227" s="235" t="s">
        <v>147</v>
      </c>
    </row>
    <row r="228" s="12" customFormat="1" ht="22.8" customHeight="1">
      <c r="A228" s="12"/>
      <c r="B228" s="190"/>
      <c r="C228" s="191"/>
      <c r="D228" s="192" t="s">
        <v>76</v>
      </c>
      <c r="E228" s="204" t="s">
        <v>206</v>
      </c>
      <c r="F228" s="204" t="s">
        <v>397</v>
      </c>
      <c r="G228" s="191"/>
      <c r="H228" s="191"/>
      <c r="I228" s="194"/>
      <c r="J228" s="205">
        <f>BK228</f>
        <v>0</v>
      </c>
      <c r="K228" s="191"/>
      <c r="L228" s="196"/>
      <c r="M228" s="197"/>
      <c r="N228" s="198"/>
      <c r="O228" s="198"/>
      <c r="P228" s="199">
        <f>SUM(P229:P280)</f>
        <v>0</v>
      </c>
      <c r="Q228" s="198"/>
      <c r="R228" s="199">
        <f>SUM(R229:R280)</f>
        <v>3.5545524799999999</v>
      </c>
      <c r="S228" s="198"/>
      <c r="T228" s="200">
        <f>SUM(T229:T280)</f>
        <v>11.255395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85</v>
      </c>
      <c r="AT228" s="202" t="s">
        <v>76</v>
      </c>
      <c r="AU228" s="202" t="s">
        <v>85</v>
      </c>
      <c r="AY228" s="201" t="s">
        <v>147</v>
      </c>
      <c r="BK228" s="203">
        <f>SUM(BK229:BK280)</f>
        <v>0</v>
      </c>
    </row>
    <row r="229" s="2" customFormat="1" ht="49.05" customHeight="1">
      <c r="A229" s="40"/>
      <c r="B229" s="41"/>
      <c r="C229" s="206" t="s">
        <v>398</v>
      </c>
      <c r="D229" s="206" t="s">
        <v>149</v>
      </c>
      <c r="E229" s="207" t="s">
        <v>399</v>
      </c>
      <c r="F229" s="208" t="s">
        <v>400</v>
      </c>
      <c r="G229" s="209" t="s">
        <v>354</v>
      </c>
      <c r="H229" s="210">
        <v>19</v>
      </c>
      <c r="I229" s="211"/>
      <c r="J229" s="212">
        <f>ROUND(I229*H229,2)</f>
        <v>0</v>
      </c>
      <c r="K229" s="208" t="s">
        <v>153</v>
      </c>
      <c r="L229" s="46"/>
      <c r="M229" s="213" t="s">
        <v>32</v>
      </c>
      <c r="N229" s="214" t="s">
        <v>48</v>
      </c>
      <c r="O229" s="86"/>
      <c r="P229" s="215">
        <f>O229*H229</f>
        <v>0</v>
      </c>
      <c r="Q229" s="215">
        <v>0.1295</v>
      </c>
      <c r="R229" s="215">
        <f>Q229*H229</f>
        <v>2.4605000000000001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154</v>
      </c>
      <c r="AT229" s="217" t="s">
        <v>149</v>
      </c>
      <c r="AU229" s="217" t="s">
        <v>87</v>
      </c>
      <c r="AY229" s="18" t="s">
        <v>147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85</v>
      </c>
      <c r="BK229" s="218">
        <f>ROUND(I229*H229,2)</f>
        <v>0</v>
      </c>
      <c r="BL229" s="18" t="s">
        <v>154</v>
      </c>
      <c r="BM229" s="217" t="s">
        <v>401</v>
      </c>
    </row>
    <row r="230" s="2" customFormat="1">
      <c r="A230" s="40"/>
      <c r="B230" s="41"/>
      <c r="C230" s="42"/>
      <c r="D230" s="219" t="s">
        <v>156</v>
      </c>
      <c r="E230" s="42"/>
      <c r="F230" s="220" t="s">
        <v>402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156</v>
      </c>
      <c r="AU230" s="18" t="s">
        <v>87</v>
      </c>
    </row>
    <row r="231" s="2" customFormat="1" ht="16.5" customHeight="1">
      <c r="A231" s="40"/>
      <c r="B231" s="41"/>
      <c r="C231" s="247" t="s">
        <v>403</v>
      </c>
      <c r="D231" s="247" t="s">
        <v>213</v>
      </c>
      <c r="E231" s="248" t="s">
        <v>404</v>
      </c>
      <c r="F231" s="249" t="s">
        <v>405</v>
      </c>
      <c r="G231" s="250" t="s">
        <v>354</v>
      </c>
      <c r="H231" s="251">
        <v>19.379999999999999</v>
      </c>
      <c r="I231" s="252"/>
      <c r="J231" s="253">
        <f>ROUND(I231*H231,2)</f>
        <v>0</v>
      </c>
      <c r="K231" s="249" t="s">
        <v>153</v>
      </c>
      <c r="L231" s="254"/>
      <c r="M231" s="255" t="s">
        <v>32</v>
      </c>
      <c r="N231" s="256" t="s">
        <v>48</v>
      </c>
      <c r="O231" s="86"/>
      <c r="P231" s="215">
        <f>O231*H231</f>
        <v>0</v>
      </c>
      <c r="Q231" s="215">
        <v>0.056120000000000003</v>
      </c>
      <c r="R231" s="215">
        <f>Q231*H231</f>
        <v>1.0876056000000001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200</v>
      </c>
      <c r="AT231" s="217" t="s">
        <v>213</v>
      </c>
      <c r="AU231" s="217" t="s">
        <v>87</v>
      </c>
      <c r="AY231" s="18" t="s">
        <v>147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8" t="s">
        <v>85</v>
      </c>
      <c r="BK231" s="218">
        <f>ROUND(I231*H231,2)</f>
        <v>0</v>
      </c>
      <c r="BL231" s="18" t="s">
        <v>154</v>
      </c>
      <c r="BM231" s="217" t="s">
        <v>406</v>
      </c>
    </row>
    <row r="232" s="13" customFormat="1">
      <c r="A232" s="13"/>
      <c r="B232" s="224"/>
      <c r="C232" s="225"/>
      <c r="D232" s="226" t="s">
        <v>158</v>
      </c>
      <c r="E232" s="225"/>
      <c r="F232" s="228" t="s">
        <v>407</v>
      </c>
      <c r="G232" s="225"/>
      <c r="H232" s="229">
        <v>19.379999999999999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158</v>
      </c>
      <c r="AU232" s="235" t="s">
        <v>87</v>
      </c>
      <c r="AV232" s="13" t="s">
        <v>87</v>
      </c>
      <c r="AW232" s="13" t="s">
        <v>4</v>
      </c>
      <c r="AX232" s="13" t="s">
        <v>85</v>
      </c>
      <c r="AY232" s="235" t="s">
        <v>147</v>
      </c>
    </row>
    <row r="233" s="2" customFormat="1" ht="44.25" customHeight="1">
      <c r="A233" s="40"/>
      <c r="B233" s="41"/>
      <c r="C233" s="206" t="s">
        <v>408</v>
      </c>
      <c r="D233" s="206" t="s">
        <v>149</v>
      </c>
      <c r="E233" s="207" t="s">
        <v>409</v>
      </c>
      <c r="F233" s="208" t="s">
        <v>410</v>
      </c>
      <c r="G233" s="209" t="s">
        <v>170</v>
      </c>
      <c r="H233" s="210">
        <v>220.72</v>
      </c>
      <c r="I233" s="211"/>
      <c r="J233" s="212">
        <f>ROUND(I233*H233,2)</f>
        <v>0</v>
      </c>
      <c r="K233" s="208" t="s">
        <v>153</v>
      </c>
      <c r="L233" s="46"/>
      <c r="M233" s="213" t="s">
        <v>32</v>
      </c>
      <c r="N233" s="214" t="s">
        <v>48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154</v>
      </c>
      <c r="AT233" s="217" t="s">
        <v>149</v>
      </c>
      <c r="AU233" s="217" t="s">
        <v>87</v>
      </c>
      <c r="AY233" s="18" t="s">
        <v>147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85</v>
      </c>
      <c r="BK233" s="218">
        <f>ROUND(I233*H233,2)</f>
        <v>0</v>
      </c>
      <c r="BL233" s="18" t="s">
        <v>154</v>
      </c>
      <c r="BM233" s="217" t="s">
        <v>411</v>
      </c>
    </row>
    <row r="234" s="2" customFormat="1">
      <c r="A234" s="40"/>
      <c r="B234" s="41"/>
      <c r="C234" s="42"/>
      <c r="D234" s="219" t="s">
        <v>156</v>
      </c>
      <c r="E234" s="42"/>
      <c r="F234" s="220" t="s">
        <v>412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156</v>
      </c>
      <c r="AU234" s="18" t="s">
        <v>87</v>
      </c>
    </row>
    <row r="235" s="13" customFormat="1">
      <c r="A235" s="13"/>
      <c r="B235" s="224"/>
      <c r="C235" s="225"/>
      <c r="D235" s="226" t="s">
        <v>158</v>
      </c>
      <c r="E235" s="227" t="s">
        <v>32</v>
      </c>
      <c r="F235" s="228" t="s">
        <v>413</v>
      </c>
      <c r="G235" s="225"/>
      <c r="H235" s="229">
        <v>220.72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158</v>
      </c>
      <c r="AU235" s="235" t="s">
        <v>87</v>
      </c>
      <c r="AV235" s="13" t="s">
        <v>87</v>
      </c>
      <c r="AW235" s="13" t="s">
        <v>38</v>
      </c>
      <c r="AX235" s="13" t="s">
        <v>85</v>
      </c>
      <c r="AY235" s="235" t="s">
        <v>147</v>
      </c>
    </row>
    <row r="236" s="2" customFormat="1" ht="55.5" customHeight="1">
      <c r="A236" s="40"/>
      <c r="B236" s="41"/>
      <c r="C236" s="206" t="s">
        <v>414</v>
      </c>
      <c r="D236" s="206" t="s">
        <v>149</v>
      </c>
      <c r="E236" s="207" t="s">
        <v>415</v>
      </c>
      <c r="F236" s="208" t="s">
        <v>416</v>
      </c>
      <c r="G236" s="209" t="s">
        <v>170</v>
      </c>
      <c r="H236" s="210">
        <v>13243.200000000001</v>
      </c>
      <c r="I236" s="211"/>
      <c r="J236" s="212">
        <f>ROUND(I236*H236,2)</f>
        <v>0</v>
      </c>
      <c r="K236" s="208" t="s">
        <v>153</v>
      </c>
      <c r="L236" s="46"/>
      <c r="M236" s="213" t="s">
        <v>32</v>
      </c>
      <c r="N236" s="214" t="s">
        <v>48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154</v>
      </c>
      <c r="AT236" s="217" t="s">
        <v>149</v>
      </c>
      <c r="AU236" s="217" t="s">
        <v>87</v>
      </c>
      <c r="AY236" s="18" t="s">
        <v>147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8" t="s">
        <v>85</v>
      </c>
      <c r="BK236" s="218">
        <f>ROUND(I236*H236,2)</f>
        <v>0</v>
      </c>
      <c r="BL236" s="18" t="s">
        <v>154</v>
      </c>
      <c r="BM236" s="217" t="s">
        <v>417</v>
      </c>
    </row>
    <row r="237" s="2" customFormat="1">
      <c r="A237" s="40"/>
      <c r="B237" s="41"/>
      <c r="C237" s="42"/>
      <c r="D237" s="219" t="s">
        <v>156</v>
      </c>
      <c r="E237" s="42"/>
      <c r="F237" s="220" t="s">
        <v>418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156</v>
      </c>
      <c r="AU237" s="18" t="s">
        <v>87</v>
      </c>
    </row>
    <row r="238" s="13" customFormat="1">
      <c r="A238" s="13"/>
      <c r="B238" s="224"/>
      <c r="C238" s="225"/>
      <c r="D238" s="226" t="s">
        <v>158</v>
      </c>
      <c r="E238" s="225"/>
      <c r="F238" s="228" t="s">
        <v>419</v>
      </c>
      <c r="G238" s="225"/>
      <c r="H238" s="229">
        <v>13243.200000000001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158</v>
      </c>
      <c r="AU238" s="235" t="s">
        <v>87</v>
      </c>
      <c r="AV238" s="13" t="s">
        <v>87</v>
      </c>
      <c r="AW238" s="13" t="s">
        <v>4</v>
      </c>
      <c r="AX238" s="13" t="s">
        <v>85</v>
      </c>
      <c r="AY238" s="235" t="s">
        <v>147</v>
      </c>
    </row>
    <row r="239" s="2" customFormat="1" ht="55.5" customHeight="1">
      <c r="A239" s="40"/>
      <c r="B239" s="41"/>
      <c r="C239" s="206" t="s">
        <v>420</v>
      </c>
      <c r="D239" s="206" t="s">
        <v>149</v>
      </c>
      <c r="E239" s="207" t="s">
        <v>421</v>
      </c>
      <c r="F239" s="208" t="s">
        <v>422</v>
      </c>
      <c r="G239" s="209" t="s">
        <v>248</v>
      </c>
      <c r="H239" s="210">
        <v>1</v>
      </c>
      <c r="I239" s="211"/>
      <c r="J239" s="212">
        <f>ROUND(I239*H239,2)</f>
        <v>0</v>
      </c>
      <c r="K239" s="208" t="s">
        <v>153</v>
      </c>
      <c r="L239" s="46"/>
      <c r="M239" s="213" t="s">
        <v>32</v>
      </c>
      <c r="N239" s="214" t="s">
        <v>48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154</v>
      </c>
      <c r="AT239" s="217" t="s">
        <v>149</v>
      </c>
      <c r="AU239" s="217" t="s">
        <v>87</v>
      </c>
      <c r="AY239" s="18" t="s">
        <v>147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8" t="s">
        <v>85</v>
      </c>
      <c r="BK239" s="218">
        <f>ROUND(I239*H239,2)</f>
        <v>0</v>
      </c>
      <c r="BL239" s="18" t="s">
        <v>154</v>
      </c>
      <c r="BM239" s="217" t="s">
        <v>423</v>
      </c>
    </row>
    <row r="240" s="2" customFormat="1">
      <c r="A240" s="40"/>
      <c r="B240" s="41"/>
      <c r="C240" s="42"/>
      <c r="D240" s="219" t="s">
        <v>156</v>
      </c>
      <c r="E240" s="42"/>
      <c r="F240" s="220" t="s">
        <v>424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156</v>
      </c>
      <c r="AU240" s="18" t="s">
        <v>87</v>
      </c>
    </row>
    <row r="241" s="2" customFormat="1" ht="44.25" customHeight="1">
      <c r="A241" s="40"/>
      <c r="B241" s="41"/>
      <c r="C241" s="206" t="s">
        <v>425</v>
      </c>
      <c r="D241" s="206" t="s">
        <v>149</v>
      </c>
      <c r="E241" s="207" t="s">
        <v>426</v>
      </c>
      <c r="F241" s="208" t="s">
        <v>427</v>
      </c>
      <c r="G241" s="209" t="s">
        <v>170</v>
      </c>
      <c r="H241" s="210">
        <v>220.72</v>
      </c>
      <c r="I241" s="211"/>
      <c r="J241" s="212">
        <f>ROUND(I241*H241,2)</f>
        <v>0</v>
      </c>
      <c r="K241" s="208" t="s">
        <v>153</v>
      </c>
      <c r="L241" s="46"/>
      <c r="M241" s="213" t="s">
        <v>32</v>
      </c>
      <c r="N241" s="214" t="s">
        <v>48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154</v>
      </c>
      <c r="AT241" s="217" t="s">
        <v>149</v>
      </c>
      <c r="AU241" s="217" t="s">
        <v>87</v>
      </c>
      <c r="AY241" s="18" t="s">
        <v>147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8" t="s">
        <v>85</v>
      </c>
      <c r="BK241" s="218">
        <f>ROUND(I241*H241,2)</f>
        <v>0</v>
      </c>
      <c r="BL241" s="18" t="s">
        <v>154</v>
      </c>
      <c r="BM241" s="217" t="s">
        <v>428</v>
      </c>
    </row>
    <row r="242" s="2" customFormat="1">
      <c r="A242" s="40"/>
      <c r="B242" s="41"/>
      <c r="C242" s="42"/>
      <c r="D242" s="219" t="s">
        <v>156</v>
      </c>
      <c r="E242" s="42"/>
      <c r="F242" s="220" t="s">
        <v>429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156</v>
      </c>
      <c r="AU242" s="18" t="s">
        <v>87</v>
      </c>
    </row>
    <row r="243" s="2" customFormat="1" ht="37.8" customHeight="1">
      <c r="A243" s="40"/>
      <c r="B243" s="41"/>
      <c r="C243" s="206" t="s">
        <v>430</v>
      </c>
      <c r="D243" s="206" t="s">
        <v>149</v>
      </c>
      <c r="E243" s="207" t="s">
        <v>431</v>
      </c>
      <c r="F243" s="208" t="s">
        <v>432</v>
      </c>
      <c r="G243" s="209" t="s">
        <v>354</v>
      </c>
      <c r="H243" s="210">
        <v>16</v>
      </c>
      <c r="I243" s="211"/>
      <c r="J243" s="212">
        <f>ROUND(I243*H243,2)</f>
        <v>0</v>
      </c>
      <c r="K243" s="208" t="s">
        <v>153</v>
      </c>
      <c r="L243" s="46"/>
      <c r="M243" s="213" t="s">
        <v>32</v>
      </c>
      <c r="N243" s="214" t="s">
        <v>48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154</v>
      </c>
      <c r="AT243" s="217" t="s">
        <v>149</v>
      </c>
      <c r="AU243" s="217" t="s">
        <v>87</v>
      </c>
      <c r="AY243" s="18" t="s">
        <v>147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85</v>
      </c>
      <c r="BK243" s="218">
        <f>ROUND(I243*H243,2)</f>
        <v>0</v>
      </c>
      <c r="BL243" s="18" t="s">
        <v>154</v>
      </c>
      <c r="BM243" s="217" t="s">
        <v>433</v>
      </c>
    </row>
    <row r="244" s="2" customFormat="1">
      <c r="A244" s="40"/>
      <c r="B244" s="41"/>
      <c r="C244" s="42"/>
      <c r="D244" s="219" t="s">
        <v>156</v>
      </c>
      <c r="E244" s="42"/>
      <c r="F244" s="220" t="s">
        <v>434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156</v>
      </c>
      <c r="AU244" s="18" t="s">
        <v>87</v>
      </c>
    </row>
    <row r="245" s="2" customFormat="1" ht="37.8" customHeight="1">
      <c r="A245" s="40"/>
      <c r="B245" s="41"/>
      <c r="C245" s="206" t="s">
        <v>435</v>
      </c>
      <c r="D245" s="206" t="s">
        <v>149</v>
      </c>
      <c r="E245" s="207" t="s">
        <v>436</v>
      </c>
      <c r="F245" s="208" t="s">
        <v>437</v>
      </c>
      <c r="G245" s="209" t="s">
        <v>354</v>
      </c>
      <c r="H245" s="210">
        <v>50</v>
      </c>
      <c r="I245" s="211"/>
      <c r="J245" s="212">
        <f>ROUND(I245*H245,2)</f>
        <v>0</v>
      </c>
      <c r="K245" s="208" t="s">
        <v>153</v>
      </c>
      <c r="L245" s="46"/>
      <c r="M245" s="213" t="s">
        <v>32</v>
      </c>
      <c r="N245" s="214" t="s">
        <v>48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154</v>
      </c>
      <c r="AT245" s="217" t="s">
        <v>149</v>
      </c>
      <c r="AU245" s="217" t="s">
        <v>87</v>
      </c>
      <c r="AY245" s="18" t="s">
        <v>147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85</v>
      </c>
      <c r="BK245" s="218">
        <f>ROUND(I245*H245,2)</f>
        <v>0</v>
      </c>
      <c r="BL245" s="18" t="s">
        <v>154</v>
      </c>
      <c r="BM245" s="217" t="s">
        <v>438</v>
      </c>
    </row>
    <row r="246" s="2" customFormat="1">
      <c r="A246" s="40"/>
      <c r="B246" s="41"/>
      <c r="C246" s="42"/>
      <c r="D246" s="219" t="s">
        <v>156</v>
      </c>
      <c r="E246" s="42"/>
      <c r="F246" s="220" t="s">
        <v>439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156</v>
      </c>
      <c r="AU246" s="18" t="s">
        <v>87</v>
      </c>
    </row>
    <row r="247" s="2" customFormat="1" ht="37.8" customHeight="1">
      <c r="A247" s="40"/>
      <c r="B247" s="41"/>
      <c r="C247" s="206" t="s">
        <v>440</v>
      </c>
      <c r="D247" s="206" t="s">
        <v>149</v>
      </c>
      <c r="E247" s="207" t="s">
        <v>441</v>
      </c>
      <c r="F247" s="208" t="s">
        <v>442</v>
      </c>
      <c r="G247" s="209" t="s">
        <v>354</v>
      </c>
      <c r="H247" s="210">
        <v>16</v>
      </c>
      <c r="I247" s="211"/>
      <c r="J247" s="212">
        <f>ROUND(I247*H247,2)</f>
        <v>0</v>
      </c>
      <c r="K247" s="208" t="s">
        <v>153</v>
      </c>
      <c r="L247" s="46"/>
      <c r="M247" s="213" t="s">
        <v>32</v>
      </c>
      <c r="N247" s="214" t="s">
        <v>48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154</v>
      </c>
      <c r="AT247" s="217" t="s">
        <v>149</v>
      </c>
      <c r="AU247" s="217" t="s">
        <v>87</v>
      </c>
      <c r="AY247" s="18" t="s">
        <v>147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85</v>
      </c>
      <c r="BK247" s="218">
        <f>ROUND(I247*H247,2)</f>
        <v>0</v>
      </c>
      <c r="BL247" s="18" t="s">
        <v>154</v>
      </c>
      <c r="BM247" s="217" t="s">
        <v>443</v>
      </c>
    </row>
    <row r="248" s="2" customFormat="1">
      <c r="A248" s="40"/>
      <c r="B248" s="41"/>
      <c r="C248" s="42"/>
      <c r="D248" s="219" t="s">
        <v>156</v>
      </c>
      <c r="E248" s="42"/>
      <c r="F248" s="220" t="s">
        <v>444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156</v>
      </c>
      <c r="AU248" s="18" t="s">
        <v>87</v>
      </c>
    </row>
    <row r="249" s="2" customFormat="1" ht="44.25" customHeight="1">
      <c r="A249" s="40"/>
      <c r="B249" s="41"/>
      <c r="C249" s="206" t="s">
        <v>445</v>
      </c>
      <c r="D249" s="206" t="s">
        <v>149</v>
      </c>
      <c r="E249" s="207" t="s">
        <v>446</v>
      </c>
      <c r="F249" s="208" t="s">
        <v>447</v>
      </c>
      <c r="G249" s="209" t="s">
        <v>170</v>
      </c>
      <c r="H249" s="210">
        <v>2.1320000000000001</v>
      </c>
      <c r="I249" s="211"/>
      <c r="J249" s="212">
        <f>ROUND(I249*H249,2)</f>
        <v>0</v>
      </c>
      <c r="K249" s="208" t="s">
        <v>153</v>
      </c>
      <c r="L249" s="46"/>
      <c r="M249" s="213" t="s">
        <v>32</v>
      </c>
      <c r="N249" s="214" t="s">
        <v>48</v>
      </c>
      <c r="O249" s="86"/>
      <c r="P249" s="215">
        <f>O249*H249</f>
        <v>0</v>
      </c>
      <c r="Q249" s="215">
        <v>0.00036000000000000002</v>
      </c>
      <c r="R249" s="215">
        <f>Q249*H249</f>
        <v>0.00076752000000000005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154</v>
      </c>
      <c r="AT249" s="217" t="s">
        <v>149</v>
      </c>
      <c r="AU249" s="217" t="s">
        <v>87</v>
      </c>
      <c r="AY249" s="18" t="s">
        <v>147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85</v>
      </c>
      <c r="BK249" s="218">
        <f>ROUND(I249*H249,2)</f>
        <v>0</v>
      </c>
      <c r="BL249" s="18" t="s">
        <v>154</v>
      </c>
      <c r="BM249" s="217" t="s">
        <v>448</v>
      </c>
    </row>
    <row r="250" s="2" customFormat="1">
      <c r="A250" s="40"/>
      <c r="B250" s="41"/>
      <c r="C250" s="42"/>
      <c r="D250" s="219" t="s">
        <v>156</v>
      </c>
      <c r="E250" s="42"/>
      <c r="F250" s="220" t="s">
        <v>449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156</v>
      </c>
      <c r="AU250" s="18" t="s">
        <v>87</v>
      </c>
    </row>
    <row r="251" s="13" customFormat="1">
      <c r="A251" s="13"/>
      <c r="B251" s="224"/>
      <c r="C251" s="225"/>
      <c r="D251" s="226" t="s">
        <v>158</v>
      </c>
      <c r="E251" s="227" t="s">
        <v>32</v>
      </c>
      <c r="F251" s="228" t="s">
        <v>450</v>
      </c>
      <c r="G251" s="225"/>
      <c r="H251" s="229">
        <v>2.1320000000000001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158</v>
      </c>
      <c r="AU251" s="235" t="s">
        <v>87</v>
      </c>
      <c r="AV251" s="13" t="s">
        <v>87</v>
      </c>
      <c r="AW251" s="13" t="s">
        <v>38</v>
      </c>
      <c r="AX251" s="13" t="s">
        <v>85</v>
      </c>
      <c r="AY251" s="235" t="s">
        <v>147</v>
      </c>
    </row>
    <row r="252" s="2" customFormat="1" ht="37.8" customHeight="1">
      <c r="A252" s="40"/>
      <c r="B252" s="41"/>
      <c r="C252" s="206" t="s">
        <v>451</v>
      </c>
      <c r="D252" s="206" t="s">
        <v>149</v>
      </c>
      <c r="E252" s="207" t="s">
        <v>452</v>
      </c>
      <c r="F252" s="208" t="s">
        <v>453</v>
      </c>
      <c r="G252" s="209" t="s">
        <v>170</v>
      </c>
      <c r="H252" s="210">
        <v>1.044</v>
      </c>
      <c r="I252" s="211"/>
      <c r="J252" s="212">
        <f>ROUND(I252*H252,2)</f>
        <v>0</v>
      </c>
      <c r="K252" s="208" t="s">
        <v>153</v>
      </c>
      <c r="L252" s="46"/>
      <c r="M252" s="213" t="s">
        <v>32</v>
      </c>
      <c r="N252" s="214" t="s">
        <v>48</v>
      </c>
      <c r="O252" s="86"/>
      <c r="P252" s="215">
        <f>O252*H252</f>
        <v>0</v>
      </c>
      <c r="Q252" s="215">
        <v>0.0054400000000000004</v>
      </c>
      <c r="R252" s="215">
        <f>Q252*H252</f>
        <v>0.0056793600000000005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154</v>
      </c>
      <c r="AT252" s="217" t="s">
        <v>149</v>
      </c>
      <c r="AU252" s="217" t="s">
        <v>87</v>
      </c>
      <c r="AY252" s="18" t="s">
        <v>147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85</v>
      </c>
      <c r="BK252" s="218">
        <f>ROUND(I252*H252,2)</f>
        <v>0</v>
      </c>
      <c r="BL252" s="18" t="s">
        <v>154</v>
      </c>
      <c r="BM252" s="217" t="s">
        <v>454</v>
      </c>
    </row>
    <row r="253" s="2" customFormat="1">
      <c r="A253" s="40"/>
      <c r="B253" s="41"/>
      <c r="C253" s="42"/>
      <c r="D253" s="219" t="s">
        <v>156</v>
      </c>
      <c r="E253" s="42"/>
      <c r="F253" s="220" t="s">
        <v>455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156</v>
      </c>
      <c r="AU253" s="18" t="s">
        <v>87</v>
      </c>
    </row>
    <row r="254" s="13" customFormat="1">
      <c r="A254" s="13"/>
      <c r="B254" s="224"/>
      <c r="C254" s="225"/>
      <c r="D254" s="226" t="s">
        <v>158</v>
      </c>
      <c r="E254" s="227" t="s">
        <v>32</v>
      </c>
      <c r="F254" s="228" t="s">
        <v>456</v>
      </c>
      <c r="G254" s="225"/>
      <c r="H254" s="229">
        <v>1.044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158</v>
      </c>
      <c r="AU254" s="235" t="s">
        <v>87</v>
      </c>
      <c r="AV254" s="13" t="s">
        <v>87</v>
      </c>
      <c r="AW254" s="13" t="s">
        <v>38</v>
      </c>
      <c r="AX254" s="13" t="s">
        <v>85</v>
      </c>
      <c r="AY254" s="235" t="s">
        <v>147</v>
      </c>
    </row>
    <row r="255" s="2" customFormat="1" ht="37.8" customHeight="1">
      <c r="A255" s="40"/>
      <c r="B255" s="41"/>
      <c r="C255" s="206" t="s">
        <v>457</v>
      </c>
      <c r="D255" s="206" t="s">
        <v>149</v>
      </c>
      <c r="E255" s="207" t="s">
        <v>458</v>
      </c>
      <c r="F255" s="208" t="s">
        <v>459</v>
      </c>
      <c r="G255" s="209" t="s">
        <v>170</v>
      </c>
      <c r="H255" s="210">
        <v>1.0800000000000001</v>
      </c>
      <c r="I255" s="211"/>
      <c r="J255" s="212">
        <f>ROUND(I255*H255,2)</f>
        <v>0</v>
      </c>
      <c r="K255" s="208" t="s">
        <v>153</v>
      </c>
      <c r="L255" s="46"/>
      <c r="M255" s="213" t="s">
        <v>32</v>
      </c>
      <c r="N255" s="214" t="s">
        <v>48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0.062</v>
      </c>
      <c r="T255" s="216">
        <f>S255*H255</f>
        <v>0.066960000000000006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154</v>
      </c>
      <c r="AT255" s="217" t="s">
        <v>149</v>
      </c>
      <c r="AU255" s="217" t="s">
        <v>87</v>
      </c>
      <c r="AY255" s="18" t="s">
        <v>147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85</v>
      </c>
      <c r="BK255" s="218">
        <f>ROUND(I255*H255,2)</f>
        <v>0</v>
      </c>
      <c r="BL255" s="18" t="s">
        <v>154</v>
      </c>
      <c r="BM255" s="217" t="s">
        <v>460</v>
      </c>
    </row>
    <row r="256" s="2" customFormat="1">
      <c r="A256" s="40"/>
      <c r="B256" s="41"/>
      <c r="C256" s="42"/>
      <c r="D256" s="219" t="s">
        <v>156</v>
      </c>
      <c r="E256" s="42"/>
      <c r="F256" s="220" t="s">
        <v>461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156</v>
      </c>
      <c r="AU256" s="18" t="s">
        <v>87</v>
      </c>
    </row>
    <row r="257" s="13" customFormat="1">
      <c r="A257" s="13"/>
      <c r="B257" s="224"/>
      <c r="C257" s="225"/>
      <c r="D257" s="226" t="s">
        <v>158</v>
      </c>
      <c r="E257" s="227" t="s">
        <v>32</v>
      </c>
      <c r="F257" s="228" t="s">
        <v>462</v>
      </c>
      <c r="G257" s="225"/>
      <c r="H257" s="229">
        <v>1.0800000000000001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158</v>
      </c>
      <c r="AU257" s="235" t="s">
        <v>87</v>
      </c>
      <c r="AV257" s="13" t="s">
        <v>87</v>
      </c>
      <c r="AW257" s="13" t="s">
        <v>38</v>
      </c>
      <c r="AX257" s="13" t="s">
        <v>85</v>
      </c>
      <c r="AY257" s="235" t="s">
        <v>147</v>
      </c>
    </row>
    <row r="258" s="2" customFormat="1" ht="37.8" customHeight="1">
      <c r="A258" s="40"/>
      <c r="B258" s="41"/>
      <c r="C258" s="206" t="s">
        <v>463</v>
      </c>
      <c r="D258" s="206" t="s">
        <v>149</v>
      </c>
      <c r="E258" s="207" t="s">
        <v>464</v>
      </c>
      <c r="F258" s="208" t="s">
        <v>465</v>
      </c>
      <c r="G258" s="209" t="s">
        <v>170</v>
      </c>
      <c r="H258" s="210">
        <v>3.105</v>
      </c>
      <c r="I258" s="211"/>
      <c r="J258" s="212">
        <f>ROUND(I258*H258,2)</f>
        <v>0</v>
      </c>
      <c r="K258" s="208" t="s">
        <v>153</v>
      </c>
      <c r="L258" s="46"/>
      <c r="M258" s="213" t="s">
        <v>32</v>
      </c>
      <c r="N258" s="214" t="s">
        <v>48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0.067000000000000004</v>
      </c>
      <c r="T258" s="216">
        <f>S258*H258</f>
        <v>0.208035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154</v>
      </c>
      <c r="AT258" s="217" t="s">
        <v>149</v>
      </c>
      <c r="AU258" s="217" t="s">
        <v>87</v>
      </c>
      <c r="AY258" s="18" t="s">
        <v>147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8" t="s">
        <v>85</v>
      </c>
      <c r="BK258" s="218">
        <f>ROUND(I258*H258,2)</f>
        <v>0</v>
      </c>
      <c r="BL258" s="18" t="s">
        <v>154</v>
      </c>
      <c r="BM258" s="217" t="s">
        <v>466</v>
      </c>
    </row>
    <row r="259" s="2" customFormat="1">
      <c r="A259" s="40"/>
      <c r="B259" s="41"/>
      <c r="C259" s="42"/>
      <c r="D259" s="219" t="s">
        <v>156</v>
      </c>
      <c r="E259" s="42"/>
      <c r="F259" s="220" t="s">
        <v>467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156</v>
      </c>
      <c r="AU259" s="18" t="s">
        <v>87</v>
      </c>
    </row>
    <row r="260" s="13" customFormat="1">
      <c r="A260" s="13"/>
      <c r="B260" s="224"/>
      <c r="C260" s="225"/>
      <c r="D260" s="226" t="s">
        <v>158</v>
      </c>
      <c r="E260" s="227" t="s">
        <v>32</v>
      </c>
      <c r="F260" s="228" t="s">
        <v>468</v>
      </c>
      <c r="G260" s="225"/>
      <c r="H260" s="229">
        <v>3.105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158</v>
      </c>
      <c r="AU260" s="235" t="s">
        <v>87</v>
      </c>
      <c r="AV260" s="13" t="s">
        <v>87</v>
      </c>
      <c r="AW260" s="13" t="s">
        <v>38</v>
      </c>
      <c r="AX260" s="13" t="s">
        <v>85</v>
      </c>
      <c r="AY260" s="235" t="s">
        <v>147</v>
      </c>
    </row>
    <row r="261" s="2" customFormat="1" ht="55.5" customHeight="1">
      <c r="A261" s="40"/>
      <c r="B261" s="41"/>
      <c r="C261" s="206" t="s">
        <v>469</v>
      </c>
      <c r="D261" s="206" t="s">
        <v>149</v>
      </c>
      <c r="E261" s="207" t="s">
        <v>470</v>
      </c>
      <c r="F261" s="208" t="s">
        <v>471</v>
      </c>
      <c r="G261" s="209" t="s">
        <v>152</v>
      </c>
      <c r="H261" s="210">
        <v>1.0640000000000001</v>
      </c>
      <c r="I261" s="211"/>
      <c r="J261" s="212">
        <f>ROUND(I261*H261,2)</f>
        <v>0</v>
      </c>
      <c r="K261" s="208" t="s">
        <v>153</v>
      </c>
      <c r="L261" s="46"/>
      <c r="M261" s="213" t="s">
        <v>32</v>
      </c>
      <c r="N261" s="214" t="s">
        <v>48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1.8</v>
      </c>
      <c r="T261" s="216">
        <f>S261*H261</f>
        <v>1.9152000000000002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154</v>
      </c>
      <c r="AT261" s="217" t="s">
        <v>149</v>
      </c>
      <c r="AU261" s="217" t="s">
        <v>87</v>
      </c>
      <c r="AY261" s="18" t="s">
        <v>147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85</v>
      </c>
      <c r="BK261" s="218">
        <f>ROUND(I261*H261,2)</f>
        <v>0</v>
      </c>
      <c r="BL261" s="18" t="s">
        <v>154</v>
      </c>
      <c r="BM261" s="217" t="s">
        <v>472</v>
      </c>
    </row>
    <row r="262" s="2" customFormat="1">
      <c r="A262" s="40"/>
      <c r="B262" s="41"/>
      <c r="C262" s="42"/>
      <c r="D262" s="219" t="s">
        <v>156</v>
      </c>
      <c r="E262" s="42"/>
      <c r="F262" s="220" t="s">
        <v>473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156</v>
      </c>
      <c r="AU262" s="18" t="s">
        <v>87</v>
      </c>
    </row>
    <row r="263" s="13" customFormat="1">
      <c r="A263" s="13"/>
      <c r="B263" s="224"/>
      <c r="C263" s="225"/>
      <c r="D263" s="226" t="s">
        <v>158</v>
      </c>
      <c r="E263" s="227" t="s">
        <v>32</v>
      </c>
      <c r="F263" s="228" t="s">
        <v>474</v>
      </c>
      <c r="G263" s="225"/>
      <c r="H263" s="229">
        <v>1.0640000000000001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158</v>
      </c>
      <c r="AU263" s="235" t="s">
        <v>87</v>
      </c>
      <c r="AV263" s="13" t="s">
        <v>87</v>
      </c>
      <c r="AW263" s="13" t="s">
        <v>38</v>
      </c>
      <c r="AX263" s="13" t="s">
        <v>85</v>
      </c>
      <c r="AY263" s="235" t="s">
        <v>147</v>
      </c>
    </row>
    <row r="264" s="2" customFormat="1" ht="37.8" customHeight="1">
      <c r="A264" s="40"/>
      <c r="B264" s="41"/>
      <c r="C264" s="206" t="s">
        <v>475</v>
      </c>
      <c r="D264" s="206" t="s">
        <v>149</v>
      </c>
      <c r="E264" s="207" t="s">
        <v>476</v>
      </c>
      <c r="F264" s="208" t="s">
        <v>477</v>
      </c>
      <c r="G264" s="209" t="s">
        <v>354</v>
      </c>
      <c r="H264" s="210">
        <v>4.5</v>
      </c>
      <c r="I264" s="211"/>
      <c r="J264" s="212">
        <f>ROUND(I264*H264,2)</f>
        <v>0</v>
      </c>
      <c r="K264" s="208" t="s">
        <v>153</v>
      </c>
      <c r="L264" s="46"/>
      <c r="M264" s="213" t="s">
        <v>32</v>
      </c>
      <c r="N264" s="214" t="s">
        <v>48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0.037999999999999999</v>
      </c>
      <c r="T264" s="216">
        <f>S264*H264</f>
        <v>0.17099999999999999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154</v>
      </c>
      <c r="AT264" s="217" t="s">
        <v>149</v>
      </c>
      <c r="AU264" s="217" t="s">
        <v>87</v>
      </c>
      <c r="AY264" s="18" t="s">
        <v>147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85</v>
      </c>
      <c r="BK264" s="218">
        <f>ROUND(I264*H264,2)</f>
        <v>0</v>
      </c>
      <c r="BL264" s="18" t="s">
        <v>154</v>
      </c>
      <c r="BM264" s="217" t="s">
        <v>478</v>
      </c>
    </row>
    <row r="265" s="2" customFormat="1">
      <c r="A265" s="40"/>
      <c r="B265" s="41"/>
      <c r="C265" s="42"/>
      <c r="D265" s="219" t="s">
        <v>156</v>
      </c>
      <c r="E265" s="42"/>
      <c r="F265" s="220" t="s">
        <v>479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156</v>
      </c>
      <c r="AU265" s="18" t="s">
        <v>87</v>
      </c>
    </row>
    <row r="266" s="15" customFormat="1">
      <c r="A266" s="15"/>
      <c r="B266" s="258"/>
      <c r="C266" s="259"/>
      <c r="D266" s="226" t="s">
        <v>158</v>
      </c>
      <c r="E266" s="260" t="s">
        <v>32</v>
      </c>
      <c r="F266" s="261" t="s">
        <v>480</v>
      </c>
      <c r="G266" s="259"/>
      <c r="H266" s="260" t="s">
        <v>32</v>
      </c>
      <c r="I266" s="262"/>
      <c r="J266" s="259"/>
      <c r="K266" s="259"/>
      <c r="L266" s="263"/>
      <c r="M266" s="264"/>
      <c r="N266" s="265"/>
      <c r="O266" s="265"/>
      <c r="P266" s="265"/>
      <c r="Q266" s="265"/>
      <c r="R266" s="265"/>
      <c r="S266" s="265"/>
      <c r="T266" s="26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7" t="s">
        <v>158</v>
      </c>
      <c r="AU266" s="267" t="s">
        <v>87</v>
      </c>
      <c r="AV266" s="15" t="s">
        <v>85</v>
      </c>
      <c r="AW266" s="15" t="s">
        <v>38</v>
      </c>
      <c r="AX266" s="15" t="s">
        <v>77</v>
      </c>
      <c r="AY266" s="267" t="s">
        <v>147</v>
      </c>
    </row>
    <row r="267" s="13" customFormat="1">
      <c r="A267" s="13"/>
      <c r="B267" s="224"/>
      <c r="C267" s="225"/>
      <c r="D267" s="226" t="s">
        <v>158</v>
      </c>
      <c r="E267" s="227" t="s">
        <v>32</v>
      </c>
      <c r="F267" s="228" t="s">
        <v>481</v>
      </c>
      <c r="G267" s="225"/>
      <c r="H267" s="229">
        <v>4.5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158</v>
      </c>
      <c r="AU267" s="235" t="s">
        <v>87</v>
      </c>
      <c r="AV267" s="13" t="s">
        <v>87</v>
      </c>
      <c r="AW267" s="13" t="s">
        <v>38</v>
      </c>
      <c r="AX267" s="13" t="s">
        <v>85</v>
      </c>
      <c r="AY267" s="235" t="s">
        <v>147</v>
      </c>
    </row>
    <row r="268" s="2" customFormat="1" ht="37.8" customHeight="1">
      <c r="A268" s="40"/>
      <c r="B268" s="41"/>
      <c r="C268" s="206" t="s">
        <v>482</v>
      </c>
      <c r="D268" s="206" t="s">
        <v>149</v>
      </c>
      <c r="E268" s="207" t="s">
        <v>483</v>
      </c>
      <c r="F268" s="208" t="s">
        <v>484</v>
      </c>
      <c r="G268" s="209" t="s">
        <v>170</v>
      </c>
      <c r="H268" s="210">
        <v>159.63999999999999</v>
      </c>
      <c r="I268" s="211"/>
      <c r="J268" s="212">
        <f>ROUND(I268*H268,2)</f>
        <v>0</v>
      </c>
      <c r="K268" s="208" t="s">
        <v>153</v>
      </c>
      <c r="L268" s="46"/>
      <c r="M268" s="213" t="s">
        <v>32</v>
      </c>
      <c r="N268" s="214" t="s">
        <v>48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0.02</v>
      </c>
      <c r="T268" s="216">
        <f>S268*H268</f>
        <v>3.1927999999999996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154</v>
      </c>
      <c r="AT268" s="217" t="s">
        <v>149</v>
      </c>
      <c r="AU268" s="217" t="s">
        <v>87</v>
      </c>
      <c r="AY268" s="18" t="s">
        <v>147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8" t="s">
        <v>85</v>
      </c>
      <c r="BK268" s="218">
        <f>ROUND(I268*H268,2)</f>
        <v>0</v>
      </c>
      <c r="BL268" s="18" t="s">
        <v>154</v>
      </c>
      <c r="BM268" s="217" t="s">
        <v>485</v>
      </c>
    </row>
    <row r="269" s="2" customFormat="1">
      <c r="A269" s="40"/>
      <c r="B269" s="41"/>
      <c r="C269" s="42"/>
      <c r="D269" s="219" t="s">
        <v>156</v>
      </c>
      <c r="E269" s="42"/>
      <c r="F269" s="220" t="s">
        <v>486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156</v>
      </c>
      <c r="AU269" s="18" t="s">
        <v>87</v>
      </c>
    </row>
    <row r="270" s="13" customFormat="1">
      <c r="A270" s="13"/>
      <c r="B270" s="224"/>
      <c r="C270" s="225"/>
      <c r="D270" s="226" t="s">
        <v>158</v>
      </c>
      <c r="E270" s="227" t="s">
        <v>32</v>
      </c>
      <c r="F270" s="228" t="s">
        <v>487</v>
      </c>
      <c r="G270" s="225"/>
      <c r="H270" s="229">
        <v>159.63999999999999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158</v>
      </c>
      <c r="AU270" s="235" t="s">
        <v>87</v>
      </c>
      <c r="AV270" s="13" t="s">
        <v>87</v>
      </c>
      <c r="AW270" s="13" t="s">
        <v>38</v>
      </c>
      <c r="AX270" s="13" t="s">
        <v>85</v>
      </c>
      <c r="AY270" s="235" t="s">
        <v>147</v>
      </c>
    </row>
    <row r="271" s="2" customFormat="1" ht="44.25" customHeight="1">
      <c r="A271" s="40"/>
      <c r="B271" s="41"/>
      <c r="C271" s="206" t="s">
        <v>488</v>
      </c>
      <c r="D271" s="206" t="s">
        <v>149</v>
      </c>
      <c r="E271" s="207" t="s">
        <v>489</v>
      </c>
      <c r="F271" s="208" t="s">
        <v>490</v>
      </c>
      <c r="G271" s="209" t="s">
        <v>170</v>
      </c>
      <c r="H271" s="210">
        <v>196.59999999999999</v>
      </c>
      <c r="I271" s="211"/>
      <c r="J271" s="212">
        <f>ROUND(I271*H271,2)</f>
        <v>0</v>
      </c>
      <c r="K271" s="208" t="s">
        <v>153</v>
      </c>
      <c r="L271" s="46"/>
      <c r="M271" s="213" t="s">
        <v>32</v>
      </c>
      <c r="N271" s="214" t="s">
        <v>48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0.029000000000000001</v>
      </c>
      <c r="T271" s="216">
        <f>S271*H271</f>
        <v>5.7014000000000005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154</v>
      </c>
      <c r="AT271" s="217" t="s">
        <v>149</v>
      </c>
      <c r="AU271" s="217" t="s">
        <v>87</v>
      </c>
      <c r="AY271" s="18" t="s">
        <v>147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85</v>
      </c>
      <c r="BK271" s="218">
        <f>ROUND(I271*H271,2)</f>
        <v>0</v>
      </c>
      <c r="BL271" s="18" t="s">
        <v>154</v>
      </c>
      <c r="BM271" s="217" t="s">
        <v>491</v>
      </c>
    </row>
    <row r="272" s="2" customFormat="1">
      <c r="A272" s="40"/>
      <c r="B272" s="41"/>
      <c r="C272" s="42"/>
      <c r="D272" s="219" t="s">
        <v>156</v>
      </c>
      <c r="E272" s="42"/>
      <c r="F272" s="220" t="s">
        <v>492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156</v>
      </c>
      <c r="AU272" s="18" t="s">
        <v>87</v>
      </c>
    </row>
    <row r="273" s="2" customFormat="1" ht="24.15" customHeight="1">
      <c r="A273" s="40"/>
      <c r="B273" s="41"/>
      <c r="C273" s="206" t="s">
        <v>493</v>
      </c>
      <c r="D273" s="206" t="s">
        <v>149</v>
      </c>
      <c r="E273" s="207" t="s">
        <v>494</v>
      </c>
      <c r="F273" s="208" t="s">
        <v>495</v>
      </c>
      <c r="G273" s="209" t="s">
        <v>170</v>
      </c>
      <c r="H273" s="210">
        <v>2.1320000000000001</v>
      </c>
      <c r="I273" s="211"/>
      <c r="J273" s="212">
        <f>ROUND(I273*H273,2)</f>
        <v>0</v>
      </c>
      <c r="K273" s="208" t="s">
        <v>153</v>
      </c>
      <c r="L273" s="46"/>
      <c r="M273" s="213" t="s">
        <v>32</v>
      </c>
      <c r="N273" s="214" t="s">
        <v>48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154</v>
      </c>
      <c r="AT273" s="217" t="s">
        <v>149</v>
      </c>
      <c r="AU273" s="217" t="s">
        <v>87</v>
      </c>
      <c r="AY273" s="18" t="s">
        <v>147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85</v>
      </c>
      <c r="BK273" s="218">
        <f>ROUND(I273*H273,2)</f>
        <v>0</v>
      </c>
      <c r="BL273" s="18" t="s">
        <v>154</v>
      </c>
      <c r="BM273" s="217" t="s">
        <v>496</v>
      </c>
    </row>
    <row r="274" s="2" customFormat="1">
      <c r="A274" s="40"/>
      <c r="B274" s="41"/>
      <c r="C274" s="42"/>
      <c r="D274" s="219" t="s">
        <v>156</v>
      </c>
      <c r="E274" s="42"/>
      <c r="F274" s="220" t="s">
        <v>497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156</v>
      </c>
      <c r="AU274" s="18" t="s">
        <v>87</v>
      </c>
    </row>
    <row r="275" s="15" customFormat="1">
      <c r="A275" s="15"/>
      <c r="B275" s="258"/>
      <c r="C275" s="259"/>
      <c r="D275" s="226" t="s">
        <v>158</v>
      </c>
      <c r="E275" s="260" t="s">
        <v>32</v>
      </c>
      <c r="F275" s="261" t="s">
        <v>498</v>
      </c>
      <c r="G275" s="259"/>
      <c r="H275" s="260" t="s">
        <v>32</v>
      </c>
      <c r="I275" s="262"/>
      <c r="J275" s="259"/>
      <c r="K275" s="259"/>
      <c r="L275" s="263"/>
      <c r="M275" s="264"/>
      <c r="N275" s="265"/>
      <c r="O275" s="265"/>
      <c r="P275" s="265"/>
      <c r="Q275" s="265"/>
      <c r="R275" s="265"/>
      <c r="S275" s="265"/>
      <c r="T275" s="26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7" t="s">
        <v>158</v>
      </c>
      <c r="AU275" s="267" t="s">
        <v>87</v>
      </c>
      <c r="AV275" s="15" t="s">
        <v>85</v>
      </c>
      <c r="AW275" s="15" t="s">
        <v>38</v>
      </c>
      <c r="AX275" s="15" t="s">
        <v>77</v>
      </c>
      <c r="AY275" s="267" t="s">
        <v>147</v>
      </c>
    </row>
    <row r="276" s="13" customFormat="1">
      <c r="A276" s="13"/>
      <c r="B276" s="224"/>
      <c r="C276" s="225"/>
      <c r="D276" s="226" t="s">
        <v>158</v>
      </c>
      <c r="E276" s="227" t="s">
        <v>32</v>
      </c>
      <c r="F276" s="228" t="s">
        <v>499</v>
      </c>
      <c r="G276" s="225"/>
      <c r="H276" s="229">
        <v>2.1320000000000001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158</v>
      </c>
      <c r="AU276" s="235" t="s">
        <v>87</v>
      </c>
      <c r="AV276" s="13" t="s">
        <v>87</v>
      </c>
      <c r="AW276" s="13" t="s">
        <v>38</v>
      </c>
      <c r="AX276" s="13" t="s">
        <v>85</v>
      </c>
      <c r="AY276" s="235" t="s">
        <v>147</v>
      </c>
    </row>
    <row r="277" s="2" customFormat="1" ht="24.15" customHeight="1">
      <c r="A277" s="40"/>
      <c r="B277" s="41"/>
      <c r="C277" s="206" t="s">
        <v>500</v>
      </c>
      <c r="D277" s="206" t="s">
        <v>149</v>
      </c>
      <c r="E277" s="207" t="s">
        <v>501</v>
      </c>
      <c r="F277" s="208" t="s">
        <v>502</v>
      </c>
      <c r="G277" s="209" t="s">
        <v>253</v>
      </c>
      <c r="H277" s="210">
        <v>1</v>
      </c>
      <c r="I277" s="211"/>
      <c r="J277" s="212">
        <f>ROUND(I277*H277,2)</f>
        <v>0</v>
      </c>
      <c r="K277" s="208" t="s">
        <v>32</v>
      </c>
      <c r="L277" s="46"/>
      <c r="M277" s="213" t="s">
        <v>32</v>
      </c>
      <c r="N277" s="214" t="s">
        <v>48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154</v>
      </c>
      <c r="AT277" s="217" t="s">
        <v>149</v>
      </c>
      <c r="AU277" s="217" t="s">
        <v>87</v>
      </c>
      <c r="AY277" s="18" t="s">
        <v>147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8" t="s">
        <v>85</v>
      </c>
      <c r="BK277" s="218">
        <f>ROUND(I277*H277,2)</f>
        <v>0</v>
      </c>
      <c r="BL277" s="18" t="s">
        <v>154</v>
      </c>
      <c r="BM277" s="217" t="s">
        <v>503</v>
      </c>
    </row>
    <row r="278" s="2" customFormat="1">
      <c r="A278" s="40"/>
      <c r="B278" s="41"/>
      <c r="C278" s="42"/>
      <c r="D278" s="226" t="s">
        <v>265</v>
      </c>
      <c r="E278" s="42"/>
      <c r="F278" s="257" t="s">
        <v>504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265</v>
      </c>
      <c r="AU278" s="18" t="s">
        <v>87</v>
      </c>
    </row>
    <row r="279" s="2" customFormat="1" ht="24.15" customHeight="1">
      <c r="A279" s="40"/>
      <c r="B279" s="41"/>
      <c r="C279" s="206" t="s">
        <v>505</v>
      </c>
      <c r="D279" s="206" t="s">
        <v>149</v>
      </c>
      <c r="E279" s="207" t="s">
        <v>506</v>
      </c>
      <c r="F279" s="208" t="s">
        <v>507</v>
      </c>
      <c r="G279" s="209" t="s">
        <v>508</v>
      </c>
      <c r="H279" s="210">
        <v>1</v>
      </c>
      <c r="I279" s="211"/>
      <c r="J279" s="212">
        <f>ROUND(I279*H279,2)</f>
        <v>0</v>
      </c>
      <c r="K279" s="208" t="s">
        <v>32</v>
      </c>
      <c r="L279" s="46"/>
      <c r="M279" s="213" t="s">
        <v>32</v>
      </c>
      <c r="N279" s="214" t="s">
        <v>48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154</v>
      </c>
      <c r="AT279" s="217" t="s">
        <v>149</v>
      </c>
      <c r="AU279" s="217" t="s">
        <v>87</v>
      </c>
      <c r="AY279" s="18" t="s">
        <v>147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8" t="s">
        <v>85</v>
      </c>
      <c r="BK279" s="218">
        <f>ROUND(I279*H279,2)</f>
        <v>0</v>
      </c>
      <c r="BL279" s="18" t="s">
        <v>154</v>
      </c>
      <c r="BM279" s="217" t="s">
        <v>509</v>
      </c>
    </row>
    <row r="280" s="2" customFormat="1">
      <c r="A280" s="40"/>
      <c r="B280" s="41"/>
      <c r="C280" s="42"/>
      <c r="D280" s="226" t="s">
        <v>265</v>
      </c>
      <c r="E280" s="42"/>
      <c r="F280" s="257" t="s">
        <v>510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265</v>
      </c>
      <c r="AU280" s="18" t="s">
        <v>87</v>
      </c>
    </row>
    <row r="281" s="12" customFormat="1" ht="22.8" customHeight="1">
      <c r="A281" s="12"/>
      <c r="B281" s="190"/>
      <c r="C281" s="191"/>
      <c r="D281" s="192" t="s">
        <v>76</v>
      </c>
      <c r="E281" s="204" t="s">
        <v>511</v>
      </c>
      <c r="F281" s="204" t="s">
        <v>512</v>
      </c>
      <c r="G281" s="191"/>
      <c r="H281" s="191"/>
      <c r="I281" s="194"/>
      <c r="J281" s="205">
        <f>BK281</f>
        <v>0</v>
      </c>
      <c r="K281" s="191"/>
      <c r="L281" s="196"/>
      <c r="M281" s="197"/>
      <c r="N281" s="198"/>
      <c r="O281" s="198"/>
      <c r="P281" s="199">
        <f>SUM(P282:P290)</f>
        <v>0</v>
      </c>
      <c r="Q281" s="198"/>
      <c r="R281" s="199">
        <f>SUM(R282:R290)</f>
        <v>0</v>
      </c>
      <c r="S281" s="198"/>
      <c r="T281" s="200">
        <f>SUM(T282:T290)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1" t="s">
        <v>85</v>
      </c>
      <c r="AT281" s="202" t="s">
        <v>76</v>
      </c>
      <c r="AU281" s="202" t="s">
        <v>85</v>
      </c>
      <c r="AY281" s="201" t="s">
        <v>147</v>
      </c>
      <c r="BK281" s="203">
        <f>SUM(BK282:BK290)</f>
        <v>0</v>
      </c>
    </row>
    <row r="282" s="2" customFormat="1" ht="44.25" customHeight="1">
      <c r="A282" s="40"/>
      <c r="B282" s="41"/>
      <c r="C282" s="206" t="s">
        <v>513</v>
      </c>
      <c r="D282" s="206" t="s">
        <v>149</v>
      </c>
      <c r="E282" s="207" t="s">
        <v>514</v>
      </c>
      <c r="F282" s="208" t="s">
        <v>515</v>
      </c>
      <c r="G282" s="209" t="s">
        <v>195</v>
      </c>
      <c r="H282" s="210">
        <v>11.897</v>
      </c>
      <c r="I282" s="211"/>
      <c r="J282" s="212">
        <f>ROUND(I282*H282,2)</f>
        <v>0</v>
      </c>
      <c r="K282" s="208" t="s">
        <v>153</v>
      </c>
      <c r="L282" s="46"/>
      <c r="M282" s="213" t="s">
        <v>32</v>
      </c>
      <c r="N282" s="214" t="s">
        <v>48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154</v>
      </c>
      <c r="AT282" s="217" t="s">
        <v>149</v>
      </c>
      <c r="AU282" s="217" t="s">
        <v>87</v>
      </c>
      <c r="AY282" s="18" t="s">
        <v>147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8" t="s">
        <v>85</v>
      </c>
      <c r="BK282" s="218">
        <f>ROUND(I282*H282,2)</f>
        <v>0</v>
      </c>
      <c r="BL282" s="18" t="s">
        <v>154</v>
      </c>
      <c r="BM282" s="217" t="s">
        <v>516</v>
      </c>
    </row>
    <row r="283" s="2" customFormat="1">
      <c r="A283" s="40"/>
      <c r="B283" s="41"/>
      <c r="C283" s="42"/>
      <c r="D283" s="219" t="s">
        <v>156</v>
      </c>
      <c r="E283" s="42"/>
      <c r="F283" s="220" t="s">
        <v>517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156</v>
      </c>
      <c r="AU283" s="18" t="s">
        <v>87</v>
      </c>
    </row>
    <row r="284" s="2" customFormat="1" ht="33" customHeight="1">
      <c r="A284" s="40"/>
      <c r="B284" s="41"/>
      <c r="C284" s="206" t="s">
        <v>518</v>
      </c>
      <c r="D284" s="206" t="s">
        <v>149</v>
      </c>
      <c r="E284" s="207" t="s">
        <v>519</v>
      </c>
      <c r="F284" s="208" t="s">
        <v>520</v>
      </c>
      <c r="G284" s="209" t="s">
        <v>195</v>
      </c>
      <c r="H284" s="210">
        <v>11.897</v>
      </c>
      <c r="I284" s="211"/>
      <c r="J284" s="212">
        <f>ROUND(I284*H284,2)</f>
        <v>0</v>
      </c>
      <c r="K284" s="208" t="s">
        <v>153</v>
      </c>
      <c r="L284" s="46"/>
      <c r="M284" s="213" t="s">
        <v>32</v>
      </c>
      <c r="N284" s="214" t="s">
        <v>48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154</v>
      </c>
      <c r="AT284" s="217" t="s">
        <v>149</v>
      </c>
      <c r="AU284" s="217" t="s">
        <v>87</v>
      </c>
      <c r="AY284" s="18" t="s">
        <v>147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85</v>
      </c>
      <c r="BK284" s="218">
        <f>ROUND(I284*H284,2)</f>
        <v>0</v>
      </c>
      <c r="BL284" s="18" t="s">
        <v>154</v>
      </c>
      <c r="BM284" s="217" t="s">
        <v>521</v>
      </c>
    </row>
    <row r="285" s="2" customFormat="1">
      <c r="A285" s="40"/>
      <c r="B285" s="41"/>
      <c r="C285" s="42"/>
      <c r="D285" s="219" t="s">
        <v>156</v>
      </c>
      <c r="E285" s="42"/>
      <c r="F285" s="220" t="s">
        <v>522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156</v>
      </c>
      <c r="AU285" s="18" t="s">
        <v>87</v>
      </c>
    </row>
    <row r="286" s="2" customFormat="1" ht="44.25" customHeight="1">
      <c r="A286" s="40"/>
      <c r="B286" s="41"/>
      <c r="C286" s="206" t="s">
        <v>523</v>
      </c>
      <c r="D286" s="206" t="s">
        <v>149</v>
      </c>
      <c r="E286" s="207" t="s">
        <v>524</v>
      </c>
      <c r="F286" s="208" t="s">
        <v>525</v>
      </c>
      <c r="G286" s="209" t="s">
        <v>195</v>
      </c>
      <c r="H286" s="210">
        <v>118.97</v>
      </c>
      <c r="I286" s="211"/>
      <c r="J286" s="212">
        <f>ROUND(I286*H286,2)</f>
        <v>0</v>
      </c>
      <c r="K286" s="208" t="s">
        <v>153</v>
      </c>
      <c r="L286" s="46"/>
      <c r="M286" s="213" t="s">
        <v>32</v>
      </c>
      <c r="N286" s="214" t="s">
        <v>48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154</v>
      </c>
      <c r="AT286" s="217" t="s">
        <v>149</v>
      </c>
      <c r="AU286" s="217" t="s">
        <v>87</v>
      </c>
      <c r="AY286" s="18" t="s">
        <v>147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85</v>
      </c>
      <c r="BK286" s="218">
        <f>ROUND(I286*H286,2)</f>
        <v>0</v>
      </c>
      <c r="BL286" s="18" t="s">
        <v>154</v>
      </c>
      <c r="BM286" s="217" t="s">
        <v>526</v>
      </c>
    </row>
    <row r="287" s="2" customFormat="1">
      <c r="A287" s="40"/>
      <c r="B287" s="41"/>
      <c r="C287" s="42"/>
      <c r="D287" s="219" t="s">
        <v>156</v>
      </c>
      <c r="E287" s="42"/>
      <c r="F287" s="220" t="s">
        <v>527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156</v>
      </c>
      <c r="AU287" s="18" t="s">
        <v>87</v>
      </c>
    </row>
    <row r="288" s="13" customFormat="1">
      <c r="A288" s="13"/>
      <c r="B288" s="224"/>
      <c r="C288" s="225"/>
      <c r="D288" s="226" t="s">
        <v>158</v>
      </c>
      <c r="E288" s="225"/>
      <c r="F288" s="228" t="s">
        <v>528</v>
      </c>
      <c r="G288" s="225"/>
      <c r="H288" s="229">
        <v>118.97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158</v>
      </c>
      <c r="AU288" s="235" t="s">
        <v>87</v>
      </c>
      <c r="AV288" s="13" t="s">
        <v>87</v>
      </c>
      <c r="AW288" s="13" t="s">
        <v>4</v>
      </c>
      <c r="AX288" s="13" t="s">
        <v>85</v>
      </c>
      <c r="AY288" s="235" t="s">
        <v>147</v>
      </c>
    </row>
    <row r="289" s="2" customFormat="1" ht="44.25" customHeight="1">
      <c r="A289" s="40"/>
      <c r="B289" s="41"/>
      <c r="C289" s="206" t="s">
        <v>529</v>
      </c>
      <c r="D289" s="206" t="s">
        <v>149</v>
      </c>
      <c r="E289" s="207" t="s">
        <v>530</v>
      </c>
      <c r="F289" s="208" t="s">
        <v>531</v>
      </c>
      <c r="G289" s="209" t="s">
        <v>195</v>
      </c>
      <c r="H289" s="210">
        <v>11.897</v>
      </c>
      <c r="I289" s="211"/>
      <c r="J289" s="212">
        <f>ROUND(I289*H289,2)</f>
        <v>0</v>
      </c>
      <c r="K289" s="208" t="s">
        <v>153</v>
      </c>
      <c r="L289" s="46"/>
      <c r="M289" s="213" t="s">
        <v>32</v>
      </c>
      <c r="N289" s="214" t="s">
        <v>48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154</v>
      </c>
      <c r="AT289" s="217" t="s">
        <v>149</v>
      </c>
      <c r="AU289" s="217" t="s">
        <v>87</v>
      </c>
      <c r="AY289" s="18" t="s">
        <v>147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85</v>
      </c>
      <c r="BK289" s="218">
        <f>ROUND(I289*H289,2)</f>
        <v>0</v>
      </c>
      <c r="BL289" s="18" t="s">
        <v>154</v>
      </c>
      <c r="BM289" s="217" t="s">
        <v>532</v>
      </c>
    </row>
    <row r="290" s="2" customFormat="1">
      <c r="A290" s="40"/>
      <c r="B290" s="41"/>
      <c r="C290" s="42"/>
      <c r="D290" s="219" t="s">
        <v>156</v>
      </c>
      <c r="E290" s="42"/>
      <c r="F290" s="220" t="s">
        <v>533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156</v>
      </c>
      <c r="AU290" s="18" t="s">
        <v>87</v>
      </c>
    </row>
    <row r="291" s="12" customFormat="1" ht="22.8" customHeight="1">
      <c r="A291" s="12"/>
      <c r="B291" s="190"/>
      <c r="C291" s="191"/>
      <c r="D291" s="192" t="s">
        <v>76</v>
      </c>
      <c r="E291" s="204" t="s">
        <v>534</v>
      </c>
      <c r="F291" s="204" t="s">
        <v>535</v>
      </c>
      <c r="G291" s="191"/>
      <c r="H291" s="191"/>
      <c r="I291" s="194"/>
      <c r="J291" s="205">
        <f>BK291</f>
        <v>0</v>
      </c>
      <c r="K291" s="191"/>
      <c r="L291" s="196"/>
      <c r="M291" s="197"/>
      <c r="N291" s="198"/>
      <c r="O291" s="198"/>
      <c r="P291" s="199">
        <f>SUM(P292:P293)</f>
        <v>0</v>
      </c>
      <c r="Q291" s="198"/>
      <c r="R291" s="199">
        <f>SUM(R292:R293)</f>
        <v>0</v>
      </c>
      <c r="S291" s="198"/>
      <c r="T291" s="200">
        <f>SUM(T292:T293)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1" t="s">
        <v>85</v>
      </c>
      <c r="AT291" s="202" t="s">
        <v>76</v>
      </c>
      <c r="AU291" s="202" t="s">
        <v>85</v>
      </c>
      <c r="AY291" s="201" t="s">
        <v>147</v>
      </c>
      <c r="BK291" s="203">
        <f>SUM(BK292:BK293)</f>
        <v>0</v>
      </c>
    </row>
    <row r="292" s="2" customFormat="1" ht="55.5" customHeight="1">
      <c r="A292" s="40"/>
      <c r="B292" s="41"/>
      <c r="C292" s="206" t="s">
        <v>536</v>
      </c>
      <c r="D292" s="206" t="s">
        <v>149</v>
      </c>
      <c r="E292" s="207" t="s">
        <v>537</v>
      </c>
      <c r="F292" s="208" t="s">
        <v>538</v>
      </c>
      <c r="G292" s="209" t="s">
        <v>195</v>
      </c>
      <c r="H292" s="210">
        <v>50.780999999999999</v>
      </c>
      <c r="I292" s="211"/>
      <c r="J292" s="212">
        <f>ROUND(I292*H292,2)</f>
        <v>0</v>
      </c>
      <c r="K292" s="208" t="s">
        <v>153</v>
      </c>
      <c r="L292" s="46"/>
      <c r="M292" s="213" t="s">
        <v>32</v>
      </c>
      <c r="N292" s="214" t="s">
        <v>48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154</v>
      </c>
      <c r="AT292" s="217" t="s">
        <v>149</v>
      </c>
      <c r="AU292" s="217" t="s">
        <v>87</v>
      </c>
      <c r="AY292" s="18" t="s">
        <v>147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85</v>
      </c>
      <c r="BK292" s="218">
        <f>ROUND(I292*H292,2)</f>
        <v>0</v>
      </c>
      <c r="BL292" s="18" t="s">
        <v>154</v>
      </c>
      <c r="BM292" s="217" t="s">
        <v>539</v>
      </c>
    </row>
    <row r="293" s="2" customFormat="1">
      <c r="A293" s="40"/>
      <c r="B293" s="41"/>
      <c r="C293" s="42"/>
      <c r="D293" s="219" t="s">
        <v>156</v>
      </c>
      <c r="E293" s="42"/>
      <c r="F293" s="220" t="s">
        <v>540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156</v>
      </c>
      <c r="AU293" s="18" t="s">
        <v>87</v>
      </c>
    </row>
    <row r="294" s="12" customFormat="1" ht="25.92" customHeight="1">
      <c r="A294" s="12"/>
      <c r="B294" s="190"/>
      <c r="C294" s="191"/>
      <c r="D294" s="192" t="s">
        <v>76</v>
      </c>
      <c r="E294" s="193" t="s">
        <v>541</v>
      </c>
      <c r="F294" s="193" t="s">
        <v>542</v>
      </c>
      <c r="G294" s="191"/>
      <c r="H294" s="191"/>
      <c r="I294" s="194"/>
      <c r="J294" s="195">
        <f>BK294</f>
        <v>0</v>
      </c>
      <c r="K294" s="191"/>
      <c r="L294" s="196"/>
      <c r="M294" s="197"/>
      <c r="N294" s="198"/>
      <c r="O294" s="198"/>
      <c r="P294" s="199">
        <f>P295+P316+P356+P378+P388+P395+P411+P466+P481+P531+P552+P573+P599</f>
        <v>0</v>
      </c>
      <c r="Q294" s="198"/>
      <c r="R294" s="199">
        <f>R295+R316+R356+R378+R388+R395+R411+R466+R481+R531+R552+R573+R599</f>
        <v>4.6622906999999998</v>
      </c>
      <c r="S294" s="198"/>
      <c r="T294" s="200">
        <f>T295+T316+T356+T378+T388+T395+T411+T466+T481+T531+T552+T573+T599</f>
        <v>0.64161859999999993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1" t="s">
        <v>87</v>
      </c>
      <c r="AT294" s="202" t="s">
        <v>76</v>
      </c>
      <c r="AU294" s="202" t="s">
        <v>77</v>
      </c>
      <c r="AY294" s="201" t="s">
        <v>147</v>
      </c>
      <c r="BK294" s="203">
        <f>BK295+BK316+BK356+BK378+BK388+BK395+BK411+BK466+BK481+BK531+BK552+BK573+BK599</f>
        <v>0</v>
      </c>
    </row>
    <row r="295" s="12" customFormat="1" ht="22.8" customHeight="1">
      <c r="A295" s="12"/>
      <c r="B295" s="190"/>
      <c r="C295" s="191"/>
      <c r="D295" s="192" t="s">
        <v>76</v>
      </c>
      <c r="E295" s="204" t="s">
        <v>543</v>
      </c>
      <c r="F295" s="204" t="s">
        <v>544</v>
      </c>
      <c r="G295" s="191"/>
      <c r="H295" s="191"/>
      <c r="I295" s="194"/>
      <c r="J295" s="205">
        <f>BK295</f>
        <v>0</v>
      </c>
      <c r="K295" s="191"/>
      <c r="L295" s="196"/>
      <c r="M295" s="197"/>
      <c r="N295" s="198"/>
      <c r="O295" s="198"/>
      <c r="P295" s="199">
        <f>SUM(P296:P315)</f>
        <v>0</v>
      </c>
      <c r="Q295" s="198"/>
      <c r="R295" s="199">
        <f>SUM(R296:R315)</f>
        <v>0.19096730000000001</v>
      </c>
      <c r="S295" s="198"/>
      <c r="T295" s="200">
        <f>SUM(T296:T315)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1" t="s">
        <v>87</v>
      </c>
      <c r="AT295" s="202" t="s">
        <v>76</v>
      </c>
      <c r="AU295" s="202" t="s">
        <v>85</v>
      </c>
      <c r="AY295" s="201" t="s">
        <v>147</v>
      </c>
      <c r="BK295" s="203">
        <f>SUM(BK296:BK315)</f>
        <v>0</v>
      </c>
    </row>
    <row r="296" s="2" customFormat="1" ht="37.8" customHeight="1">
      <c r="A296" s="40"/>
      <c r="B296" s="41"/>
      <c r="C296" s="206" t="s">
        <v>545</v>
      </c>
      <c r="D296" s="206" t="s">
        <v>149</v>
      </c>
      <c r="E296" s="207" t="s">
        <v>546</v>
      </c>
      <c r="F296" s="208" t="s">
        <v>547</v>
      </c>
      <c r="G296" s="209" t="s">
        <v>170</v>
      </c>
      <c r="H296" s="210">
        <v>18.597000000000001</v>
      </c>
      <c r="I296" s="211"/>
      <c r="J296" s="212">
        <f>ROUND(I296*H296,2)</f>
        <v>0</v>
      </c>
      <c r="K296" s="208" t="s">
        <v>153</v>
      </c>
      <c r="L296" s="46"/>
      <c r="M296" s="213" t="s">
        <v>32</v>
      </c>
      <c r="N296" s="214" t="s">
        <v>48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245</v>
      </c>
      <c r="AT296" s="217" t="s">
        <v>149</v>
      </c>
      <c r="AU296" s="217" t="s">
        <v>87</v>
      </c>
      <c r="AY296" s="18" t="s">
        <v>147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85</v>
      </c>
      <c r="BK296" s="218">
        <f>ROUND(I296*H296,2)</f>
        <v>0</v>
      </c>
      <c r="BL296" s="18" t="s">
        <v>245</v>
      </c>
      <c r="BM296" s="217" t="s">
        <v>548</v>
      </c>
    </row>
    <row r="297" s="2" customFormat="1">
      <c r="A297" s="40"/>
      <c r="B297" s="41"/>
      <c r="C297" s="42"/>
      <c r="D297" s="219" t="s">
        <v>156</v>
      </c>
      <c r="E297" s="42"/>
      <c r="F297" s="220" t="s">
        <v>549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156</v>
      </c>
      <c r="AU297" s="18" t="s">
        <v>87</v>
      </c>
    </row>
    <row r="298" s="13" customFormat="1">
      <c r="A298" s="13"/>
      <c r="B298" s="224"/>
      <c r="C298" s="225"/>
      <c r="D298" s="226" t="s">
        <v>158</v>
      </c>
      <c r="E298" s="227" t="s">
        <v>32</v>
      </c>
      <c r="F298" s="228" t="s">
        <v>550</v>
      </c>
      <c r="G298" s="225"/>
      <c r="H298" s="229">
        <v>18.597000000000001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158</v>
      </c>
      <c r="AU298" s="235" t="s">
        <v>87</v>
      </c>
      <c r="AV298" s="13" t="s">
        <v>87</v>
      </c>
      <c r="AW298" s="13" t="s">
        <v>38</v>
      </c>
      <c r="AX298" s="13" t="s">
        <v>85</v>
      </c>
      <c r="AY298" s="235" t="s">
        <v>147</v>
      </c>
    </row>
    <row r="299" s="2" customFormat="1" ht="16.5" customHeight="1">
      <c r="A299" s="40"/>
      <c r="B299" s="41"/>
      <c r="C299" s="247" t="s">
        <v>551</v>
      </c>
      <c r="D299" s="247" t="s">
        <v>213</v>
      </c>
      <c r="E299" s="248" t="s">
        <v>552</v>
      </c>
      <c r="F299" s="249" t="s">
        <v>553</v>
      </c>
      <c r="G299" s="250" t="s">
        <v>195</v>
      </c>
      <c r="H299" s="251">
        <v>0.0060000000000000001</v>
      </c>
      <c r="I299" s="252"/>
      <c r="J299" s="253">
        <f>ROUND(I299*H299,2)</f>
        <v>0</v>
      </c>
      <c r="K299" s="249" t="s">
        <v>153</v>
      </c>
      <c r="L299" s="254"/>
      <c r="M299" s="255" t="s">
        <v>32</v>
      </c>
      <c r="N299" s="256" t="s">
        <v>48</v>
      </c>
      <c r="O299" s="86"/>
      <c r="P299" s="215">
        <f>O299*H299</f>
        <v>0</v>
      </c>
      <c r="Q299" s="215">
        <v>1</v>
      </c>
      <c r="R299" s="215">
        <f>Q299*H299</f>
        <v>0.0060000000000000001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340</v>
      </c>
      <c r="AT299" s="217" t="s">
        <v>213</v>
      </c>
      <c r="AU299" s="217" t="s">
        <v>87</v>
      </c>
      <c r="AY299" s="18" t="s">
        <v>147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8" t="s">
        <v>85</v>
      </c>
      <c r="BK299" s="218">
        <f>ROUND(I299*H299,2)</f>
        <v>0</v>
      </c>
      <c r="BL299" s="18" t="s">
        <v>245</v>
      </c>
      <c r="BM299" s="217" t="s">
        <v>554</v>
      </c>
    </row>
    <row r="300" s="13" customFormat="1">
      <c r="A300" s="13"/>
      <c r="B300" s="224"/>
      <c r="C300" s="225"/>
      <c r="D300" s="226" t="s">
        <v>158</v>
      </c>
      <c r="E300" s="225"/>
      <c r="F300" s="228" t="s">
        <v>555</v>
      </c>
      <c r="G300" s="225"/>
      <c r="H300" s="229">
        <v>0.0060000000000000001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158</v>
      </c>
      <c r="AU300" s="235" t="s">
        <v>87</v>
      </c>
      <c r="AV300" s="13" t="s">
        <v>87</v>
      </c>
      <c r="AW300" s="13" t="s">
        <v>4</v>
      </c>
      <c r="AX300" s="13" t="s">
        <v>85</v>
      </c>
      <c r="AY300" s="235" t="s">
        <v>147</v>
      </c>
    </row>
    <row r="301" s="2" customFormat="1" ht="24.15" customHeight="1">
      <c r="A301" s="40"/>
      <c r="B301" s="41"/>
      <c r="C301" s="206" t="s">
        <v>556</v>
      </c>
      <c r="D301" s="206" t="s">
        <v>149</v>
      </c>
      <c r="E301" s="207" t="s">
        <v>557</v>
      </c>
      <c r="F301" s="208" t="s">
        <v>558</v>
      </c>
      <c r="G301" s="209" t="s">
        <v>170</v>
      </c>
      <c r="H301" s="210">
        <v>18.597000000000001</v>
      </c>
      <c r="I301" s="211"/>
      <c r="J301" s="212">
        <f>ROUND(I301*H301,2)</f>
        <v>0</v>
      </c>
      <c r="K301" s="208" t="s">
        <v>153</v>
      </c>
      <c r="L301" s="46"/>
      <c r="M301" s="213" t="s">
        <v>32</v>
      </c>
      <c r="N301" s="214" t="s">
        <v>48</v>
      </c>
      <c r="O301" s="86"/>
      <c r="P301" s="215">
        <f>O301*H301</f>
        <v>0</v>
      </c>
      <c r="Q301" s="215">
        <v>0.00040000000000000002</v>
      </c>
      <c r="R301" s="215">
        <f>Q301*H301</f>
        <v>0.0074388000000000006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245</v>
      </c>
      <c r="AT301" s="217" t="s">
        <v>149</v>
      </c>
      <c r="AU301" s="217" t="s">
        <v>87</v>
      </c>
      <c r="AY301" s="18" t="s">
        <v>147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8" t="s">
        <v>85</v>
      </c>
      <c r="BK301" s="218">
        <f>ROUND(I301*H301,2)</f>
        <v>0</v>
      </c>
      <c r="BL301" s="18" t="s">
        <v>245</v>
      </c>
      <c r="BM301" s="217" t="s">
        <v>559</v>
      </c>
    </row>
    <row r="302" s="2" customFormat="1">
      <c r="A302" s="40"/>
      <c r="B302" s="41"/>
      <c r="C302" s="42"/>
      <c r="D302" s="219" t="s">
        <v>156</v>
      </c>
      <c r="E302" s="42"/>
      <c r="F302" s="220" t="s">
        <v>560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156</v>
      </c>
      <c r="AU302" s="18" t="s">
        <v>87</v>
      </c>
    </row>
    <row r="303" s="13" customFormat="1">
      <c r="A303" s="13"/>
      <c r="B303" s="224"/>
      <c r="C303" s="225"/>
      <c r="D303" s="226" t="s">
        <v>158</v>
      </c>
      <c r="E303" s="227" t="s">
        <v>32</v>
      </c>
      <c r="F303" s="228" t="s">
        <v>550</v>
      </c>
      <c r="G303" s="225"/>
      <c r="H303" s="229">
        <v>18.597000000000001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158</v>
      </c>
      <c r="AU303" s="235" t="s">
        <v>87</v>
      </c>
      <c r="AV303" s="13" t="s">
        <v>87</v>
      </c>
      <c r="AW303" s="13" t="s">
        <v>38</v>
      </c>
      <c r="AX303" s="13" t="s">
        <v>85</v>
      </c>
      <c r="AY303" s="235" t="s">
        <v>147</v>
      </c>
    </row>
    <row r="304" s="2" customFormat="1" ht="49.05" customHeight="1">
      <c r="A304" s="40"/>
      <c r="B304" s="41"/>
      <c r="C304" s="247" t="s">
        <v>561</v>
      </c>
      <c r="D304" s="247" t="s">
        <v>213</v>
      </c>
      <c r="E304" s="248" t="s">
        <v>562</v>
      </c>
      <c r="F304" s="249" t="s">
        <v>563</v>
      </c>
      <c r="G304" s="250" t="s">
        <v>170</v>
      </c>
      <c r="H304" s="251">
        <v>32.777000000000001</v>
      </c>
      <c r="I304" s="252"/>
      <c r="J304" s="253">
        <f>ROUND(I304*H304,2)</f>
        <v>0</v>
      </c>
      <c r="K304" s="249" t="s">
        <v>153</v>
      </c>
      <c r="L304" s="254"/>
      <c r="M304" s="255" t="s">
        <v>32</v>
      </c>
      <c r="N304" s="256" t="s">
        <v>48</v>
      </c>
      <c r="O304" s="86"/>
      <c r="P304" s="215">
        <f>O304*H304</f>
        <v>0</v>
      </c>
      <c r="Q304" s="215">
        <v>0.0053</v>
      </c>
      <c r="R304" s="215">
        <f>Q304*H304</f>
        <v>0.17371810000000001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340</v>
      </c>
      <c r="AT304" s="217" t="s">
        <v>213</v>
      </c>
      <c r="AU304" s="217" t="s">
        <v>87</v>
      </c>
      <c r="AY304" s="18" t="s">
        <v>147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8" t="s">
        <v>85</v>
      </c>
      <c r="BK304" s="218">
        <f>ROUND(I304*H304,2)</f>
        <v>0</v>
      </c>
      <c r="BL304" s="18" t="s">
        <v>245</v>
      </c>
      <c r="BM304" s="217" t="s">
        <v>564</v>
      </c>
    </row>
    <row r="305" s="13" customFormat="1">
      <c r="A305" s="13"/>
      <c r="B305" s="224"/>
      <c r="C305" s="225"/>
      <c r="D305" s="226" t="s">
        <v>158</v>
      </c>
      <c r="E305" s="227" t="s">
        <v>32</v>
      </c>
      <c r="F305" s="228" t="s">
        <v>565</v>
      </c>
      <c r="G305" s="225"/>
      <c r="H305" s="229">
        <v>18.597000000000001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158</v>
      </c>
      <c r="AU305" s="235" t="s">
        <v>87</v>
      </c>
      <c r="AV305" s="13" t="s">
        <v>87</v>
      </c>
      <c r="AW305" s="13" t="s">
        <v>38</v>
      </c>
      <c r="AX305" s="13" t="s">
        <v>77</v>
      </c>
      <c r="AY305" s="235" t="s">
        <v>147</v>
      </c>
    </row>
    <row r="306" s="13" customFormat="1">
      <c r="A306" s="13"/>
      <c r="B306" s="224"/>
      <c r="C306" s="225"/>
      <c r="D306" s="226" t="s">
        <v>158</v>
      </c>
      <c r="E306" s="227" t="s">
        <v>32</v>
      </c>
      <c r="F306" s="228" t="s">
        <v>566</v>
      </c>
      <c r="G306" s="225"/>
      <c r="H306" s="229">
        <v>9.5259999999999998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158</v>
      </c>
      <c r="AU306" s="235" t="s">
        <v>87</v>
      </c>
      <c r="AV306" s="13" t="s">
        <v>87</v>
      </c>
      <c r="AW306" s="13" t="s">
        <v>38</v>
      </c>
      <c r="AX306" s="13" t="s">
        <v>77</v>
      </c>
      <c r="AY306" s="235" t="s">
        <v>147</v>
      </c>
    </row>
    <row r="307" s="14" customFormat="1">
      <c r="A307" s="14"/>
      <c r="B307" s="236"/>
      <c r="C307" s="237"/>
      <c r="D307" s="226" t="s">
        <v>158</v>
      </c>
      <c r="E307" s="238" t="s">
        <v>32</v>
      </c>
      <c r="F307" s="239" t="s">
        <v>161</v>
      </c>
      <c r="G307" s="237"/>
      <c r="H307" s="240">
        <v>28.123000000000001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158</v>
      </c>
      <c r="AU307" s="246" t="s">
        <v>87</v>
      </c>
      <c r="AV307" s="14" t="s">
        <v>154</v>
      </c>
      <c r="AW307" s="14" t="s">
        <v>38</v>
      </c>
      <c r="AX307" s="14" t="s">
        <v>85</v>
      </c>
      <c r="AY307" s="246" t="s">
        <v>147</v>
      </c>
    </row>
    <row r="308" s="13" customFormat="1">
      <c r="A308" s="13"/>
      <c r="B308" s="224"/>
      <c r="C308" s="225"/>
      <c r="D308" s="226" t="s">
        <v>158</v>
      </c>
      <c r="E308" s="225"/>
      <c r="F308" s="228" t="s">
        <v>567</v>
      </c>
      <c r="G308" s="225"/>
      <c r="H308" s="229">
        <v>32.777000000000001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158</v>
      </c>
      <c r="AU308" s="235" t="s">
        <v>87</v>
      </c>
      <c r="AV308" s="13" t="s">
        <v>87</v>
      </c>
      <c r="AW308" s="13" t="s">
        <v>4</v>
      </c>
      <c r="AX308" s="13" t="s">
        <v>85</v>
      </c>
      <c r="AY308" s="235" t="s">
        <v>147</v>
      </c>
    </row>
    <row r="309" s="2" customFormat="1" ht="24.15" customHeight="1">
      <c r="A309" s="40"/>
      <c r="B309" s="41"/>
      <c r="C309" s="206" t="s">
        <v>568</v>
      </c>
      <c r="D309" s="206" t="s">
        <v>149</v>
      </c>
      <c r="E309" s="207" t="s">
        <v>569</v>
      </c>
      <c r="F309" s="208" t="s">
        <v>570</v>
      </c>
      <c r="G309" s="209" t="s">
        <v>170</v>
      </c>
      <c r="H309" s="210">
        <v>9.5259999999999998</v>
      </c>
      <c r="I309" s="211"/>
      <c r="J309" s="212">
        <f>ROUND(I309*H309,2)</f>
        <v>0</v>
      </c>
      <c r="K309" s="208" t="s">
        <v>153</v>
      </c>
      <c r="L309" s="46"/>
      <c r="M309" s="213" t="s">
        <v>32</v>
      </c>
      <c r="N309" s="214" t="s">
        <v>48</v>
      </c>
      <c r="O309" s="86"/>
      <c r="P309" s="215">
        <f>O309*H309</f>
        <v>0</v>
      </c>
      <c r="Q309" s="215">
        <v>0.00040000000000000002</v>
      </c>
      <c r="R309" s="215">
        <f>Q309*H309</f>
        <v>0.0038104000000000002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245</v>
      </c>
      <c r="AT309" s="217" t="s">
        <v>149</v>
      </c>
      <c r="AU309" s="217" t="s">
        <v>87</v>
      </c>
      <c r="AY309" s="18" t="s">
        <v>147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8" t="s">
        <v>85</v>
      </c>
      <c r="BK309" s="218">
        <f>ROUND(I309*H309,2)</f>
        <v>0</v>
      </c>
      <c r="BL309" s="18" t="s">
        <v>245</v>
      </c>
      <c r="BM309" s="217" t="s">
        <v>571</v>
      </c>
    </row>
    <row r="310" s="2" customFormat="1">
      <c r="A310" s="40"/>
      <c r="B310" s="41"/>
      <c r="C310" s="42"/>
      <c r="D310" s="219" t="s">
        <v>156</v>
      </c>
      <c r="E310" s="42"/>
      <c r="F310" s="220" t="s">
        <v>572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156</v>
      </c>
      <c r="AU310" s="18" t="s">
        <v>87</v>
      </c>
    </row>
    <row r="311" s="13" customFormat="1">
      <c r="A311" s="13"/>
      <c r="B311" s="224"/>
      <c r="C311" s="225"/>
      <c r="D311" s="226" t="s">
        <v>158</v>
      </c>
      <c r="E311" s="227" t="s">
        <v>32</v>
      </c>
      <c r="F311" s="228" t="s">
        <v>573</v>
      </c>
      <c r="G311" s="225"/>
      <c r="H311" s="229">
        <v>6.0620000000000003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158</v>
      </c>
      <c r="AU311" s="235" t="s">
        <v>87</v>
      </c>
      <c r="AV311" s="13" t="s">
        <v>87</v>
      </c>
      <c r="AW311" s="13" t="s">
        <v>38</v>
      </c>
      <c r="AX311" s="13" t="s">
        <v>77</v>
      </c>
      <c r="AY311" s="235" t="s">
        <v>147</v>
      </c>
    </row>
    <row r="312" s="13" customFormat="1">
      <c r="A312" s="13"/>
      <c r="B312" s="224"/>
      <c r="C312" s="225"/>
      <c r="D312" s="226" t="s">
        <v>158</v>
      </c>
      <c r="E312" s="227" t="s">
        <v>32</v>
      </c>
      <c r="F312" s="228" t="s">
        <v>574</v>
      </c>
      <c r="G312" s="225"/>
      <c r="H312" s="229">
        <v>3.464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158</v>
      </c>
      <c r="AU312" s="235" t="s">
        <v>87</v>
      </c>
      <c r="AV312" s="13" t="s">
        <v>87</v>
      </c>
      <c r="AW312" s="13" t="s">
        <v>38</v>
      </c>
      <c r="AX312" s="13" t="s">
        <v>77</v>
      </c>
      <c r="AY312" s="235" t="s">
        <v>147</v>
      </c>
    </row>
    <row r="313" s="14" customFormat="1">
      <c r="A313" s="14"/>
      <c r="B313" s="236"/>
      <c r="C313" s="237"/>
      <c r="D313" s="226" t="s">
        <v>158</v>
      </c>
      <c r="E313" s="238" t="s">
        <v>32</v>
      </c>
      <c r="F313" s="239" t="s">
        <v>161</v>
      </c>
      <c r="G313" s="237"/>
      <c r="H313" s="240">
        <v>9.5259999999999998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158</v>
      </c>
      <c r="AU313" s="246" t="s">
        <v>87</v>
      </c>
      <c r="AV313" s="14" t="s">
        <v>154</v>
      </c>
      <c r="AW313" s="14" t="s">
        <v>38</v>
      </c>
      <c r="AX313" s="14" t="s">
        <v>85</v>
      </c>
      <c r="AY313" s="246" t="s">
        <v>147</v>
      </c>
    </row>
    <row r="314" s="2" customFormat="1" ht="49.05" customHeight="1">
      <c r="A314" s="40"/>
      <c r="B314" s="41"/>
      <c r="C314" s="206" t="s">
        <v>575</v>
      </c>
      <c r="D314" s="206" t="s">
        <v>149</v>
      </c>
      <c r="E314" s="207" t="s">
        <v>576</v>
      </c>
      <c r="F314" s="208" t="s">
        <v>577</v>
      </c>
      <c r="G314" s="209" t="s">
        <v>195</v>
      </c>
      <c r="H314" s="210">
        <v>0.191</v>
      </c>
      <c r="I314" s="211"/>
      <c r="J314" s="212">
        <f>ROUND(I314*H314,2)</f>
        <v>0</v>
      </c>
      <c r="K314" s="208" t="s">
        <v>153</v>
      </c>
      <c r="L314" s="46"/>
      <c r="M314" s="213" t="s">
        <v>32</v>
      </c>
      <c r="N314" s="214" t="s">
        <v>48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245</v>
      </c>
      <c r="AT314" s="217" t="s">
        <v>149</v>
      </c>
      <c r="AU314" s="217" t="s">
        <v>87</v>
      </c>
      <c r="AY314" s="18" t="s">
        <v>147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8" t="s">
        <v>85</v>
      </c>
      <c r="BK314" s="218">
        <f>ROUND(I314*H314,2)</f>
        <v>0</v>
      </c>
      <c r="BL314" s="18" t="s">
        <v>245</v>
      </c>
      <c r="BM314" s="217" t="s">
        <v>578</v>
      </c>
    </row>
    <row r="315" s="2" customFormat="1">
      <c r="A315" s="40"/>
      <c r="B315" s="41"/>
      <c r="C315" s="42"/>
      <c r="D315" s="219" t="s">
        <v>156</v>
      </c>
      <c r="E315" s="42"/>
      <c r="F315" s="220" t="s">
        <v>579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156</v>
      </c>
      <c r="AU315" s="18" t="s">
        <v>87</v>
      </c>
    </row>
    <row r="316" s="12" customFormat="1" ht="22.8" customHeight="1">
      <c r="A316" s="12"/>
      <c r="B316" s="190"/>
      <c r="C316" s="191"/>
      <c r="D316" s="192" t="s">
        <v>76</v>
      </c>
      <c r="E316" s="204" t="s">
        <v>580</v>
      </c>
      <c r="F316" s="204" t="s">
        <v>581</v>
      </c>
      <c r="G316" s="191"/>
      <c r="H316" s="191"/>
      <c r="I316" s="194"/>
      <c r="J316" s="205">
        <f>BK316</f>
        <v>0</v>
      </c>
      <c r="K316" s="191"/>
      <c r="L316" s="196"/>
      <c r="M316" s="197"/>
      <c r="N316" s="198"/>
      <c r="O316" s="198"/>
      <c r="P316" s="199">
        <f>SUM(P317:P355)</f>
        <v>0</v>
      </c>
      <c r="Q316" s="198"/>
      <c r="R316" s="199">
        <f>SUM(R317:R355)</f>
        <v>0.27703480000000003</v>
      </c>
      <c r="S316" s="198"/>
      <c r="T316" s="200">
        <f>SUM(T317:T355)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1" t="s">
        <v>87</v>
      </c>
      <c r="AT316" s="202" t="s">
        <v>76</v>
      </c>
      <c r="AU316" s="202" t="s">
        <v>85</v>
      </c>
      <c r="AY316" s="201" t="s">
        <v>147</v>
      </c>
      <c r="BK316" s="203">
        <f>SUM(BK317:BK355)</f>
        <v>0</v>
      </c>
    </row>
    <row r="317" s="2" customFormat="1" ht="37.8" customHeight="1">
      <c r="A317" s="40"/>
      <c r="B317" s="41"/>
      <c r="C317" s="206" t="s">
        <v>582</v>
      </c>
      <c r="D317" s="206" t="s">
        <v>149</v>
      </c>
      <c r="E317" s="207" t="s">
        <v>583</v>
      </c>
      <c r="F317" s="208" t="s">
        <v>584</v>
      </c>
      <c r="G317" s="209" t="s">
        <v>170</v>
      </c>
      <c r="H317" s="210">
        <v>17.48</v>
      </c>
      <c r="I317" s="211"/>
      <c r="J317" s="212">
        <f>ROUND(I317*H317,2)</f>
        <v>0</v>
      </c>
      <c r="K317" s="208" t="s">
        <v>153</v>
      </c>
      <c r="L317" s="46"/>
      <c r="M317" s="213" t="s">
        <v>32</v>
      </c>
      <c r="N317" s="214" t="s">
        <v>48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245</v>
      </c>
      <c r="AT317" s="217" t="s">
        <v>149</v>
      </c>
      <c r="AU317" s="217" t="s">
        <v>87</v>
      </c>
      <c r="AY317" s="18" t="s">
        <v>147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8" t="s">
        <v>85</v>
      </c>
      <c r="BK317" s="218">
        <f>ROUND(I317*H317,2)</f>
        <v>0</v>
      </c>
      <c r="BL317" s="18" t="s">
        <v>245</v>
      </c>
      <c r="BM317" s="217" t="s">
        <v>585</v>
      </c>
    </row>
    <row r="318" s="2" customFormat="1">
      <c r="A318" s="40"/>
      <c r="B318" s="41"/>
      <c r="C318" s="42"/>
      <c r="D318" s="219" t="s">
        <v>156</v>
      </c>
      <c r="E318" s="42"/>
      <c r="F318" s="220" t="s">
        <v>586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156</v>
      </c>
      <c r="AU318" s="18" t="s">
        <v>87</v>
      </c>
    </row>
    <row r="319" s="13" customFormat="1">
      <c r="A319" s="13"/>
      <c r="B319" s="224"/>
      <c r="C319" s="225"/>
      <c r="D319" s="226" t="s">
        <v>158</v>
      </c>
      <c r="E319" s="227" t="s">
        <v>32</v>
      </c>
      <c r="F319" s="228" t="s">
        <v>587</v>
      </c>
      <c r="G319" s="225"/>
      <c r="H319" s="229">
        <v>17.48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158</v>
      </c>
      <c r="AU319" s="235" t="s">
        <v>87</v>
      </c>
      <c r="AV319" s="13" t="s">
        <v>87</v>
      </c>
      <c r="AW319" s="13" t="s">
        <v>38</v>
      </c>
      <c r="AX319" s="13" t="s">
        <v>85</v>
      </c>
      <c r="AY319" s="235" t="s">
        <v>147</v>
      </c>
    </row>
    <row r="320" s="2" customFormat="1" ht="16.5" customHeight="1">
      <c r="A320" s="40"/>
      <c r="B320" s="41"/>
      <c r="C320" s="247" t="s">
        <v>588</v>
      </c>
      <c r="D320" s="247" t="s">
        <v>213</v>
      </c>
      <c r="E320" s="248" t="s">
        <v>589</v>
      </c>
      <c r="F320" s="249" t="s">
        <v>590</v>
      </c>
      <c r="G320" s="250" t="s">
        <v>195</v>
      </c>
      <c r="H320" s="251">
        <v>0.017999999999999999</v>
      </c>
      <c r="I320" s="252"/>
      <c r="J320" s="253">
        <f>ROUND(I320*H320,2)</f>
        <v>0</v>
      </c>
      <c r="K320" s="249" t="s">
        <v>153</v>
      </c>
      <c r="L320" s="254"/>
      <c r="M320" s="255" t="s">
        <v>32</v>
      </c>
      <c r="N320" s="256" t="s">
        <v>48</v>
      </c>
      <c r="O320" s="86"/>
      <c r="P320" s="215">
        <f>O320*H320</f>
        <v>0</v>
      </c>
      <c r="Q320" s="215">
        <v>1</v>
      </c>
      <c r="R320" s="215">
        <f>Q320*H320</f>
        <v>0.017999999999999999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340</v>
      </c>
      <c r="AT320" s="217" t="s">
        <v>213</v>
      </c>
      <c r="AU320" s="217" t="s">
        <v>87</v>
      </c>
      <c r="AY320" s="18" t="s">
        <v>147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8" t="s">
        <v>85</v>
      </c>
      <c r="BK320" s="218">
        <f>ROUND(I320*H320,2)</f>
        <v>0</v>
      </c>
      <c r="BL320" s="18" t="s">
        <v>245</v>
      </c>
      <c r="BM320" s="217" t="s">
        <v>591</v>
      </c>
    </row>
    <row r="321" s="13" customFormat="1">
      <c r="A321" s="13"/>
      <c r="B321" s="224"/>
      <c r="C321" s="225"/>
      <c r="D321" s="226" t="s">
        <v>158</v>
      </c>
      <c r="E321" s="225"/>
      <c r="F321" s="228" t="s">
        <v>592</v>
      </c>
      <c r="G321" s="225"/>
      <c r="H321" s="229">
        <v>0.017999999999999999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158</v>
      </c>
      <c r="AU321" s="235" t="s">
        <v>87</v>
      </c>
      <c r="AV321" s="13" t="s">
        <v>87</v>
      </c>
      <c r="AW321" s="13" t="s">
        <v>4</v>
      </c>
      <c r="AX321" s="13" t="s">
        <v>85</v>
      </c>
      <c r="AY321" s="235" t="s">
        <v>147</v>
      </c>
    </row>
    <row r="322" s="2" customFormat="1" ht="33" customHeight="1">
      <c r="A322" s="40"/>
      <c r="B322" s="41"/>
      <c r="C322" s="206" t="s">
        <v>593</v>
      </c>
      <c r="D322" s="206" t="s">
        <v>149</v>
      </c>
      <c r="E322" s="207" t="s">
        <v>594</v>
      </c>
      <c r="F322" s="208" t="s">
        <v>595</v>
      </c>
      <c r="G322" s="209" t="s">
        <v>170</v>
      </c>
      <c r="H322" s="210">
        <v>17.48</v>
      </c>
      <c r="I322" s="211"/>
      <c r="J322" s="212">
        <f>ROUND(I322*H322,2)</f>
        <v>0</v>
      </c>
      <c r="K322" s="208" t="s">
        <v>153</v>
      </c>
      <c r="L322" s="46"/>
      <c r="M322" s="213" t="s">
        <v>32</v>
      </c>
      <c r="N322" s="214" t="s">
        <v>48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245</v>
      </c>
      <c r="AT322" s="217" t="s">
        <v>149</v>
      </c>
      <c r="AU322" s="217" t="s">
        <v>87</v>
      </c>
      <c r="AY322" s="18" t="s">
        <v>147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8" t="s">
        <v>85</v>
      </c>
      <c r="BK322" s="218">
        <f>ROUND(I322*H322,2)</f>
        <v>0</v>
      </c>
      <c r="BL322" s="18" t="s">
        <v>245</v>
      </c>
      <c r="BM322" s="217" t="s">
        <v>596</v>
      </c>
    </row>
    <row r="323" s="2" customFormat="1">
      <c r="A323" s="40"/>
      <c r="B323" s="41"/>
      <c r="C323" s="42"/>
      <c r="D323" s="219" t="s">
        <v>156</v>
      </c>
      <c r="E323" s="42"/>
      <c r="F323" s="220" t="s">
        <v>597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156</v>
      </c>
      <c r="AU323" s="18" t="s">
        <v>87</v>
      </c>
    </row>
    <row r="324" s="2" customFormat="1" ht="49.05" customHeight="1">
      <c r="A324" s="40"/>
      <c r="B324" s="41"/>
      <c r="C324" s="247" t="s">
        <v>598</v>
      </c>
      <c r="D324" s="247" t="s">
        <v>213</v>
      </c>
      <c r="E324" s="248" t="s">
        <v>599</v>
      </c>
      <c r="F324" s="249" t="s">
        <v>600</v>
      </c>
      <c r="G324" s="250" t="s">
        <v>170</v>
      </c>
      <c r="H324" s="251">
        <v>20.373000000000001</v>
      </c>
      <c r="I324" s="252"/>
      <c r="J324" s="253">
        <f>ROUND(I324*H324,2)</f>
        <v>0</v>
      </c>
      <c r="K324" s="249" t="s">
        <v>153</v>
      </c>
      <c r="L324" s="254"/>
      <c r="M324" s="255" t="s">
        <v>32</v>
      </c>
      <c r="N324" s="256" t="s">
        <v>48</v>
      </c>
      <c r="O324" s="86"/>
      <c r="P324" s="215">
        <f>O324*H324</f>
        <v>0</v>
      </c>
      <c r="Q324" s="215">
        <v>0.0041000000000000003</v>
      </c>
      <c r="R324" s="215">
        <f>Q324*H324</f>
        <v>0.083529300000000015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340</v>
      </c>
      <c r="AT324" s="217" t="s">
        <v>213</v>
      </c>
      <c r="AU324" s="217" t="s">
        <v>87</v>
      </c>
      <c r="AY324" s="18" t="s">
        <v>147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8" t="s">
        <v>85</v>
      </c>
      <c r="BK324" s="218">
        <f>ROUND(I324*H324,2)</f>
        <v>0</v>
      </c>
      <c r="BL324" s="18" t="s">
        <v>245</v>
      </c>
      <c r="BM324" s="217" t="s">
        <v>601</v>
      </c>
    </row>
    <row r="325" s="13" customFormat="1">
      <c r="A325" s="13"/>
      <c r="B325" s="224"/>
      <c r="C325" s="225"/>
      <c r="D325" s="226" t="s">
        <v>158</v>
      </c>
      <c r="E325" s="225"/>
      <c r="F325" s="228" t="s">
        <v>602</v>
      </c>
      <c r="G325" s="225"/>
      <c r="H325" s="229">
        <v>20.373000000000001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158</v>
      </c>
      <c r="AU325" s="235" t="s">
        <v>87</v>
      </c>
      <c r="AV325" s="13" t="s">
        <v>87</v>
      </c>
      <c r="AW325" s="13" t="s">
        <v>4</v>
      </c>
      <c r="AX325" s="13" t="s">
        <v>85</v>
      </c>
      <c r="AY325" s="235" t="s">
        <v>147</v>
      </c>
    </row>
    <row r="326" s="2" customFormat="1" ht="24.15" customHeight="1">
      <c r="A326" s="40"/>
      <c r="B326" s="41"/>
      <c r="C326" s="206" t="s">
        <v>603</v>
      </c>
      <c r="D326" s="206" t="s">
        <v>149</v>
      </c>
      <c r="E326" s="207" t="s">
        <v>604</v>
      </c>
      <c r="F326" s="208" t="s">
        <v>605</v>
      </c>
      <c r="G326" s="209" t="s">
        <v>170</v>
      </c>
      <c r="H326" s="210">
        <v>17.48</v>
      </c>
      <c r="I326" s="211"/>
      <c r="J326" s="212">
        <f>ROUND(I326*H326,2)</f>
        <v>0</v>
      </c>
      <c r="K326" s="208" t="s">
        <v>153</v>
      </c>
      <c r="L326" s="46"/>
      <c r="M326" s="213" t="s">
        <v>32</v>
      </c>
      <c r="N326" s="214" t="s">
        <v>48</v>
      </c>
      <c r="O326" s="86"/>
      <c r="P326" s="215">
        <f>O326*H326</f>
        <v>0</v>
      </c>
      <c r="Q326" s="215">
        <v>0.00019000000000000001</v>
      </c>
      <c r="R326" s="215">
        <f>Q326*H326</f>
        <v>0.0033212000000000003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245</v>
      </c>
      <c r="AT326" s="217" t="s">
        <v>149</v>
      </c>
      <c r="AU326" s="217" t="s">
        <v>87</v>
      </c>
      <c r="AY326" s="18" t="s">
        <v>147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8" t="s">
        <v>85</v>
      </c>
      <c r="BK326" s="218">
        <f>ROUND(I326*H326,2)</f>
        <v>0</v>
      </c>
      <c r="BL326" s="18" t="s">
        <v>245</v>
      </c>
      <c r="BM326" s="217" t="s">
        <v>606</v>
      </c>
    </row>
    <row r="327" s="2" customFormat="1">
      <c r="A327" s="40"/>
      <c r="B327" s="41"/>
      <c r="C327" s="42"/>
      <c r="D327" s="219" t="s">
        <v>156</v>
      </c>
      <c r="E327" s="42"/>
      <c r="F327" s="220" t="s">
        <v>607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156</v>
      </c>
      <c r="AU327" s="18" t="s">
        <v>87</v>
      </c>
    </row>
    <row r="328" s="2" customFormat="1" ht="24.15" customHeight="1">
      <c r="A328" s="40"/>
      <c r="B328" s="41"/>
      <c r="C328" s="247" t="s">
        <v>608</v>
      </c>
      <c r="D328" s="247" t="s">
        <v>213</v>
      </c>
      <c r="E328" s="248" t="s">
        <v>609</v>
      </c>
      <c r="F328" s="249" t="s">
        <v>610</v>
      </c>
      <c r="G328" s="250" t="s">
        <v>170</v>
      </c>
      <c r="H328" s="251">
        <v>20.102</v>
      </c>
      <c r="I328" s="252"/>
      <c r="J328" s="253">
        <f>ROUND(I328*H328,2)</f>
        <v>0</v>
      </c>
      <c r="K328" s="249" t="s">
        <v>153</v>
      </c>
      <c r="L328" s="254"/>
      <c r="M328" s="255" t="s">
        <v>32</v>
      </c>
      <c r="N328" s="256" t="s">
        <v>48</v>
      </c>
      <c r="O328" s="86"/>
      <c r="P328" s="215">
        <f>O328*H328</f>
        <v>0</v>
      </c>
      <c r="Q328" s="215">
        <v>0.0022000000000000001</v>
      </c>
      <c r="R328" s="215">
        <f>Q328*H328</f>
        <v>0.044224400000000004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340</v>
      </c>
      <c r="AT328" s="217" t="s">
        <v>213</v>
      </c>
      <c r="AU328" s="217" t="s">
        <v>87</v>
      </c>
      <c r="AY328" s="18" t="s">
        <v>147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8" t="s">
        <v>85</v>
      </c>
      <c r="BK328" s="218">
        <f>ROUND(I328*H328,2)</f>
        <v>0</v>
      </c>
      <c r="BL328" s="18" t="s">
        <v>245</v>
      </c>
      <c r="BM328" s="217" t="s">
        <v>611</v>
      </c>
    </row>
    <row r="329" s="13" customFormat="1">
      <c r="A329" s="13"/>
      <c r="B329" s="224"/>
      <c r="C329" s="225"/>
      <c r="D329" s="226" t="s">
        <v>158</v>
      </c>
      <c r="E329" s="225"/>
      <c r="F329" s="228" t="s">
        <v>612</v>
      </c>
      <c r="G329" s="225"/>
      <c r="H329" s="229">
        <v>20.102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158</v>
      </c>
      <c r="AU329" s="235" t="s">
        <v>87</v>
      </c>
      <c r="AV329" s="13" t="s">
        <v>87</v>
      </c>
      <c r="AW329" s="13" t="s">
        <v>4</v>
      </c>
      <c r="AX329" s="13" t="s">
        <v>85</v>
      </c>
      <c r="AY329" s="235" t="s">
        <v>147</v>
      </c>
    </row>
    <row r="330" s="2" customFormat="1" ht="55.5" customHeight="1">
      <c r="A330" s="40"/>
      <c r="B330" s="41"/>
      <c r="C330" s="206" t="s">
        <v>613</v>
      </c>
      <c r="D330" s="206" t="s">
        <v>149</v>
      </c>
      <c r="E330" s="207" t="s">
        <v>614</v>
      </c>
      <c r="F330" s="208" t="s">
        <v>615</v>
      </c>
      <c r="G330" s="209" t="s">
        <v>248</v>
      </c>
      <c r="H330" s="210">
        <v>32</v>
      </c>
      <c r="I330" s="211"/>
      <c r="J330" s="212">
        <f>ROUND(I330*H330,2)</f>
        <v>0</v>
      </c>
      <c r="K330" s="208" t="s">
        <v>153</v>
      </c>
      <c r="L330" s="46"/>
      <c r="M330" s="213" t="s">
        <v>32</v>
      </c>
      <c r="N330" s="214" t="s">
        <v>48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245</v>
      </c>
      <c r="AT330" s="217" t="s">
        <v>149</v>
      </c>
      <c r="AU330" s="217" t="s">
        <v>87</v>
      </c>
      <c r="AY330" s="18" t="s">
        <v>147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8" t="s">
        <v>85</v>
      </c>
      <c r="BK330" s="218">
        <f>ROUND(I330*H330,2)</f>
        <v>0</v>
      </c>
      <c r="BL330" s="18" t="s">
        <v>245</v>
      </c>
      <c r="BM330" s="217" t="s">
        <v>616</v>
      </c>
    </row>
    <row r="331" s="2" customFormat="1">
      <c r="A331" s="40"/>
      <c r="B331" s="41"/>
      <c r="C331" s="42"/>
      <c r="D331" s="219" t="s">
        <v>156</v>
      </c>
      <c r="E331" s="42"/>
      <c r="F331" s="220" t="s">
        <v>617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156</v>
      </c>
      <c r="AU331" s="18" t="s">
        <v>87</v>
      </c>
    </row>
    <row r="332" s="2" customFormat="1" ht="24.15" customHeight="1">
      <c r="A332" s="40"/>
      <c r="B332" s="41"/>
      <c r="C332" s="247" t="s">
        <v>618</v>
      </c>
      <c r="D332" s="247" t="s">
        <v>213</v>
      </c>
      <c r="E332" s="248" t="s">
        <v>619</v>
      </c>
      <c r="F332" s="249" t="s">
        <v>620</v>
      </c>
      <c r="G332" s="250" t="s">
        <v>248</v>
      </c>
      <c r="H332" s="251">
        <v>33.600000000000001</v>
      </c>
      <c r="I332" s="252"/>
      <c r="J332" s="253">
        <f>ROUND(I332*H332,2)</f>
        <v>0</v>
      </c>
      <c r="K332" s="249" t="s">
        <v>153</v>
      </c>
      <c r="L332" s="254"/>
      <c r="M332" s="255" t="s">
        <v>32</v>
      </c>
      <c r="N332" s="256" t="s">
        <v>48</v>
      </c>
      <c r="O332" s="86"/>
      <c r="P332" s="215">
        <f>O332*H332</f>
        <v>0</v>
      </c>
      <c r="Q332" s="215">
        <v>0.00264</v>
      </c>
      <c r="R332" s="215">
        <f>Q332*H332</f>
        <v>0.088704000000000005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340</v>
      </c>
      <c r="AT332" s="217" t="s">
        <v>213</v>
      </c>
      <c r="AU332" s="217" t="s">
        <v>87</v>
      </c>
      <c r="AY332" s="18" t="s">
        <v>147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8" t="s">
        <v>85</v>
      </c>
      <c r="BK332" s="218">
        <f>ROUND(I332*H332,2)</f>
        <v>0</v>
      </c>
      <c r="BL332" s="18" t="s">
        <v>245</v>
      </c>
      <c r="BM332" s="217" t="s">
        <v>621</v>
      </c>
    </row>
    <row r="333" s="13" customFormat="1">
      <c r="A333" s="13"/>
      <c r="B333" s="224"/>
      <c r="C333" s="225"/>
      <c r="D333" s="226" t="s">
        <v>158</v>
      </c>
      <c r="E333" s="225"/>
      <c r="F333" s="228" t="s">
        <v>622</v>
      </c>
      <c r="G333" s="225"/>
      <c r="H333" s="229">
        <v>33.600000000000001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158</v>
      </c>
      <c r="AU333" s="235" t="s">
        <v>87</v>
      </c>
      <c r="AV333" s="13" t="s">
        <v>87</v>
      </c>
      <c r="AW333" s="13" t="s">
        <v>4</v>
      </c>
      <c r="AX333" s="13" t="s">
        <v>85</v>
      </c>
      <c r="AY333" s="235" t="s">
        <v>147</v>
      </c>
    </row>
    <row r="334" s="2" customFormat="1" ht="33" customHeight="1">
      <c r="A334" s="40"/>
      <c r="B334" s="41"/>
      <c r="C334" s="206" t="s">
        <v>623</v>
      </c>
      <c r="D334" s="206" t="s">
        <v>149</v>
      </c>
      <c r="E334" s="207" t="s">
        <v>624</v>
      </c>
      <c r="F334" s="208" t="s">
        <v>625</v>
      </c>
      <c r="G334" s="209" t="s">
        <v>354</v>
      </c>
      <c r="H334" s="210">
        <v>6.6600000000000001</v>
      </c>
      <c r="I334" s="211"/>
      <c r="J334" s="212">
        <f>ROUND(I334*H334,2)</f>
        <v>0</v>
      </c>
      <c r="K334" s="208" t="s">
        <v>153</v>
      </c>
      <c r="L334" s="46"/>
      <c r="M334" s="213" t="s">
        <v>32</v>
      </c>
      <c r="N334" s="214" t="s">
        <v>48</v>
      </c>
      <c r="O334" s="86"/>
      <c r="P334" s="215">
        <f>O334*H334</f>
        <v>0</v>
      </c>
      <c r="Q334" s="215">
        <v>0.00038000000000000002</v>
      </c>
      <c r="R334" s="215">
        <f>Q334*H334</f>
        <v>0.0025308000000000002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245</v>
      </c>
      <c r="AT334" s="217" t="s">
        <v>149</v>
      </c>
      <c r="AU334" s="217" t="s">
        <v>87</v>
      </c>
      <c r="AY334" s="18" t="s">
        <v>147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8" t="s">
        <v>85</v>
      </c>
      <c r="BK334" s="218">
        <f>ROUND(I334*H334,2)</f>
        <v>0</v>
      </c>
      <c r="BL334" s="18" t="s">
        <v>245</v>
      </c>
      <c r="BM334" s="217" t="s">
        <v>626</v>
      </c>
    </row>
    <row r="335" s="2" customFormat="1">
      <c r="A335" s="40"/>
      <c r="B335" s="41"/>
      <c r="C335" s="42"/>
      <c r="D335" s="219" t="s">
        <v>156</v>
      </c>
      <c r="E335" s="42"/>
      <c r="F335" s="220" t="s">
        <v>627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156</v>
      </c>
      <c r="AU335" s="18" t="s">
        <v>87</v>
      </c>
    </row>
    <row r="336" s="13" customFormat="1">
      <c r="A336" s="13"/>
      <c r="B336" s="224"/>
      <c r="C336" s="225"/>
      <c r="D336" s="226" t="s">
        <v>158</v>
      </c>
      <c r="E336" s="227" t="s">
        <v>32</v>
      </c>
      <c r="F336" s="228" t="s">
        <v>628</v>
      </c>
      <c r="G336" s="225"/>
      <c r="H336" s="229">
        <v>6.6600000000000001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158</v>
      </c>
      <c r="AU336" s="235" t="s">
        <v>87</v>
      </c>
      <c r="AV336" s="13" t="s">
        <v>87</v>
      </c>
      <c r="AW336" s="13" t="s">
        <v>38</v>
      </c>
      <c r="AX336" s="13" t="s">
        <v>85</v>
      </c>
      <c r="AY336" s="235" t="s">
        <v>147</v>
      </c>
    </row>
    <row r="337" s="2" customFormat="1" ht="37.8" customHeight="1">
      <c r="A337" s="40"/>
      <c r="B337" s="41"/>
      <c r="C337" s="206" t="s">
        <v>629</v>
      </c>
      <c r="D337" s="206" t="s">
        <v>149</v>
      </c>
      <c r="E337" s="207" t="s">
        <v>630</v>
      </c>
      <c r="F337" s="208" t="s">
        <v>631</v>
      </c>
      <c r="G337" s="209" t="s">
        <v>170</v>
      </c>
      <c r="H337" s="210">
        <v>17.48</v>
      </c>
      <c r="I337" s="211"/>
      <c r="J337" s="212">
        <f>ROUND(I337*H337,2)</f>
        <v>0</v>
      </c>
      <c r="K337" s="208" t="s">
        <v>153</v>
      </c>
      <c r="L337" s="46"/>
      <c r="M337" s="213" t="s">
        <v>32</v>
      </c>
      <c r="N337" s="214" t="s">
        <v>48</v>
      </c>
      <c r="O337" s="86"/>
      <c r="P337" s="215">
        <f>O337*H337</f>
        <v>0</v>
      </c>
      <c r="Q337" s="215">
        <v>0.00035</v>
      </c>
      <c r="R337" s="215">
        <f>Q337*H337</f>
        <v>0.0061180000000000002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245</v>
      </c>
      <c r="AT337" s="217" t="s">
        <v>149</v>
      </c>
      <c r="AU337" s="217" t="s">
        <v>87</v>
      </c>
      <c r="AY337" s="18" t="s">
        <v>147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8" t="s">
        <v>85</v>
      </c>
      <c r="BK337" s="218">
        <f>ROUND(I337*H337,2)</f>
        <v>0</v>
      </c>
      <c r="BL337" s="18" t="s">
        <v>245</v>
      </c>
      <c r="BM337" s="217" t="s">
        <v>632</v>
      </c>
    </row>
    <row r="338" s="2" customFormat="1">
      <c r="A338" s="40"/>
      <c r="B338" s="41"/>
      <c r="C338" s="42"/>
      <c r="D338" s="219" t="s">
        <v>156</v>
      </c>
      <c r="E338" s="42"/>
      <c r="F338" s="220" t="s">
        <v>633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156</v>
      </c>
      <c r="AU338" s="18" t="s">
        <v>87</v>
      </c>
    </row>
    <row r="339" s="13" customFormat="1">
      <c r="A339" s="13"/>
      <c r="B339" s="224"/>
      <c r="C339" s="225"/>
      <c r="D339" s="226" t="s">
        <v>158</v>
      </c>
      <c r="E339" s="227" t="s">
        <v>32</v>
      </c>
      <c r="F339" s="228" t="s">
        <v>634</v>
      </c>
      <c r="G339" s="225"/>
      <c r="H339" s="229">
        <v>17.48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158</v>
      </c>
      <c r="AU339" s="235" t="s">
        <v>87</v>
      </c>
      <c r="AV339" s="13" t="s">
        <v>87</v>
      </c>
      <c r="AW339" s="13" t="s">
        <v>38</v>
      </c>
      <c r="AX339" s="13" t="s">
        <v>85</v>
      </c>
      <c r="AY339" s="235" t="s">
        <v>147</v>
      </c>
    </row>
    <row r="340" s="2" customFormat="1" ht="37.8" customHeight="1">
      <c r="A340" s="40"/>
      <c r="B340" s="41"/>
      <c r="C340" s="206" t="s">
        <v>635</v>
      </c>
      <c r="D340" s="206" t="s">
        <v>149</v>
      </c>
      <c r="E340" s="207" t="s">
        <v>636</v>
      </c>
      <c r="F340" s="208" t="s">
        <v>637</v>
      </c>
      <c r="G340" s="209" t="s">
        <v>170</v>
      </c>
      <c r="H340" s="210">
        <v>5.04</v>
      </c>
      <c r="I340" s="211"/>
      <c r="J340" s="212">
        <f>ROUND(I340*H340,2)</f>
        <v>0</v>
      </c>
      <c r="K340" s="208" t="s">
        <v>153</v>
      </c>
      <c r="L340" s="46"/>
      <c r="M340" s="213" t="s">
        <v>32</v>
      </c>
      <c r="N340" s="214" t="s">
        <v>48</v>
      </c>
      <c r="O340" s="86"/>
      <c r="P340" s="215">
        <f>O340*H340</f>
        <v>0</v>
      </c>
      <c r="Q340" s="215">
        <v>0.00050000000000000001</v>
      </c>
      <c r="R340" s="215">
        <f>Q340*H340</f>
        <v>0.0025200000000000001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245</v>
      </c>
      <c r="AT340" s="217" t="s">
        <v>149</v>
      </c>
      <c r="AU340" s="217" t="s">
        <v>87</v>
      </c>
      <c r="AY340" s="18" t="s">
        <v>147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8" t="s">
        <v>85</v>
      </c>
      <c r="BK340" s="218">
        <f>ROUND(I340*H340,2)</f>
        <v>0</v>
      </c>
      <c r="BL340" s="18" t="s">
        <v>245</v>
      </c>
      <c r="BM340" s="217" t="s">
        <v>638</v>
      </c>
    </row>
    <row r="341" s="2" customFormat="1">
      <c r="A341" s="40"/>
      <c r="B341" s="41"/>
      <c r="C341" s="42"/>
      <c r="D341" s="219" t="s">
        <v>156</v>
      </c>
      <c r="E341" s="42"/>
      <c r="F341" s="220" t="s">
        <v>639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156</v>
      </c>
      <c r="AU341" s="18" t="s">
        <v>87</v>
      </c>
    </row>
    <row r="342" s="13" customFormat="1">
      <c r="A342" s="13"/>
      <c r="B342" s="224"/>
      <c r="C342" s="225"/>
      <c r="D342" s="226" t="s">
        <v>158</v>
      </c>
      <c r="E342" s="227" t="s">
        <v>32</v>
      </c>
      <c r="F342" s="228" t="s">
        <v>640</v>
      </c>
      <c r="G342" s="225"/>
      <c r="H342" s="229">
        <v>5.04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158</v>
      </c>
      <c r="AU342" s="235" t="s">
        <v>87</v>
      </c>
      <c r="AV342" s="13" t="s">
        <v>87</v>
      </c>
      <c r="AW342" s="13" t="s">
        <v>38</v>
      </c>
      <c r="AX342" s="13" t="s">
        <v>85</v>
      </c>
      <c r="AY342" s="235" t="s">
        <v>147</v>
      </c>
    </row>
    <row r="343" s="2" customFormat="1" ht="24.15" customHeight="1">
      <c r="A343" s="40"/>
      <c r="B343" s="41"/>
      <c r="C343" s="247" t="s">
        <v>641</v>
      </c>
      <c r="D343" s="247" t="s">
        <v>213</v>
      </c>
      <c r="E343" s="248" t="s">
        <v>609</v>
      </c>
      <c r="F343" s="249" t="s">
        <v>610</v>
      </c>
      <c r="G343" s="250" t="s">
        <v>170</v>
      </c>
      <c r="H343" s="251">
        <v>6.048</v>
      </c>
      <c r="I343" s="252"/>
      <c r="J343" s="253">
        <f>ROUND(I343*H343,2)</f>
        <v>0</v>
      </c>
      <c r="K343" s="249" t="s">
        <v>153</v>
      </c>
      <c r="L343" s="254"/>
      <c r="M343" s="255" t="s">
        <v>32</v>
      </c>
      <c r="N343" s="256" t="s">
        <v>48</v>
      </c>
      <c r="O343" s="86"/>
      <c r="P343" s="215">
        <f>O343*H343</f>
        <v>0</v>
      </c>
      <c r="Q343" s="215">
        <v>0.0022000000000000001</v>
      </c>
      <c r="R343" s="215">
        <f>Q343*H343</f>
        <v>0.013305600000000001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340</v>
      </c>
      <c r="AT343" s="217" t="s">
        <v>213</v>
      </c>
      <c r="AU343" s="217" t="s">
        <v>87</v>
      </c>
      <c r="AY343" s="18" t="s">
        <v>147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8" t="s">
        <v>85</v>
      </c>
      <c r="BK343" s="218">
        <f>ROUND(I343*H343,2)</f>
        <v>0</v>
      </c>
      <c r="BL343" s="18" t="s">
        <v>245</v>
      </c>
      <c r="BM343" s="217" t="s">
        <v>642</v>
      </c>
    </row>
    <row r="344" s="13" customFormat="1">
      <c r="A344" s="13"/>
      <c r="B344" s="224"/>
      <c r="C344" s="225"/>
      <c r="D344" s="226" t="s">
        <v>158</v>
      </c>
      <c r="E344" s="225"/>
      <c r="F344" s="228" t="s">
        <v>643</v>
      </c>
      <c r="G344" s="225"/>
      <c r="H344" s="229">
        <v>6.048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158</v>
      </c>
      <c r="AU344" s="235" t="s">
        <v>87</v>
      </c>
      <c r="AV344" s="13" t="s">
        <v>87</v>
      </c>
      <c r="AW344" s="13" t="s">
        <v>4</v>
      </c>
      <c r="AX344" s="13" t="s">
        <v>85</v>
      </c>
      <c r="AY344" s="235" t="s">
        <v>147</v>
      </c>
    </row>
    <row r="345" s="2" customFormat="1" ht="33" customHeight="1">
      <c r="A345" s="40"/>
      <c r="B345" s="41"/>
      <c r="C345" s="206" t="s">
        <v>644</v>
      </c>
      <c r="D345" s="206" t="s">
        <v>149</v>
      </c>
      <c r="E345" s="207" t="s">
        <v>645</v>
      </c>
      <c r="F345" s="208" t="s">
        <v>646</v>
      </c>
      <c r="G345" s="209" t="s">
        <v>354</v>
      </c>
      <c r="H345" s="210">
        <v>4</v>
      </c>
      <c r="I345" s="211"/>
      <c r="J345" s="212">
        <f>ROUND(I345*H345,2)</f>
        <v>0</v>
      </c>
      <c r="K345" s="208" t="s">
        <v>153</v>
      </c>
      <c r="L345" s="46"/>
      <c r="M345" s="213" t="s">
        <v>32</v>
      </c>
      <c r="N345" s="214" t="s">
        <v>48</v>
      </c>
      <c r="O345" s="86"/>
      <c r="P345" s="215">
        <f>O345*H345</f>
        <v>0</v>
      </c>
      <c r="Q345" s="215">
        <v>0.00038000000000000002</v>
      </c>
      <c r="R345" s="215">
        <f>Q345*H345</f>
        <v>0.0015200000000000001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245</v>
      </c>
      <c r="AT345" s="217" t="s">
        <v>149</v>
      </c>
      <c r="AU345" s="217" t="s">
        <v>87</v>
      </c>
      <c r="AY345" s="18" t="s">
        <v>147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8" t="s">
        <v>85</v>
      </c>
      <c r="BK345" s="218">
        <f>ROUND(I345*H345,2)</f>
        <v>0</v>
      </c>
      <c r="BL345" s="18" t="s">
        <v>245</v>
      </c>
      <c r="BM345" s="217" t="s">
        <v>647</v>
      </c>
    </row>
    <row r="346" s="2" customFormat="1">
      <c r="A346" s="40"/>
      <c r="B346" s="41"/>
      <c r="C346" s="42"/>
      <c r="D346" s="219" t="s">
        <v>156</v>
      </c>
      <c r="E346" s="42"/>
      <c r="F346" s="220" t="s">
        <v>648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156</v>
      </c>
      <c r="AU346" s="18" t="s">
        <v>87</v>
      </c>
    </row>
    <row r="347" s="2" customFormat="1" ht="24.15" customHeight="1">
      <c r="A347" s="40"/>
      <c r="B347" s="41"/>
      <c r="C347" s="247" t="s">
        <v>649</v>
      </c>
      <c r="D347" s="247" t="s">
        <v>213</v>
      </c>
      <c r="E347" s="248" t="s">
        <v>650</v>
      </c>
      <c r="F347" s="249" t="s">
        <v>651</v>
      </c>
      <c r="G347" s="250" t="s">
        <v>170</v>
      </c>
      <c r="H347" s="251">
        <v>2.3999999999999999</v>
      </c>
      <c r="I347" s="252"/>
      <c r="J347" s="253">
        <f>ROUND(I347*H347,2)</f>
        <v>0</v>
      </c>
      <c r="K347" s="249" t="s">
        <v>153</v>
      </c>
      <c r="L347" s="254"/>
      <c r="M347" s="255" t="s">
        <v>32</v>
      </c>
      <c r="N347" s="256" t="s">
        <v>48</v>
      </c>
      <c r="O347" s="86"/>
      <c r="P347" s="215">
        <f>O347*H347</f>
        <v>0</v>
      </c>
      <c r="Q347" s="215">
        <v>0.0015200000000000001</v>
      </c>
      <c r="R347" s="215">
        <f>Q347*H347</f>
        <v>0.0036480000000000002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340</v>
      </c>
      <c r="AT347" s="217" t="s">
        <v>213</v>
      </c>
      <c r="AU347" s="217" t="s">
        <v>87</v>
      </c>
      <c r="AY347" s="18" t="s">
        <v>147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8" t="s">
        <v>85</v>
      </c>
      <c r="BK347" s="218">
        <f>ROUND(I347*H347,2)</f>
        <v>0</v>
      </c>
      <c r="BL347" s="18" t="s">
        <v>245</v>
      </c>
      <c r="BM347" s="217" t="s">
        <v>652</v>
      </c>
    </row>
    <row r="348" s="13" customFormat="1">
      <c r="A348" s="13"/>
      <c r="B348" s="224"/>
      <c r="C348" s="225"/>
      <c r="D348" s="226" t="s">
        <v>158</v>
      </c>
      <c r="E348" s="225"/>
      <c r="F348" s="228" t="s">
        <v>653</v>
      </c>
      <c r="G348" s="225"/>
      <c r="H348" s="229">
        <v>2.3999999999999999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158</v>
      </c>
      <c r="AU348" s="235" t="s">
        <v>87</v>
      </c>
      <c r="AV348" s="13" t="s">
        <v>87</v>
      </c>
      <c r="AW348" s="13" t="s">
        <v>4</v>
      </c>
      <c r="AX348" s="13" t="s">
        <v>85</v>
      </c>
      <c r="AY348" s="235" t="s">
        <v>147</v>
      </c>
    </row>
    <row r="349" s="2" customFormat="1" ht="24.15" customHeight="1">
      <c r="A349" s="40"/>
      <c r="B349" s="41"/>
      <c r="C349" s="206" t="s">
        <v>654</v>
      </c>
      <c r="D349" s="206" t="s">
        <v>149</v>
      </c>
      <c r="E349" s="207" t="s">
        <v>655</v>
      </c>
      <c r="F349" s="208" t="s">
        <v>656</v>
      </c>
      <c r="G349" s="209" t="s">
        <v>354</v>
      </c>
      <c r="H349" s="210">
        <v>10.199999999999999</v>
      </c>
      <c r="I349" s="211"/>
      <c r="J349" s="212">
        <f>ROUND(I349*H349,2)</f>
        <v>0</v>
      </c>
      <c r="K349" s="208" t="s">
        <v>153</v>
      </c>
      <c r="L349" s="46"/>
      <c r="M349" s="213" t="s">
        <v>32</v>
      </c>
      <c r="N349" s="214" t="s">
        <v>48</v>
      </c>
      <c r="O349" s="86"/>
      <c r="P349" s="215">
        <f>O349*H349</f>
        <v>0</v>
      </c>
      <c r="Q349" s="215">
        <v>0.00031</v>
      </c>
      <c r="R349" s="215">
        <f>Q349*H349</f>
        <v>0.0031619999999999999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245</v>
      </c>
      <c r="AT349" s="217" t="s">
        <v>149</v>
      </c>
      <c r="AU349" s="217" t="s">
        <v>87</v>
      </c>
      <c r="AY349" s="18" t="s">
        <v>147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8" t="s">
        <v>85</v>
      </c>
      <c r="BK349" s="218">
        <f>ROUND(I349*H349,2)</f>
        <v>0</v>
      </c>
      <c r="BL349" s="18" t="s">
        <v>245</v>
      </c>
      <c r="BM349" s="217" t="s">
        <v>657</v>
      </c>
    </row>
    <row r="350" s="2" customFormat="1">
      <c r="A350" s="40"/>
      <c r="B350" s="41"/>
      <c r="C350" s="42"/>
      <c r="D350" s="219" t="s">
        <v>156</v>
      </c>
      <c r="E350" s="42"/>
      <c r="F350" s="220" t="s">
        <v>658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156</v>
      </c>
      <c r="AU350" s="18" t="s">
        <v>87</v>
      </c>
    </row>
    <row r="351" s="13" customFormat="1">
      <c r="A351" s="13"/>
      <c r="B351" s="224"/>
      <c r="C351" s="225"/>
      <c r="D351" s="226" t="s">
        <v>158</v>
      </c>
      <c r="E351" s="227" t="s">
        <v>32</v>
      </c>
      <c r="F351" s="228" t="s">
        <v>659</v>
      </c>
      <c r="G351" s="225"/>
      <c r="H351" s="229">
        <v>10.199999999999999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158</v>
      </c>
      <c r="AU351" s="235" t="s">
        <v>87</v>
      </c>
      <c r="AV351" s="13" t="s">
        <v>87</v>
      </c>
      <c r="AW351" s="13" t="s">
        <v>38</v>
      </c>
      <c r="AX351" s="13" t="s">
        <v>85</v>
      </c>
      <c r="AY351" s="235" t="s">
        <v>147</v>
      </c>
    </row>
    <row r="352" s="2" customFormat="1" ht="24.15" customHeight="1">
      <c r="A352" s="40"/>
      <c r="B352" s="41"/>
      <c r="C352" s="247" t="s">
        <v>660</v>
      </c>
      <c r="D352" s="247" t="s">
        <v>213</v>
      </c>
      <c r="E352" s="248" t="s">
        <v>661</v>
      </c>
      <c r="F352" s="249" t="s">
        <v>662</v>
      </c>
      <c r="G352" s="250" t="s">
        <v>354</v>
      </c>
      <c r="H352" s="251">
        <v>11.73</v>
      </c>
      <c r="I352" s="252"/>
      <c r="J352" s="253">
        <f>ROUND(I352*H352,2)</f>
        <v>0</v>
      </c>
      <c r="K352" s="249" t="s">
        <v>153</v>
      </c>
      <c r="L352" s="254"/>
      <c r="M352" s="255" t="s">
        <v>32</v>
      </c>
      <c r="N352" s="256" t="s">
        <v>48</v>
      </c>
      <c r="O352" s="86"/>
      <c r="P352" s="215">
        <f>O352*H352</f>
        <v>0</v>
      </c>
      <c r="Q352" s="215">
        <v>0.00055000000000000003</v>
      </c>
      <c r="R352" s="215">
        <f>Q352*H352</f>
        <v>0.0064515000000000006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340</v>
      </c>
      <c r="AT352" s="217" t="s">
        <v>213</v>
      </c>
      <c r="AU352" s="217" t="s">
        <v>87</v>
      </c>
      <c r="AY352" s="18" t="s">
        <v>147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8" t="s">
        <v>85</v>
      </c>
      <c r="BK352" s="218">
        <f>ROUND(I352*H352,2)</f>
        <v>0</v>
      </c>
      <c r="BL352" s="18" t="s">
        <v>245</v>
      </c>
      <c r="BM352" s="217" t="s">
        <v>663</v>
      </c>
    </row>
    <row r="353" s="13" customFormat="1">
      <c r="A353" s="13"/>
      <c r="B353" s="224"/>
      <c r="C353" s="225"/>
      <c r="D353" s="226" t="s">
        <v>158</v>
      </c>
      <c r="E353" s="225"/>
      <c r="F353" s="228" t="s">
        <v>664</v>
      </c>
      <c r="G353" s="225"/>
      <c r="H353" s="229">
        <v>11.73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158</v>
      </c>
      <c r="AU353" s="235" t="s">
        <v>87</v>
      </c>
      <c r="AV353" s="13" t="s">
        <v>87</v>
      </c>
      <c r="AW353" s="13" t="s">
        <v>4</v>
      </c>
      <c r="AX353" s="13" t="s">
        <v>85</v>
      </c>
      <c r="AY353" s="235" t="s">
        <v>147</v>
      </c>
    </row>
    <row r="354" s="2" customFormat="1" ht="49.05" customHeight="1">
      <c r="A354" s="40"/>
      <c r="B354" s="41"/>
      <c r="C354" s="206" t="s">
        <v>665</v>
      </c>
      <c r="D354" s="206" t="s">
        <v>149</v>
      </c>
      <c r="E354" s="207" t="s">
        <v>666</v>
      </c>
      <c r="F354" s="208" t="s">
        <v>667</v>
      </c>
      <c r="G354" s="209" t="s">
        <v>195</v>
      </c>
      <c r="H354" s="210">
        <v>0.27700000000000002</v>
      </c>
      <c r="I354" s="211"/>
      <c r="J354" s="212">
        <f>ROUND(I354*H354,2)</f>
        <v>0</v>
      </c>
      <c r="K354" s="208" t="s">
        <v>153</v>
      </c>
      <c r="L354" s="46"/>
      <c r="M354" s="213" t="s">
        <v>32</v>
      </c>
      <c r="N354" s="214" t="s">
        <v>48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245</v>
      </c>
      <c r="AT354" s="217" t="s">
        <v>149</v>
      </c>
      <c r="AU354" s="217" t="s">
        <v>87</v>
      </c>
      <c r="AY354" s="18" t="s">
        <v>147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8" t="s">
        <v>85</v>
      </c>
      <c r="BK354" s="218">
        <f>ROUND(I354*H354,2)</f>
        <v>0</v>
      </c>
      <c r="BL354" s="18" t="s">
        <v>245</v>
      </c>
      <c r="BM354" s="217" t="s">
        <v>668</v>
      </c>
    </row>
    <row r="355" s="2" customFormat="1">
      <c r="A355" s="40"/>
      <c r="B355" s="41"/>
      <c r="C355" s="42"/>
      <c r="D355" s="219" t="s">
        <v>156</v>
      </c>
      <c r="E355" s="42"/>
      <c r="F355" s="220" t="s">
        <v>669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156</v>
      </c>
      <c r="AU355" s="18" t="s">
        <v>87</v>
      </c>
    </row>
    <row r="356" s="12" customFormat="1" ht="22.8" customHeight="1">
      <c r="A356" s="12"/>
      <c r="B356" s="190"/>
      <c r="C356" s="191"/>
      <c r="D356" s="192" t="s">
        <v>76</v>
      </c>
      <c r="E356" s="204" t="s">
        <v>670</v>
      </c>
      <c r="F356" s="204" t="s">
        <v>671</v>
      </c>
      <c r="G356" s="191"/>
      <c r="H356" s="191"/>
      <c r="I356" s="194"/>
      <c r="J356" s="205">
        <f>BK356</f>
        <v>0</v>
      </c>
      <c r="K356" s="191"/>
      <c r="L356" s="196"/>
      <c r="M356" s="197"/>
      <c r="N356" s="198"/>
      <c r="O356" s="198"/>
      <c r="P356" s="199">
        <f>SUM(P357:P377)</f>
        <v>0</v>
      </c>
      <c r="Q356" s="198"/>
      <c r="R356" s="199">
        <f>SUM(R357:R377)</f>
        <v>0.2528416</v>
      </c>
      <c r="S356" s="198"/>
      <c r="T356" s="200">
        <f>SUM(T357:T377)</f>
        <v>0.012936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1" t="s">
        <v>87</v>
      </c>
      <c r="AT356" s="202" t="s">
        <v>76</v>
      </c>
      <c r="AU356" s="202" t="s">
        <v>85</v>
      </c>
      <c r="AY356" s="201" t="s">
        <v>147</v>
      </c>
      <c r="BK356" s="203">
        <f>SUM(BK357:BK377)</f>
        <v>0</v>
      </c>
    </row>
    <row r="357" s="2" customFormat="1" ht="49.05" customHeight="1">
      <c r="A357" s="40"/>
      <c r="B357" s="41"/>
      <c r="C357" s="206" t="s">
        <v>672</v>
      </c>
      <c r="D357" s="206" t="s">
        <v>149</v>
      </c>
      <c r="E357" s="207" t="s">
        <v>673</v>
      </c>
      <c r="F357" s="208" t="s">
        <v>674</v>
      </c>
      <c r="G357" s="209" t="s">
        <v>170</v>
      </c>
      <c r="H357" s="210">
        <v>9.2400000000000002</v>
      </c>
      <c r="I357" s="211"/>
      <c r="J357" s="212">
        <f>ROUND(I357*H357,2)</f>
        <v>0</v>
      </c>
      <c r="K357" s="208" t="s">
        <v>153</v>
      </c>
      <c r="L357" s="46"/>
      <c r="M357" s="213" t="s">
        <v>32</v>
      </c>
      <c r="N357" s="214" t="s">
        <v>48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0.0014</v>
      </c>
      <c r="T357" s="216">
        <f>S357*H357</f>
        <v>0.012936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245</v>
      </c>
      <c r="AT357" s="217" t="s">
        <v>149</v>
      </c>
      <c r="AU357" s="217" t="s">
        <v>87</v>
      </c>
      <c r="AY357" s="18" t="s">
        <v>147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8" t="s">
        <v>85</v>
      </c>
      <c r="BK357" s="218">
        <f>ROUND(I357*H357,2)</f>
        <v>0</v>
      </c>
      <c r="BL357" s="18" t="s">
        <v>245</v>
      </c>
      <c r="BM357" s="217" t="s">
        <v>675</v>
      </c>
    </row>
    <row r="358" s="2" customFormat="1">
      <c r="A358" s="40"/>
      <c r="B358" s="41"/>
      <c r="C358" s="42"/>
      <c r="D358" s="219" t="s">
        <v>156</v>
      </c>
      <c r="E358" s="42"/>
      <c r="F358" s="220" t="s">
        <v>676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156</v>
      </c>
      <c r="AU358" s="18" t="s">
        <v>87</v>
      </c>
    </row>
    <row r="359" s="13" customFormat="1">
      <c r="A359" s="13"/>
      <c r="B359" s="224"/>
      <c r="C359" s="225"/>
      <c r="D359" s="226" t="s">
        <v>158</v>
      </c>
      <c r="E359" s="227" t="s">
        <v>32</v>
      </c>
      <c r="F359" s="228" t="s">
        <v>677</v>
      </c>
      <c r="G359" s="225"/>
      <c r="H359" s="229">
        <v>9.2400000000000002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158</v>
      </c>
      <c r="AU359" s="235" t="s">
        <v>87</v>
      </c>
      <c r="AV359" s="13" t="s">
        <v>87</v>
      </c>
      <c r="AW359" s="13" t="s">
        <v>38</v>
      </c>
      <c r="AX359" s="13" t="s">
        <v>85</v>
      </c>
      <c r="AY359" s="235" t="s">
        <v>147</v>
      </c>
    </row>
    <row r="360" s="2" customFormat="1" ht="44.25" customHeight="1">
      <c r="A360" s="40"/>
      <c r="B360" s="41"/>
      <c r="C360" s="206" t="s">
        <v>678</v>
      </c>
      <c r="D360" s="206" t="s">
        <v>149</v>
      </c>
      <c r="E360" s="207" t="s">
        <v>679</v>
      </c>
      <c r="F360" s="208" t="s">
        <v>680</v>
      </c>
      <c r="G360" s="209" t="s">
        <v>170</v>
      </c>
      <c r="H360" s="210">
        <v>69.760000000000005</v>
      </c>
      <c r="I360" s="211"/>
      <c r="J360" s="212">
        <f>ROUND(I360*H360,2)</f>
        <v>0</v>
      </c>
      <c r="K360" s="208" t="s">
        <v>153</v>
      </c>
      <c r="L360" s="46"/>
      <c r="M360" s="213" t="s">
        <v>32</v>
      </c>
      <c r="N360" s="214" t="s">
        <v>48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245</v>
      </c>
      <c r="AT360" s="217" t="s">
        <v>149</v>
      </c>
      <c r="AU360" s="217" t="s">
        <v>87</v>
      </c>
      <c r="AY360" s="18" t="s">
        <v>147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8" t="s">
        <v>85</v>
      </c>
      <c r="BK360" s="218">
        <f>ROUND(I360*H360,2)</f>
        <v>0</v>
      </c>
      <c r="BL360" s="18" t="s">
        <v>245</v>
      </c>
      <c r="BM360" s="217" t="s">
        <v>681</v>
      </c>
    </row>
    <row r="361" s="2" customFormat="1">
      <c r="A361" s="40"/>
      <c r="B361" s="41"/>
      <c r="C361" s="42"/>
      <c r="D361" s="219" t="s">
        <v>156</v>
      </c>
      <c r="E361" s="42"/>
      <c r="F361" s="220" t="s">
        <v>682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156</v>
      </c>
      <c r="AU361" s="18" t="s">
        <v>87</v>
      </c>
    </row>
    <row r="362" s="13" customFormat="1">
      <c r="A362" s="13"/>
      <c r="B362" s="224"/>
      <c r="C362" s="225"/>
      <c r="D362" s="226" t="s">
        <v>158</v>
      </c>
      <c r="E362" s="227" t="s">
        <v>32</v>
      </c>
      <c r="F362" s="228" t="s">
        <v>683</v>
      </c>
      <c r="G362" s="225"/>
      <c r="H362" s="229">
        <v>34.960000000000001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158</v>
      </c>
      <c r="AU362" s="235" t="s">
        <v>87</v>
      </c>
      <c r="AV362" s="13" t="s">
        <v>87</v>
      </c>
      <c r="AW362" s="13" t="s">
        <v>38</v>
      </c>
      <c r="AX362" s="13" t="s">
        <v>77</v>
      </c>
      <c r="AY362" s="235" t="s">
        <v>147</v>
      </c>
    </row>
    <row r="363" s="13" customFormat="1">
      <c r="A363" s="13"/>
      <c r="B363" s="224"/>
      <c r="C363" s="225"/>
      <c r="D363" s="226" t="s">
        <v>158</v>
      </c>
      <c r="E363" s="227" t="s">
        <v>32</v>
      </c>
      <c r="F363" s="228" t="s">
        <v>684</v>
      </c>
      <c r="G363" s="225"/>
      <c r="H363" s="229">
        <v>34.799999999999997</v>
      </c>
      <c r="I363" s="230"/>
      <c r="J363" s="225"/>
      <c r="K363" s="225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158</v>
      </c>
      <c r="AU363" s="235" t="s">
        <v>87</v>
      </c>
      <c r="AV363" s="13" t="s">
        <v>87</v>
      </c>
      <c r="AW363" s="13" t="s">
        <v>38</v>
      </c>
      <c r="AX363" s="13" t="s">
        <v>77</v>
      </c>
      <c r="AY363" s="235" t="s">
        <v>147</v>
      </c>
    </row>
    <row r="364" s="14" customFormat="1">
      <c r="A364" s="14"/>
      <c r="B364" s="236"/>
      <c r="C364" s="237"/>
      <c r="D364" s="226" t="s">
        <v>158</v>
      </c>
      <c r="E364" s="238" t="s">
        <v>32</v>
      </c>
      <c r="F364" s="239" t="s">
        <v>161</v>
      </c>
      <c r="G364" s="237"/>
      <c r="H364" s="240">
        <v>69.760000000000005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6" t="s">
        <v>158</v>
      </c>
      <c r="AU364" s="246" t="s">
        <v>87</v>
      </c>
      <c r="AV364" s="14" t="s">
        <v>154</v>
      </c>
      <c r="AW364" s="14" t="s">
        <v>38</v>
      </c>
      <c r="AX364" s="14" t="s">
        <v>85</v>
      </c>
      <c r="AY364" s="246" t="s">
        <v>147</v>
      </c>
    </row>
    <row r="365" s="2" customFormat="1" ht="24.15" customHeight="1">
      <c r="A365" s="40"/>
      <c r="B365" s="41"/>
      <c r="C365" s="247" t="s">
        <v>685</v>
      </c>
      <c r="D365" s="247" t="s">
        <v>213</v>
      </c>
      <c r="E365" s="248" t="s">
        <v>686</v>
      </c>
      <c r="F365" s="249" t="s">
        <v>687</v>
      </c>
      <c r="G365" s="250" t="s">
        <v>170</v>
      </c>
      <c r="H365" s="251">
        <v>36.707999999999998</v>
      </c>
      <c r="I365" s="252"/>
      <c r="J365" s="253">
        <f>ROUND(I365*H365,2)</f>
        <v>0</v>
      </c>
      <c r="K365" s="249" t="s">
        <v>153</v>
      </c>
      <c r="L365" s="254"/>
      <c r="M365" s="255" t="s">
        <v>32</v>
      </c>
      <c r="N365" s="256" t="s">
        <v>48</v>
      </c>
      <c r="O365" s="86"/>
      <c r="P365" s="215">
        <f>O365*H365</f>
        <v>0</v>
      </c>
      <c r="Q365" s="215">
        <v>0.0030000000000000001</v>
      </c>
      <c r="R365" s="215">
        <f>Q365*H365</f>
        <v>0.110124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340</v>
      </c>
      <c r="AT365" s="217" t="s">
        <v>213</v>
      </c>
      <c r="AU365" s="217" t="s">
        <v>87</v>
      </c>
      <c r="AY365" s="18" t="s">
        <v>147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8" t="s">
        <v>85</v>
      </c>
      <c r="BK365" s="218">
        <f>ROUND(I365*H365,2)</f>
        <v>0</v>
      </c>
      <c r="BL365" s="18" t="s">
        <v>245</v>
      </c>
      <c r="BM365" s="217" t="s">
        <v>688</v>
      </c>
    </row>
    <row r="366" s="13" customFormat="1">
      <c r="A366" s="13"/>
      <c r="B366" s="224"/>
      <c r="C366" s="225"/>
      <c r="D366" s="226" t="s">
        <v>158</v>
      </c>
      <c r="E366" s="225"/>
      <c r="F366" s="228" t="s">
        <v>689</v>
      </c>
      <c r="G366" s="225"/>
      <c r="H366" s="229">
        <v>36.707999999999998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158</v>
      </c>
      <c r="AU366" s="235" t="s">
        <v>87</v>
      </c>
      <c r="AV366" s="13" t="s">
        <v>87</v>
      </c>
      <c r="AW366" s="13" t="s">
        <v>4</v>
      </c>
      <c r="AX366" s="13" t="s">
        <v>85</v>
      </c>
      <c r="AY366" s="235" t="s">
        <v>147</v>
      </c>
    </row>
    <row r="367" s="2" customFormat="1" ht="24.15" customHeight="1">
      <c r="A367" s="40"/>
      <c r="B367" s="41"/>
      <c r="C367" s="247" t="s">
        <v>690</v>
      </c>
      <c r="D367" s="247" t="s">
        <v>213</v>
      </c>
      <c r="E367" s="248" t="s">
        <v>691</v>
      </c>
      <c r="F367" s="249" t="s">
        <v>692</v>
      </c>
      <c r="G367" s="250" t="s">
        <v>170</v>
      </c>
      <c r="H367" s="251">
        <v>17.48</v>
      </c>
      <c r="I367" s="252"/>
      <c r="J367" s="253">
        <f>ROUND(I367*H367,2)</f>
        <v>0</v>
      </c>
      <c r="K367" s="249" t="s">
        <v>153</v>
      </c>
      <c r="L367" s="254"/>
      <c r="M367" s="255" t="s">
        <v>32</v>
      </c>
      <c r="N367" s="256" t="s">
        <v>48</v>
      </c>
      <c r="O367" s="86"/>
      <c r="P367" s="215">
        <f>O367*H367</f>
        <v>0</v>
      </c>
      <c r="Q367" s="215">
        <v>0.0041000000000000003</v>
      </c>
      <c r="R367" s="215">
        <f>Q367*H367</f>
        <v>0.071668000000000009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340</v>
      </c>
      <c r="AT367" s="217" t="s">
        <v>213</v>
      </c>
      <c r="AU367" s="217" t="s">
        <v>87</v>
      </c>
      <c r="AY367" s="18" t="s">
        <v>147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8" t="s">
        <v>85</v>
      </c>
      <c r="BK367" s="218">
        <f>ROUND(I367*H367,2)</f>
        <v>0</v>
      </c>
      <c r="BL367" s="18" t="s">
        <v>245</v>
      </c>
      <c r="BM367" s="217" t="s">
        <v>693</v>
      </c>
    </row>
    <row r="368" s="13" customFormat="1">
      <c r="A368" s="13"/>
      <c r="B368" s="224"/>
      <c r="C368" s="225"/>
      <c r="D368" s="226" t="s">
        <v>158</v>
      </c>
      <c r="E368" s="227" t="s">
        <v>32</v>
      </c>
      <c r="F368" s="228" t="s">
        <v>634</v>
      </c>
      <c r="G368" s="225"/>
      <c r="H368" s="229">
        <v>17.48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158</v>
      </c>
      <c r="AU368" s="235" t="s">
        <v>87</v>
      </c>
      <c r="AV368" s="13" t="s">
        <v>87</v>
      </c>
      <c r="AW368" s="13" t="s">
        <v>38</v>
      </c>
      <c r="AX368" s="13" t="s">
        <v>85</v>
      </c>
      <c r="AY368" s="235" t="s">
        <v>147</v>
      </c>
    </row>
    <row r="369" s="2" customFormat="1" ht="16.5" customHeight="1">
      <c r="A369" s="40"/>
      <c r="B369" s="41"/>
      <c r="C369" s="247" t="s">
        <v>694</v>
      </c>
      <c r="D369" s="247" t="s">
        <v>213</v>
      </c>
      <c r="E369" s="248" t="s">
        <v>695</v>
      </c>
      <c r="F369" s="249" t="s">
        <v>696</v>
      </c>
      <c r="G369" s="250" t="s">
        <v>152</v>
      </c>
      <c r="H369" s="251">
        <v>1.224</v>
      </c>
      <c r="I369" s="252"/>
      <c r="J369" s="253">
        <f>ROUND(I369*H369,2)</f>
        <v>0</v>
      </c>
      <c r="K369" s="249" t="s">
        <v>153</v>
      </c>
      <c r="L369" s="254"/>
      <c r="M369" s="255" t="s">
        <v>32</v>
      </c>
      <c r="N369" s="256" t="s">
        <v>48</v>
      </c>
      <c r="O369" s="86"/>
      <c r="P369" s="215">
        <f>O369*H369</f>
        <v>0</v>
      </c>
      <c r="Q369" s="215">
        <v>0.02</v>
      </c>
      <c r="R369" s="215">
        <f>Q369*H369</f>
        <v>0.024480000000000002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340</v>
      </c>
      <c r="AT369" s="217" t="s">
        <v>213</v>
      </c>
      <c r="AU369" s="217" t="s">
        <v>87</v>
      </c>
      <c r="AY369" s="18" t="s">
        <v>147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8" t="s">
        <v>85</v>
      </c>
      <c r="BK369" s="218">
        <f>ROUND(I369*H369,2)</f>
        <v>0</v>
      </c>
      <c r="BL369" s="18" t="s">
        <v>245</v>
      </c>
      <c r="BM369" s="217" t="s">
        <v>697</v>
      </c>
    </row>
    <row r="370" s="13" customFormat="1">
      <c r="A370" s="13"/>
      <c r="B370" s="224"/>
      <c r="C370" s="225"/>
      <c r="D370" s="226" t="s">
        <v>158</v>
      </c>
      <c r="E370" s="227" t="s">
        <v>32</v>
      </c>
      <c r="F370" s="228" t="s">
        <v>698</v>
      </c>
      <c r="G370" s="225"/>
      <c r="H370" s="229">
        <v>1.224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158</v>
      </c>
      <c r="AU370" s="235" t="s">
        <v>87</v>
      </c>
      <c r="AV370" s="13" t="s">
        <v>87</v>
      </c>
      <c r="AW370" s="13" t="s">
        <v>38</v>
      </c>
      <c r="AX370" s="13" t="s">
        <v>85</v>
      </c>
      <c r="AY370" s="235" t="s">
        <v>147</v>
      </c>
    </row>
    <row r="371" s="2" customFormat="1" ht="44.25" customHeight="1">
      <c r="A371" s="40"/>
      <c r="B371" s="41"/>
      <c r="C371" s="206" t="s">
        <v>699</v>
      </c>
      <c r="D371" s="206" t="s">
        <v>149</v>
      </c>
      <c r="E371" s="207" t="s">
        <v>679</v>
      </c>
      <c r="F371" s="208" t="s">
        <v>680</v>
      </c>
      <c r="G371" s="209" t="s">
        <v>170</v>
      </c>
      <c r="H371" s="210">
        <v>9.2400000000000002</v>
      </c>
      <c r="I371" s="211"/>
      <c r="J371" s="212">
        <f>ROUND(I371*H371,2)</f>
        <v>0</v>
      </c>
      <c r="K371" s="208" t="s">
        <v>153</v>
      </c>
      <c r="L371" s="46"/>
      <c r="M371" s="213" t="s">
        <v>32</v>
      </c>
      <c r="N371" s="214" t="s">
        <v>48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245</v>
      </c>
      <c r="AT371" s="217" t="s">
        <v>149</v>
      </c>
      <c r="AU371" s="217" t="s">
        <v>87</v>
      </c>
      <c r="AY371" s="18" t="s">
        <v>147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8" t="s">
        <v>85</v>
      </c>
      <c r="BK371" s="218">
        <f>ROUND(I371*H371,2)</f>
        <v>0</v>
      </c>
      <c r="BL371" s="18" t="s">
        <v>245</v>
      </c>
      <c r="BM371" s="217" t="s">
        <v>700</v>
      </c>
    </row>
    <row r="372" s="2" customFormat="1">
      <c r="A372" s="40"/>
      <c r="B372" s="41"/>
      <c r="C372" s="42"/>
      <c r="D372" s="219" t="s">
        <v>156</v>
      </c>
      <c r="E372" s="42"/>
      <c r="F372" s="220" t="s">
        <v>682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8" t="s">
        <v>156</v>
      </c>
      <c r="AU372" s="18" t="s">
        <v>87</v>
      </c>
    </row>
    <row r="373" s="13" customFormat="1">
      <c r="A373" s="13"/>
      <c r="B373" s="224"/>
      <c r="C373" s="225"/>
      <c r="D373" s="226" t="s">
        <v>158</v>
      </c>
      <c r="E373" s="227" t="s">
        <v>32</v>
      </c>
      <c r="F373" s="228" t="s">
        <v>677</v>
      </c>
      <c r="G373" s="225"/>
      <c r="H373" s="229">
        <v>9.2400000000000002</v>
      </c>
      <c r="I373" s="230"/>
      <c r="J373" s="225"/>
      <c r="K373" s="225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158</v>
      </c>
      <c r="AU373" s="235" t="s">
        <v>87</v>
      </c>
      <c r="AV373" s="13" t="s">
        <v>87</v>
      </c>
      <c r="AW373" s="13" t="s">
        <v>38</v>
      </c>
      <c r="AX373" s="13" t="s">
        <v>85</v>
      </c>
      <c r="AY373" s="235" t="s">
        <v>147</v>
      </c>
    </row>
    <row r="374" s="2" customFormat="1" ht="24.15" customHeight="1">
      <c r="A374" s="40"/>
      <c r="B374" s="41"/>
      <c r="C374" s="247" t="s">
        <v>701</v>
      </c>
      <c r="D374" s="247" t="s">
        <v>213</v>
      </c>
      <c r="E374" s="248" t="s">
        <v>702</v>
      </c>
      <c r="F374" s="249" t="s">
        <v>703</v>
      </c>
      <c r="G374" s="250" t="s">
        <v>170</v>
      </c>
      <c r="H374" s="251">
        <v>9.702</v>
      </c>
      <c r="I374" s="252"/>
      <c r="J374" s="253">
        <f>ROUND(I374*H374,2)</f>
        <v>0</v>
      </c>
      <c r="K374" s="249" t="s">
        <v>153</v>
      </c>
      <c r="L374" s="254"/>
      <c r="M374" s="255" t="s">
        <v>32</v>
      </c>
      <c r="N374" s="256" t="s">
        <v>48</v>
      </c>
      <c r="O374" s="86"/>
      <c r="P374" s="215">
        <f>O374*H374</f>
        <v>0</v>
      </c>
      <c r="Q374" s="215">
        <v>0.0047999999999999996</v>
      </c>
      <c r="R374" s="215">
        <f>Q374*H374</f>
        <v>0.046569599999999996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340</v>
      </c>
      <c r="AT374" s="217" t="s">
        <v>213</v>
      </c>
      <c r="AU374" s="217" t="s">
        <v>87</v>
      </c>
      <c r="AY374" s="18" t="s">
        <v>147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8" t="s">
        <v>85</v>
      </c>
      <c r="BK374" s="218">
        <f>ROUND(I374*H374,2)</f>
        <v>0</v>
      </c>
      <c r="BL374" s="18" t="s">
        <v>245</v>
      </c>
      <c r="BM374" s="217" t="s">
        <v>704</v>
      </c>
    </row>
    <row r="375" s="13" customFormat="1">
      <c r="A375" s="13"/>
      <c r="B375" s="224"/>
      <c r="C375" s="225"/>
      <c r="D375" s="226" t="s">
        <v>158</v>
      </c>
      <c r="E375" s="225"/>
      <c r="F375" s="228" t="s">
        <v>705</v>
      </c>
      <c r="G375" s="225"/>
      <c r="H375" s="229">
        <v>9.702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158</v>
      </c>
      <c r="AU375" s="235" t="s">
        <v>87</v>
      </c>
      <c r="AV375" s="13" t="s">
        <v>87</v>
      </c>
      <c r="AW375" s="13" t="s">
        <v>4</v>
      </c>
      <c r="AX375" s="13" t="s">
        <v>85</v>
      </c>
      <c r="AY375" s="235" t="s">
        <v>147</v>
      </c>
    </row>
    <row r="376" s="2" customFormat="1" ht="49.05" customHeight="1">
      <c r="A376" s="40"/>
      <c r="B376" s="41"/>
      <c r="C376" s="206" t="s">
        <v>706</v>
      </c>
      <c r="D376" s="206" t="s">
        <v>149</v>
      </c>
      <c r="E376" s="207" t="s">
        <v>707</v>
      </c>
      <c r="F376" s="208" t="s">
        <v>708</v>
      </c>
      <c r="G376" s="209" t="s">
        <v>195</v>
      </c>
      <c r="H376" s="210">
        <v>0.253</v>
      </c>
      <c r="I376" s="211"/>
      <c r="J376" s="212">
        <f>ROUND(I376*H376,2)</f>
        <v>0</v>
      </c>
      <c r="K376" s="208" t="s">
        <v>153</v>
      </c>
      <c r="L376" s="46"/>
      <c r="M376" s="213" t="s">
        <v>32</v>
      </c>
      <c r="N376" s="214" t="s">
        <v>48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245</v>
      </c>
      <c r="AT376" s="217" t="s">
        <v>149</v>
      </c>
      <c r="AU376" s="217" t="s">
        <v>87</v>
      </c>
      <c r="AY376" s="18" t="s">
        <v>147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85</v>
      </c>
      <c r="BK376" s="218">
        <f>ROUND(I376*H376,2)</f>
        <v>0</v>
      </c>
      <c r="BL376" s="18" t="s">
        <v>245</v>
      </c>
      <c r="BM376" s="217" t="s">
        <v>709</v>
      </c>
    </row>
    <row r="377" s="2" customFormat="1">
      <c r="A377" s="40"/>
      <c r="B377" s="41"/>
      <c r="C377" s="42"/>
      <c r="D377" s="219" t="s">
        <v>156</v>
      </c>
      <c r="E377" s="42"/>
      <c r="F377" s="220" t="s">
        <v>710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156</v>
      </c>
      <c r="AU377" s="18" t="s">
        <v>87</v>
      </c>
    </row>
    <row r="378" s="12" customFormat="1" ht="22.8" customHeight="1">
      <c r="A378" s="12"/>
      <c r="B378" s="190"/>
      <c r="C378" s="191"/>
      <c r="D378" s="192" t="s">
        <v>76</v>
      </c>
      <c r="E378" s="204" t="s">
        <v>711</v>
      </c>
      <c r="F378" s="204" t="s">
        <v>712</v>
      </c>
      <c r="G378" s="191"/>
      <c r="H378" s="191"/>
      <c r="I378" s="194"/>
      <c r="J378" s="205">
        <f>BK378</f>
        <v>0</v>
      </c>
      <c r="K378" s="191"/>
      <c r="L378" s="196"/>
      <c r="M378" s="197"/>
      <c r="N378" s="198"/>
      <c r="O378" s="198"/>
      <c r="P378" s="199">
        <f>SUM(P379:P387)</f>
        <v>0</v>
      </c>
      <c r="Q378" s="198"/>
      <c r="R378" s="199">
        <f>SUM(R379:R387)</f>
        <v>0.025499999999999998</v>
      </c>
      <c r="S378" s="198"/>
      <c r="T378" s="200">
        <f>SUM(T379:T387)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1" t="s">
        <v>87</v>
      </c>
      <c r="AT378" s="202" t="s">
        <v>76</v>
      </c>
      <c r="AU378" s="202" t="s">
        <v>85</v>
      </c>
      <c r="AY378" s="201" t="s">
        <v>147</v>
      </c>
      <c r="BK378" s="203">
        <f>SUM(BK379:BK387)</f>
        <v>0</v>
      </c>
    </row>
    <row r="379" s="2" customFormat="1" ht="49.05" customHeight="1">
      <c r="A379" s="40"/>
      <c r="B379" s="41"/>
      <c r="C379" s="206" t="s">
        <v>713</v>
      </c>
      <c r="D379" s="206" t="s">
        <v>149</v>
      </c>
      <c r="E379" s="207" t="s">
        <v>714</v>
      </c>
      <c r="F379" s="208" t="s">
        <v>715</v>
      </c>
      <c r="G379" s="209" t="s">
        <v>354</v>
      </c>
      <c r="H379" s="210">
        <v>22</v>
      </c>
      <c r="I379" s="211"/>
      <c r="J379" s="212">
        <f>ROUND(I379*H379,2)</f>
        <v>0</v>
      </c>
      <c r="K379" s="208" t="s">
        <v>153</v>
      </c>
      <c r="L379" s="46"/>
      <c r="M379" s="213" t="s">
        <v>32</v>
      </c>
      <c r="N379" s="214" t="s">
        <v>48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245</v>
      </c>
      <c r="AT379" s="217" t="s">
        <v>149</v>
      </c>
      <c r="AU379" s="217" t="s">
        <v>87</v>
      </c>
      <c r="AY379" s="18" t="s">
        <v>147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8" t="s">
        <v>85</v>
      </c>
      <c r="BK379" s="218">
        <f>ROUND(I379*H379,2)</f>
        <v>0</v>
      </c>
      <c r="BL379" s="18" t="s">
        <v>245</v>
      </c>
      <c r="BM379" s="217" t="s">
        <v>716</v>
      </c>
    </row>
    <row r="380" s="2" customFormat="1">
      <c r="A380" s="40"/>
      <c r="B380" s="41"/>
      <c r="C380" s="42"/>
      <c r="D380" s="219" t="s">
        <v>156</v>
      </c>
      <c r="E380" s="42"/>
      <c r="F380" s="220" t="s">
        <v>717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156</v>
      </c>
      <c r="AU380" s="18" t="s">
        <v>87</v>
      </c>
    </row>
    <row r="381" s="2" customFormat="1" ht="16.5" customHeight="1">
      <c r="A381" s="40"/>
      <c r="B381" s="41"/>
      <c r="C381" s="247" t="s">
        <v>718</v>
      </c>
      <c r="D381" s="247" t="s">
        <v>213</v>
      </c>
      <c r="E381" s="248" t="s">
        <v>719</v>
      </c>
      <c r="F381" s="249" t="s">
        <v>720</v>
      </c>
      <c r="G381" s="250" t="s">
        <v>216</v>
      </c>
      <c r="H381" s="251">
        <v>24.199999999999999</v>
      </c>
      <c r="I381" s="252"/>
      <c r="J381" s="253">
        <f>ROUND(I381*H381,2)</f>
        <v>0</v>
      </c>
      <c r="K381" s="249" t="s">
        <v>153</v>
      </c>
      <c r="L381" s="254"/>
      <c r="M381" s="255" t="s">
        <v>32</v>
      </c>
      <c r="N381" s="256" t="s">
        <v>48</v>
      </c>
      <c r="O381" s="86"/>
      <c r="P381" s="215">
        <f>O381*H381</f>
        <v>0</v>
      </c>
      <c r="Q381" s="215">
        <v>0.001</v>
      </c>
      <c r="R381" s="215">
        <f>Q381*H381</f>
        <v>0.024199999999999999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340</v>
      </c>
      <c r="AT381" s="217" t="s">
        <v>213</v>
      </c>
      <c r="AU381" s="217" t="s">
        <v>87</v>
      </c>
      <c r="AY381" s="18" t="s">
        <v>147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8" t="s">
        <v>85</v>
      </c>
      <c r="BK381" s="218">
        <f>ROUND(I381*H381,2)</f>
        <v>0</v>
      </c>
      <c r="BL381" s="18" t="s">
        <v>245</v>
      </c>
      <c r="BM381" s="217" t="s">
        <v>721</v>
      </c>
    </row>
    <row r="382" s="13" customFormat="1">
      <c r="A382" s="13"/>
      <c r="B382" s="224"/>
      <c r="C382" s="225"/>
      <c r="D382" s="226" t="s">
        <v>158</v>
      </c>
      <c r="E382" s="225"/>
      <c r="F382" s="228" t="s">
        <v>722</v>
      </c>
      <c r="G382" s="225"/>
      <c r="H382" s="229">
        <v>24.199999999999999</v>
      </c>
      <c r="I382" s="230"/>
      <c r="J382" s="225"/>
      <c r="K382" s="225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158</v>
      </c>
      <c r="AU382" s="235" t="s">
        <v>87</v>
      </c>
      <c r="AV382" s="13" t="s">
        <v>87</v>
      </c>
      <c r="AW382" s="13" t="s">
        <v>4</v>
      </c>
      <c r="AX382" s="13" t="s">
        <v>85</v>
      </c>
      <c r="AY382" s="235" t="s">
        <v>147</v>
      </c>
    </row>
    <row r="383" s="2" customFormat="1" ht="24.15" customHeight="1">
      <c r="A383" s="40"/>
      <c r="B383" s="41"/>
      <c r="C383" s="247" t="s">
        <v>723</v>
      </c>
      <c r="D383" s="247" t="s">
        <v>213</v>
      </c>
      <c r="E383" s="248" t="s">
        <v>724</v>
      </c>
      <c r="F383" s="249" t="s">
        <v>725</v>
      </c>
      <c r="G383" s="250" t="s">
        <v>248</v>
      </c>
      <c r="H383" s="251">
        <v>5</v>
      </c>
      <c r="I383" s="252"/>
      <c r="J383" s="253">
        <f>ROUND(I383*H383,2)</f>
        <v>0</v>
      </c>
      <c r="K383" s="249" t="s">
        <v>153</v>
      </c>
      <c r="L383" s="254"/>
      <c r="M383" s="255" t="s">
        <v>32</v>
      </c>
      <c r="N383" s="256" t="s">
        <v>48</v>
      </c>
      <c r="O383" s="86"/>
      <c r="P383" s="215">
        <f>O383*H383</f>
        <v>0</v>
      </c>
      <c r="Q383" s="215">
        <v>0.00025999999999999998</v>
      </c>
      <c r="R383" s="215">
        <f>Q383*H383</f>
        <v>0.0012999999999999999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340</v>
      </c>
      <c r="AT383" s="217" t="s">
        <v>213</v>
      </c>
      <c r="AU383" s="217" t="s">
        <v>87</v>
      </c>
      <c r="AY383" s="18" t="s">
        <v>147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8" t="s">
        <v>85</v>
      </c>
      <c r="BK383" s="218">
        <f>ROUND(I383*H383,2)</f>
        <v>0</v>
      </c>
      <c r="BL383" s="18" t="s">
        <v>245</v>
      </c>
      <c r="BM383" s="217" t="s">
        <v>726</v>
      </c>
    </row>
    <row r="384" s="2" customFormat="1" ht="44.25" customHeight="1">
      <c r="A384" s="40"/>
      <c r="B384" s="41"/>
      <c r="C384" s="206" t="s">
        <v>727</v>
      </c>
      <c r="D384" s="206" t="s">
        <v>149</v>
      </c>
      <c r="E384" s="207" t="s">
        <v>728</v>
      </c>
      <c r="F384" s="208" t="s">
        <v>729</v>
      </c>
      <c r="G384" s="209" t="s">
        <v>248</v>
      </c>
      <c r="H384" s="210">
        <v>1</v>
      </c>
      <c r="I384" s="211"/>
      <c r="J384" s="212">
        <f>ROUND(I384*H384,2)</f>
        <v>0</v>
      </c>
      <c r="K384" s="208" t="s">
        <v>153</v>
      </c>
      <c r="L384" s="46"/>
      <c r="M384" s="213" t="s">
        <v>32</v>
      </c>
      <c r="N384" s="214" t="s">
        <v>48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245</v>
      </c>
      <c r="AT384" s="217" t="s">
        <v>149</v>
      </c>
      <c r="AU384" s="217" t="s">
        <v>87</v>
      </c>
      <c r="AY384" s="18" t="s">
        <v>147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8" t="s">
        <v>85</v>
      </c>
      <c r="BK384" s="218">
        <f>ROUND(I384*H384,2)</f>
        <v>0</v>
      </c>
      <c r="BL384" s="18" t="s">
        <v>245</v>
      </c>
      <c r="BM384" s="217" t="s">
        <v>730</v>
      </c>
    </row>
    <row r="385" s="2" customFormat="1">
      <c r="A385" s="40"/>
      <c r="B385" s="41"/>
      <c r="C385" s="42"/>
      <c r="D385" s="219" t="s">
        <v>156</v>
      </c>
      <c r="E385" s="42"/>
      <c r="F385" s="220" t="s">
        <v>731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8" t="s">
        <v>156</v>
      </c>
      <c r="AU385" s="18" t="s">
        <v>87</v>
      </c>
    </row>
    <row r="386" s="2" customFormat="1" ht="44.25" customHeight="1">
      <c r="A386" s="40"/>
      <c r="B386" s="41"/>
      <c r="C386" s="206" t="s">
        <v>732</v>
      </c>
      <c r="D386" s="206" t="s">
        <v>149</v>
      </c>
      <c r="E386" s="207" t="s">
        <v>733</v>
      </c>
      <c r="F386" s="208" t="s">
        <v>734</v>
      </c>
      <c r="G386" s="209" t="s">
        <v>195</v>
      </c>
      <c r="H386" s="210">
        <v>0.025999999999999999</v>
      </c>
      <c r="I386" s="211"/>
      <c r="J386" s="212">
        <f>ROUND(I386*H386,2)</f>
        <v>0</v>
      </c>
      <c r="K386" s="208" t="s">
        <v>153</v>
      </c>
      <c r="L386" s="46"/>
      <c r="M386" s="213" t="s">
        <v>32</v>
      </c>
      <c r="N386" s="214" t="s">
        <v>48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245</v>
      </c>
      <c r="AT386" s="217" t="s">
        <v>149</v>
      </c>
      <c r="AU386" s="217" t="s">
        <v>87</v>
      </c>
      <c r="AY386" s="18" t="s">
        <v>147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8" t="s">
        <v>85</v>
      </c>
      <c r="BK386" s="218">
        <f>ROUND(I386*H386,2)</f>
        <v>0</v>
      </c>
      <c r="BL386" s="18" t="s">
        <v>245</v>
      </c>
      <c r="BM386" s="217" t="s">
        <v>735</v>
      </c>
    </row>
    <row r="387" s="2" customFormat="1">
      <c r="A387" s="40"/>
      <c r="B387" s="41"/>
      <c r="C387" s="42"/>
      <c r="D387" s="219" t="s">
        <v>156</v>
      </c>
      <c r="E387" s="42"/>
      <c r="F387" s="220" t="s">
        <v>736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156</v>
      </c>
      <c r="AU387" s="18" t="s">
        <v>87</v>
      </c>
    </row>
    <row r="388" s="12" customFormat="1" ht="22.8" customHeight="1">
      <c r="A388" s="12"/>
      <c r="B388" s="190"/>
      <c r="C388" s="191"/>
      <c r="D388" s="192" t="s">
        <v>76</v>
      </c>
      <c r="E388" s="204" t="s">
        <v>737</v>
      </c>
      <c r="F388" s="204" t="s">
        <v>738</v>
      </c>
      <c r="G388" s="191"/>
      <c r="H388" s="191"/>
      <c r="I388" s="194"/>
      <c r="J388" s="205">
        <f>BK388</f>
        <v>0</v>
      </c>
      <c r="K388" s="191"/>
      <c r="L388" s="196"/>
      <c r="M388" s="197"/>
      <c r="N388" s="198"/>
      <c r="O388" s="198"/>
      <c r="P388" s="199">
        <f>SUM(P389:P394)</f>
        <v>0</v>
      </c>
      <c r="Q388" s="198"/>
      <c r="R388" s="199">
        <f>SUM(R389:R394)</f>
        <v>0</v>
      </c>
      <c r="S388" s="198"/>
      <c r="T388" s="200">
        <f>SUM(T389:T394)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1" t="s">
        <v>87</v>
      </c>
      <c r="AT388" s="202" t="s">
        <v>76</v>
      </c>
      <c r="AU388" s="202" t="s">
        <v>85</v>
      </c>
      <c r="AY388" s="201" t="s">
        <v>147</v>
      </c>
      <c r="BK388" s="203">
        <f>SUM(BK389:BK394)</f>
        <v>0</v>
      </c>
    </row>
    <row r="389" s="2" customFormat="1" ht="24.15" customHeight="1">
      <c r="A389" s="40"/>
      <c r="B389" s="41"/>
      <c r="C389" s="206" t="s">
        <v>739</v>
      </c>
      <c r="D389" s="206" t="s">
        <v>149</v>
      </c>
      <c r="E389" s="207" t="s">
        <v>740</v>
      </c>
      <c r="F389" s="208" t="s">
        <v>741</v>
      </c>
      <c r="G389" s="209" t="s">
        <v>248</v>
      </c>
      <c r="H389" s="210">
        <v>1</v>
      </c>
      <c r="I389" s="211"/>
      <c r="J389" s="212">
        <f>ROUND(I389*H389,2)</f>
        <v>0</v>
      </c>
      <c r="K389" s="208" t="s">
        <v>742</v>
      </c>
      <c r="L389" s="46"/>
      <c r="M389" s="213" t="s">
        <v>32</v>
      </c>
      <c r="N389" s="214" t="s">
        <v>48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245</v>
      </c>
      <c r="AT389" s="217" t="s">
        <v>149</v>
      </c>
      <c r="AU389" s="217" t="s">
        <v>87</v>
      </c>
      <c r="AY389" s="18" t="s">
        <v>147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8" t="s">
        <v>85</v>
      </c>
      <c r="BK389" s="218">
        <f>ROUND(I389*H389,2)</f>
        <v>0</v>
      </c>
      <c r="BL389" s="18" t="s">
        <v>245</v>
      </c>
      <c r="BM389" s="217" t="s">
        <v>743</v>
      </c>
    </row>
    <row r="390" s="2" customFormat="1">
      <c r="A390" s="40"/>
      <c r="B390" s="41"/>
      <c r="C390" s="42"/>
      <c r="D390" s="219" t="s">
        <v>156</v>
      </c>
      <c r="E390" s="42"/>
      <c r="F390" s="220" t="s">
        <v>744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8" t="s">
        <v>156</v>
      </c>
      <c r="AU390" s="18" t="s">
        <v>87</v>
      </c>
    </row>
    <row r="391" s="2" customFormat="1" ht="24.15" customHeight="1">
      <c r="A391" s="40"/>
      <c r="B391" s="41"/>
      <c r="C391" s="247" t="s">
        <v>745</v>
      </c>
      <c r="D391" s="247" t="s">
        <v>213</v>
      </c>
      <c r="E391" s="248" t="s">
        <v>746</v>
      </c>
      <c r="F391" s="249" t="s">
        <v>747</v>
      </c>
      <c r="G391" s="250" t="s">
        <v>253</v>
      </c>
      <c r="H391" s="251">
        <v>1</v>
      </c>
      <c r="I391" s="252"/>
      <c r="J391" s="253">
        <f>ROUND(I391*H391,2)</f>
        <v>0</v>
      </c>
      <c r="K391" s="249" t="s">
        <v>32</v>
      </c>
      <c r="L391" s="254"/>
      <c r="M391" s="255" t="s">
        <v>32</v>
      </c>
      <c r="N391" s="256" t="s">
        <v>48</v>
      </c>
      <c r="O391" s="86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340</v>
      </c>
      <c r="AT391" s="217" t="s">
        <v>213</v>
      </c>
      <c r="AU391" s="217" t="s">
        <v>87</v>
      </c>
      <c r="AY391" s="18" t="s">
        <v>147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8" t="s">
        <v>85</v>
      </c>
      <c r="BK391" s="218">
        <f>ROUND(I391*H391,2)</f>
        <v>0</v>
      </c>
      <c r="BL391" s="18" t="s">
        <v>245</v>
      </c>
      <c r="BM391" s="217" t="s">
        <v>748</v>
      </c>
    </row>
    <row r="392" s="2" customFormat="1">
      <c r="A392" s="40"/>
      <c r="B392" s="41"/>
      <c r="C392" s="42"/>
      <c r="D392" s="226" t="s">
        <v>265</v>
      </c>
      <c r="E392" s="42"/>
      <c r="F392" s="257" t="s">
        <v>749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8" t="s">
        <v>265</v>
      </c>
      <c r="AU392" s="18" t="s">
        <v>87</v>
      </c>
    </row>
    <row r="393" s="2" customFormat="1" ht="44.25" customHeight="1">
      <c r="A393" s="40"/>
      <c r="B393" s="41"/>
      <c r="C393" s="206" t="s">
        <v>750</v>
      </c>
      <c r="D393" s="206" t="s">
        <v>149</v>
      </c>
      <c r="E393" s="207" t="s">
        <v>751</v>
      </c>
      <c r="F393" s="208" t="s">
        <v>752</v>
      </c>
      <c r="G393" s="209" t="s">
        <v>195</v>
      </c>
      <c r="H393" s="210">
        <v>0</v>
      </c>
      <c r="I393" s="211"/>
      <c r="J393" s="212">
        <f>ROUND(I393*H393,2)</f>
        <v>0</v>
      </c>
      <c r="K393" s="208" t="s">
        <v>153</v>
      </c>
      <c r="L393" s="46"/>
      <c r="M393" s="213" t="s">
        <v>32</v>
      </c>
      <c r="N393" s="214" t="s">
        <v>48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245</v>
      </c>
      <c r="AT393" s="217" t="s">
        <v>149</v>
      </c>
      <c r="AU393" s="217" t="s">
        <v>87</v>
      </c>
      <c r="AY393" s="18" t="s">
        <v>147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8" t="s">
        <v>85</v>
      </c>
      <c r="BK393" s="218">
        <f>ROUND(I393*H393,2)</f>
        <v>0</v>
      </c>
      <c r="BL393" s="18" t="s">
        <v>245</v>
      </c>
      <c r="BM393" s="217" t="s">
        <v>753</v>
      </c>
    </row>
    <row r="394" s="2" customFormat="1">
      <c r="A394" s="40"/>
      <c r="B394" s="41"/>
      <c r="C394" s="42"/>
      <c r="D394" s="219" t="s">
        <v>156</v>
      </c>
      <c r="E394" s="42"/>
      <c r="F394" s="220" t="s">
        <v>754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8" t="s">
        <v>156</v>
      </c>
      <c r="AU394" s="18" t="s">
        <v>87</v>
      </c>
    </row>
    <row r="395" s="12" customFormat="1" ht="22.8" customHeight="1">
      <c r="A395" s="12"/>
      <c r="B395" s="190"/>
      <c r="C395" s="191"/>
      <c r="D395" s="192" t="s">
        <v>76</v>
      </c>
      <c r="E395" s="204" t="s">
        <v>755</v>
      </c>
      <c r="F395" s="204" t="s">
        <v>756</v>
      </c>
      <c r="G395" s="191"/>
      <c r="H395" s="191"/>
      <c r="I395" s="194"/>
      <c r="J395" s="205">
        <f>BK395</f>
        <v>0</v>
      </c>
      <c r="K395" s="191"/>
      <c r="L395" s="196"/>
      <c r="M395" s="197"/>
      <c r="N395" s="198"/>
      <c r="O395" s="198"/>
      <c r="P395" s="199">
        <f>SUM(P396:P410)</f>
        <v>0</v>
      </c>
      <c r="Q395" s="198"/>
      <c r="R395" s="199">
        <f>SUM(R396:R410)</f>
        <v>0.37803679999999995</v>
      </c>
      <c r="S395" s="198"/>
      <c r="T395" s="200">
        <f>SUM(T396:T410)</f>
        <v>0.24959999999999999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1" t="s">
        <v>87</v>
      </c>
      <c r="AT395" s="202" t="s">
        <v>76</v>
      </c>
      <c r="AU395" s="202" t="s">
        <v>85</v>
      </c>
      <c r="AY395" s="201" t="s">
        <v>147</v>
      </c>
      <c r="BK395" s="203">
        <f>SUM(BK396:BK410)</f>
        <v>0</v>
      </c>
    </row>
    <row r="396" s="2" customFormat="1" ht="44.25" customHeight="1">
      <c r="A396" s="40"/>
      <c r="B396" s="41"/>
      <c r="C396" s="206" t="s">
        <v>757</v>
      </c>
      <c r="D396" s="206" t="s">
        <v>149</v>
      </c>
      <c r="E396" s="207" t="s">
        <v>758</v>
      </c>
      <c r="F396" s="208" t="s">
        <v>759</v>
      </c>
      <c r="G396" s="209" t="s">
        <v>170</v>
      </c>
      <c r="H396" s="210">
        <v>18.199999999999999</v>
      </c>
      <c r="I396" s="211"/>
      <c r="J396" s="212">
        <f>ROUND(I396*H396,2)</f>
        <v>0</v>
      </c>
      <c r="K396" s="208" t="s">
        <v>153</v>
      </c>
      <c r="L396" s="46"/>
      <c r="M396" s="213" t="s">
        <v>32</v>
      </c>
      <c r="N396" s="214" t="s">
        <v>48</v>
      </c>
      <c r="O396" s="86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245</v>
      </c>
      <c r="AT396" s="217" t="s">
        <v>149</v>
      </c>
      <c r="AU396" s="217" t="s">
        <v>87</v>
      </c>
      <c r="AY396" s="18" t="s">
        <v>147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8" t="s">
        <v>85</v>
      </c>
      <c r="BK396" s="218">
        <f>ROUND(I396*H396,2)</f>
        <v>0</v>
      </c>
      <c r="BL396" s="18" t="s">
        <v>245</v>
      </c>
      <c r="BM396" s="217" t="s">
        <v>760</v>
      </c>
    </row>
    <row r="397" s="2" customFormat="1">
      <c r="A397" s="40"/>
      <c r="B397" s="41"/>
      <c r="C397" s="42"/>
      <c r="D397" s="219" t="s">
        <v>156</v>
      </c>
      <c r="E397" s="42"/>
      <c r="F397" s="220" t="s">
        <v>761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8" t="s">
        <v>156</v>
      </c>
      <c r="AU397" s="18" t="s">
        <v>87</v>
      </c>
    </row>
    <row r="398" s="13" customFormat="1">
      <c r="A398" s="13"/>
      <c r="B398" s="224"/>
      <c r="C398" s="225"/>
      <c r="D398" s="226" t="s">
        <v>158</v>
      </c>
      <c r="E398" s="227" t="s">
        <v>32</v>
      </c>
      <c r="F398" s="228" t="s">
        <v>762</v>
      </c>
      <c r="G398" s="225"/>
      <c r="H398" s="229">
        <v>18.199999999999999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158</v>
      </c>
      <c r="AU398" s="235" t="s">
        <v>87</v>
      </c>
      <c r="AV398" s="13" t="s">
        <v>87</v>
      </c>
      <c r="AW398" s="13" t="s">
        <v>38</v>
      </c>
      <c r="AX398" s="13" t="s">
        <v>85</v>
      </c>
      <c r="AY398" s="235" t="s">
        <v>147</v>
      </c>
    </row>
    <row r="399" s="2" customFormat="1" ht="21.75" customHeight="1">
      <c r="A399" s="40"/>
      <c r="B399" s="41"/>
      <c r="C399" s="247" t="s">
        <v>763</v>
      </c>
      <c r="D399" s="247" t="s">
        <v>213</v>
      </c>
      <c r="E399" s="248" t="s">
        <v>764</v>
      </c>
      <c r="F399" s="249" t="s">
        <v>765</v>
      </c>
      <c r="G399" s="250" t="s">
        <v>170</v>
      </c>
      <c r="H399" s="251">
        <v>20.02</v>
      </c>
      <c r="I399" s="252"/>
      <c r="J399" s="253">
        <f>ROUND(I399*H399,2)</f>
        <v>0</v>
      </c>
      <c r="K399" s="249" t="s">
        <v>153</v>
      </c>
      <c r="L399" s="254"/>
      <c r="M399" s="255" t="s">
        <v>32</v>
      </c>
      <c r="N399" s="256" t="s">
        <v>48</v>
      </c>
      <c r="O399" s="86"/>
      <c r="P399" s="215">
        <f>O399*H399</f>
        <v>0</v>
      </c>
      <c r="Q399" s="215">
        <v>0.012800000000000001</v>
      </c>
      <c r="R399" s="215">
        <f>Q399*H399</f>
        <v>0.25625599999999998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340</v>
      </c>
      <c r="AT399" s="217" t="s">
        <v>213</v>
      </c>
      <c r="AU399" s="217" t="s">
        <v>87</v>
      </c>
      <c r="AY399" s="18" t="s">
        <v>147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8" t="s">
        <v>85</v>
      </c>
      <c r="BK399" s="218">
        <f>ROUND(I399*H399,2)</f>
        <v>0</v>
      </c>
      <c r="BL399" s="18" t="s">
        <v>245</v>
      </c>
      <c r="BM399" s="217" t="s">
        <v>766</v>
      </c>
    </row>
    <row r="400" s="13" customFormat="1">
      <c r="A400" s="13"/>
      <c r="B400" s="224"/>
      <c r="C400" s="225"/>
      <c r="D400" s="226" t="s">
        <v>158</v>
      </c>
      <c r="E400" s="225"/>
      <c r="F400" s="228" t="s">
        <v>767</v>
      </c>
      <c r="G400" s="225"/>
      <c r="H400" s="229">
        <v>20.02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158</v>
      </c>
      <c r="AU400" s="235" t="s">
        <v>87</v>
      </c>
      <c r="AV400" s="13" t="s">
        <v>87</v>
      </c>
      <c r="AW400" s="13" t="s">
        <v>4</v>
      </c>
      <c r="AX400" s="13" t="s">
        <v>85</v>
      </c>
      <c r="AY400" s="235" t="s">
        <v>147</v>
      </c>
    </row>
    <row r="401" s="2" customFormat="1" ht="49.05" customHeight="1">
      <c r="A401" s="40"/>
      <c r="B401" s="41"/>
      <c r="C401" s="206" t="s">
        <v>768</v>
      </c>
      <c r="D401" s="206" t="s">
        <v>149</v>
      </c>
      <c r="E401" s="207" t="s">
        <v>769</v>
      </c>
      <c r="F401" s="208" t="s">
        <v>770</v>
      </c>
      <c r="G401" s="209" t="s">
        <v>170</v>
      </c>
      <c r="H401" s="210">
        <v>16.640000000000001</v>
      </c>
      <c r="I401" s="211"/>
      <c r="J401" s="212">
        <f>ROUND(I401*H401,2)</f>
        <v>0</v>
      </c>
      <c r="K401" s="208" t="s">
        <v>153</v>
      </c>
      <c r="L401" s="46"/>
      <c r="M401" s="213" t="s">
        <v>32</v>
      </c>
      <c r="N401" s="214" t="s">
        <v>48</v>
      </c>
      <c r="O401" s="86"/>
      <c r="P401" s="215">
        <f>O401*H401</f>
        <v>0</v>
      </c>
      <c r="Q401" s="215">
        <v>0</v>
      </c>
      <c r="R401" s="215">
        <f>Q401*H401</f>
        <v>0</v>
      </c>
      <c r="S401" s="215">
        <v>0.014999999999999999</v>
      </c>
      <c r="T401" s="216">
        <f>S401*H401</f>
        <v>0.24959999999999999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245</v>
      </c>
      <c r="AT401" s="217" t="s">
        <v>149</v>
      </c>
      <c r="AU401" s="217" t="s">
        <v>87</v>
      </c>
      <c r="AY401" s="18" t="s">
        <v>147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8" t="s">
        <v>85</v>
      </c>
      <c r="BK401" s="218">
        <f>ROUND(I401*H401,2)</f>
        <v>0</v>
      </c>
      <c r="BL401" s="18" t="s">
        <v>245</v>
      </c>
      <c r="BM401" s="217" t="s">
        <v>771</v>
      </c>
    </row>
    <row r="402" s="2" customFormat="1">
      <c r="A402" s="40"/>
      <c r="B402" s="41"/>
      <c r="C402" s="42"/>
      <c r="D402" s="219" t="s">
        <v>156</v>
      </c>
      <c r="E402" s="42"/>
      <c r="F402" s="220" t="s">
        <v>772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8" t="s">
        <v>156</v>
      </c>
      <c r="AU402" s="18" t="s">
        <v>87</v>
      </c>
    </row>
    <row r="403" s="13" customFormat="1">
      <c r="A403" s="13"/>
      <c r="B403" s="224"/>
      <c r="C403" s="225"/>
      <c r="D403" s="226" t="s">
        <v>158</v>
      </c>
      <c r="E403" s="227" t="s">
        <v>32</v>
      </c>
      <c r="F403" s="228" t="s">
        <v>773</v>
      </c>
      <c r="G403" s="225"/>
      <c r="H403" s="229">
        <v>16.640000000000001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158</v>
      </c>
      <c r="AU403" s="235" t="s">
        <v>87</v>
      </c>
      <c r="AV403" s="13" t="s">
        <v>87</v>
      </c>
      <c r="AW403" s="13" t="s">
        <v>38</v>
      </c>
      <c r="AX403" s="13" t="s">
        <v>85</v>
      </c>
      <c r="AY403" s="235" t="s">
        <v>147</v>
      </c>
    </row>
    <row r="404" s="2" customFormat="1" ht="49.05" customHeight="1">
      <c r="A404" s="40"/>
      <c r="B404" s="41"/>
      <c r="C404" s="206" t="s">
        <v>774</v>
      </c>
      <c r="D404" s="206" t="s">
        <v>149</v>
      </c>
      <c r="E404" s="207" t="s">
        <v>775</v>
      </c>
      <c r="F404" s="208" t="s">
        <v>776</v>
      </c>
      <c r="G404" s="209" t="s">
        <v>170</v>
      </c>
      <c r="H404" s="210">
        <v>3.48</v>
      </c>
      <c r="I404" s="211"/>
      <c r="J404" s="212">
        <f>ROUND(I404*H404,2)</f>
        <v>0</v>
      </c>
      <c r="K404" s="208" t="s">
        <v>153</v>
      </c>
      <c r="L404" s="46"/>
      <c r="M404" s="213" t="s">
        <v>32</v>
      </c>
      <c r="N404" s="214" t="s">
        <v>48</v>
      </c>
      <c r="O404" s="86"/>
      <c r="P404" s="215">
        <f>O404*H404</f>
        <v>0</v>
      </c>
      <c r="Q404" s="215">
        <v>0.01396</v>
      </c>
      <c r="R404" s="215">
        <f>Q404*H404</f>
        <v>0.0485808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245</v>
      </c>
      <c r="AT404" s="217" t="s">
        <v>149</v>
      </c>
      <c r="AU404" s="217" t="s">
        <v>87</v>
      </c>
      <c r="AY404" s="18" t="s">
        <v>147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8" t="s">
        <v>85</v>
      </c>
      <c r="BK404" s="218">
        <f>ROUND(I404*H404,2)</f>
        <v>0</v>
      </c>
      <c r="BL404" s="18" t="s">
        <v>245</v>
      </c>
      <c r="BM404" s="217" t="s">
        <v>777</v>
      </c>
    </row>
    <row r="405" s="2" customFormat="1">
      <c r="A405" s="40"/>
      <c r="B405" s="41"/>
      <c r="C405" s="42"/>
      <c r="D405" s="219" t="s">
        <v>156</v>
      </c>
      <c r="E405" s="42"/>
      <c r="F405" s="220" t="s">
        <v>778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8" t="s">
        <v>156</v>
      </c>
      <c r="AU405" s="18" t="s">
        <v>87</v>
      </c>
    </row>
    <row r="406" s="13" customFormat="1">
      <c r="A406" s="13"/>
      <c r="B406" s="224"/>
      <c r="C406" s="225"/>
      <c r="D406" s="226" t="s">
        <v>158</v>
      </c>
      <c r="E406" s="227" t="s">
        <v>32</v>
      </c>
      <c r="F406" s="228" t="s">
        <v>779</v>
      </c>
      <c r="G406" s="225"/>
      <c r="H406" s="229">
        <v>3.48</v>
      </c>
      <c r="I406" s="230"/>
      <c r="J406" s="225"/>
      <c r="K406" s="225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158</v>
      </c>
      <c r="AU406" s="235" t="s">
        <v>87</v>
      </c>
      <c r="AV406" s="13" t="s">
        <v>87</v>
      </c>
      <c r="AW406" s="13" t="s">
        <v>38</v>
      </c>
      <c r="AX406" s="13" t="s">
        <v>85</v>
      </c>
      <c r="AY406" s="235" t="s">
        <v>147</v>
      </c>
    </row>
    <row r="407" s="2" customFormat="1" ht="37.8" customHeight="1">
      <c r="A407" s="40"/>
      <c r="B407" s="41"/>
      <c r="C407" s="206" t="s">
        <v>780</v>
      </c>
      <c r="D407" s="206" t="s">
        <v>149</v>
      </c>
      <c r="E407" s="207" t="s">
        <v>781</v>
      </c>
      <c r="F407" s="208" t="s">
        <v>782</v>
      </c>
      <c r="G407" s="209" t="s">
        <v>354</v>
      </c>
      <c r="H407" s="210">
        <v>10</v>
      </c>
      <c r="I407" s="211"/>
      <c r="J407" s="212">
        <f>ROUND(I407*H407,2)</f>
        <v>0</v>
      </c>
      <c r="K407" s="208" t="s">
        <v>153</v>
      </c>
      <c r="L407" s="46"/>
      <c r="M407" s="213" t="s">
        <v>32</v>
      </c>
      <c r="N407" s="214" t="s">
        <v>48</v>
      </c>
      <c r="O407" s="86"/>
      <c r="P407" s="215">
        <f>O407*H407</f>
        <v>0</v>
      </c>
      <c r="Q407" s="215">
        <v>0.0073200000000000001</v>
      </c>
      <c r="R407" s="215">
        <f>Q407*H407</f>
        <v>0.073200000000000001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245</v>
      </c>
      <c r="AT407" s="217" t="s">
        <v>149</v>
      </c>
      <c r="AU407" s="217" t="s">
        <v>87</v>
      </c>
      <c r="AY407" s="18" t="s">
        <v>147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8" t="s">
        <v>85</v>
      </c>
      <c r="BK407" s="218">
        <f>ROUND(I407*H407,2)</f>
        <v>0</v>
      </c>
      <c r="BL407" s="18" t="s">
        <v>245</v>
      </c>
      <c r="BM407" s="217" t="s">
        <v>783</v>
      </c>
    </row>
    <row r="408" s="2" customFormat="1">
      <c r="A408" s="40"/>
      <c r="B408" s="41"/>
      <c r="C408" s="42"/>
      <c r="D408" s="219" t="s">
        <v>156</v>
      </c>
      <c r="E408" s="42"/>
      <c r="F408" s="220" t="s">
        <v>784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8" t="s">
        <v>156</v>
      </c>
      <c r="AU408" s="18" t="s">
        <v>87</v>
      </c>
    </row>
    <row r="409" s="2" customFormat="1" ht="49.05" customHeight="1">
      <c r="A409" s="40"/>
      <c r="B409" s="41"/>
      <c r="C409" s="206" t="s">
        <v>785</v>
      </c>
      <c r="D409" s="206" t="s">
        <v>149</v>
      </c>
      <c r="E409" s="207" t="s">
        <v>786</v>
      </c>
      <c r="F409" s="208" t="s">
        <v>787</v>
      </c>
      <c r="G409" s="209" t="s">
        <v>195</v>
      </c>
      <c r="H409" s="210">
        <v>0.378</v>
      </c>
      <c r="I409" s="211"/>
      <c r="J409" s="212">
        <f>ROUND(I409*H409,2)</f>
        <v>0</v>
      </c>
      <c r="K409" s="208" t="s">
        <v>153</v>
      </c>
      <c r="L409" s="46"/>
      <c r="M409" s="213" t="s">
        <v>32</v>
      </c>
      <c r="N409" s="214" t="s">
        <v>48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245</v>
      </c>
      <c r="AT409" s="217" t="s">
        <v>149</v>
      </c>
      <c r="AU409" s="217" t="s">
        <v>87</v>
      </c>
      <c r="AY409" s="18" t="s">
        <v>147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8" t="s">
        <v>85</v>
      </c>
      <c r="BK409" s="218">
        <f>ROUND(I409*H409,2)</f>
        <v>0</v>
      </c>
      <c r="BL409" s="18" t="s">
        <v>245</v>
      </c>
      <c r="BM409" s="217" t="s">
        <v>788</v>
      </c>
    </row>
    <row r="410" s="2" customFormat="1">
      <c r="A410" s="40"/>
      <c r="B410" s="41"/>
      <c r="C410" s="42"/>
      <c r="D410" s="219" t="s">
        <v>156</v>
      </c>
      <c r="E410" s="42"/>
      <c r="F410" s="220" t="s">
        <v>789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8" t="s">
        <v>156</v>
      </c>
      <c r="AU410" s="18" t="s">
        <v>87</v>
      </c>
    </row>
    <row r="411" s="12" customFormat="1" ht="22.8" customHeight="1">
      <c r="A411" s="12"/>
      <c r="B411" s="190"/>
      <c r="C411" s="191"/>
      <c r="D411" s="192" t="s">
        <v>76</v>
      </c>
      <c r="E411" s="204" t="s">
        <v>790</v>
      </c>
      <c r="F411" s="204" t="s">
        <v>791</v>
      </c>
      <c r="G411" s="191"/>
      <c r="H411" s="191"/>
      <c r="I411" s="194"/>
      <c r="J411" s="205">
        <f>BK411</f>
        <v>0</v>
      </c>
      <c r="K411" s="191"/>
      <c r="L411" s="196"/>
      <c r="M411" s="197"/>
      <c r="N411" s="198"/>
      <c r="O411" s="198"/>
      <c r="P411" s="199">
        <f>SUM(P412:P465)</f>
        <v>0</v>
      </c>
      <c r="Q411" s="198"/>
      <c r="R411" s="199">
        <f>SUM(R412:R465)</f>
        <v>0.34270794000000004</v>
      </c>
      <c r="S411" s="198"/>
      <c r="T411" s="200">
        <f>SUM(T412:T465)</f>
        <v>0.17268359999999999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1" t="s">
        <v>87</v>
      </c>
      <c r="AT411" s="202" t="s">
        <v>76</v>
      </c>
      <c r="AU411" s="202" t="s">
        <v>85</v>
      </c>
      <c r="AY411" s="201" t="s">
        <v>147</v>
      </c>
      <c r="BK411" s="203">
        <f>SUM(BK412:BK465)</f>
        <v>0</v>
      </c>
    </row>
    <row r="412" s="2" customFormat="1" ht="24.15" customHeight="1">
      <c r="A412" s="40"/>
      <c r="B412" s="41"/>
      <c r="C412" s="206" t="s">
        <v>792</v>
      </c>
      <c r="D412" s="206" t="s">
        <v>149</v>
      </c>
      <c r="E412" s="207" t="s">
        <v>793</v>
      </c>
      <c r="F412" s="208" t="s">
        <v>794</v>
      </c>
      <c r="G412" s="209" t="s">
        <v>170</v>
      </c>
      <c r="H412" s="210">
        <v>16.640000000000001</v>
      </c>
      <c r="I412" s="211"/>
      <c r="J412" s="212">
        <f>ROUND(I412*H412,2)</f>
        <v>0</v>
      </c>
      <c r="K412" s="208" t="s">
        <v>153</v>
      </c>
      <c r="L412" s="46"/>
      <c r="M412" s="213" t="s">
        <v>32</v>
      </c>
      <c r="N412" s="214" t="s">
        <v>48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0.00594</v>
      </c>
      <c r="T412" s="216">
        <f>S412*H412</f>
        <v>0.098841600000000002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245</v>
      </c>
      <c r="AT412" s="217" t="s">
        <v>149</v>
      </c>
      <c r="AU412" s="217" t="s">
        <v>87</v>
      </c>
      <c r="AY412" s="18" t="s">
        <v>147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8" t="s">
        <v>85</v>
      </c>
      <c r="BK412" s="218">
        <f>ROUND(I412*H412,2)</f>
        <v>0</v>
      </c>
      <c r="BL412" s="18" t="s">
        <v>245</v>
      </c>
      <c r="BM412" s="217" t="s">
        <v>795</v>
      </c>
    </row>
    <row r="413" s="2" customFormat="1">
      <c r="A413" s="40"/>
      <c r="B413" s="41"/>
      <c r="C413" s="42"/>
      <c r="D413" s="219" t="s">
        <v>156</v>
      </c>
      <c r="E413" s="42"/>
      <c r="F413" s="220" t="s">
        <v>796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8" t="s">
        <v>156</v>
      </c>
      <c r="AU413" s="18" t="s">
        <v>87</v>
      </c>
    </row>
    <row r="414" s="13" customFormat="1">
      <c r="A414" s="13"/>
      <c r="B414" s="224"/>
      <c r="C414" s="225"/>
      <c r="D414" s="226" t="s">
        <v>158</v>
      </c>
      <c r="E414" s="227" t="s">
        <v>32</v>
      </c>
      <c r="F414" s="228" t="s">
        <v>797</v>
      </c>
      <c r="G414" s="225"/>
      <c r="H414" s="229">
        <v>16.640000000000001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158</v>
      </c>
      <c r="AU414" s="235" t="s">
        <v>87</v>
      </c>
      <c r="AV414" s="13" t="s">
        <v>87</v>
      </c>
      <c r="AW414" s="13" t="s">
        <v>38</v>
      </c>
      <c r="AX414" s="13" t="s">
        <v>85</v>
      </c>
      <c r="AY414" s="235" t="s">
        <v>147</v>
      </c>
    </row>
    <row r="415" s="2" customFormat="1" ht="24.15" customHeight="1">
      <c r="A415" s="40"/>
      <c r="B415" s="41"/>
      <c r="C415" s="206" t="s">
        <v>798</v>
      </c>
      <c r="D415" s="206" t="s">
        <v>149</v>
      </c>
      <c r="E415" s="207" t="s">
        <v>799</v>
      </c>
      <c r="F415" s="208" t="s">
        <v>800</v>
      </c>
      <c r="G415" s="209" t="s">
        <v>354</v>
      </c>
      <c r="H415" s="210">
        <v>11.6</v>
      </c>
      <c r="I415" s="211"/>
      <c r="J415" s="212">
        <f>ROUND(I415*H415,2)</f>
        <v>0</v>
      </c>
      <c r="K415" s="208" t="s">
        <v>153</v>
      </c>
      <c r="L415" s="46"/>
      <c r="M415" s="213" t="s">
        <v>32</v>
      </c>
      <c r="N415" s="214" t="s">
        <v>48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0.00191</v>
      </c>
      <c r="T415" s="216">
        <f>S415*H415</f>
        <v>0.022155999999999999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245</v>
      </c>
      <c r="AT415" s="217" t="s">
        <v>149</v>
      </c>
      <c r="AU415" s="217" t="s">
        <v>87</v>
      </c>
      <c r="AY415" s="18" t="s">
        <v>147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8" t="s">
        <v>85</v>
      </c>
      <c r="BK415" s="218">
        <f>ROUND(I415*H415,2)</f>
        <v>0</v>
      </c>
      <c r="BL415" s="18" t="s">
        <v>245</v>
      </c>
      <c r="BM415" s="217" t="s">
        <v>801</v>
      </c>
    </row>
    <row r="416" s="2" customFormat="1">
      <c r="A416" s="40"/>
      <c r="B416" s="41"/>
      <c r="C416" s="42"/>
      <c r="D416" s="219" t="s">
        <v>156</v>
      </c>
      <c r="E416" s="42"/>
      <c r="F416" s="220" t="s">
        <v>802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8" t="s">
        <v>156</v>
      </c>
      <c r="AU416" s="18" t="s">
        <v>87</v>
      </c>
    </row>
    <row r="417" s="13" customFormat="1">
      <c r="A417" s="13"/>
      <c r="B417" s="224"/>
      <c r="C417" s="225"/>
      <c r="D417" s="226" t="s">
        <v>158</v>
      </c>
      <c r="E417" s="227" t="s">
        <v>32</v>
      </c>
      <c r="F417" s="228" t="s">
        <v>803</v>
      </c>
      <c r="G417" s="225"/>
      <c r="H417" s="229">
        <v>11.6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158</v>
      </c>
      <c r="AU417" s="235" t="s">
        <v>87</v>
      </c>
      <c r="AV417" s="13" t="s">
        <v>87</v>
      </c>
      <c r="AW417" s="13" t="s">
        <v>38</v>
      </c>
      <c r="AX417" s="13" t="s">
        <v>85</v>
      </c>
      <c r="AY417" s="235" t="s">
        <v>147</v>
      </c>
    </row>
    <row r="418" s="2" customFormat="1" ht="24.15" customHeight="1">
      <c r="A418" s="40"/>
      <c r="B418" s="41"/>
      <c r="C418" s="206" t="s">
        <v>804</v>
      </c>
      <c r="D418" s="206" t="s">
        <v>149</v>
      </c>
      <c r="E418" s="207" t="s">
        <v>805</v>
      </c>
      <c r="F418" s="208" t="s">
        <v>806</v>
      </c>
      <c r="G418" s="209" t="s">
        <v>354</v>
      </c>
      <c r="H418" s="210">
        <v>4.7999999999999998</v>
      </c>
      <c r="I418" s="211"/>
      <c r="J418" s="212">
        <f>ROUND(I418*H418,2)</f>
        <v>0</v>
      </c>
      <c r="K418" s="208" t="s">
        <v>153</v>
      </c>
      <c r="L418" s="46"/>
      <c r="M418" s="213" t="s">
        <v>32</v>
      </c>
      <c r="N418" s="214" t="s">
        <v>48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0.00167</v>
      </c>
      <c r="T418" s="216">
        <f>S418*H418</f>
        <v>0.0080160000000000006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245</v>
      </c>
      <c r="AT418" s="217" t="s">
        <v>149</v>
      </c>
      <c r="AU418" s="217" t="s">
        <v>87</v>
      </c>
      <c r="AY418" s="18" t="s">
        <v>147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8" t="s">
        <v>85</v>
      </c>
      <c r="BK418" s="218">
        <f>ROUND(I418*H418,2)</f>
        <v>0</v>
      </c>
      <c r="BL418" s="18" t="s">
        <v>245</v>
      </c>
      <c r="BM418" s="217" t="s">
        <v>807</v>
      </c>
    </row>
    <row r="419" s="2" customFormat="1">
      <c r="A419" s="40"/>
      <c r="B419" s="41"/>
      <c r="C419" s="42"/>
      <c r="D419" s="219" t="s">
        <v>156</v>
      </c>
      <c r="E419" s="42"/>
      <c r="F419" s="220" t="s">
        <v>808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8" t="s">
        <v>156</v>
      </c>
      <c r="AU419" s="18" t="s">
        <v>87</v>
      </c>
    </row>
    <row r="420" s="13" customFormat="1">
      <c r="A420" s="13"/>
      <c r="B420" s="224"/>
      <c r="C420" s="225"/>
      <c r="D420" s="226" t="s">
        <v>158</v>
      </c>
      <c r="E420" s="227" t="s">
        <v>32</v>
      </c>
      <c r="F420" s="228" t="s">
        <v>809</v>
      </c>
      <c r="G420" s="225"/>
      <c r="H420" s="229">
        <v>1.2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158</v>
      </c>
      <c r="AU420" s="235" t="s">
        <v>87</v>
      </c>
      <c r="AV420" s="13" t="s">
        <v>87</v>
      </c>
      <c r="AW420" s="13" t="s">
        <v>38</v>
      </c>
      <c r="AX420" s="13" t="s">
        <v>77</v>
      </c>
      <c r="AY420" s="235" t="s">
        <v>147</v>
      </c>
    </row>
    <row r="421" s="13" customFormat="1">
      <c r="A421" s="13"/>
      <c r="B421" s="224"/>
      <c r="C421" s="225"/>
      <c r="D421" s="226" t="s">
        <v>158</v>
      </c>
      <c r="E421" s="227" t="s">
        <v>32</v>
      </c>
      <c r="F421" s="228" t="s">
        <v>810</v>
      </c>
      <c r="G421" s="225"/>
      <c r="H421" s="229">
        <v>3.6000000000000001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158</v>
      </c>
      <c r="AU421" s="235" t="s">
        <v>87</v>
      </c>
      <c r="AV421" s="13" t="s">
        <v>87</v>
      </c>
      <c r="AW421" s="13" t="s">
        <v>38</v>
      </c>
      <c r="AX421" s="13" t="s">
        <v>77</v>
      </c>
      <c r="AY421" s="235" t="s">
        <v>147</v>
      </c>
    </row>
    <row r="422" s="14" customFormat="1">
      <c r="A422" s="14"/>
      <c r="B422" s="236"/>
      <c r="C422" s="237"/>
      <c r="D422" s="226" t="s">
        <v>158</v>
      </c>
      <c r="E422" s="238" t="s">
        <v>32</v>
      </c>
      <c r="F422" s="239" t="s">
        <v>161</v>
      </c>
      <c r="G422" s="237"/>
      <c r="H422" s="240">
        <v>4.7999999999999998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158</v>
      </c>
      <c r="AU422" s="246" t="s">
        <v>87</v>
      </c>
      <c r="AV422" s="14" t="s">
        <v>154</v>
      </c>
      <c r="AW422" s="14" t="s">
        <v>38</v>
      </c>
      <c r="AX422" s="14" t="s">
        <v>85</v>
      </c>
      <c r="AY422" s="246" t="s">
        <v>147</v>
      </c>
    </row>
    <row r="423" s="2" customFormat="1" ht="21.75" customHeight="1">
      <c r="A423" s="40"/>
      <c r="B423" s="41"/>
      <c r="C423" s="206" t="s">
        <v>811</v>
      </c>
      <c r="D423" s="206" t="s">
        <v>149</v>
      </c>
      <c r="E423" s="207" t="s">
        <v>812</v>
      </c>
      <c r="F423" s="208" t="s">
        <v>813</v>
      </c>
      <c r="G423" s="209" t="s">
        <v>354</v>
      </c>
      <c r="H423" s="210">
        <v>11.6</v>
      </c>
      <c r="I423" s="211"/>
      <c r="J423" s="212">
        <f>ROUND(I423*H423,2)</f>
        <v>0</v>
      </c>
      <c r="K423" s="208" t="s">
        <v>153</v>
      </c>
      <c r="L423" s="46"/>
      <c r="M423" s="213" t="s">
        <v>32</v>
      </c>
      <c r="N423" s="214" t="s">
        <v>48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0.00175</v>
      </c>
      <c r="T423" s="216">
        <f>S423*H423</f>
        <v>0.020299999999999999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245</v>
      </c>
      <c r="AT423" s="217" t="s">
        <v>149</v>
      </c>
      <c r="AU423" s="217" t="s">
        <v>87</v>
      </c>
      <c r="AY423" s="18" t="s">
        <v>147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85</v>
      </c>
      <c r="BK423" s="218">
        <f>ROUND(I423*H423,2)</f>
        <v>0</v>
      </c>
      <c r="BL423" s="18" t="s">
        <v>245</v>
      </c>
      <c r="BM423" s="217" t="s">
        <v>814</v>
      </c>
    </row>
    <row r="424" s="2" customFormat="1">
      <c r="A424" s="40"/>
      <c r="B424" s="41"/>
      <c r="C424" s="42"/>
      <c r="D424" s="219" t="s">
        <v>156</v>
      </c>
      <c r="E424" s="42"/>
      <c r="F424" s="220" t="s">
        <v>815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8" t="s">
        <v>156</v>
      </c>
      <c r="AU424" s="18" t="s">
        <v>87</v>
      </c>
    </row>
    <row r="425" s="13" customFormat="1">
      <c r="A425" s="13"/>
      <c r="B425" s="224"/>
      <c r="C425" s="225"/>
      <c r="D425" s="226" t="s">
        <v>158</v>
      </c>
      <c r="E425" s="227" t="s">
        <v>32</v>
      </c>
      <c r="F425" s="228" t="s">
        <v>816</v>
      </c>
      <c r="G425" s="225"/>
      <c r="H425" s="229">
        <v>11.6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158</v>
      </c>
      <c r="AU425" s="235" t="s">
        <v>87</v>
      </c>
      <c r="AV425" s="13" t="s">
        <v>87</v>
      </c>
      <c r="AW425" s="13" t="s">
        <v>38</v>
      </c>
      <c r="AX425" s="13" t="s">
        <v>85</v>
      </c>
      <c r="AY425" s="235" t="s">
        <v>147</v>
      </c>
    </row>
    <row r="426" s="2" customFormat="1" ht="24.15" customHeight="1">
      <c r="A426" s="40"/>
      <c r="B426" s="41"/>
      <c r="C426" s="206" t="s">
        <v>817</v>
      </c>
      <c r="D426" s="206" t="s">
        <v>149</v>
      </c>
      <c r="E426" s="207" t="s">
        <v>818</v>
      </c>
      <c r="F426" s="208" t="s">
        <v>819</v>
      </c>
      <c r="G426" s="209" t="s">
        <v>354</v>
      </c>
      <c r="H426" s="210">
        <v>5.2000000000000002</v>
      </c>
      <c r="I426" s="211"/>
      <c r="J426" s="212">
        <f>ROUND(I426*H426,2)</f>
        <v>0</v>
      </c>
      <c r="K426" s="208" t="s">
        <v>153</v>
      </c>
      <c r="L426" s="46"/>
      <c r="M426" s="213" t="s">
        <v>32</v>
      </c>
      <c r="N426" s="214" t="s">
        <v>48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0.0025999999999999999</v>
      </c>
      <c r="T426" s="216">
        <f>S426*H426</f>
        <v>0.013519999999999999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245</v>
      </c>
      <c r="AT426" s="217" t="s">
        <v>149</v>
      </c>
      <c r="AU426" s="217" t="s">
        <v>87</v>
      </c>
      <c r="AY426" s="18" t="s">
        <v>147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8" t="s">
        <v>85</v>
      </c>
      <c r="BK426" s="218">
        <f>ROUND(I426*H426,2)</f>
        <v>0</v>
      </c>
      <c r="BL426" s="18" t="s">
        <v>245</v>
      </c>
      <c r="BM426" s="217" t="s">
        <v>820</v>
      </c>
    </row>
    <row r="427" s="2" customFormat="1">
      <c r="A427" s="40"/>
      <c r="B427" s="41"/>
      <c r="C427" s="42"/>
      <c r="D427" s="219" t="s">
        <v>156</v>
      </c>
      <c r="E427" s="42"/>
      <c r="F427" s="220" t="s">
        <v>821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8" t="s">
        <v>156</v>
      </c>
      <c r="AU427" s="18" t="s">
        <v>87</v>
      </c>
    </row>
    <row r="428" s="2" customFormat="1" ht="16.5" customHeight="1">
      <c r="A428" s="40"/>
      <c r="B428" s="41"/>
      <c r="C428" s="206" t="s">
        <v>822</v>
      </c>
      <c r="D428" s="206" t="s">
        <v>149</v>
      </c>
      <c r="E428" s="207" t="s">
        <v>823</v>
      </c>
      <c r="F428" s="208" t="s">
        <v>824</v>
      </c>
      <c r="G428" s="209" t="s">
        <v>354</v>
      </c>
      <c r="H428" s="210">
        <v>2.5</v>
      </c>
      <c r="I428" s="211"/>
      <c r="J428" s="212">
        <f>ROUND(I428*H428,2)</f>
        <v>0</v>
      </c>
      <c r="K428" s="208" t="s">
        <v>153</v>
      </c>
      <c r="L428" s="46"/>
      <c r="M428" s="213" t="s">
        <v>32</v>
      </c>
      <c r="N428" s="214" t="s">
        <v>48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0.0039399999999999999</v>
      </c>
      <c r="T428" s="216">
        <f>S428*H428</f>
        <v>0.0098499999999999994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245</v>
      </c>
      <c r="AT428" s="217" t="s">
        <v>149</v>
      </c>
      <c r="AU428" s="217" t="s">
        <v>87</v>
      </c>
      <c r="AY428" s="18" t="s">
        <v>147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8" t="s">
        <v>85</v>
      </c>
      <c r="BK428" s="218">
        <f>ROUND(I428*H428,2)</f>
        <v>0</v>
      </c>
      <c r="BL428" s="18" t="s">
        <v>245</v>
      </c>
      <c r="BM428" s="217" t="s">
        <v>825</v>
      </c>
    </row>
    <row r="429" s="2" customFormat="1">
      <c r="A429" s="40"/>
      <c r="B429" s="41"/>
      <c r="C429" s="42"/>
      <c r="D429" s="219" t="s">
        <v>156</v>
      </c>
      <c r="E429" s="42"/>
      <c r="F429" s="220" t="s">
        <v>826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8" t="s">
        <v>156</v>
      </c>
      <c r="AU429" s="18" t="s">
        <v>87</v>
      </c>
    </row>
    <row r="430" s="2" customFormat="1" ht="24.15" customHeight="1">
      <c r="A430" s="40"/>
      <c r="B430" s="41"/>
      <c r="C430" s="206" t="s">
        <v>827</v>
      </c>
      <c r="D430" s="206" t="s">
        <v>149</v>
      </c>
      <c r="E430" s="207" t="s">
        <v>828</v>
      </c>
      <c r="F430" s="208" t="s">
        <v>829</v>
      </c>
      <c r="G430" s="209" t="s">
        <v>354</v>
      </c>
      <c r="H430" s="210">
        <v>5.2000000000000002</v>
      </c>
      <c r="I430" s="211"/>
      <c r="J430" s="212">
        <f>ROUND(I430*H430,2)</f>
        <v>0</v>
      </c>
      <c r="K430" s="208" t="s">
        <v>153</v>
      </c>
      <c r="L430" s="46"/>
      <c r="M430" s="213" t="s">
        <v>32</v>
      </c>
      <c r="N430" s="214" t="s">
        <v>48</v>
      </c>
      <c r="O430" s="86"/>
      <c r="P430" s="215">
        <f>O430*H430</f>
        <v>0</v>
      </c>
      <c r="Q430" s="215">
        <v>0.0013799999999999999</v>
      </c>
      <c r="R430" s="215">
        <f>Q430*H430</f>
        <v>0.0071760000000000001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245</v>
      </c>
      <c r="AT430" s="217" t="s">
        <v>149</v>
      </c>
      <c r="AU430" s="217" t="s">
        <v>87</v>
      </c>
      <c r="AY430" s="18" t="s">
        <v>147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8" t="s">
        <v>85</v>
      </c>
      <c r="BK430" s="218">
        <f>ROUND(I430*H430,2)</f>
        <v>0</v>
      </c>
      <c r="BL430" s="18" t="s">
        <v>245</v>
      </c>
      <c r="BM430" s="217" t="s">
        <v>830</v>
      </c>
    </row>
    <row r="431" s="2" customFormat="1">
      <c r="A431" s="40"/>
      <c r="B431" s="41"/>
      <c r="C431" s="42"/>
      <c r="D431" s="219" t="s">
        <v>156</v>
      </c>
      <c r="E431" s="42"/>
      <c r="F431" s="220" t="s">
        <v>831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156</v>
      </c>
      <c r="AU431" s="18" t="s">
        <v>87</v>
      </c>
    </row>
    <row r="432" s="13" customFormat="1">
      <c r="A432" s="13"/>
      <c r="B432" s="224"/>
      <c r="C432" s="225"/>
      <c r="D432" s="226" t="s">
        <v>158</v>
      </c>
      <c r="E432" s="227" t="s">
        <v>32</v>
      </c>
      <c r="F432" s="228" t="s">
        <v>832</v>
      </c>
      <c r="G432" s="225"/>
      <c r="H432" s="229">
        <v>5.2000000000000002</v>
      </c>
      <c r="I432" s="230"/>
      <c r="J432" s="225"/>
      <c r="K432" s="225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158</v>
      </c>
      <c r="AU432" s="235" t="s">
        <v>87</v>
      </c>
      <c r="AV432" s="13" t="s">
        <v>87</v>
      </c>
      <c r="AW432" s="13" t="s">
        <v>38</v>
      </c>
      <c r="AX432" s="13" t="s">
        <v>85</v>
      </c>
      <c r="AY432" s="235" t="s">
        <v>147</v>
      </c>
    </row>
    <row r="433" s="2" customFormat="1" ht="62.7" customHeight="1">
      <c r="A433" s="40"/>
      <c r="B433" s="41"/>
      <c r="C433" s="206" t="s">
        <v>833</v>
      </c>
      <c r="D433" s="206" t="s">
        <v>149</v>
      </c>
      <c r="E433" s="207" t="s">
        <v>834</v>
      </c>
      <c r="F433" s="208" t="s">
        <v>835</v>
      </c>
      <c r="G433" s="209" t="s">
        <v>170</v>
      </c>
      <c r="H433" s="210">
        <v>16.640000000000001</v>
      </c>
      <c r="I433" s="211"/>
      <c r="J433" s="212">
        <f>ROUND(I433*H433,2)</f>
        <v>0</v>
      </c>
      <c r="K433" s="208" t="s">
        <v>153</v>
      </c>
      <c r="L433" s="46"/>
      <c r="M433" s="213" t="s">
        <v>32</v>
      </c>
      <c r="N433" s="214" t="s">
        <v>48</v>
      </c>
      <c r="O433" s="86"/>
      <c r="P433" s="215">
        <f>O433*H433</f>
        <v>0</v>
      </c>
      <c r="Q433" s="215">
        <v>0.0066100000000000004</v>
      </c>
      <c r="R433" s="215">
        <f>Q433*H433</f>
        <v>0.10999040000000002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245</v>
      </c>
      <c r="AT433" s="217" t="s">
        <v>149</v>
      </c>
      <c r="AU433" s="217" t="s">
        <v>87</v>
      </c>
      <c r="AY433" s="18" t="s">
        <v>147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8" t="s">
        <v>85</v>
      </c>
      <c r="BK433" s="218">
        <f>ROUND(I433*H433,2)</f>
        <v>0</v>
      </c>
      <c r="BL433" s="18" t="s">
        <v>245</v>
      </c>
      <c r="BM433" s="217" t="s">
        <v>836</v>
      </c>
    </row>
    <row r="434" s="2" customFormat="1">
      <c r="A434" s="40"/>
      <c r="B434" s="41"/>
      <c r="C434" s="42"/>
      <c r="D434" s="219" t="s">
        <v>156</v>
      </c>
      <c r="E434" s="42"/>
      <c r="F434" s="220" t="s">
        <v>837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8" t="s">
        <v>156</v>
      </c>
      <c r="AU434" s="18" t="s">
        <v>87</v>
      </c>
    </row>
    <row r="435" s="13" customFormat="1">
      <c r="A435" s="13"/>
      <c r="B435" s="224"/>
      <c r="C435" s="225"/>
      <c r="D435" s="226" t="s">
        <v>158</v>
      </c>
      <c r="E435" s="227" t="s">
        <v>32</v>
      </c>
      <c r="F435" s="228" t="s">
        <v>838</v>
      </c>
      <c r="G435" s="225"/>
      <c r="H435" s="229">
        <v>16.640000000000001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158</v>
      </c>
      <c r="AU435" s="235" t="s">
        <v>87</v>
      </c>
      <c r="AV435" s="13" t="s">
        <v>87</v>
      </c>
      <c r="AW435" s="13" t="s">
        <v>38</v>
      </c>
      <c r="AX435" s="13" t="s">
        <v>85</v>
      </c>
      <c r="AY435" s="235" t="s">
        <v>147</v>
      </c>
    </row>
    <row r="436" s="2" customFormat="1" ht="37.8" customHeight="1">
      <c r="A436" s="40"/>
      <c r="B436" s="41"/>
      <c r="C436" s="206" t="s">
        <v>839</v>
      </c>
      <c r="D436" s="206" t="s">
        <v>149</v>
      </c>
      <c r="E436" s="207" t="s">
        <v>840</v>
      </c>
      <c r="F436" s="208" t="s">
        <v>841</v>
      </c>
      <c r="G436" s="209" t="s">
        <v>354</v>
      </c>
      <c r="H436" s="210">
        <v>10.92</v>
      </c>
      <c r="I436" s="211"/>
      <c r="J436" s="212">
        <f>ROUND(I436*H436,2)</f>
        <v>0</v>
      </c>
      <c r="K436" s="208" t="s">
        <v>153</v>
      </c>
      <c r="L436" s="46"/>
      <c r="M436" s="213" t="s">
        <v>32</v>
      </c>
      <c r="N436" s="214" t="s">
        <v>48</v>
      </c>
      <c r="O436" s="86"/>
      <c r="P436" s="215">
        <f>O436*H436</f>
        <v>0</v>
      </c>
      <c r="Q436" s="215">
        <v>0.0029099999999999998</v>
      </c>
      <c r="R436" s="215">
        <f>Q436*H436</f>
        <v>0.031777199999999999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245</v>
      </c>
      <c r="AT436" s="217" t="s">
        <v>149</v>
      </c>
      <c r="AU436" s="217" t="s">
        <v>87</v>
      </c>
      <c r="AY436" s="18" t="s">
        <v>147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8" t="s">
        <v>85</v>
      </c>
      <c r="BK436" s="218">
        <f>ROUND(I436*H436,2)</f>
        <v>0</v>
      </c>
      <c r="BL436" s="18" t="s">
        <v>245</v>
      </c>
      <c r="BM436" s="217" t="s">
        <v>842</v>
      </c>
    </row>
    <row r="437" s="2" customFormat="1">
      <c r="A437" s="40"/>
      <c r="B437" s="41"/>
      <c r="C437" s="42"/>
      <c r="D437" s="219" t="s">
        <v>156</v>
      </c>
      <c r="E437" s="42"/>
      <c r="F437" s="220" t="s">
        <v>843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8" t="s">
        <v>156</v>
      </c>
      <c r="AU437" s="18" t="s">
        <v>87</v>
      </c>
    </row>
    <row r="438" s="13" customFormat="1">
      <c r="A438" s="13"/>
      <c r="B438" s="224"/>
      <c r="C438" s="225"/>
      <c r="D438" s="226" t="s">
        <v>158</v>
      </c>
      <c r="E438" s="227" t="s">
        <v>32</v>
      </c>
      <c r="F438" s="228" t="s">
        <v>844</v>
      </c>
      <c r="G438" s="225"/>
      <c r="H438" s="229">
        <v>10.92</v>
      </c>
      <c r="I438" s="230"/>
      <c r="J438" s="225"/>
      <c r="K438" s="225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158</v>
      </c>
      <c r="AU438" s="235" t="s">
        <v>87</v>
      </c>
      <c r="AV438" s="13" t="s">
        <v>87</v>
      </c>
      <c r="AW438" s="13" t="s">
        <v>38</v>
      </c>
      <c r="AX438" s="13" t="s">
        <v>85</v>
      </c>
      <c r="AY438" s="235" t="s">
        <v>147</v>
      </c>
    </row>
    <row r="439" s="2" customFormat="1" ht="37.8" customHeight="1">
      <c r="A439" s="40"/>
      <c r="B439" s="41"/>
      <c r="C439" s="206" t="s">
        <v>845</v>
      </c>
      <c r="D439" s="206" t="s">
        <v>149</v>
      </c>
      <c r="E439" s="207" t="s">
        <v>846</v>
      </c>
      <c r="F439" s="208" t="s">
        <v>847</v>
      </c>
      <c r="G439" s="209" t="s">
        <v>354</v>
      </c>
      <c r="H439" s="210">
        <v>11.6</v>
      </c>
      <c r="I439" s="211"/>
      <c r="J439" s="212">
        <f>ROUND(I439*H439,2)</f>
        <v>0</v>
      </c>
      <c r="K439" s="208" t="s">
        <v>153</v>
      </c>
      <c r="L439" s="46"/>
      <c r="M439" s="213" t="s">
        <v>32</v>
      </c>
      <c r="N439" s="214" t="s">
        <v>48</v>
      </c>
      <c r="O439" s="86"/>
      <c r="P439" s="215">
        <f>O439*H439</f>
        <v>0</v>
      </c>
      <c r="Q439" s="215">
        <v>0.0035100000000000001</v>
      </c>
      <c r="R439" s="215">
        <f>Q439*H439</f>
        <v>0.040716000000000002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245</v>
      </c>
      <c r="AT439" s="217" t="s">
        <v>149</v>
      </c>
      <c r="AU439" s="217" t="s">
        <v>87</v>
      </c>
      <c r="AY439" s="18" t="s">
        <v>147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8" t="s">
        <v>85</v>
      </c>
      <c r="BK439" s="218">
        <f>ROUND(I439*H439,2)</f>
        <v>0</v>
      </c>
      <c r="BL439" s="18" t="s">
        <v>245</v>
      </c>
      <c r="BM439" s="217" t="s">
        <v>848</v>
      </c>
    </row>
    <row r="440" s="2" customFormat="1">
      <c r="A440" s="40"/>
      <c r="B440" s="41"/>
      <c r="C440" s="42"/>
      <c r="D440" s="219" t="s">
        <v>156</v>
      </c>
      <c r="E440" s="42"/>
      <c r="F440" s="220" t="s">
        <v>849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8" t="s">
        <v>156</v>
      </c>
      <c r="AU440" s="18" t="s">
        <v>87</v>
      </c>
    </row>
    <row r="441" s="13" customFormat="1">
      <c r="A441" s="13"/>
      <c r="B441" s="224"/>
      <c r="C441" s="225"/>
      <c r="D441" s="226" t="s">
        <v>158</v>
      </c>
      <c r="E441" s="227" t="s">
        <v>32</v>
      </c>
      <c r="F441" s="228" t="s">
        <v>850</v>
      </c>
      <c r="G441" s="225"/>
      <c r="H441" s="229">
        <v>11.6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158</v>
      </c>
      <c r="AU441" s="235" t="s">
        <v>87</v>
      </c>
      <c r="AV441" s="13" t="s">
        <v>87</v>
      </c>
      <c r="AW441" s="13" t="s">
        <v>38</v>
      </c>
      <c r="AX441" s="13" t="s">
        <v>85</v>
      </c>
      <c r="AY441" s="235" t="s">
        <v>147</v>
      </c>
    </row>
    <row r="442" s="2" customFormat="1" ht="37.8" customHeight="1">
      <c r="A442" s="40"/>
      <c r="B442" s="41"/>
      <c r="C442" s="206" t="s">
        <v>851</v>
      </c>
      <c r="D442" s="206" t="s">
        <v>149</v>
      </c>
      <c r="E442" s="207" t="s">
        <v>852</v>
      </c>
      <c r="F442" s="208" t="s">
        <v>853</v>
      </c>
      <c r="G442" s="209" t="s">
        <v>354</v>
      </c>
      <c r="H442" s="210">
        <v>4.7999999999999998</v>
      </c>
      <c r="I442" s="211"/>
      <c r="J442" s="212">
        <f>ROUND(I442*H442,2)</f>
        <v>0</v>
      </c>
      <c r="K442" s="208" t="s">
        <v>153</v>
      </c>
      <c r="L442" s="46"/>
      <c r="M442" s="213" t="s">
        <v>32</v>
      </c>
      <c r="N442" s="214" t="s">
        <v>48</v>
      </c>
      <c r="O442" s="86"/>
      <c r="P442" s="215">
        <f>O442*H442</f>
        <v>0</v>
      </c>
      <c r="Q442" s="215">
        <v>0.0029099999999999998</v>
      </c>
      <c r="R442" s="215">
        <f>Q442*H442</f>
        <v>0.013968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245</v>
      </c>
      <c r="AT442" s="217" t="s">
        <v>149</v>
      </c>
      <c r="AU442" s="217" t="s">
        <v>87</v>
      </c>
      <c r="AY442" s="18" t="s">
        <v>147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8" t="s">
        <v>85</v>
      </c>
      <c r="BK442" s="218">
        <f>ROUND(I442*H442,2)</f>
        <v>0</v>
      </c>
      <c r="BL442" s="18" t="s">
        <v>245</v>
      </c>
      <c r="BM442" s="217" t="s">
        <v>854</v>
      </c>
    </row>
    <row r="443" s="2" customFormat="1">
      <c r="A443" s="40"/>
      <c r="B443" s="41"/>
      <c r="C443" s="42"/>
      <c r="D443" s="219" t="s">
        <v>156</v>
      </c>
      <c r="E443" s="42"/>
      <c r="F443" s="220" t="s">
        <v>855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8" t="s">
        <v>156</v>
      </c>
      <c r="AU443" s="18" t="s">
        <v>87</v>
      </c>
    </row>
    <row r="444" s="13" customFormat="1">
      <c r="A444" s="13"/>
      <c r="B444" s="224"/>
      <c r="C444" s="225"/>
      <c r="D444" s="226" t="s">
        <v>158</v>
      </c>
      <c r="E444" s="227" t="s">
        <v>32</v>
      </c>
      <c r="F444" s="228" t="s">
        <v>809</v>
      </c>
      <c r="G444" s="225"/>
      <c r="H444" s="229">
        <v>1.2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158</v>
      </c>
      <c r="AU444" s="235" t="s">
        <v>87</v>
      </c>
      <c r="AV444" s="13" t="s">
        <v>87</v>
      </c>
      <c r="AW444" s="13" t="s">
        <v>38</v>
      </c>
      <c r="AX444" s="13" t="s">
        <v>77</v>
      </c>
      <c r="AY444" s="235" t="s">
        <v>147</v>
      </c>
    </row>
    <row r="445" s="13" customFormat="1">
      <c r="A445" s="13"/>
      <c r="B445" s="224"/>
      <c r="C445" s="225"/>
      <c r="D445" s="226" t="s">
        <v>158</v>
      </c>
      <c r="E445" s="227" t="s">
        <v>32</v>
      </c>
      <c r="F445" s="228" t="s">
        <v>810</v>
      </c>
      <c r="G445" s="225"/>
      <c r="H445" s="229">
        <v>3.6000000000000001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158</v>
      </c>
      <c r="AU445" s="235" t="s">
        <v>87</v>
      </c>
      <c r="AV445" s="13" t="s">
        <v>87</v>
      </c>
      <c r="AW445" s="13" t="s">
        <v>38</v>
      </c>
      <c r="AX445" s="13" t="s">
        <v>77</v>
      </c>
      <c r="AY445" s="235" t="s">
        <v>147</v>
      </c>
    </row>
    <row r="446" s="14" customFormat="1">
      <c r="A446" s="14"/>
      <c r="B446" s="236"/>
      <c r="C446" s="237"/>
      <c r="D446" s="226" t="s">
        <v>158</v>
      </c>
      <c r="E446" s="238" t="s">
        <v>32</v>
      </c>
      <c r="F446" s="239" t="s">
        <v>161</v>
      </c>
      <c r="G446" s="237"/>
      <c r="H446" s="240">
        <v>4.7999999999999998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6" t="s">
        <v>158</v>
      </c>
      <c r="AU446" s="246" t="s">
        <v>87</v>
      </c>
      <c r="AV446" s="14" t="s">
        <v>154</v>
      </c>
      <c r="AW446" s="14" t="s">
        <v>38</v>
      </c>
      <c r="AX446" s="14" t="s">
        <v>85</v>
      </c>
      <c r="AY446" s="246" t="s">
        <v>147</v>
      </c>
    </row>
    <row r="447" s="2" customFormat="1" ht="44.25" customHeight="1">
      <c r="A447" s="40"/>
      <c r="B447" s="41"/>
      <c r="C447" s="206" t="s">
        <v>856</v>
      </c>
      <c r="D447" s="206" t="s">
        <v>149</v>
      </c>
      <c r="E447" s="207" t="s">
        <v>857</v>
      </c>
      <c r="F447" s="208" t="s">
        <v>858</v>
      </c>
      <c r="G447" s="209" t="s">
        <v>354</v>
      </c>
      <c r="H447" s="210">
        <v>8.5</v>
      </c>
      <c r="I447" s="211"/>
      <c r="J447" s="212">
        <f>ROUND(I447*H447,2)</f>
        <v>0</v>
      </c>
      <c r="K447" s="208" t="s">
        <v>153</v>
      </c>
      <c r="L447" s="46"/>
      <c r="M447" s="213" t="s">
        <v>32</v>
      </c>
      <c r="N447" s="214" t="s">
        <v>48</v>
      </c>
      <c r="O447" s="86"/>
      <c r="P447" s="215">
        <f>O447*H447</f>
        <v>0</v>
      </c>
      <c r="Q447" s="215">
        <v>0.0029099999999999998</v>
      </c>
      <c r="R447" s="215">
        <f>Q447*H447</f>
        <v>0.024735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245</v>
      </c>
      <c r="AT447" s="217" t="s">
        <v>149</v>
      </c>
      <c r="AU447" s="217" t="s">
        <v>87</v>
      </c>
      <c r="AY447" s="18" t="s">
        <v>147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85</v>
      </c>
      <c r="BK447" s="218">
        <f>ROUND(I447*H447,2)</f>
        <v>0</v>
      </c>
      <c r="BL447" s="18" t="s">
        <v>245</v>
      </c>
      <c r="BM447" s="217" t="s">
        <v>859</v>
      </c>
    </row>
    <row r="448" s="2" customFormat="1">
      <c r="A448" s="40"/>
      <c r="B448" s="41"/>
      <c r="C448" s="42"/>
      <c r="D448" s="219" t="s">
        <v>156</v>
      </c>
      <c r="E448" s="42"/>
      <c r="F448" s="220" t="s">
        <v>860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8" t="s">
        <v>156</v>
      </c>
      <c r="AU448" s="18" t="s">
        <v>87</v>
      </c>
    </row>
    <row r="449" s="13" customFormat="1">
      <c r="A449" s="13"/>
      <c r="B449" s="224"/>
      <c r="C449" s="225"/>
      <c r="D449" s="226" t="s">
        <v>158</v>
      </c>
      <c r="E449" s="227" t="s">
        <v>32</v>
      </c>
      <c r="F449" s="228" t="s">
        <v>861</v>
      </c>
      <c r="G449" s="225"/>
      <c r="H449" s="229">
        <v>8.5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158</v>
      </c>
      <c r="AU449" s="235" t="s">
        <v>87</v>
      </c>
      <c r="AV449" s="13" t="s">
        <v>87</v>
      </c>
      <c r="AW449" s="13" t="s">
        <v>38</v>
      </c>
      <c r="AX449" s="13" t="s">
        <v>85</v>
      </c>
      <c r="AY449" s="235" t="s">
        <v>147</v>
      </c>
    </row>
    <row r="450" s="2" customFormat="1" ht="44.25" customHeight="1">
      <c r="A450" s="40"/>
      <c r="B450" s="41"/>
      <c r="C450" s="206" t="s">
        <v>862</v>
      </c>
      <c r="D450" s="206" t="s">
        <v>149</v>
      </c>
      <c r="E450" s="207" t="s">
        <v>863</v>
      </c>
      <c r="F450" s="208" t="s">
        <v>864</v>
      </c>
      <c r="G450" s="209" t="s">
        <v>354</v>
      </c>
      <c r="H450" s="210">
        <v>11.6</v>
      </c>
      <c r="I450" s="211"/>
      <c r="J450" s="212">
        <f>ROUND(I450*H450,2)</f>
        <v>0</v>
      </c>
      <c r="K450" s="208" t="s">
        <v>153</v>
      </c>
      <c r="L450" s="46"/>
      <c r="M450" s="213" t="s">
        <v>32</v>
      </c>
      <c r="N450" s="214" t="s">
        <v>48</v>
      </c>
      <c r="O450" s="86"/>
      <c r="P450" s="215">
        <f>O450*H450</f>
        <v>0</v>
      </c>
      <c r="Q450" s="215">
        <v>0.0043600000000000002</v>
      </c>
      <c r="R450" s="215">
        <f>Q450*H450</f>
        <v>0.050576000000000003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245</v>
      </c>
      <c r="AT450" s="217" t="s">
        <v>149</v>
      </c>
      <c r="AU450" s="217" t="s">
        <v>87</v>
      </c>
      <c r="AY450" s="18" t="s">
        <v>147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8" t="s">
        <v>85</v>
      </c>
      <c r="BK450" s="218">
        <f>ROUND(I450*H450,2)</f>
        <v>0</v>
      </c>
      <c r="BL450" s="18" t="s">
        <v>245</v>
      </c>
      <c r="BM450" s="217" t="s">
        <v>865</v>
      </c>
    </row>
    <row r="451" s="2" customFormat="1">
      <c r="A451" s="40"/>
      <c r="B451" s="41"/>
      <c r="C451" s="42"/>
      <c r="D451" s="219" t="s">
        <v>156</v>
      </c>
      <c r="E451" s="42"/>
      <c r="F451" s="220" t="s">
        <v>866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8" t="s">
        <v>156</v>
      </c>
      <c r="AU451" s="18" t="s">
        <v>87</v>
      </c>
    </row>
    <row r="452" s="13" customFormat="1">
      <c r="A452" s="13"/>
      <c r="B452" s="224"/>
      <c r="C452" s="225"/>
      <c r="D452" s="226" t="s">
        <v>158</v>
      </c>
      <c r="E452" s="227" t="s">
        <v>32</v>
      </c>
      <c r="F452" s="228" t="s">
        <v>867</v>
      </c>
      <c r="G452" s="225"/>
      <c r="H452" s="229">
        <v>11.6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158</v>
      </c>
      <c r="AU452" s="235" t="s">
        <v>87</v>
      </c>
      <c r="AV452" s="13" t="s">
        <v>87</v>
      </c>
      <c r="AW452" s="13" t="s">
        <v>38</v>
      </c>
      <c r="AX452" s="13" t="s">
        <v>85</v>
      </c>
      <c r="AY452" s="235" t="s">
        <v>147</v>
      </c>
    </row>
    <row r="453" s="2" customFormat="1" ht="24.15" customHeight="1">
      <c r="A453" s="40"/>
      <c r="B453" s="41"/>
      <c r="C453" s="206" t="s">
        <v>868</v>
      </c>
      <c r="D453" s="206" t="s">
        <v>149</v>
      </c>
      <c r="E453" s="207" t="s">
        <v>869</v>
      </c>
      <c r="F453" s="208" t="s">
        <v>870</v>
      </c>
      <c r="G453" s="209" t="s">
        <v>170</v>
      </c>
      <c r="H453" s="210">
        <v>6.1440000000000001</v>
      </c>
      <c r="I453" s="211"/>
      <c r="J453" s="212">
        <f>ROUND(I453*H453,2)</f>
        <v>0</v>
      </c>
      <c r="K453" s="208" t="s">
        <v>153</v>
      </c>
      <c r="L453" s="46"/>
      <c r="M453" s="213" t="s">
        <v>32</v>
      </c>
      <c r="N453" s="214" t="s">
        <v>48</v>
      </c>
      <c r="O453" s="86"/>
      <c r="P453" s="215">
        <f>O453*H453</f>
        <v>0</v>
      </c>
      <c r="Q453" s="215">
        <v>0.0058100000000000001</v>
      </c>
      <c r="R453" s="215">
        <f>Q453*H453</f>
        <v>0.035696640000000002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245</v>
      </c>
      <c r="AT453" s="217" t="s">
        <v>149</v>
      </c>
      <c r="AU453" s="217" t="s">
        <v>87</v>
      </c>
      <c r="AY453" s="18" t="s">
        <v>147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8" t="s">
        <v>85</v>
      </c>
      <c r="BK453" s="218">
        <f>ROUND(I453*H453,2)</f>
        <v>0</v>
      </c>
      <c r="BL453" s="18" t="s">
        <v>245</v>
      </c>
      <c r="BM453" s="217" t="s">
        <v>871</v>
      </c>
    </row>
    <row r="454" s="2" customFormat="1">
      <c r="A454" s="40"/>
      <c r="B454" s="41"/>
      <c r="C454" s="42"/>
      <c r="D454" s="219" t="s">
        <v>156</v>
      </c>
      <c r="E454" s="42"/>
      <c r="F454" s="220" t="s">
        <v>872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8" t="s">
        <v>156</v>
      </c>
      <c r="AU454" s="18" t="s">
        <v>87</v>
      </c>
    </row>
    <row r="455" s="13" customFormat="1">
      <c r="A455" s="13"/>
      <c r="B455" s="224"/>
      <c r="C455" s="225"/>
      <c r="D455" s="226" t="s">
        <v>158</v>
      </c>
      <c r="E455" s="227" t="s">
        <v>32</v>
      </c>
      <c r="F455" s="228" t="s">
        <v>873</v>
      </c>
      <c r="G455" s="225"/>
      <c r="H455" s="229">
        <v>6.1440000000000001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158</v>
      </c>
      <c r="AU455" s="235" t="s">
        <v>87</v>
      </c>
      <c r="AV455" s="13" t="s">
        <v>87</v>
      </c>
      <c r="AW455" s="13" t="s">
        <v>38</v>
      </c>
      <c r="AX455" s="13" t="s">
        <v>85</v>
      </c>
      <c r="AY455" s="235" t="s">
        <v>147</v>
      </c>
    </row>
    <row r="456" s="2" customFormat="1" ht="33" customHeight="1">
      <c r="A456" s="40"/>
      <c r="B456" s="41"/>
      <c r="C456" s="206" t="s">
        <v>874</v>
      </c>
      <c r="D456" s="206" t="s">
        <v>149</v>
      </c>
      <c r="E456" s="207" t="s">
        <v>875</v>
      </c>
      <c r="F456" s="208" t="s">
        <v>876</v>
      </c>
      <c r="G456" s="209" t="s">
        <v>354</v>
      </c>
      <c r="H456" s="210">
        <v>4.6299999999999999</v>
      </c>
      <c r="I456" s="211"/>
      <c r="J456" s="212">
        <f>ROUND(I456*H456,2)</f>
        <v>0</v>
      </c>
      <c r="K456" s="208" t="s">
        <v>153</v>
      </c>
      <c r="L456" s="46"/>
      <c r="M456" s="213" t="s">
        <v>32</v>
      </c>
      <c r="N456" s="214" t="s">
        <v>48</v>
      </c>
      <c r="O456" s="86"/>
      <c r="P456" s="215">
        <f>O456*H456</f>
        <v>0</v>
      </c>
      <c r="Q456" s="215">
        <v>0.0016900000000000001</v>
      </c>
      <c r="R456" s="215">
        <f>Q456*H456</f>
        <v>0.0078247000000000004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245</v>
      </c>
      <c r="AT456" s="217" t="s">
        <v>149</v>
      </c>
      <c r="AU456" s="217" t="s">
        <v>87</v>
      </c>
      <c r="AY456" s="18" t="s">
        <v>147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8" t="s">
        <v>85</v>
      </c>
      <c r="BK456" s="218">
        <f>ROUND(I456*H456,2)</f>
        <v>0</v>
      </c>
      <c r="BL456" s="18" t="s">
        <v>245</v>
      </c>
      <c r="BM456" s="217" t="s">
        <v>877</v>
      </c>
    </row>
    <row r="457" s="2" customFormat="1">
      <c r="A457" s="40"/>
      <c r="B457" s="41"/>
      <c r="C457" s="42"/>
      <c r="D457" s="219" t="s">
        <v>156</v>
      </c>
      <c r="E457" s="42"/>
      <c r="F457" s="220" t="s">
        <v>878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8" t="s">
        <v>156</v>
      </c>
      <c r="AU457" s="18" t="s">
        <v>87</v>
      </c>
    </row>
    <row r="458" s="2" customFormat="1" ht="33" customHeight="1">
      <c r="A458" s="40"/>
      <c r="B458" s="41"/>
      <c r="C458" s="206" t="s">
        <v>879</v>
      </c>
      <c r="D458" s="206" t="s">
        <v>149</v>
      </c>
      <c r="E458" s="207" t="s">
        <v>875</v>
      </c>
      <c r="F458" s="208" t="s">
        <v>876</v>
      </c>
      <c r="G458" s="209" t="s">
        <v>354</v>
      </c>
      <c r="H458" s="210">
        <v>5.2000000000000002</v>
      </c>
      <c r="I458" s="211"/>
      <c r="J458" s="212">
        <f>ROUND(I458*H458,2)</f>
        <v>0</v>
      </c>
      <c r="K458" s="208" t="s">
        <v>153</v>
      </c>
      <c r="L458" s="46"/>
      <c r="M458" s="213" t="s">
        <v>32</v>
      </c>
      <c r="N458" s="214" t="s">
        <v>48</v>
      </c>
      <c r="O458" s="86"/>
      <c r="P458" s="215">
        <f>O458*H458</f>
        <v>0</v>
      </c>
      <c r="Q458" s="215">
        <v>0.0016900000000000001</v>
      </c>
      <c r="R458" s="215">
        <f>Q458*H458</f>
        <v>0.0087880000000000007</v>
      </c>
      <c r="S458" s="215">
        <v>0</v>
      </c>
      <c r="T458" s="21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245</v>
      </c>
      <c r="AT458" s="217" t="s">
        <v>149</v>
      </c>
      <c r="AU458" s="217" t="s">
        <v>87</v>
      </c>
      <c r="AY458" s="18" t="s">
        <v>147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8" t="s">
        <v>85</v>
      </c>
      <c r="BK458" s="218">
        <f>ROUND(I458*H458,2)</f>
        <v>0</v>
      </c>
      <c r="BL458" s="18" t="s">
        <v>245</v>
      </c>
      <c r="BM458" s="217" t="s">
        <v>880</v>
      </c>
    </row>
    <row r="459" s="2" customFormat="1">
      <c r="A459" s="40"/>
      <c r="B459" s="41"/>
      <c r="C459" s="42"/>
      <c r="D459" s="219" t="s">
        <v>156</v>
      </c>
      <c r="E459" s="42"/>
      <c r="F459" s="220" t="s">
        <v>878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8" t="s">
        <v>156</v>
      </c>
      <c r="AU459" s="18" t="s">
        <v>87</v>
      </c>
    </row>
    <row r="460" s="2" customFormat="1" ht="37.8" customHeight="1">
      <c r="A460" s="40"/>
      <c r="B460" s="41"/>
      <c r="C460" s="206" t="s">
        <v>881</v>
      </c>
      <c r="D460" s="206" t="s">
        <v>149</v>
      </c>
      <c r="E460" s="207" t="s">
        <v>882</v>
      </c>
      <c r="F460" s="208" t="s">
        <v>883</v>
      </c>
      <c r="G460" s="209" t="s">
        <v>354</v>
      </c>
      <c r="H460" s="210">
        <v>3.5</v>
      </c>
      <c r="I460" s="211"/>
      <c r="J460" s="212">
        <f>ROUND(I460*H460,2)</f>
        <v>0</v>
      </c>
      <c r="K460" s="208" t="s">
        <v>153</v>
      </c>
      <c r="L460" s="46"/>
      <c r="M460" s="213" t="s">
        <v>32</v>
      </c>
      <c r="N460" s="214" t="s">
        <v>48</v>
      </c>
      <c r="O460" s="86"/>
      <c r="P460" s="215">
        <f>O460*H460</f>
        <v>0</v>
      </c>
      <c r="Q460" s="215">
        <v>0.00191</v>
      </c>
      <c r="R460" s="215">
        <f>Q460*H460</f>
        <v>0.006685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245</v>
      </c>
      <c r="AT460" s="217" t="s">
        <v>149</v>
      </c>
      <c r="AU460" s="217" t="s">
        <v>87</v>
      </c>
      <c r="AY460" s="18" t="s">
        <v>147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8" t="s">
        <v>85</v>
      </c>
      <c r="BK460" s="218">
        <f>ROUND(I460*H460,2)</f>
        <v>0</v>
      </c>
      <c r="BL460" s="18" t="s">
        <v>245</v>
      </c>
      <c r="BM460" s="217" t="s">
        <v>884</v>
      </c>
    </row>
    <row r="461" s="2" customFormat="1">
      <c r="A461" s="40"/>
      <c r="B461" s="41"/>
      <c r="C461" s="42"/>
      <c r="D461" s="219" t="s">
        <v>156</v>
      </c>
      <c r="E461" s="42"/>
      <c r="F461" s="220" t="s">
        <v>885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156</v>
      </c>
      <c r="AU461" s="18" t="s">
        <v>87</v>
      </c>
    </row>
    <row r="462" s="2" customFormat="1" ht="37.8" customHeight="1">
      <c r="A462" s="40"/>
      <c r="B462" s="41"/>
      <c r="C462" s="206" t="s">
        <v>886</v>
      </c>
      <c r="D462" s="206" t="s">
        <v>149</v>
      </c>
      <c r="E462" s="207" t="s">
        <v>882</v>
      </c>
      <c r="F462" s="208" t="s">
        <v>883</v>
      </c>
      <c r="G462" s="209" t="s">
        <v>354</v>
      </c>
      <c r="H462" s="210">
        <v>2.5</v>
      </c>
      <c r="I462" s="211"/>
      <c r="J462" s="212">
        <f>ROUND(I462*H462,2)</f>
        <v>0</v>
      </c>
      <c r="K462" s="208" t="s">
        <v>153</v>
      </c>
      <c r="L462" s="46"/>
      <c r="M462" s="213" t="s">
        <v>32</v>
      </c>
      <c r="N462" s="214" t="s">
        <v>48</v>
      </c>
      <c r="O462" s="86"/>
      <c r="P462" s="215">
        <f>O462*H462</f>
        <v>0</v>
      </c>
      <c r="Q462" s="215">
        <v>0.00191</v>
      </c>
      <c r="R462" s="215">
        <f>Q462*H462</f>
        <v>0.0047749999999999997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245</v>
      </c>
      <c r="AT462" s="217" t="s">
        <v>149</v>
      </c>
      <c r="AU462" s="217" t="s">
        <v>87</v>
      </c>
      <c r="AY462" s="18" t="s">
        <v>147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8" t="s">
        <v>85</v>
      </c>
      <c r="BK462" s="218">
        <f>ROUND(I462*H462,2)</f>
        <v>0</v>
      </c>
      <c r="BL462" s="18" t="s">
        <v>245</v>
      </c>
      <c r="BM462" s="217" t="s">
        <v>887</v>
      </c>
    </row>
    <row r="463" s="2" customFormat="1">
      <c r="A463" s="40"/>
      <c r="B463" s="41"/>
      <c r="C463" s="42"/>
      <c r="D463" s="219" t="s">
        <v>156</v>
      </c>
      <c r="E463" s="42"/>
      <c r="F463" s="220" t="s">
        <v>885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156</v>
      </c>
      <c r="AU463" s="18" t="s">
        <v>87</v>
      </c>
    </row>
    <row r="464" s="2" customFormat="1" ht="49.05" customHeight="1">
      <c r="A464" s="40"/>
      <c r="B464" s="41"/>
      <c r="C464" s="206" t="s">
        <v>888</v>
      </c>
      <c r="D464" s="206" t="s">
        <v>149</v>
      </c>
      <c r="E464" s="207" t="s">
        <v>889</v>
      </c>
      <c r="F464" s="208" t="s">
        <v>890</v>
      </c>
      <c r="G464" s="209" t="s">
        <v>195</v>
      </c>
      <c r="H464" s="210">
        <v>0.34300000000000003</v>
      </c>
      <c r="I464" s="211"/>
      <c r="J464" s="212">
        <f>ROUND(I464*H464,2)</f>
        <v>0</v>
      </c>
      <c r="K464" s="208" t="s">
        <v>153</v>
      </c>
      <c r="L464" s="46"/>
      <c r="M464" s="213" t="s">
        <v>32</v>
      </c>
      <c r="N464" s="214" t="s">
        <v>48</v>
      </c>
      <c r="O464" s="86"/>
      <c r="P464" s="215">
        <f>O464*H464</f>
        <v>0</v>
      </c>
      <c r="Q464" s="215">
        <v>0</v>
      </c>
      <c r="R464" s="215">
        <f>Q464*H464</f>
        <v>0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245</v>
      </c>
      <c r="AT464" s="217" t="s">
        <v>149</v>
      </c>
      <c r="AU464" s="217" t="s">
        <v>87</v>
      </c>
      <c r="AY464" s="18" t="s">
        <v>147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8" t="s">
        <v>85</v>
      </c>
      <c r="BK464" s="218">
        <f>ROUND(I464*H464,2)</f>
        <v>0</v>
      </c>
      <c r="BL464" s="18" t="s">
        <v>245</v>
      </c>
      <c r="BM464" s="217" t="s">
        <v>891</v>
      </c>
    </row>
    <row r="465" s="2" customFormat="1">
      <c r="A465" s="40"/>
      <c r="B465" s="41"/>
      <c r="C465" s="42"/>
      <c r="D465" s="219" t="s">
        <v>156</v>
      </c>
      <c r="E465" s="42"/>
      <c r="F465" s="220" t="s">
        <v>892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8" t="s">
        <v>156</v>
      </c>
      <c r="AU465" s="18" t="s">
        <v>87</v>
      </c>
    </row>
    <row r="466" s="12" customFormat="1" ht="22.8" customHeight="1">
      <c r="A466" s="12"/>
      <c r="B466" s="190"/>
      <c r="C466" s="191"/>
      <c r="D466" s="192" t="s">
        <v>76</v>
      </c>
      <c r="E466" s="204" t="s">
        <v>893</v>
      </c>
      <c r="F466" s="204" t="s">
        <v>894</v>
      </c>
      <c r="G466" s="191"/>
      <c r="H466" s="191"/>
      <c r="I466" s="194"/>
      <c r="J466" s="205">
        <f>BK466</f>
        <v>0</v>
      </c>
      <c r="K466" s="191"/>
      <c r="L466" s="196"/>
      <c r="M466" s="197"/>
      <c r="N466" s="198"/>
      <c r="O466" s="198"/>
      <c r="P466" s="199">
        <f>SUM(P467:P480)</f>
        <v>0</v>
      </c>
      <c r="Q466" s="198"/>
      <c r="R466" s="199">
        <f>SUM(R467:R480)</f>
        <v>0.038786399999999999</v>
      </c>
      <c r="S466" s="198"/>
      <c r="T466" s="200">
        <f>SUM(T467:T480)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01" t="s">
        <v>87</v>
      </c>
      <c r="AT466" s="202" t="s">
        <v>76</v>
      </c>
      <c r="AU466" s="202" t="s">
        <v>85</v>
      </c>
      <c r="AY466" s="201" t="s">
        <v>147</v>
      </c>
      <c r="BK466" s="203">
        <f>SUM(BK467:BK480)</f>
        <v>0</v>
      </c>
    </row>
    <row r="467" s="2" customFormat="1" ht="33" customHeight="1">
      <c r="A467" s="40"/>
      <c r="B467" s="41"/>
      <c r="C467" s="206" t="s">
        <v>895</v>
      </c>
      <c r="D467" s="206" t="s">
        <v>149</v>
      </c>
      <c r="E467" s="207" t="s">
        <v>896</v>
      </c>
      <c r="F467" s="208" t="s">
        <v>897</v>
      </c>
      <c r="G467" s="209" t="s">
        <v>170</v>
      </c>
      <c r="H467" s="210">
        <v>1.0800000000000001</v>
      </c>
      <c r="I467" s="211"/>
      <c r="J467" s="212">
        <f>ROUND(I467*H467,2)</f>
        <v>0</v>
      </c>
      <c r="K467" s="208" t="s">
        <v>153</v>
      </c>
      <c r="L467" s="46"/>
      <c r="M467" s="213" t="s">
        <v>32</v>
      </c>
      <c r="N467" s="214" t="s">
        <v>48</v>
      </c>
      <c r="O467" s="86"/>
      <c r="P467" s="215">
        <f>O467*H467</f>
        <v>0</v>
      </c>
      <c r="Q467" s="215">
        <v>0.00027</v>
      </c>
      <c r="R467" s="215">
        <f>Q467*H467</f>
        <v>0.00029160000000000004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245</v>
      </c>
      <c r="AT467" s="217" t="s">
        <v>149</v>
      </c>
      <c r="AU467" s="217" t="s">
        <v>87</v>
      </c>
      <c r="AY467" s="18" t="s">
        <v>147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8" t="s">
        <v>85</v>
      </c>
      <c r="BK467" s="218">
        <f>ROUND(I467*H467,2)</f>
        <v>0</v>
      </c>
      <c r="BL467" s="18" t="s">
        <v>245</v>
      </c>
      <c r="BM467" s="217" t="s">
        <v>898</v>
      </c>
    </row>
    <row r="468" s="2" customFormat="1">
      <c r="A468" s="40"/>
      <c r="B468" s="41"/>
      <c r="C468" s="42"/>
      <c r="D468" s="219" t="s">
        <v>156</v>
      </c>
      <c r="E468" s="42"/>
      <c r="F468" s="220" t="s">
        <v>899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8" t="s">
        <v>156</v>
      </c>
      <c r="AU468" s="18" t="s">
        <v>87</v>
      </c>
    </row>
    <row r="469" s="13" customFormat="1">
      <c r="A469" s="13"/>
      <c r="B469" s="224"/>
      <c r="C469" s="225"/>
      <c r="D469" s="226" t="s">
        <v>158</v>
      </c>
      <c r="E469" s="227" t="s">
        <v>32</v>
      </c>
      <c r="F469" s="228" t="s">
        <v>462</v>
      </c>
      <c r="G469" s="225"/>
      <c r="H469" s="229">
        <v>1.0800000000000001</v>
      </c>
      <c r="I469" s="230"/>
      <c r="J469" s="225"/>
      <c r="K469" s="225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158</v>
      </c>
      <c r="AU469" s="235" t="s">
        <v>87</v>
      </c>
      <c r="AV469" s="13" t="s">
        <v>87</v>
      </c>
      <c r="AW469" s="13" t="s">
        <v>38</v>
      </c>
      <c r="AX469" s="13" t="s">
        <v>85</v>
      </c>
      <c r="AY469" s="235" t="s">
        <v>147</v>
      </c>
    </row>
    <row r="470" s="2" customFormat="1" ht="24.15" customHeight="1">
      <c r="A470" s="40"/>
      <c r="B470" s="41"/>
      <c r="C470" s="247" t="s">
        <v>900</v>
      </c>
      <c r="D470" s="247" t="s">
        <v>213</v>
      </c>
      <c r="E470" s="248" t="s">
        <v>901</v>
      </c>
      <c r="F470" s="249" t="s">
        <v>902</v>
      </c>
      <c r="G470" s="250" t="s">
        <v>170</v>
      </c>
      <c r="H470" s="251">
        <v>1.0800000000000001</v>
      </c>
      <c r="I470" s="252"/>
      <c r="J470" s="253">
        <f>ROUND(I470*H470,2)</f>
        <v>0</v>
      </c>
      <c r="K470" s="249" t="s">
        <v>153</v>
      </c>
      <c r="L470" s="254"/>
      <c r="M470" s="255" t="s">
        <v>32</v>
      </c>
      <c r="N470" s="256" t="s">
        <v>48</v>
      </c>
      <c r="O470" s="86"/>
      <c r="P470" s="215">
        <f>O470*H470</f>
        <v>0</v>
      </c>
      <c r="Q470" s="215">
        <v>0.03056</v>
      </c>
      <c r="R470" s="215">
        <f>Q470*H470</f>
        <v>0.033004800000000001</v>
      </c>
      <c r="S470" s="215">
        <v>0</v>
      </c>
      <c r="T470" s="21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7" t="s">
        <v>340</v>
      </c>
      <c r="AT470" s="217" t="s">
        <v>213</v>
      </c>
      <c r="AU470" s="217" t="s">
        <v>87</v>
      </c>
      <c r="AY470" s="18" t="s">
        <v>147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8" t="s">
        <v>85</v>
      </c>
      <c r="BK470" s="218">
        <f>ROUND(I470*H470,2)</f>
        <v>0</v>
      </c>
      <c r="BL470" s="18" t="s">
        <v>245</v>
      </c>
      <c r="BM470" s="217" t="s">
        <v>903</v>
      </c>
    </row>
    <row r="471" s="2" customFormat="1" ht="24.15" customHeight="1">
      <c r="A471" s="40"/>
      <c r="B471" s="41"/>
      <c r="C471" s="206" t="s">
        <v>904</v>
      </c>
      <c r="D471" s="206" t="s">
        <v>149</v>
      </c>
      <c r="E471" s="207" t="s">
        <v>905</v>
      </c>
      <c r="F471" s="208" t="s">
        <v>906</v>
      </c>
      <c r="G471" s="209" t="s">
        <v>248</v>
      </c>
      <c r="H471" s="210">
        <v>3</v>
      </c>
      <c r="I471" s="211"/>
      <c r="J471" s="212">
        <f>ROUND(I471*H471,2)</f>
        <v>0</v>
      </c>
      <c r="K471" s="208" t="s">
        <v>153</v>
      </c>
      <c r="L471" s="46"/>
      <c r="M471" s="213" t="s">
        <v>32</v>
      </c>
      <c r="N471" s="214" t="s">
        <v>48</v>
      </c>
      <c r="O471" s="86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245</v>
      </c>
      <c r="AT471" s="217" t="s">
        <v>149</v>
      </c>
      <c r="AU471" s="217" t="s">
        <v>87</v>
      </c>
      <c r="AY471" s="18" t="s">
        <v>147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8" t="s">
        <v>85</v>
      </c>
      <c r="BK471" s="218">
        <f>ROUND(I471*H471,2)</f>
        <v>0</v>
      </c>
      <c r="BL471" s="18" t="s">
        <v>245</v>
      </c>
      <c r="BM471" s="217" t="s">
        <v>907</v>
      </c>
    </row>
    <row r="472" s="2" customFormat="1">
      <c r="A472" s="40"/>
      <c r="B472" s="41"/>
      <c r="C472" s="42"/>
      <c r="D472" s="219" t="s">
        <v>156</v>
      </c>
      <c r="E472" s="42"/>
      <c r="F472" s="220" t="s">
        <v>908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8" t="s">
        <v>156</v>
      </c>
      <c r="AU472" s="18" t="s">
        <v>87</v>
      </c>
    </row>
    <row r="473" s="2" customFormat="1" ht="24.15" customHeight="1">
      <c r="A473" s="40"/>
      <c r="B473" s="41"/>
      <c r="C473" s="247" t="s">
        <v>909</v>
      </c>
      <c r="D473" s="247" t="s">
        <v>213</v>
      </c>
      <c r="E473" s="248" t="s">
        <v>910</v>
      </c>
      <c r="F473" s="249" t="s">
        <v>911</v>
      </c>
      <c r="G473" s="250" t="s">
        <v>248</v>
      </c>
      <c r="H473" s="251">
        <v>3</v>
      </c>
      <c r="I473" s="252"/>
      <c r="J473" s="253">
        <f>ROUND(I473*H473,2)</f>
        <v>0</v>
      </c>
      <c r="K473" s="249" t="s">
        <v>153</v>
      </c>
      <c r="L473" s="254"/>
      <c r="M473" s="255" t="s">
        <v>32</v>
      </c>
      <c r="N473" s="256" t="s">
        <v>48</v>
      </c>
      <c r="O473" s="86"/>
      <c r="P473" s="215">
        <f>O473*H473</f>
        <v>0</v>
      </c>
      <c r="Q473" s="215">
        <v>0.00014999999999999999</v>
      </c>
      <c r="R473" s="215">
        <f>Q473*H473</f>
        <v>0.00044999999999999999</v>
      </c>
      <c r="S473" s="215">
        <v>0</v>
      </c>
      <c r="T473" s="21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7" t="s">
        <v>340</v>
      </c>
      <c r="AT473" s="217" t="s">
        <v>213</v>
      </c>
      <c r="AU473" s="217" t="s">
        <v>87</v>
      </c>
      <c r="AY473" s="18" t="s">
        <v>147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8" t="s">
        <v>85</v>
      </c>
      <c r="BK473" s="218">
        <f>ROUND(I473*H473,2)</f>
        <v>0</v>
      </c>
      <c r="BL473" s="18" t="s">
        <v>245</v>
      </c>
      <c r="BM473" s="217" t="s">
        <v>912</v>
      </c>
    </row>
    <row r="474" s="2" customFormat="1" ht="44.25" customHeight="1">
      <c r="A474" s="40"/>
      <c r="B474" s="41"/>
      <c r="C474" s="206" t="s">
        <v>913</v>
      </c>
      <c r="D474" s="206" t="s">
        <v>149</v>
      </c>
      <c r="E474" s="207" t="s">
        <v>914</v>
      </c>
      <c r="F474" s="208" t="s">
        <v>915</v>
      </c>
      <c r="G474" s="209" t="s">
        <v>248</v>
      </c>
      <c r="H474" s="210">
        <v>1</v>
      </c>
      <c r="I474" s="211"/>
      <c r="J474" s="212">
        <f>ROUND(I474*H474,2)</f>
        <v>0</v>
      </c>
      <c r="K474" s="208" t="s">
        <v>153</v>
      </c>
      <c r="L474" s="46"/>
      <c r="M474" s="213" t="s">
        <v>32</v>
      </c>
      <c r="N474" s="214" t="s">
        <v>48</v>
      </c>
      <c r="O474" s="86"/>
      <c r="P474" s="215">
        <f>O474*H474</f>
        <v>0</v>
      </c>
      <c r="Q474" s="215">
        <v>0</v>
      </c>
      <c r="R474" s="215">
        <f>Q474*H474</f>
        <v>0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245</v>
      </c>
      <c r="AT474" s="217" t="s">
        <v>149</v>
      </c>
      <c r="AU474" s="217" t="s">
        <v>87</v>
      </c>
      <c r="AY474" s="18" t="s">
        <v>147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8" t="s">
        <v>85</v>
      </c>
      <c r="BK474" s="218">
        <f>ROUND(I474*H474,2)</f>
        <v>0</v>
      </c>
      <c r="BL474" s="18" t="s">
        <v>245</v>
      </c>
      <c r="BM474" s="217" t="s">
        <v>916</v>
      </c>
    </row>
    <row r="475" s="2" customFormat="1">
      <c r="A475" s="40"/>
      <c r="B475" s="41"/>
      <c r="C475" s="42"/>
      <c r="D475" s="219" t="s">
        <v>156</v>
      </c>
      <c r="E475" s="42"/>
      <c r="F475" s="220" t="s">
        <v>917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8" t="s">
        <v>156</v>
      </c>
      <c r="AU475" s="18" t="s">
        <v>87</v>
      </c>
    </row>
    <row r="476" s="13" customFormat="1">
      <c r="A476" s="13"/>
      <c r="B476" s="224"/>
      <c r="C476" s="225"/>
      <c r="D476" s="226" t="s">
        <v>158</v>
      </c>
      <c r="E476" s="227" t="s">
        <v>32</v>
      </c>
      <c r="F476" s="228" t="s">
        <v>918</v>
      </c>
      <c r="G476" s="225"/>
      <c r="H476" s="229">
        <v>1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158</v>
      </c>
      <c r="AU476" s="235" t="s">
        <v>87</v>
      </c>
      <c r="AV476" s="13" t="s">
        <v>87</v>
      </c>
      <c r="AW476" s="13" t="s">
        <v>38</v>
      </c>
      <c r="AX476" s="13" t="s">
        <v>85</v>
      </c>
      <c r="AY476" s="235" t="s">
        <v>147</v>
      </c>
    </row>
    <row r="477" s="2" customFormat="1" ht="24.15" customHeight="1">
      <c r="A477" s="40"/>
      <c r="B477" s="41"/>
      <c r="C477" s="247" t="s">
        <v>919</v>
      </c>
      <c r="D477" s="247" t="s">
        <v>213</v>
      </c>
      <c r="E477" s="248" t="s">
        <v>920</v>
      </c>
      <c r="F477" s="249" t="s">
        <v>921</v>
      </c>
      <c r="G477" s="250" t="s">
        <v>354</v>
      </c>
      <c r="H477" s="251">
        <v>1.26</v>
      </c>
      <c r="I477" s="252"/>
      <c r="J477" s="253">
        <f>ROUND(I477*H477,2)</f>
        <v>0</v>
      </c>
      <c r="K477" s="249" t="s">
        <v>153</v>
      </c>
      <c r="L477" s="254"/>
      <c r="M477" s="255" t="s">
        <v>32</v>
      </c>
      <c r="N477" s="256" t="s">
        <v>48</v>
      </c>
      <c r="O477" s="86"/>
      <c r="P477" s="215">
        <f>O477*H477</f>
        <v>0</v>
      </c>
      <c r="Q477" s="215">
        <v>0.0040000000000000001</v>
      </c>
      <c r="R477" s="215">
        <f>Q477*H477</f>
        <v>0.0050400000000000002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340</v>
      </c>
      <c r="AT477" s="217" t="s">
        <v>213</v>
      </c>
      <c r="AU477" s="217" t="s">
        <v>87</v>
      </c>
      <c r="AY477" s="18" t="s">
        <v>147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8" t="s">
        <v>85</v>
      </c>
      <c r="BK477" s="218">
        <f>ROUND(I477*H477,2)</f>
        <v>0</v>
      </c>
      <c r="BL477" s="18" t="s">
        <v>245</v>
      </c>
      <c r="BM477" s="217" t="s">
        <v>922</v>
      </c>
    </row>
    <row r="478" s="13" customFormat="1">
      <c r="A478" s="13"/>
      <c r="B478" s="224"/>
      <c r="C478" s="225"/>
      <c r="D478" s="226" t="s">
        <v>158</v>
      </c>
      <c r="E478" s="225"/>
      <c r="F478" s="228" t="s">
        <v>923</v>
      </c>
      <c r="G478" s="225"/>
      <c r="H478" s="229">
        <v>1.26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158</v>
      </c>
      <c r="AU478" s="235" t="s">
        <v>87</v>
      </c>
      <c r="AV478" s="13" t="s">
        <v>87</v>
      </c>
      <c r="AW478" s="13" t="s">
        <v>4</v>
      </c>
      <c r="AX478" s="13" t="s">
        <v>85</v>
      </c>
      <c r="AY478" s="235" t="s">
        <v>147</v>
      </c>
    </row>
    <row r="479" s="2" customFormat="1" ht="49.05" customHeight="1">
      <c r="A479" s="40"/>
      <c r="B479" s="41"/>
      <c r="C479" s="206" t="s">
        <v>924</v>
      </c>
      <c r="D479" s="206" t="s">
        <v>149</v>
      </c>
      <c r="E479" s="207" t="s">
        <v>925</v>
      </c>
      <c r="F479" s="208" t="s">
        <v>926</v>
      </c>
      <c r="G479" s="209" t="s">
        <v>195</v>
      </c>
      <c r="H479" s="210">
        <v>0.039</v>
      </c>
      <c r="I479" s="211"/>
      <c r="J479" s="212">
        <f>ROUND(I479*H479,2)</f>
        <v>0</v>
      </c>
      <c r="K479" s="208" t="s">
        <v>153</v>
      </c>
      <c r="L479" s="46"/>
      <c r="M479" s="213" t="s">
        <v>32</v>
      </c>
      <c r="N479" s="214" t="s">
        <v>48</v>
      </c>
      <c r="O479" s="86"/>
      <c r="P479" s="215">
        <f>O479*H479</f>
        <v>0</v>
      </c>
      <c r="Q479" s="215">
        <v>0</v>
      </c>
      <c r="R479" s="215">
        <f>Q479*H479</f>
        <v>0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245</v>
      </c>
      <c r="AT479" s="217" t="s">
        <v>149</v>
      </c>
      <c r="AU479" s="217" t="s">
        <v>87</v>
      </c>
      <c r="AY479" s="18" t="s">
        <v>147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8" t="s">
        <v>85</v>
      </c>
      <c r="BK479" s="218">
        <f>ROUND(I479*H479,2)</f>
        <v>0</v>
      </c>
      <c r="BL479" s="18" t="s">
        <v>245</v>
      </c>
      <c r="BM479" s="217" t="s">
        <v>927</v>
      </c>
    </row>
    <row r="480" s="2" customFormat="1">
      <c r="A480" s="40"/>
      <c r="B480" s="41"/>
      <c r="C480" s="42"/>
      <c r="D480" s="219" t="s">
        <v>156</v>
      </c>
      <c r="E480" s="42"/>
      <c r="F480" s="220" t="s">
        <v>928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8" t="s">
        <v>156</v>
      </c>
      <c r="AU480" s="18" t="s">
        <v>87</v>
      </c>
    </row>
    <row r="481" s="12" customFormat="1" ht="22.8" customHeight="1">
      <c r="A481" s="12"/>
      <c r="B481" s="190"/>
      <c r="C481" s="191"/>
      <c r="D481" s="192" t="s">
        <v>76</v>
      </c>
      <c r="E481" s="204" t="s">
        <v>929</v>
      </c>
      <c r="F481" s="204" t="s">
        <v>930</v>
      </c>
      <c r="G481" s="191"/>
      <c r="H481" s="191"/>
      <c r="I481" s="194"/>
      <c r="J481" s="205">
        <f>BK481</f>
        <v>0</v>
      </c>
      <c r="K481" s="191"/>
      <c r="L481" s="196"/>
      <c r="M481" s="197"/>
      <c r="N481" s="198"/>
      <c r="O481" s="198"/>
      <c r="P481" s="199">
        <f>SUM(P482:P530)</f>
        <v>0</v>
      </c>
      <c r="Q481" s="198"/>
      <c r="R481" s="199">
        <f>SUM(R482:R530)</f>
        <v>1.3913777599999999</v>
      </c>
      <c r="S481" s="198"/>
      <c r="T481" s="200">
        <f>SUM(T482:T530)</f>
        <v>0.12936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01" t="s">
        <v>87</v>
      </c>
      <c r="AT481" s="202" t="s">
        <v>76</v>
      </c>
      <c r="AU481" s="202" t="s">
        <v>85</v>
      </c>
      <c r="AY481" s="201" t="s">
        <v>147</v>
      </c>
      <c r="BK481" s="203">
        <f>SUM(BK482:BK530)</f>
        <v>0</v>
      </c>
    </row>
    <row r="482" s="2" customFormat="1" ht="24.15" customHeight="1">
      <c r="A482" s="40"/>
      <c r="B482" s="41"/>
      <c r="C482" s="206" t="s">
        <v>931</v>
      </c>
      <c r="D482" s="206" t="s">
        <v>149</v>
      </c>
      <c r="E482" s="207" t="s">
        <v>932</v>
      </c>
      <c r="F482" s="208" t="s">
        <v>933</v>
      </c>
      <c r="G482" s="209" t="s">
        <v>354</v>
      </c>
      <c r="H482" s="210">
        <v>1.1000000000000001</v>
      </c>
      <c r="I482" s="211"/>
      <c r="J482" s="212">
        <f>ROUND(I482*H482,2)</f>
        <v>0</v>
      </c>
      <c r="K482" s="208" t="s">
        <v>153</v>
      </c>
      <c r="L482" s="46"/>
      <c r="M482" s="213" t="s">
        <v>32</v>
      </c>
      <c r="N482" s="214" t="s">
        <v>48</v>
      </c>
      <c r="O482" s="86"/>
      <c r="P482" s="215">
        <f>O482*H482</f>
        <v>0</v>
      </c>
      <c r="Q482" s="215">
        <v>0</v>
      </c>
      <c r="R482" s="215">
        <f>Q482*H482</f>
        <v>0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245</v>
      </c>
      <c r="AT482" s="217" t="s">
        <v>149</v>
      </c>
      <c r="AU482" s="217" t="s">
        <v>87</v>
      </c>
      <c r="AY482" s="18" t="s">
        <v>147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8" t="s">
        <v>85</v>
      </c>
      <c r="BK482" s="218">
        <f>ROUND(I482*H482,2)</f>
        <v>0</v>
      </c>
      <c r="BL482" s="18" t="s">
        <v>245</v>
      </c>
      <c r="BM482" s="217" t="s">
        <v>934</v>
      </c>
    </row>
    <row r="483" s="2" customFormat="1">
      <c r="A483" s="40"/>
      <c r="B483" s="41"/>
      <c r="C483" s="42"/>
      <c r="D483" s="219" t="s">
        <v>156</v>
      </c>
      <c r="E483" s="42"/>
      <c r="F483" s="220" t="s">
        <v>935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8" t="s">
        <v>156</v>
      </c>
      <c r="AU483" s="18" t="s">
        <v>87</v>
      </c>
    </row>
    <row r="484" s="13" customFormat="1">
      <c r="A484" s="13"/>
      <c r="B484" s="224"/>
      <c r="C484" s="225"/>
      <c r="D484" s="226" t="s">
        <v>158</v>
      </c>
      <c r="E484" s="227" t="s">
        <v>32</v>
      </c>
      <c r="F484" s="228" t="s">
        <v>936</v>
      </c>
      <c r="G484" s="225"/>
      <c r="H484" s="229">
        <v>1.1000000000000001</v>
      </c>
      <c r="I484" s="230"/>
      <c r="J484" s="225"/>
      <c r="K484" s="225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158</v>
      </c>
      <c r="AU484" s="235" t="s">
        <v>87</v>
      </c>
      <c r="AV484" s="13" t="s">
        <v>87</v>
      </c>
      <c r="AW484" s="13" t="s">
        <v>38</v>
      </c>
      <c r="AX484" s="13" t="s">
        <v>85</v>
      </c>
      <c r="AY484" s="235" t="s">
        <v>147</v>
      </c>
    </row>
    <row r="485" s="2" customFormat="1" ht="16.5" customHeight="1">
      <c r="A485" s="40"/>
      <c r="B485" s="41"/>
      <c r="C485" s="247" t="s">
        <v>937</v>
      </c>
      <c r="D485" s="247" t="s">
        <v>213</v>
      </c>
      <c r="E485" s="248" t="s">
        <v>938</v>
      </c>
      <c r="F485" s="249" t="s">
        <v>939</v>
      </c>
      <c r="G485" s="250" t="s">
        <v>248</v>
      </c>
      <c r="H485" s="251">
        <v>1.1000000000000001</v>
      </c>
      <c r="I485" s="252"/>
      <c r="J485" s="253">
        <f>ROUND(I485*H485,2)</f>
        <v>0</v>
      </c>
      <c r="K485" s="249" t="s">
        <v>153</v>
      </c>
      <c r="L485" s="254"/>
      <c r="M485" s="255" t="s">
        <v>32</v>
      </c>
      <c r="N485" s="256" t="s">
        <v>48</v>
      </c>
      <c r="O485" s="86"/>
      <c r="P485" s="215">
        <f>O485*H485</f>
        <v>0</v>
      </c>
      <c r="Q485" s="215">
        <v>0.0015</v>
      </c>
      <c r="R485" s="215">
        <f>Q485*H485</f>
        <v>0.0016500000000000002</v>
      </c>
      <c r="S485" s="215">
        <v>0</v>
      </c>
      <c r="T485" s="21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7" t="s">
        <v>340</v>
      </c>
      <c r="AT485" s="217" t="s">
        <v>213</v>
      </c>
      <c r="AU485" s="217" t="s">
        <v>87</v>
      </c>
      <c r="AY485" s="18" t="s">
        <v>147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8" t="s">
        <v>85</v>
      </c>
      <c r="BK485" s="218">
        <f>ROUND(I485*H485,2)</f>
        <v>0</v>
      </c>
      <c r="BL485" s="18" t="s">
        <v>245</v>
      </c>
      <c r="BM485" s="217" t="s">
        <v>940</v>
      </c>
    </row>
    <row r="486" s="2" customFormat="1">
      <c r="A486" s="40"/>
      <c r="B486" s="41"/>
      <c r="C486" s="42"/>
      <c r="D486" s="226" t="s">
        <v>265</v>
      </c>
      <c r="E486" s="42"/>
      <c r="F486" s="257" t="s">
        <v>941</v>
      </c>
      <c r="G486" s="42"/>
      <c r="H486" s="42"/>
      <c r="I486" s="221"/>
      <c r="J486" s="42"/>
      <c r="K486" s="42"/>
      <c r="L486" s="46"/>
      <c r="M486" s="222"/>
      <c r="N486" s="223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8" t="s">
        <v>265</v>
      </c>
      <c r="AU486" s="18" t="s">
        <v>87</v>
      </c>
    </row>
    <row r="487" s="2" customFormat="1" ht="24.15" customHeight="1">
      <c r="A487" s="40"/>
      <c r="B487" s="41"/>
      <c r="C487" s="206" t="s">
        <v>942</v>
      </c>
      <c r="D487" s="206" t="s">
        <v>149</v>
      </c>
      <c r="E487" s="207" t="s">
        <v>943</v>
      </c>
      <c r="F487" s="208" t="s">
        <v>944</v>
      </c>
      <c r="G487" s="209" t="s">
        <v>170</v>
      </c>
      <c r="H487" s="210">
        <v>26</v>
      </c>
      <c r="I487" s="211"/>
      <c r="J487" s="212">
        <f>ROUND(I487*H487,2)</f>
        <v>0</v>
      </c>
      <c r="K487" s="208" t="s">
        <v>153</v>
      </c>
      <c r="L487" s="46"/>
      <c r="M487" s="213" t="s">
        <v>32</v>
      </c>
      <c r="N487" s="214" t="s">
        <v>48</v>
      </c>
      <c r="O487" s="86"/>
      <c r="P487" s="215">
        <f>O487*H487</f>
        <v>0</v>
      </c>
      <c r="Q487" s="215">
        <v>0.00010000000000000001</v>
      </c>
      <c r="R487" s="215">
        <f>Q487*H487</f>
        <v>0.0026000000000000003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245</v>
      </c>
      <c r="AT487" s="217" t="s">
        <v>149</v>
      </c>
      <c r="AU487" s="217" t="s">
        <v>87</v>
      </c>
      <c r="AY487" s="18" t="s">
        <v>147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8" t="s">
        <v>85</v>
      </c>
      <c r="BK487" s="218">
        <f>ROUND(I487*H487,2)</f>
        <v>0</v>
      </c>
      <c r="BL487" s="18" t="s">
        <v>245</v>
      </c>
      <c r="BM487" s="217" t="s">
        <v>945</v>
      </c>
    </row>
    <row r="488" s="2" customFormat="1">
      <c r="A488" s="40"/>
      <c r="B488" s="41"/>
      <c r="C488" s="42"/>
      <c r="D488" s="219" t="s">
        <v>156</v>
      </c>
      <c r="E488" s="42"/>
      <c r="F488" s="220" t="s">
        <v>946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8" t="s">
        <v>156</v>
      </c>
      <c r="AU488" s="18" t="s">
        <v>87</v>
      </c>
    </row>
    <row r="489" s="2" customFormat="1" ht="24.15" customHeight="1">
      <c r="A489" s="40"/>
      <c r="B489" s="41"/>
      <c r="C489" s="206" t="s">
        <v>947</v>
      </c>
      <c r="D489" s="206" t="s">
        <v>149</v>
      </c>
      <c r="E489" s="207" t="s">
        <v>948</v>
      </c>
      <c r="F489" s="208" t="s">
        <v>949</v>
      </c>
      <c r="G489" s="209" t="s">
        <v>248</v>
      </c>
      <c r="H489" s="210">
        <v>3</v>
      </c>
      <c r="I489" s="211"/>
      <c r="J489" s="212">
        <f>ROUND(I489*H489,2)</f>
        <v>0</v>
      </c>
      <c r="K489" s="208" t="s">
        <v>153</v>
      </c>
      <c r="L489" s="46"/>
      <c r="M489" s="213" t="s">
        <v>32</v>
      </c>
      <c r="N489" s="214" t="s">
        <v>48</v>
      </c>
      <c r="O489" s="86"/>
      <c r="P489" s="215">
        <f>O489*H489</f>
        <v>0</v>
      </c>
      <c r="Q489" s="215">
        <v>0</v>
      </c>
      <c r="R489" s="215">
        <f>Q489*H489</f>
        <v>0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154</v>
      </c>
      <c r="AT489" s="217" t="s">
        <v>149</v>
      </c>
      <c r="AU489" s="217" t="s">
        <v>87</v>
      </c>
      <c r="AY489" s="18" t="s">
        <v>147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8" t="s">
        <v>85</v>
      </c>
      <c r="BK489" s="218">
        <f>ROUND(I489*H489,2)</f>
        <v>0</v>
      </c>
      <c r="BL489" s="18" t="s">
        <v>154</v>
      </c>
      <c r="BM489" s="217" t="s">
        <v>950</v>
      </c>
    </row>
    <row r="490" s="2" customFormat="1">
      <c r="A490" s="40"/>
      <c r="B490" s="41"/>
      <c r="C490" s="42"/>
      <c r="D490" s="219" t="s">
        <v>156</v>
      </c>
      <c r="E490" s="42"/>
      <c r="F490" s="220" t="s">
        <v>951</v>
      </c>
      <c r="G490" s="42"/>
      <c r="H490" s="42"/>
      <c r="I490" s="221"/>
      <c r="J490" s="42"/>
      <c r="K490" s="42"/>
      <c r="L490" s="46"/>
      <c r="M490" s="222"/>
      <c r="N490" s="22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8" t="s">
        <v>156</v>
      </c>
      <c r="AU490" s="18" t="s">
        <v>87</v>
      </c>
    </row>
    <row r="491" s="13" customFormat="1">
      <c r="A491" s="13"/>
      <c r="B491" s="224"/>
      <c r="C491" s="225"/>
      <c r="D491" s="226" t="s">
        <v>158</v>
      </c>
      <c r="E491" s="227" t="s">
        <v>32</v>
      </c>
      <c r="F491" s="228" t="s">
        <v>952</v>
      </c>
      <c r="G491" s="225"/>
      <c r="H491" s="229">
        <v>2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158</v>
      </c>
      <c r="AU491" s="235" t="s">
        <v>87</v>
      </c>
      <c r="AV491" s="13" t="s">
        <v>87</v>
      </c>
      <c r="AW491" s="13" t="s">
        <v>38</v>
      </c>
      <c r="AX491" s="13" t="s">
        <v>77</v>
      </c>
      <c r="AY491" s="235" t="s">
        <v>147</v>
      </c>
    </row>
    <row r="492" s="13" customFormat="1">
      <c r="A492" s="13"/>
      <c r="B492" s="224"/>
      <c r="C492" s="225"/>
      <c r="D492" s="226" t="s">
        <v>158</v>
      </c>
      <c r="E492" s="227" t="s">
        <v>32</v>
      </c>
      <c r="F492" s="228" t="s">
        <v>953</v>
      </c>
      <c r="G492" s="225"/>
      <c r="H492" s="229">
        <v>1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158</v>
      </c>
      <c r="AU492" s="235" t="s">
        <v>87</v>
      </c>
      <c r="AV492" s="13" t="s">
        <v>87</v>
      </c>
      <c r="AW492" s="13" t="s">
        <v>38</v>
      </c>
      <c r="AX492" s="13" t="s">
        <v>77</v>
      </c>
      <c r="AY492" s="235" t="s">
        <v>147</v>
      </c>
    </row>
    <row r="493" s="14" customFormat="1">
      <c r="A493" s="14"/>
      <c r="B493" s="236"/>
      <c r="C493" s="237"/>
      <c r="D493" s="226" t="s">
        <v>158</v>
      </c>
      <c r="E493" s="238" t="s">
        <v>32</v>
      </c>
      <c r="F493" s="239" t="s">
        <v>161</v>
      </c>
      <c r="G493" s="237"/>
      <c r="H493" s="240">
        <v>3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6" t="s">
        <v>158</v>
      </c>
      <c r="AU493" s="246" t="s">
        <v>87</v>
      </c>
      <c r="AV493" s="14" t="s">
        <v>154</v>
      </c>
      <c r="AW493" s="14" t="s">
        <v>38</v>
      </c>
      <c r="AX493" s="14" t="s">
        <v>85</v>
      </c>
      <c r="AY493" s="246" t="s">
        <v>147</v>
      </c>
    </row>
    <row r="494" s="2" customFormat="1" ht="24.15" customHeight="1">
      <c r="A494" s="40"/>
      <c r="B494" s="41"/>
      <c r="C494" s="247" t="s">
        <v>954</v>
      </c>
      <c r="D494" s="247" t="s">
        <v>213</v>
      </c>
      <c r="E494" s="248" t="s">
        <v>955</v>
      </c>
      <c r="F494" s="249" t="s">
        <v>956</v>
      </c>
      <c r="G494" s="250" t="s">
        <v>170</v>
      </c>
      <c r="H494" s="251">
        <v>12.375</v>
      </c>
      <c r="I494" s="252"/>
      <c r="J494" s="253">
        <f>ROUND(I494*H494,2)</f>
        <v>0</v>
      </c>
      <c r="K494" s="249" t="s">
        <v>153</v>
      </c>
      <c r="L494" s="254"/>
      <c r="M494" s="255" t="s">
        <v>32</v>
      </c>
      <c r="N494" s="256" t="s">
        <v>48</v>
      </c>
      <c r="O494" s="86"/>
      <c r="P494" s="215">
        <f>O494*H494</f>
        <v>0</v>
      </c>
      <c r="Q494" s="215">
        <v>0.024230000000000002</v>
      </c>
      <c r="R494" s="215">
        <f>Q494*H494</f>
        <v>0.29984625000000004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200</v>
      </c>
      <c r="AT494" s="217" t="s">
        <v>213</v>
      </c>
      <c r="AU494" s="217" t="s">
        <v>87</v>
      </c>
      <c r="AY494" s="18" t="s">
        <v>147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8" t="s">
        <v>85</v>
      </c>
      <c r="BK494" s="218">
        <f>ROUND(I494*H494,2)</f>
        <v>0</v>
      </c>
      <c r="BL494" s="18" t="s">
        <v>154</v>
      </c>
      <c r="BM494" s="217" t="s">
        <v>957</v>
      </c>
    </row>
    <row r="495" s="2" customFormat="1">
      <c r="A495" s="40"/>
      <c r="B495" s="41"/>
      <c r="C495" s="42"/>
      <c r="D495" s="226" t="s">
        <v>265</v>
      </c>
      <c r="E495" s="42"/>
      <c r="F495" s="257" t="s">
        <v>958</v>
      </c>
      <c r="G495" s="42"/>
      <c r="H495" s="42"/>
      <c r="I495" s="221"/>
      <c r="J495" s="42"/>
      <c r="K495" s="42"/>
      <c r="L495" s="46"/>
      <c r="M495" s="222"/>
      <c r="N495" s="22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8" t="s">
        <v>265</v>
      </c>
      <c r="AU495" s="18" t="s">
        <v>87</v>
      </c>
    </row>
    <row r="496" s="13" customFormat="1">
      <c r="A496" s="13"/>
      <c r="B496" s="224"/>
      <c r="C496" s="225"/>
      <c r="D496" s="226" t="s">
        <v>158</v>
      </c>
      <c r="E496" s="227" t="s">
        <v>32</v>
      </c>
      <c r="F496" s="228" t="s">
        <v>959</v>
      </c>
      <c r="G496" s="225"/>
      <c r="H496" s="229">
        <v>9.2699999999999996</v>
      </c>
      <c r="I496" s="230"/>
      <c r="J496" s="225"/>
      <c r="K496" s="225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158</v>
      </c>
      <c r="AU496" s="235" t="s">
        <v>87</v>
      </c>
      <c r="AV496" s="13" t="s">
        <v>87</v>
      </c>
      <c r="AW496" s="13" t="s">
        <v>38</v>
      </c>
      <c r="AX496" s="13" t="s">
        <v>77</v>
      </c>
      <c r="AY496" s="235" t="s">
        <v>147</v>
      </c>
    </row>
    <row r="497" s="13" customFormat="1">
      <c r="A497" s="13"/>
      <c r="B497" s="224"/>
      <c r="C497" s="225"/>
      <c r="D497" s="226" t="s">
        <v>158</v>
      </c>
      <c r="E497" s="227" t="s">
        <v>32</v>
      </c>
      <c r="F497" s="228" t="s">
        <v>960</v>
      </c>
      <c r="G497" s="225"/>
      <c r="H497" s="229">
        <v>3.105</v>
      </c>
      <c r="I497" s="230"/>
      <c r="J497" s="225"/>
      <c r="K497" s="225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158</v>
      </c>
      <c r="AU497" s="235" t="s">
        <v>87</v>
      </c>
      <c r="AV497" s="13" t="s">
        <v>87</v>
      </c>
      <c r="AW497" s="13" t="s">
        <v>38</v>
      </c>
      <c r="AX497" s="13" t="s">
        <v>77</v>
      </c>
      <c r="AY497" s="235" t="s">
        <v>147</v>
      </c>
    </row>
    <row r="498" s="14" customFormat="1">
      <c r="A498" s="14"/>
      <c r="B498" s="236"/>
      <c r="C498" s="237"/>
      <c r="D498" s="226" t="s">
        <v>158</v>
      </c>
      <c r="E498" s="238" t="s">
        <v>32</v>
      </c>
      <c r="F498" s="239" t="s">
        <v>161</v>
      </c>
      <c r="G498" s="237"/>
      <c r="H498" s="240">
        <v>12.375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6" t="s">
        <v>158</v>
      </c>
      <c r="AU498" s="246" t="s">
        <v>87</v>
      </c>
      <c r="AV498" s="14" t="s">
        <v>154</v>
      </c>
      <c r="AW498" s="14" t="s">
        <v>38</v>
      </c>
      <c r="AX498" s="14" t="s">
        <v>85</v>
      </c>
      <c r="AY498" s="246" t="s">
        <v>147</v>
      </c>
    </row>
    <row r="499" s="2" customFormat="1" ht="16.5" customHeight="1">
      <c r="A499" s="40"/>
      <c r="B499" s="41"/>
      <c r="C499" s="247" t="s">
        <v>961</v>
      </c>
      <c r="D499" s="247" t="s">
        <v>213</v>
      </c>
      <c r="E499" s="248" t="s">
        <v>962</v>
      </c>
      <c r="F499" s="249" t="s">
        <v>963</v>
      </c>
      <c r="G499" s="250" t="s">
        <v>248</v>
      </c>
      <c r="H499" s="251">
        <v>3</v>
      </c>
      <c r="I499" s="252"/>
      <c r="J499" s="253">
        <f>ROUND(I499*H499,2)</f>
        <v>0</v>
      </c>
      <c r="K499" s="249" t="s">
        <v>153</v>
      </c>
      <c r="L499" s="254"/>
      <c r="M499" s="255" t="s">
        <v>32</v>
      </c>
      <c r="N499" s="256" t="s">
        <v>48</v>
      </c>
      <c r="O499" s="86"/>
      <c r="P499" s="215">
        <f>O499*H499</f>
        <v>0</v>
      </c>
      <c r="Q499" s="215">
        <v>0.00014999999999999999</v>
      </c>
      <c r="R499" s="215">
        <f>Q499*H499</f>
        <v>0.00044999999999999999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200</v>
      </c>
      <c r="AT499" s="217" t="s">
        <v>213</v>
      </c>
      <c r="AU499" s="217" t="s">
        <v>87</v>
      </c>
      <c r="AY499" s="18" t="s">
        <v>147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8" t="s">
        <v>85</v>
      </c>
      <c r="BK499" s="218">
        <f>ROUND(I499*H499,2)</f>
        <v>0</v>
      </c>
      <c r="BL499" s="18" t="s">
        <v>154</v>
      </c>
      <c r="BM499" s="217" t="s">
        <v>964</v>
      </c>
    </row>
    <row r="500" s="2" customFormat="1" ht="16.5" customHeight="1">
      <c r="A500" s="40"/>
      <c r="B500" s="41"/>
      <c r="C500" s="247" t="s">
        <v>965</v>
      </c>
      <c r="D500" s="247" t="s">
        <v>213</v>
      </c>
      <c r="E500" s="248" t="s">
        <v>938</v>
      </c>
      <c r="F500" s="249" t="s">
        <v>939</v>
      </c>
      <c r="G500" s="250" t="s">
        <v>248</v>
      </c>
      <c r="H500" s="251">
        <v>3</v>
      </c>
      <c r="I500" s="252"/>
      <c r="J500" s="253">
        <f>ROUND(I500*H500,2)</f>
        <v>0</v>
      </c>
      <c r="K500" s="249" t="s">
        <v>153</v>
      </c>
      <c r="L500" s="254"/>
      <c r="M500" s="255" t="s">
        <v>32</v>
      </c>
      <c r="N500" s="256" t="s">
        <v>48</v>
      </c>
      <c r="O500" s="86"/>
      <c r="P500" s="215">
        <f>O500*H500</f>
        <v>0</v>
      </c>
      <c r="Q500" s="215">
        <v>0.0015</v>
      </c>
      <c r="R500" s="215">
        <f>Q500*H500</f>
        <v>0.0045000000000000005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200</v>
      </c>
      <c r="AT500" s="217" t="s">
        <v>213</v>
      </c>
      <c r="AU500" s="217" t="s">
        <v>87</v>
      </c>
      <c r="AY500" s="18" t="s">
        <v>147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8" t="s">
        <v>85</v>
      </c>
      <c r="BK500" s="218">
        <f>ROUND(I500*H500,2)</f>
        <v>0</v>
      </c>
      <c r="BL500" s="18" t="s">
        <v>154</v>
      </c>
      <c r="BM500" s="217" t="s">
        <v>966</v>
      </c>
    </row>
    <row r="501" s="2" customFormat="1" ht="24.15" customHeight="1">
      <c r="A501" s="40"/>
      <c r="B501" s="41"/>
      <c r="C501" s="206" t="s">
        <v>967</v>
      </c>
      <c r="D501" s="206" t="s">
        <v>149</v>
      </c>
      <c r="E501" s="207" t="s">
        <v>968</v>
      </c>
      <c r="F501" s="208" t="s">
        <v>969</v>
      </c>
      <c r="G501" s="209" t="s">
        <v>508</v>
      </c>
      <c r="H501" s="210">
        <v>1</v>
      </c>
      <c r="I501" s="211"/>
      <c r="J501" s="212">
        <f>ROUND(I501*H501,2)</f>
        <v>0</v>
      </c>
      <c r="K501" s="208" t="s">
        <v>32</v>
      </c>
      <c r="L501" s="46"/>
      <c r="M501" s="213" t="s">
        <v>32</v>
      </c>
      <c r="N501" s="214" t="s">
        <v>48</v>
      </c>
      <c r="O501" s="86"/>
      <c r="P501" s="215">
        <f>O501*H501</f>
        <v>0</v>
      </c>
      <c r="Q501" s="215">
        <v>0</v>
      </c>
      <c r="R501" s="215">
        <f>Q501*H501</f>
        <v>0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154</v>
      </c>
      <c r="AT501" s="217" t="s">
        <v>149</v>
      </c>
      <c r="AU501" s="217" t="s">
        <v>87</v>
      </c>
      <c r="AY501" s="18" t="s">
        <v>147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8" t="s">
        <v>85</v>
      </c>
      <c r="BK501" s="218">
        <f>ROUND(I501*H501,2)</f>
        <v>0</v>
      </c>
      <c r="BL501" s="18" t="s">
        <v>154</v>
      </c>
      <c r="BM501" s="217" t="s">
        <v>970</v>
      </c>
    </row>
    <row r="502" s="2" customFormat="1">
      <c r="A502" s="40"/>
      <c r="B502" s="41"/>
      <c r="C502" s="42"/>
      <c r="D502" s="226" t="s">
        <v>265</v>
      </c>
      <c r="E502" s="42"/>
      <c r="F502" s="257" t="s">
        <v>971</v>
      </c>
      <c r="G502" s="42"/>
      <c r="H502" s="42"/>
      <c r="I502" s="221"/>
      <c r="J502" s="42"/>
      <c r="K502" s="42"/>
      <c r="L502" s="46"/>
      <c r="M502" s="222"/>
      <c r="N502" s="223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8" t="s">
        <v>265</v>
      </c>
      <c r="AU502" s="18" t="s">
        <v>87</v>
      </c>
    </row>
    <row r="503" s="2" customFormat="1" ht="24.15" customHeight="1">
      <c r="A503" s="40"/>
      <c r="B503" s="41"/>
      <c r="C503" s="206" t="s">
        <v>972</v>
      </c>
      <c r="D503" s="206" t="s">
        <v>149</v>
      </c>
      <c r="E503" s="207" t="s">
        <v>973</v>
      </c>
      <c r="F503" s="208" t="s">
        <v>974</v>
      </c>
      <c r="G503" s="209" t="s">
        <v>354</v>
      </c>
      <c r="H503" s="210">
        <v>3.5</v>
      </c>
      <c r="I503" s="211"/>
      <c r="J503" s="212">
        <f>ROUND(I503*H503,2)</f>
        <v>0</v>
      </c>
      <c r="K503" s="208" t="s">
        <v>153</v>
      </c>
      <c r="L503" s="46"/>
      <c r="M503" s="213" t="s">
        <v>32</v>
      </c>
      <c r="N503" s="214" t="s">
        <v>48</v>
      </c>
      <c r="O503" s="86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245</v>
      </c>
      <c r="AT503" s="217" t="s">
        <v>149</v>
      </c>
      <c r="AU503" s="217" t="s">
        <v>87</v>
      </c>
      <c r="AY503" s="18" t="s">
        <v>147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8" t="s">
        <v>85</v>
      </c>
      <c r="BK503" s="218">
        <f>ROUND(I503*H503,2)</f>
        <v>0</v>
      </c>
      <c r="BL503" s="18" t="s">
        <v>245</v>
      </c>
      <c r="BM503" s="217" t="s">
        <v>975</v>
      </c>
    </row>
    <row r="504" s="2" customFormat="1">
      <c r="A504" s="40"/>
      <c r="B504" s="41"/>
      <c r="C504" s="42"/>
      <c r="D504" s="219" t="s">
        <v>156</v>
      </c>
      <c r="E504" s="42"/>
      <c r="F504" s="220" t="s">
        <v>976</v>
      </c>
      <c r="G504" s="42"/>
      <c r="H504" s="42"/>
      <c r="I504" s="221"/>
      <c r="J504" s="42"/>
      <c r="K504" s="42"/>
      <c r="L504" s="46"/>
      <c r="M504" s="222"/>
      <c r="N504" s="22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8" t="s">
        <v>156</v>
      </c>
      <c r="AU504" s="18" t="s">
        <v>87</v>
      </c>
    </row>
    <row r="505" s="2" customFormat="1" ht="21.75" customHeight="1">
      <c r="A505" s="40"/>
      <c r="B505" s="41"/>
      <c r="C505" s="247" t="s">
        <v>977</v>
      </c>
      <c r="D505" s="247" t="s">
        <v>213</v>
      </c>
      <c r="E505" s="248" t="s">
        <v>978</v>
      </c>
      <c r="F505" s="249" t="s">
        <v>979</v>
      </c>
      <c r="G505" s="250" t="s">
        <v>354</v>
      </c>
      <c r="H505" s="251">
        <v>3.5</v>
      </c>
      <c r="I505" s="252"/>
      <c r="J505" s="253">
        <f>ROUND(I505*H505,2)</f>
        <v>0</v>
      </c>
      <c r="K505" s="249" t="s">
        <v>153</v>
      </c>
      <c r="L505" s="254"/>
      <c r="M505" s="255" t="s">
        <v>32</v>
      </c>
      <c r="N505" s="256" t="s">
        <v>48</v>
      </c>
      <c r="O505" s="86"/>
      <c r="P505" s="215">
        <f>O505*H505</f>
        <v>0</v>
      </c>
      <c r="Q505" s="215">
        <v>0.0028999999999999998</v>
      </c>
      <c r="R505" s="215">
        <f>Q505*H505</f>
        <v>0.010149999999999999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340</v>
      </c>
      <c r="AT505" s="217" t="s">
        <v>213</v>
      </c>
      <c r="AU505" s="217" t="s">
        <v>87</v>
      </c>
      <c r="AY505" s="18" t="s">
        <v>147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8" t="s">
        <v>85</v>
      </c>
      <c r="BK505" s="218">
        <f>ROUND(I505*H505,2)</f>
        <v>0</v>
      </c>
      <c r="BL505" s="18" t="s">
        <v>245</v>
      </c>
      <c r="BM505" s="217" t="s">
        <v>980</v>
      </c>
    </row>
    <row r="506" s="2" customFormat="1" ht="24.15" customHeight="1">
      <c r="A506" s="40"/>
      <c r="B506" s="41"/>
      <c r="C506" s="206" t="s">
        <v>981</v>
      </c>
      <c r="D506" s="206" t="s">
        <v>149</v>
      </c>
      <c r="E506" s="207" t="s">
        <v>982</v>
      </c>
      <c r="F506" s="208" t="s">
        <v>983</v>
      </c>
      <c r="G506" s="209" t="s">
        <v>354</v>
      </c>
      <c r="H506" s="210">
        <v>3.5</v>
      </c>
      <c r="I506" s="211"/>
      <c r="J506" s="212">
        <f>ROUND(I506*H506,2)</f>
        <v>0</v>
      </c>
      <c r="K506" s="208" t="s">
        <v>153</v>
      </c>
      <c r="L506" s="46"/>
      <c r="M506" s="213" t="s">
        <v>32</v>
      </c>
      <c r="N506" s="214" t="s">
        <v>48</v>
      </c>
      <c r="O506" s="86"/>
      <c r="P506" s="215">
        <f>O506*H506</f>
        <v>0</v>
      </c>
      <c r="Q506" s="215">
        <v>0</v>
      </c>
      <c r="R506" s="215">
        <f>Q506*H506</f>
        <v>0</v>
      </c>
      <c r="S506" s="215">
        <v>0.029999999999999999</v>
      </c>
      <c r="T506" s="216">
        <f>S506*H506</f>
        <v>0.105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245</v>
      </c>
      <c r="AT506" s="217" t="s">
        <v>149</v>
      </c>
      <c r="AU506" s="217" t="s">
        <v>87</v>
      </c>
      <c r="AY506" s="18" t="s">
        <v>147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8" t="s">
        <v>85</v>
      </c>
      <c r="BK506" s="218">
        <f>ROUND(I506*H506,2)</f>
        <v>0</v>
      </c>
      <c r="BL506" s="18" t="s">
        <v>245</v>
      </c>
      <c r="BM506" s="217" t="s">
        <v>984</v>
      </c>
    </row>
    <row r="507" s="2" customFormat="1">
      <c r="A507" s="40"/>
      <c r="B507" s="41"/>
      <c r="C507" s="42"/>
      <c r="D507" s="219" t="s">
        <v>156</v>
      </c>
      <c r="E507" s="42"/>
      <c r="F507" s="220" t="s">
        <v>985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8" t="s">
        <v>156</v>
      </c>
      <c r="AU507" s="18" t="s">
        <v>87</v>
      </c>
    </row>
    <row r="508" s="2" customFormat="1" ht="24.15" customHeight="1">
      <c r="A508" s="40"/>
      <c r="B508" s="41"/>
      <c r="C508" s="206" t="s">
        <v>986</v>
      </c>
      <c r="D508" s="206" t="s">
        <v>149</v>
      </c>
      <c r="E508" s="207" t="s">
        <v>987</v>
      </c>
      <c r="F508" s="208" t="s">
        <v>988</v>
      </c>
      <c r="G508" s="209" t="s">
        <v>216</v>
      </c>
      <c r="H508" s="210">
        <v>23.678000000000001</v>
      </c>
      <c r="I508" s="211"/>
      <c r="J508" s="212">
        <f>ROUND(I508*H508,2)</f>
        <v>0</v>
      </c>
      <c r="K508" s="208" t="s">
        <v>153</v>
      </c>
      <c r="L508" s="46"/>
      <c r="M508" s="213" t="s">
        <v>32</v>
      </c>
      <c r="N508" s="214" t="s">
        <v>48</v>
      </c>
      <c r="O508" s="86"/>
      <c r="P508" s="215">
        <f>O508*H508</f>
        <v>0</v>
      </c>
      <c r="Q508" s="215">
        <v>6.9999999999999994E-05</v>
      </c>
      <c r="R508" s="215">
        <f>Q508*H508</f>
        <v>0.0016574599999999999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245</v>
      </c>
      <c r="AT508" s="217" t="s">
        <v>149</v>
      </c>
      <c r="AU508" s="217" t="s">
        <v>87</v>
      </c>
      <c r="AY508" s="18" t="s">
        <v>147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8" t="s">
        <v>85</v>
      </c>
      <c r="BK508" s="218">
        <f>ROUND(I508*H508,2)</f>
        <v>0</v>
      </c>
      <c r="BL508" s="18" t="s">
        <v>245</v>
      </c>
      <c r="BM508" s="217" t="s">
        <v>989</v>
      </c>
    </row>
    <row r="509" s="2" customFormat="1">
      <c r="A509" s="40"/>
      <c r="B509" s="41"/>
      <c r="C509" s="42"/>
      <c r="D509" s="219" t="s">
        <v>156</v>
      </c>
      <c r="E509" s="42"/>
      <c r="F509" s="220" t="s">
        <v>990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8" t="s">
        <v>156</v>
      </c>
      <c r="AU509" s="18" t="s">
        <v>87</v>
      </c>
    </row>
    <row r="510" s="13" customFormat="1">
      <c r="A510" s="13"/>
      <c r="B510" s="224"/>
      <c r="C510" s="225"/>
      <c r="D510" s="226" t="s">
        <v>158</v>
      </c>
      <c r="E510" s="227" t="s">
        <v>32</v>
      </c>
      <c r="F510" s="228" t="s">
        <v>991</v>
      </c>
      <c r="G510" s="225"/>
      <c r="H510" s="229">
        <v>23.678000000000001</v>
      </c>
      <c r="I510" s="230"/>
      <c r="J510" s="225"/>
      <c r="K510" s="225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158</v>
      </c>
      <c r="AU510" s="235" t="s">
        <v>87</v>
      </c>
      <c r="AV510" s="13" t="s">
        <v>87</v>
      </c>
      <c r="AW510" s="13" t="s">
        <v>38</v>
      </c>
      <c r="AX510" s="13" t="s">
        <v>85</v>
      </c>
      <c r="AY510" s="235" t="s">
        <v>147</v>
      </c>
    </row>
    <row r="511" s="2" customFormat="1" ht="21.75" customHeight="1">
      <c r="A511" s="40"/>
      <c r="B511" s="41"/>
      <c r="C511" s="247" t="s">
        <v>992</v>
      </c>
      <c r="D511" s="247" t="s">
        <v>213</v>
      </c>
      <c r="E511" s="248" t="s">
        <v>993</v>
      </c>
      <c r="F511" s="249" t="s">
        <v>994</v>
      </c>
      <c r="G511" s="250" t="s">
        <v>195</v>
      </c>
      <c r="H511" s="251">
        <v>0.023</v>
      </c>
      <c r="I511" s="252"/>
      <c r="J511" s="253">
        <f>ROUND(I511*H511,2)</f>
        <v>0</v>
      </c>
      <c r="K511" s="249" t="s">
        <v>153</v>
      </c>
      <c r="L511" s="254"/>
      <c r="M511" s="255" t="s">
        <v>32</v>
      </c>
      <c r="N511" s="256" t="s">
        <v>48</v>
      </c>
      <c r="O511" s="86"/>
      <c r="P511" s="215">
        <f>O511*H511</f>
        <v>0</v>
      </c>
      <c r="Q511" s="215">
        <v>1</v>
      </c>
      <c r="R511" s="215">
        <f>Q511*H511</f>
        <v>0.023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340</v>
      </c>
      <c r="AT511" s="217" t="s">
        <v>213</v>
      </c>
      <c r="AU511" s="217" t="s">
        <v>87</v>
      </c>
      <c r="AY511" s="18" t="s">
        <v>147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8" t="s">
        <v>85</v>
      </c>
      <c r="BK511" s="218">
        <f>ROUND(I511*H511,2)</f>
        <v>0</v>
      </c>
      <c r="BL511" s="18" t="s">
        <v>245</v>
      </c>
      <c r="BM511" s="217" t="s">
        <v>995</v>
      </c>
    </row>
    <row r="512" s="2" customFormat="1" ht="16.5" customHeight="1">
      <c r="A512" s="40"/>
      <c r="B512" s="41"/>
      <c r="C512" s="247" t="s">
        <v>996</v>
      </c>
      <c r="D512" s="247" t="s">
        <v>213</v>
      </c>
      <c r="E512" s="248" t="s">
        <v>997</v>
      </c>
      <c r="F512" s="249" t="s">
        <v>998</v>
      </c>
      <c r="G512" s="250" t="s">
        <v>508</v>
      </c>
      <c r="H512" s="251">
        <v>1</v>
      </c>
      <c r="I512" s="252"/>
      <c r="J512" s="253">
        <f>ROUND(I512*H512,2)</f>
        <v>0</v>
      </c>
      <c r="K512" s="249" t="s">
        <v>32</v>
      </c>
      <c r="L512" s="254"/>
      <c r="M512" s="255" t="s">
        <v>32</v>
      </c>
      <c r="N512" s="256" t="s">
        <v>48</v>
      </c>
      <c r="O512" s="86"/>
      <c r="P512" s="215">
        <f>O512*H512</f>
        <v>0</v>
      </c>
      <c r="Q512" s="215">
        <v>1</v>
      </c>
      <c r="R512" s="215">
        <f>Q512*H512</f>
        <v>1</v>
      </c>
      <c r="S512" s="215">
        <v>0</v>
      </c>
      <c r="T512" s="21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340</v>
      </c>
      <c r="AT512" s="217" t="s">
        <v>213</v>
      </c>
      <c r="AU512" s="217" t="s">
        <v>87</v>
      </c>
      <c r="AY512" s="18" t="s">
        <v>147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8" t="s">
        <v>85</v>
      </c>
      <c r="BK512" s="218">
        <f>ROUND(I512*H512,2)</f>
        <v>0</v>
      </c>
      <c r="BL512" s="18" t="s">
        <v>245</v>
      </c>
      <c r="BM512" s="217" t="s">
        <v>999</v>
      </c>
    </row>
    <row r="513" s="2" customFormat="1" ht="24.15" customHeight="1">
      <c r="A513" s="40"/>
      <c r="B513" s="41"/>
      <c r="C513" s="206" t="s">
        <v>1000</v>
      </c>
      <c r="D513" s="206" t="s">
        <v>149</v>
      </c>
      <c r="E513" s="207" t="s">
        <v>1001</v>
      </c>
      <c r="F513" s="208" t="s">
        <v>1002</v>
      </c>
      <c r="G513" s="209" t="s">
        <v>216</v>
      </c>
      <c r="H513" s="210">
        <v>40</v>
      </c>
      <c r="I513" s="211"/>
      <c r="J513" s="212">
        <f>ROUND(I513*H513,2)</f>
        <v>0</v>
      </c>
      <c r="K513" s="208" t="s">
        <v>153</v>
      </c>
      <c r="L513" s="46"/>
      <c r="M513" s="213" t="s">
        <v>32</v>
      </c>
      <c r="N513" s="214" t="s">
        <v>48</v>
      </c>
      <c r="O513" s="86"/>
      <c r="P513" s="215">
        <f>O513*H513</f>
        <v>0</v>
      </c>
      <c r="Q513" s="215">
        <v>6.0000000000000002E-05</v>
      </c>
      <c r="R513" s="215">
        <f>Q513*H513</f>
        <v>0.0024000000000000002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245</v>
      </c>
      <c r="AT513" s="217" t="s">
        <v>149</v>
      </c>
      <c r="AU513" s="217" t="s">
        <v>87</v>
      </c>
      <c r="AY513" s="18" t="s">
        <v>147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8" t="s">
        <v>85</v>
      </c>
      <c r="BK513" s="218">
        <f>ROUND(I513*H513,2)</f>
        <v>0</v>
      </c>
      <c r="BL513" s="18" t="s">
        <v>245</v>
      </c>
      <c r="BM513" s="217" t="s">
        <v>1003</v>
      </c>
    </row>
    <row r="514" s="2" customFormat="1">
      <c r="A514" s="40"/>
      <c r="B514" s="41"/>
      <c r="C514" s="42"/>
      <c r="D514" s="219" t="s">
        <v>156</v>
      </c>
      <c r="E514" s="42"/>
      <c r="F514" s="220" t="s">
        <v>1004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8" t="s">
        <v>156</v>
      </c>
      <c r="AU514" s="18" t="s">
        <v>87</v>
      </c>
    </row>
    <row r="515" s="13" customFormat="1">
      <c r="A515" s="13"/>
      <c r="B515" s="224"/>
      <c r="C515" s="225"/>
      <c r="D515" s="226" t="s">
        <v>158</v>
      </c>
      <c r="E515" s="227" t="s">
        <v>32</v>
      </c>
      <c r="F515" s="228" t="s">
        <v>1005</v>
      </c>
      <c r="G515" s="225"/>
      <c r="H515" s="229">
        <v>20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158</v>
      </c>
      <c r="AU515" s="235" t="s">
        <v>87</v>
      </c>
      <c r="AV515" s="13" t="s">
        <v>87</v>
      </c>
      <c r="AW515" s="13" t="s">
        <v>38</v>
      </c>
      <c r="AX515" s="13" t="s">
        <v>77</v>
      </c>
      <c r="AY515" s="235" t="s">
        <v>147</v>
      </c>
    </row>
    <row r="516" s="13" customFormat="1">
      <c r="A516" s="13"/>
      <c r="B516" s="224"/>
      <c r="C516" s="225"/>
      <c r="D516" s="226" t="s">
        <v>158</v>
      </c>
      <c r="E516" s="227" t="s">
        <v>32</v>
      </c>
      <c r="F516" s="228" t="s">
        <v>1006</v>
      </c>
      <c r="G516" s="225"/>
      <c r="H516" s="229">
        <v>20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158</v>
      </c>
      <c r="AU516" s="235" t="s">
        <v>87</v>
      </c>
      <c r="AV516" s="13" t="s">
        <v>87</v>
      </c>
      <c r="AW516" s="13" t="s">
        <v>38</v>
      </c>
      <c r="AX516" s="13" t="s">
        <v>77</v>
      </c>
      <c r="AY516" s="235" t="s">
        <v>147</v>
      </c>
    </row>
    <row r="517" s="14" customFormat="1">
      <c r="A517" s="14"/>
      <c r="B517" s="236"/>
      <c r="C517" s="237"/>
      <c r="D517" s="226" t="s">
        <v>158</v>
      </c>
      <c r="E517" s="238" t="s">
        <v>32</v>
      </c>
      <c r="F517" s="239" t="s">
        <v>161</v>
      </c>
      <c r="G517" s="237"/>
      <c r="H517" s="240">
        <v>40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6" t="s">
        <v>158</v>
      </c>
      <c r="AU517" s="246" t="s">
        <v>87</v>
      </c>
      <c r="AV517" s="14" t="s">
        <v>154</v>
      </c>
      <c r="AW517" s="14" t="s">
        <v>38</v>
      </c>
      <c r="AX517" s="14" t="s">
        <v>85</v>
      </c>
      <c r="AY517" s="246" t="s">
        <v>147</v>
      </c>
    </row>
    <row r="518" s="2" customFormat="1" ht="24.15" customHeight="1">
      <c r="A518" s="40"/>
      <c r="B518" s="41"/>
      <c r="C518" s="247" t="s">
        <v>1007</v>
      </c>
      <c r="D518" s="247" t="s">
        <v>213</v>
      </c>
      <c r="E518" s="248" t="s">
        <v>1008</v>
      </c>
      <c r="F518" s="249" t="s">
        <v>1009</v>
      </c>
      <c r="G518" s="250" t="s">
        <v>508</v>
      </c>
      <c r="H518" s="251">
        <v>1</v>
      </c>
      <c r="I518" s="252"/>
      <c r="J518" s="253">
        <f>ROUND(I518*H518,2)</f>
        <v>0</v>
      </c>
      <c r="K518" s="249" t="s">
        <v>32</v>
      </c>
      <c r="L518" s="254"/>
      <c r="M518" s="255" t="s">
        <v>32</v>
      </c>
      <c r="N518" s="256" t="s">
        <v>48</v>
      </c>
      <c r="O518" s="86"/>
      <c r="P518" s="215">
        <f>O518*H518</f>
        <v>0</v>
      </c>
      <c r="Q518" s="215">
        <v>0</v>
      </c>
      <c r="R518" s="215">
        <f>Q518*H518</f>
        <v>0</v>
      </c>
      <c r="S518" s="215">
        <v>0</v>
      </c>
      <c r="T518" s="21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7" t="s">
        <v>340</v>
      </c>
      <c r="AT518" s="217" t="s">
        <v>213</v>
      </c>
      <c r="AU518" s="217" t="s">
        <v>87</v>
      </c>
      <c r="AY518" s="18" t="s">
        <v>147</v>
      </c>
      <c r="BE518" s="218">
        <f>IF(N518="základní",J518,0)</f>
        <v>0</v>
      </c>
      <c r="BF518" s="218">
        <f>IF(N518="snížená",J518,0)</f>
        <v>0</v>
      </c>
      <c r="BG518" s="218">
        <f>IF(N518="zákl. přenesená",J518,0)</f>
        <v>0</v>
      </c>
      <c r="BH518" s="218">
        <f>IF(N518="sníž. přenesená",J518,0)</f>
        <v>0</v>
      </c>
      <c r="BI518" s="218">
        <f>IF(N518="nulová",J518,0)</f>
        <v>0</v>
      </c>
      <c r="BJ518" s="18" t="s">
        <v>85</v>
      </c>
      <c r="BK518" s="218">
        <f>ROUND(I518*H518,2)</f>
        <v>0</v>
      </c>
      <c r="BL518" s="18" t="s">
        <v>245</v>
      </c>
      <c r="BM518" s="217" t="s">
        <v>1010</v>
      </c>
    </row>
    <row r="519" s="2" customFormat="1">
      <c r="A519" s="40"/>
      <c r="B519" s="41"/>
      <c r="C519" s="42"/>
      <c r="D519" s="226" t="s">
        <v>265</v>
      </c>
      <c r="E519" s="42"/>
      <c r="F519" s="257" t="s">
        <v>1011</v>
      </c>
      <c r="G519" s="42"/>
      <c r="H519" s="42"/>
      <c r="I519" s="221"/>
      <c r="J519" s="42"/>
      <c r="K519" s="42"/>
      <c r="L519" s="46"/>
      <c r="M519" s="222"/>
      <c r="N519" s="22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8" t="s">
        <v>265</v>
      </c>
      <c r="AU519" s="18" t="s">
        <v>87</v>
      </c>
    </row>
    <row r="520" s="2" customFormat="1" ht="21.75" customHeight="1">
      <c r="A520" s="40"/>
      <c r="B520" s="41"/>
      <c r="C520" s="247" t="s">
        <v>1012</v>
      </c>
      <c r="D520" s="247" t="s">
        <v>213</v>
      </c>
      <c r="E520" s="248" t="s">
        <v>1013</v>
      </c>
      <c r="F520" s="249" t="s">
        <v>1014</v>
      </c>
      <c r="G520" s="250" t="s">
        <v>508</v>
      </c>
      <c r="H520" s="251">
        <v>1</v>
      </c>
      <c r="I520" s="252"/>
      <c r="J520" s="253">
        <f>ROUND(I520*H520,2)</f>
        <v>0</v>
      </c>
      <c r="K520" s="249" t="s">
        <v>32</v>
      </c>
      <c r="L520" s="254"/>
      <c r="M520" s="255" t="s">
        <v>32</v>
      </c>
      <c r="N520" s="256" t="s">
        <v>48</v>
      </c>
      <c r="O520" s="86"/>
      <c r="P520" s="215">
        <f>O520*H520</f>
        <v>0</v>
      </c>
      <c r="Q520" s="215">
        <v>0</v>
      </c>
      <c r="R520" s="215">
        <f>Q520*H520</f>
        <v>0</v>
      </c>
      <c r="S520" s="215">
        <v>0</v>
      </c>
      <c r="T520" s="21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7" t="s">
        <v>340</v>
      </c>
      <c r="AT520" s="217" t="s">
        <v>213</v>
      </c>
      <c r="AU520" s="217" t="s">
        <v>87</v>
      </c>
      <c r="AY520" s="18" t="s">
        <v>147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8" t="s">
        <v>85</v>
      </c>
      <c r="BK520" s="218">
        <f>ROUND(I520*H520,2)</f>
        <v>0</v>
      </c>
      <c r="BL520" s="18" t="s">
        <v>245</v>
      </c>
      <c r="BM520" s="217" t="s">
        <v>1015</v>
      </c>
    </row>
    <row r="521" s="2" customFormat="1">
      <c r="A521" s="40"/>
      <c r="B521" s="41"/>
      <c r="C521" s="42"/>
      <c r="D521" s="226" t="s">
        <v>265</v>
      </c>
      <c r="E521" s="42"/>
      <c r="F521" s="257" t="s">
        <v>1011</v>
      </c>
      <c r="G521" s="42"/>
      <c r="H521" s="42"/>
      <c r="I521" s="221"/>
      <c r="J521" s="42"/>
      <c r="K521" s="42"/>
      <c r="L521" s="46"/>
      <c r="M521" s="222"/>
      <c r="N521" s="223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8" t="s">
        <v>265</v>
      </c>
      <c r="AU521" s="18" t="s">
        <v>87</v>
      </c>
    </row>
    <row r="522" s="2" customFormat="1" ht="24.15" customHeight="1">
      <c r="A522" s="40"/>
      <c r="B522" s="41"/>
      <c r="C522" s="206" t="s">
        <v>1016</v>
      </c>
      <c r="D522" s="206" t="s">
        <v>149</v>
      </c>
      <c r="E522" s="207" t="s">
        <v>1017</v>
      </c>
      <c r="F522" s="208" t="s">
        <v>1018</v>
      </c>
      <c r="G522" s="209" t="s">
        <v>216</v>
      </c>
      <c r="H522" s="210">
        <v>0.044999999999999998</v>
      </c>
      <c r="I522" s="211"/>
      <c r="J522" s="212">
        <f>ROUND(I522*H522,2)</f>
        <v>0</v>
      </c>
      <c r="K522" s="208" t="s">
        <v>153</v>
      </c>
      <c r="L522" s="46"/>
      <c r="M522" s="213" t="s">
        <v>32</v>
      </c>
      <c r="N522" s="214" t="s">
        <v>48</v>
      </c>
      <c r="O522" s="86"/>
      <c r="P522" s="215">
        <f>O522*H522</f>
        <v>0</v>
      </c>
      <c r="Q522" s="215">
        <v>5.0000000000000002E-05</v>
      </c>
      <c r="R522" s="215">
        <f>Q522*H522</f>
        <v>2.2500000000000001E-06</v>
      </c>
      <c r="S522" s="215">
        <v>0</v>
      </c>
      <c r="T522" s="21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7" t="s">
        <v>245</v>
      </c>
      <c r="AT522" s="217" t="s">
        <v>149</v>
      </c>
      <c r="AU522" s="217" t="s">
        <v>87</v>
      </c>
      <c r="AY522" s="18" t="s">
        <v>147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8" t="s">
        <v>85</v>
      </c>
      <c r="BK522" s="218">
        <f>ROUND(I522*H522,2)</f>
        <v>0</v>
      </c>
      <c r="BL522" s="18" t="s">
        <v>245</v>
      </c>
      <c r="BM522" s="217" t="s">
        <v>1019</v>
      </c>
    </row>
    <row r="523" s="2" customFormat="1">
      <c r="A523" s="40"/>
      <c r="B523" s="41"/>
      <c r="C523" s="42"/>
      <c r="D523" s="219" t="s">
        <v>156</v>
      </c>
      <c r="E523" s="42"/>
      <c r="F523" s="220" t="s">
        <v>1020</v>
      </c>
      <c r="G523" s="42"/>
      <c r="H523" s="42"/>
      <c r="I523" s="221"/>
      <c r="J523" s="42"/>
      <c r="K523" s="42"/>
      <c r="L523" s="46"/>
      <c r="M523" s="222"/>
      <c r="N523" s="223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8" t="s">
        <v>156</v>
      </c>
      <c r="AU523" s="18" t="s">
        <v>87</v>
      </c>
    </row>
    <row r="524" s="13" customFormat="1">
      <c r="A524" s="13"/>
      <c r="B524" s="224"/>
      <c r="C524" s="225"/>
      <c r="D524" s="226" t="s">
        <v>158</v>
      </c>
      <c r="E524" s="227" t="s">
        <v>32</v>
      </c>
      <c r="F524" s="228" t="s">
        <v>1021</v>
      </c>
      <c r="G524" s="225"/>
      <c r="H524" s="229">
        <v>0.044999999999999998</v>
      </c>
      <c r="I524" s="230"/>
      <c r="J524" s="225"/>
      <c r="K524" s="225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158</v>
      </c>
      <c r="AU524" s="235" t="s">
        <v>87</v>
      </c>
      <c r="AV524" s="13" t="s">
        <v>87</v>
      </c>
      <c r="AW524" s="13" t="s">
        <v>38</v>
      </c>
      <c r="AX524" s="13" t="s">
        <v>85</v>
      </c>
      <c r="AY524" s="235" t="s">
        <v>147</v>
      </c>
    </row>
    <row r="525" s="2" customFormat="1" ht="24.15" customHeight="1">
      <c r="A525" s="40"/>
      <c r="B525" s="41"/>
      <c r="C525" s="247" t="s">
        <v>1022</v>
      </c>
      <c r="D525" s="247" t="s">
        <v>213</v>
      </c>
      <c r="E525" s="248" t="s">
        <v>1023</v>
      </c>
      <c r="F525" s="249" t="s">
        <v>1024</v>
      </c>
      <c r="G525" s="250" t="s">
        <v>195</v>
      </c>
      <c r="H525" s="251">
        <v>0.044999999999999998</v>
      </c>
      <c r="I525" s="252"/>
      <c r="J525" s="253">
        <f>ROUND(I525*H525,2)</f>
        <v>0</v>
      </c>
      <c r="K525" s="249" t="s">
        <v>153</v>
      </c>
      <c r="L525" s="254"/>
      <c r="M525" s="255" t="s">
        <v>32</v>
      </c>
      <c r="N525" s="256" t="s">
        <v>48</v>
      </c>
      <c r="O525" s="86"/>
      <c r="P525" s="215">
        <f>O525*H525</f>
        <v>0</v>
      </c>
      <c r="Q525" s="215">
        <v>1</v>
      </c>
      <c r="R525" s="215">
        <f>Q525*H525</f>
        <v>0.044999999999999998</v>
      </c>
      <c r="S525" s="215">
        <v>0</v>
      </c>
      <c r="T525" s="21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200</v>
      </c>
      <c r="AT525" s="217" t="s">
        <v>213</v>
      </c>
      <c r="AU525" s="217" t="s">
        <v>87</v>
      </c>
      <c r="AY525" s="18" t="s">
        <v>147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8" t="s">
        <v>85</v>
      </c>
      <c r="BK525" s="218">
        <f>ROUND(I525*H525,2)</f>
        <v>0</v>
      </c>
      <c r="BL525" s="18" t="s">
        <v>154</v>
      </c>
      <c r="BM525" s="217" t="s">
        <v>1025</v>
      </c>
    </row>
    <row r="526" s="13" customFormat="1">
      <c r="A526" s="13"/>
      <c r="B526" s="224"/>
      <c r="C526" s="225"/>
      <c r="D526" s="226" t="s">
        <v>158</v>
      </c>
      <c r="E526" s="227" t="s">
        <v>32</v>
      </c>
      <c r="F526" s="228" t="s">
        <v>1026</v>
      </c>
      <c r="G526" s="225"/>
      <c r="H526" s="229">
        <v>0.044999999999999998</v>
      </c>
      <c r="I526" s="230"/>
      <c r="J526" s="225"/>
      <c r="K526" s="225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158</v>
      </c>
      <c r="AU526" s="235" t="s">
        <v>87</v>
      </c>
      <c r="AV526" s="13" t="s">
        <v>87</v>
      </c>
      <c r="AW526" s="13" t="s">
        <v>38</v>
      </c>
      <c r="AX526" s="13" t="s">
        <v>85</v>
      </c>
      <c r="AY526" s="235" t="s">
        <v>147</v>
      </c>
    </row>
    <row r="527" s="2" customFormat="1" ht="24.15" customHeight="1">
      <c r="A527" s="40"/>
      <c r="B527" s="41"/>
      <c r="C527" s="206" t="s">
        <v>1027</v>
      </c>
      <c r="D527" s="206" t="s">
        <v>149</v>
      </c>
      <c r="E527" s="207" t="s">
        <v>1028</v>
      </c>
      <c r="F527" s="208" t="s">
        <v>1029</v>
      </c>
      <c r="G527" s="209" t="s">
        <v>170</v>
      </c>
      <c r="H527" s="210">
        <v>2.4359999999999999</v>
      </c>
      <c r="I527" s="211"/>
      <c r="J527" s="212">
        <f>ROUND(I527*H527,2)</f>
        <v>0</v>
      </c>
      <c r="K527" s="208" t="s">
        <v>32</v>
      </c>
      <c r="L527" s="46"/>
      <c r="M527" s="213" t="s">
        <v>32</v>
      </c>
      <c r="N527" s="214" t="s">
        <v>48</v>
      </c>
      <c r="O527" s="86"/>
      <c r="P527" s="215">
        <f>O527*H527</f>
        <v>0</v>
      </c>
      <c r="Q527" s="215">
        <v>5.0000000000000002E-05</v>
      </c>
      <c r="R527" s="215">
        <f>Q527*H527</f>
        <v>0.00012180000000000001</v>
      </c>
      <c r="S527" s="215">
        <v>0.01</v>
      </c>
      <c r="T527" s="216">
        <f>S527*H527</f>
        <v>0.02436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245</v>
      </c>
      <c r="AT527" s="217" t="s">
        <v>149</v>
      </c>
      <c r="AU527" s="217" t="s">
        <v>87</v>
      </c>
      <c r="AY527" s="18" t="s">
        <v>147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8" t="s">
        <v>85</v>
      </c>
      <c r="BK527" s="218">
        <f>ROUND(I527*H527,2)</f>
        <v>0</v>
      </c>
      <c r="BL527" s="18" t="s">
        <v>245</v>
      </c>
      <c r="BM527" s="217" t="s">
        <v>1030</v>
      </c>
    </row>
    <row r="528" s="13" customFormat="1">
      <c r="A528" s="13"/>
      <c r="B528" s="224"/>
      <c r="C528" s="225"/>
      <c r="D528" s="226" t="s">
        <v>158</v>
      </c>
      <c r="E528" s="227" t="s">
        <v>32</v>
      </c>
      <c r="F528" s="228" t="s">
        <v>1031</v>
      </c>
      <c r="G528" s="225"/>
      <c r="H528" s="229">
        <v>2.4359999999999999</v>
      </c>
      <c r="I528" s="230"/>
      <c r="J528" s="225"/>
      <c r="K528" s="225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158</v>
      </c>
      <c r="AU528" s="235" t="s">
        <v>87</v>
      </c>
      <c r="AV528" s="13" t="s">
        <v>87</v>
      </c>
      <c r="AW528" s="13" t="s">
        <v>38</v>
      </c>
      <c r="AX528" s="13" t="s">
        <v>85</v>
      </c>
      <c r="AY528" s="235" t="s">
        <v>147</v>
      </c>
    </row>
    <row r="529" s="2" customFormat="1" ht="49.05" customHeight="1">
      <c r="A529" s="40"/>
      <c r="B529" s="41"/>
      <c r="C529" s="206" t="s">
        <v>1032</v>
      </c>
      <c r="D529" s="206" t="s">
        <v>149</v>
      </c>
      <c r="E529" s="207" t="s">
        <v>1033</v>
      </c>
      <c r="F529" s="208" t="s">
        <v>1034</v>
      </c>
      <c r="G529" s="209" t="s">
        <v>195</v>
      </c>
      <c r="H529" s="210">
        <v>1.042</v>
      </c>
      <c r="I529" s="211"/>
      <c r="J529" s="212">
        <f>ROUND(I529*H529,2)</f>
        <v>0</v>
      </c>
      <c r="K529" s="208" t="s">
        <v>153</v>
      </c>
      <c r="L529" s="46"/>
      <c r="M529" s="213" t="s">
        <v>32</v>
      </c>
      <c r="N529" s="214" t="s">
        <v>48</v>
      </c>
      <c r="O529" s="86"/>
      <c r="P529" s="215">
        <f>O529*H529</f>
        <v>0</v>
      </c>
      <c r="Q529" s="215">
        <v>0</v>
      </c>
      <c r="R529" s="215">
        <f>Q529*H529</f>
        <v>0</v>
      </c>
      <c r="S529" s="215">
        <v>0</v>
      </c>
      <c r="T529" s="21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7" t="s">
        <v>245</v>
      </c>
      <c r="AT529" s="217" t="s">
        <v>149</v>
      </c>
      <c r="AU529" s="217" t="s">
        <v>87</v>
      </c>
      <c r="AY529" s="18" t="s">
        <v>147</v>
      </c>
      <c r="BE529" s="218">
        <f>IF(N529="základní",J529,0)</f>
        <v>0</v>
      </c>
      <c r="BF529" s="218">
        <f>IF(N529="snížená",J529,0)</f>
        <v>0</v>
      </c>
      <c r="BG529" s="218">
        <f>IF(N529="zákl. přenesená",J529,0)</f>
        <v>0</v>
      </c>
      <c r="BH529" s="218">
        <f>IF(N529="sníž. přenesená",J529,0)</f>
        <v>0</v>
      </c>
      <c r="BI529" s="218">
        <f>IF(N529="nulová",J529,0)</f>
        <v>0</v>
      </c>
      <c r="BJ529" s="18" t="s">
        <v>85</v>
      </c>
      <c r="BK529" s="218">
        <f>ROUND(I529*H529,2)</f>
        <v>0</v>
      </c>
      <c r="BL529" s="18" t="s">
        <v>245</v>
      </c>
      <c r="BM529" s="217" t="s">
        <v>1035</v>
      </c>
    </row>
    <row r="530" s="2" customFormat="1">
      <c r="A530" s="40"/>
      <c r="B530" s="41"/>
      <c r="C530" s="42"/>
      <c r="D530" s="219" t="s">
        <v>156</v>
      </c>
      <c r="E530" s="42"/>
      <c r="F530" s="220" t="s">
        <v>1036</v>
      </c>
      <c r="G530" s="42"/>
      <c r="H530" s="42"/>
      <c r="I530" s="221"/>
      <c r="J530" s="42"/>
      <c r="K530" s="42"/>
      <c r="L530" s="46"/>
      <c r="M530" s="222"/>
      <c r="N530" s="223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8" t="s">
        <v>156</v>
      </c>
      <c r="AU530" s="18" t="s">
        <v>87</v>
      </c>
    </row>
    <row r="531" s="12" customFormat="1" ht="22.8" customHeight="1">
      <c r="A531" s="12"/>
      <c r="B531" s="190"/>
      <c r="C531" s="191"/>
      <c r="D531" s="192" t="s">
        <v>76</v>
      </c>
      <c r="E531" s="204" t="s">
        <v>1037</v>
      </c>
      <c r="F531" s="204" t="s">
        <v>1038</v>
      </c>
      <c r="G531" s="191"/>
      <c r="H531" s="191"/>
      <c r="I531" s="194"/>
      <c r="J531" s="205">
        <f>BK531</f>
        <v>0</v>
      </c>
      <c r="K531" s="191"/>
      <c r="L531" s="196"/>
      <c r="M531" s="197"/>
      <c r="N531" s="198"/>
      <c r="O531" s="198"/>
      <c r="P531" s="199">
        <f>SUM(P532:P551)</f>
        <v>0</v>
      </c>
      <c r="Q531" s="198"/>
      <c r="R531" s="199">
        <f>SUM(R532:R551)</f>
        <v>1.5370375000000003</v>
      </c>
      <c r="S531" s="198"/>
      <c r="T531" s="200">
        <f>SUM(T532:T551)</f>
        <v>0.052400000000000002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01" t="s">
        <v>87</v>
      </c>
      <c r="AT531" s="202" t="s">
        <v>76</v>
      </c>
      <c r="AU531" s="202" t="s">
        <v>85</v>
      </c>
      <c r="AY531" s="201" t="s">
        <v>147</v>
      </c>
      <c r="BK531" s="203">
        <f>SUM(BK532:BK551)</f>
        <v>0</v>
      </c>
    </row>
    <row r="532" s="2" customFormat="1" ht="24.15" customHeight="1">
      <c r="A532" s="40"/>
      <c r="B532" s="41"/>
      <c r="C532" s="206" t="s">
        <v>1039</v>
      </c>
      <c r="D532" s="206" t="s">
        <v>149</v>
      </c>
      <c r="E532" s="207" t="s">
        <v>1040</v>
      </c>
      <c r="F532" s="208" t="s">
        <v>1041</v>
      </c>
      <c r="G532" s="209" t="s">
        <v>170</v>
      </c>
      <c r="H532" s="210">
        <v>17.199999999999999</v>
      </c>
      <c r="I532" s="211"/>
      <c r="J532" s="212">
        <f>ROUND(I532*H532,2)</f>
        <v>0</v>
      </c>
      <c r="K532" s="208" t="s">
        <v>153</v>
      </c>
      <c r="L532" s="46"/>
      <c r="M532" s="213" t="s">
        <v>32</v>
      </c>
      <c r="N532" s="214" t="s">
        <v>48</v>
      </c>
      <c r="O532" s="86"/>
      <c r="P532" s="215">
        <f>O532*H532</f>
        <v>0</v>
      </c>
      <c r="Q532" s="215">
        <v>0</v>
      </c>
      <c r="R532" s="215">
        <f>Q532*H532</f>
        <v>0</v>
      </c>
      <c r="S532" s="215">
        <v>0</v>
      </c>
      <c r="T532" s="21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7" t="s">
        <v>245</v>
      </c>
      <c r="AT532" s="217" t="s">
        <v>149</v>
      </c>
      <c r="AU532" s="217" t="s">
        <v>87</v>
      </c>
      <c r="AY532" s="18" t="s">
        <v>147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8" t="s">
        <v>85</v>
      </c>
      <c r="BK532" s="218">
        <f>ROUND(I532*H532,2)</f>
        <v>0</v>
      </c>
      <c r="BL532" s="18" t="s">
        <v>245</v>
      </c>
      <c r="BM532" s="217" t="s">
        <v>1042</v>
      </c>
    </row>
    <row r="533" s="2" customFormat="1">
      <c r="A533" s="40"/>
      <c r="B533" s="41"/>
      <c r="C533" s="42"/>
      <c r="D533" s="219" t="s">
        <v>156</v>
      </c>
      <c r="E533" s="42"/>
      <c r="F533" s="220" t="s">
        <v>1043</v>
      </c>
      <c r="G533" s="42"/>
      <c r="H533" s="42"/>
      <c r="I533" s="221"/>
      <c r="J533" s="42"/>
      <c r="K533" s="42"/>
      <c r="L533" s="46"/>
      <c r="M533" s="222"/>
      <c r="N533" s="223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8" t="s">
        <v>156</v>
      </c>
      <c r="AU533" s="18" t="s">
        <v>87</v>
      </c>
    </row>
    <row r="534" s="2" customFormat="1" ht="24.15" customHeight="1">
      <c r="A534" s="40"/>
      <c r="B534" s="41"/>
      <c r="C534" s="206" t="s">
        <v>1044</v>
      </c>
      <c r="D534" s="206" t="s">
        <v>149</v>
      </c>
      <c r="E534" s="207" t="s">
        <v>1045</v>
      </c>
      <c r="F534" s="208" t="s">
        <v>1046</v>
      </c>
      <c r="G534" s="209" t="s">
        <v>170</v>
      </c>
      <c r="H534" s="210">
        <v>17.199999999999999</v>
      </c>
      <c r="I534" s="211"/>
      <c r="J534" s="212">
        <f>ROUND(I534*H534,2)</f>
        <v>0</v>
      </c>
      <c r="K534" s="208" t="s">
        <v>153</v>
      </c>
      <c r="L534" s="46"/>
      <c r="M534" s="213" t="s">
        <v>32</v>
      </c>
      <c r="N534" s="214" t="s">
        <v>48</v>
      </c>
      <c r="O534" s="86"/>
      <c r="P534" s="215">
        <f>O534*H534</f>
        <v>0</v>
      </c>
      <c r="Q534" s="215">
        <v>0.00029999999999999997</v>
      </c>
      <c r="R534" s="215">
        <f>Q534*H534</f>
        <v>0.0051599999999999997</v>
      </c>
      <c r="S534" s="215">
        <v>0</v>
      </c>
      <c r="T534" s="21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7" t="s">
        <v>245</v>
      </c>
      <c r="AT534" s="217" t="s">
        <v>149</v>
      </c>
      <c r="AU534" s="217" t="s">
        <v>87</v>
      </c>
      <c r="AY534" s="18" t="s">
        <v>147</v>
      </c>
      <c r="BE534" s="218">
        <f>IF(N534="základní",J534,0)</f>
        <v>0</v>
      </c>
      <c r="BF534" s="218">
        <f>IF(N534="snížená",J534,0)</f>
        <v>0</v>
      </c>
      <c r="BG534" s="218">
        <f>IF(N534="zákl. přenesená",J534,0)</f>
        <v>0</v>
      </c>
      <c r="BH534" s="218">
        <f>IF(N534="sníž. přenesená",J534,0)</f>
        <v>0</v>
      </c>
      <c r="BI534" s="218">
        <f>IF(N534="nulová",J534,0)</f>
        <v>0</v>
      </c>
      <c r="BJ534" s="18" t="s">
        <v>85</v>
      </c>
      <c r="BK534" s="218">
        <f>ROUND(I534*H534,2)</f>
        <v>0</v>
      </c>
      <c r="BL534" s="18" t="s">
        <v>245</v>
      </c>
      <c r="BM534" s="217" t="s">
        <v>1047</v>
      </c>
    </row>
    <row r="535" s="2" customFormat="1">
      <c r="A535" s="40"/>
      <c r="B535" s="41"/>
      <c r="C535" s="42"/>
      <c r="D535" s="219" t="s">
        <v>156</v>
      </c>
      <c r="E535" s="42"/>
      <c r="F535" s="220" t="s">
        <v>1048</v>
      </c>
      <c r="G535" s="42"/>
      <c r="H535" s="42"/>
      <c r="I535" s="221"/>
      <c r="J535" s="42"/>
      <c r="K535" s="42"/>
      <c r="L535" s="46"/>
      <c r="M535" s="222"/>
      <c r="N535" s="223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8" t="s">
        <v>156</v>
      </c>
      <c r="AU535" s="18" t="s">
        <v>87</v>
      </c>
    </row>
    <row r="536" s="2" customFormat="1" ht="24.15" customHeight="1">
      <c r="A536" s="40"/>
      <c r="B536" s="41"/>
      <c r="C536" s="206" t="s">
        <v>1049</v>
      </c>
      <c r="D536" s="206" t="s">
        <v>149</v>
      </c>
      <c r="E536" s="207" t="s">
        <v>1050</v>
      </c>
      <c r="F536" s="208" t="s">
        <v>1051</v>
      </c>
      <c r="G536" s="209" t="s">
        <v>354</v>
      </c>
      <c r="H536" s="210">
        <v>11.789999999999999</v>
      </c>
      <c r="I536" s="211"/>
      <c r="J536" s="212">
        <f>ROUND(I536*H536,2)</f>
        <v>0</v>
      </c>
      <c r="K536" s="208" t="s">
        <v>153</v>
      </c>
      <c r="L536" s="46"/>
      <c r="M536" s="213" t="s">
        <v>32</v>
      </c>
      <c r="N536" s="214" t="s">
        <v>48</v>
      </c>
      <c r="O536" s="86"/>
      <c r="P536" s="215">
        <f>O536*H536</f>
        <v>0</v>
      </c>
      <c r="Q536" s="215">
        <v>0.00029999999999999997</v>
      </c>
      <c r="R536" s="215">
        <f>Q536*H536</f>
        <v>0.0035369999999999993</v>
      </c>
      <c r="S536" s="215">
        <v>0</v>
      </c>
      <c r="T536" s="21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7" t="s">
        <v>245</v>
      </c>
      <c r="AT536" s="217" t="s">
        <v>149</v>
      </c>
      <c r="AU536" s="217" t="s">
        <v>87</v>
      </c>
      <c r="AY536" s="18" t="s">
        <v>147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8" t="s">
        <v>85</v>
      </c>
      <c r="BK536" s="218">
        <f>ROUND(I536*H536,2)</f>
        <v>0</v>
      </c>
      <c r="BL536" s="18" t="s">
        <v>245</v>
      </c>
      <c r="BM536" s="217" t="s">
        <v>1052</v>
      </c>
    </row>
    <row r="537" s="2" customFormat="1">
      <c r="A537" s="40"/>
      <c r="B537" s="41"/>
      <c r="C537" s="42"/>
      <c r="D537" s="219" t="s">
        <v>156</v>
      </c>
      <c r="E537" s="42"/>
      <c r="F537" s="220" t="s">
        <v>1053</v>
      </c>
      <c r="G537" s="42"/>
      <c r="H537" s="42"/>
      <c r="I537" s="221"/>
      <c r="J537" s="42"/>
      <c r="K537" s="42"/>
      <c r="L537" s="46"/>
      <c r="M537" s="222"/>
      <c r="N537" s="223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8" t="s">
        <v>156</v>
      </c>
      <c r="AU537" s="18" t="s">
        <v>87</v>
      </c>
    </row>
    <row r="538" s="13" customFormat="1">
      <c r="A538" s="13"/>
      <c r="B538" s="224"/>
      <c r="C538" s="225"/>
      <c r="D538" s="226" t="s">
        <v>158</v>
      </c>
      <c r="E538" s="227" t="s">
        <v>32</v>
      </c>
      <c r="F538" s="228" t="s">
        <v>1054</v>
      </c>
      <c r="G538" s="225"/>
      <c r="H538" s="229">
        <v>11.789999999999999</v>
      </c>
      <c r="I538" s="230"/>
      <c r="J538" s="225"/>
      <c r="K538" s="225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158</v>
      </c>
      <c r="AU538" s="235" t="s">
        <v>87</v>
      </c>
      <c r="AV538" s="13" t="s">
        <v>87</v>
      </c>
      <c r="AW538" s="13" t="s">
        <v>38</v>
      </c>
      <c r="AX538" s="13" t="s">
        <v>85</v>
      </c>
      <c r="AY538" s="235" t="s">
        <v>147</v>
      </c>
    </row>
    <row r="539" s="2" customFormat="1" ht="24.15" customHeight="1">
      <c r="A539" s="40"/>
      <c r="B539" s="41"/>
      <c r="C539" s="247" t="s">
        <v>1055</v>
      </c>
      <c r="D539" s="247" t="s">
        <v>213</v>
      </c>
      <c r="E539" s="248" t="s">
        <v>1056</v>
      </c>
      <c r="F539" s="249" t="s">
        <v>1057</v>
      </c>
      <c r="G539" s="250" t="s">
        <v>248</v>
      </c>
      <c r="H539" s="251">
        <v>21.649999999999999</v>
      </c>
      <c r="I539" s="252"/>
      <c r="J539" s="253">
        <f>ROUND(I539*H539,2)</f>
        <v>0</v>
      </c>
      <c r="K539" s="249" t="s">
        <v>153</v>
      </c>
      <c r="L539" s="254"/>
      <c r="M539" s="255" t="s">
        <v>32</v>
      </c>
      <c r="N539" s="256" t="s">
        <v>48</v>
      </c>
      <c r="O539" s="86"/>
      <c r="P539" s="215">
        <f>O539*H539</f>
        <v>0</v>
      </c>
      <c r="Q539" s="215">
        <v>0.00097000000000000005</v>
      </c>
      <c r="R539" s="215">
        <f>Q539*H539</f>
        <v>0.021000499999999998</v>
      </c>
      <c r="S539" s="215">
        <v>0</v>
      </c>
      <c r="T539" s="216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17" t="s">
        <v>340</v>
      </c>
      <c r="AT539" s="217" t="s">
        <v>213</v>
      </c>
      <c r="AU539" s="217" t="s">
        <v>87</v>
      </c>
      <c r="AY539" s="18" t="s">
        <v>147</v>
      </c>
      <c r="BE539" s="218">
        <f>IF(N539="základní",J539,0)</f>
        <v>0</v>
      </c>
      <c r="BF539" s="218">
        <f>IF(N539="snížená",J539,0)</f>
        <v>0</v>
      </c>
      <c r="BG539" s="218">
        <f>IF(N539="zákl. přenesená",J539,0)</f>
        <v>0</v>
      </c>
      <c r="BH539" s="218">
        <f>IF(N539="sníž. přenesená",J539,0)</f>
        <v>0</v>
      </c>
      <c r="BI539" s="218">
        <f>IF(N539="nulová",J539,0)</f>
        <v>0</v>
      </c>
      <c r="BJ539" s="18" t="s">
        <v>85</v>
      </c>
      <c r="BK539" s="218">
        <f>ROUND(I539*H539,2)</f>
        <v>0</v>
      </c>
      <c r="BL539" s="18" t="s">
        <v>245</v>
      </c>
      <c r="BM539" s="217" t="s">
        <v>1058</v>
      </c>
    </row>
    <row r="540" s="13" customFormat="1">
      <c r="A540" s="13"/>
      <c r="B540" s="224"/>
      <c r="C540" s="225"/>
      <c r="D540" s="226" t="s">
        <v>158</v>
      </c>
      <c r="E540" s="227" t="s">
        <v>32</v>
      </c>
      <c r="F540" s="228" t="s">
        <v>1059</v>
      </c>
      <c r="G540" s="225"/>
      <c r="H540" s="229">
        <v>21.649999999999999</v>
      </c>
      <c r="I540" s="230"/>
      <c r="J540" s="225"/>
      <c r="K540" s="225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158</v>
      </c>
      <c r="AU540" s="235" t="s">
        <v>87</v>
      </c>
      <c r="AV540" s="13" t="s">
        <v>87</v>
      </c>
      <c r="AW540" s="13" t="s">
        <v>38</v>
      </c>
      <c r="AX540" s="13" t="s">
        <v>85</v>
      </c>
      <c r="AY540" s="235" t="s">
        <v>147</v>
      </c>
    </row>
    <row r="541" s="2" customFormat="1" ht="24.15" customHeight="1">
      <c r="A541" s="40"/>
      <c r="B541" s="41"/>
      <c r="C541" s="206" t="s">
        <v>1060</v>
      </c>
      <c r="D541" s="206" t="s">
        <v>149</v>
      </c>
      <c r="E541" s="207" t="s">
        <v>1061</v>
      </c>
      <c r="F541" s="208" t="s">
        <v>1062</v>
      </c>
      <c r="G541" s="209" t="s">
        <v>248</v>
      </c>
      <c r="H541" s="210">
        <v>40</v>
      </c>
      <c r="I541" s="211"/>
      <c r="J541" s="212">
        <f>ROUND(I541*H541,2)</f>
        <v>0</v>
      </c>
      <c r="K541" s="208" t="s">
        <v>153</v>
      </c>
      <c r="L541" s="46"/>
      <c r="M541" s="213" t="s">
        <v>32</v>
      </c>
      <c r="N541" s="214" t="s">
        <v>48</v>
      </c>
      <c r="O541" s="86"/>
      <c r="P541" s="215">
        <f>O541*H541</f>
        <v>0</v>
      </c>
      <c r="Q541" s="215">
        <v>0.00038999999999999999</v>
      </c>
      <c r="R541" s="215">
        <f>Q541*H541</f>
        <v>0.015599999999999999</v>
      </c>
      <c r="S541" s="215">
        <v>0.00131</v>
      </c>
      <c r="T541" s="216">
        <f>S541*H541</f>
        <v>0.052400000000000002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245</v>
      </c>
      <c r="AT541" s="217" t="s">
        <v>149</v>
      </c>
      <c r="AU541" s="217" t="s">
        <v>87</v>
      </c>
      <c r="AY541" s="18" t="s">
        <v>147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8" t="s">
        <v>85</v>
      </c>
      <c r="BK541" s="218">
        <f>ROUND(I541*H541,2)</f>
        <v>0</v>
      </c>
      <c r="BL541" s="18" t="s">
        <v>245</v>
      </c>
      <c r="BM541" s="217" t="s">
        <v>1063</v>
      </c>
    </row>
    <row r="542" s="2" customFormat="1">
      <c r="A542" s="40"/>
      <c r="B542" s="41"/>
      <c r="C542" s="42"/>
      <c r="D542" s="219" t="s">
        <v>156</v>
      </c>
      <c r="E542" s="42"/>
      <c r="F542" s="220" t="s">
        <v>1064</v>
      </c>
      <c r="G542" s="42"/>
      <c r="H542" s="42"/>
      <c r="I542" s="221"/>
      <c r="J542" s="42"/>
      <c r="K542" s="42"/>
      <c r="L542" s="46"/>
      <c r="M542" s="222"/>
      <c r="N542" s="223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8" t="s">
        <v>156</v>
      </c>
      <c r="AU542" s="18" t="s">
        <v>87</v>
      </c>
    </row>
    <row r="543" s="13" customFormat="1">
      <c r="A543" s="13"/>
      <c r="B543" s="224"/>
      <c r="C543" s="225"/>
      <c r="D543" s="226" t="s">
        <v>158</v>
      </c>
      <c r="E543" s="227" t="s">
        <v>32</v>
      </c>
      <c r="F543" s="228" t="s">
        <v>1065</v>
      </c>
      <c r="G543" s="225"/>
      <c r="H543" s="229">
        <v>40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158</v>
      </c>
      <c r="AU543" s="235" t="s">
        <v>87</v>
      </c>
      <c r="AV543" s="13" t="s">
        <v>87</v>
      </c>
      <c r="AW543" s="13" t="s">
        <v>38</v>
      </c>
      <c r="AX543" s="13" t="s">
        <v>85</v>
      </c>
      <c r="AY543" s="235" t="s">
        <v>147</v>
      </c>
    </row>
    <row r="544" s="2" customFormat="1" ht="24.15" customHeight="1">
      <c r="A544" s="40"/>
      <c r="B544" s="41"/>
      <c r="C544" s="247" t="s">
        <v>1066</v>
      </c>
      <c r="D544" s="247" t="s">
        <v>213</v>
      </c>
      <c r="E544" s="248" t="s">
        <v>1067</v>
      </c>
      <c r="F544" s="249" t="s">
        <v>1068</v>
      </c>
      <c r="G544" s="250" t="s">
        <v>170</v>
      </c>
      <c r="H544" s="251">
        <v>42</v>
      </c>
      <c r="I544" s="252"/>
      <c r="J544" s="253">
        <f>ROUND(I544*H544,2)</f>
        <v>0</v>
      </c>
      <c r="K544" s="249" t="s">
        <v>153</v>
      </c>
      <c r="L544" s="254"/>
      <c r="M544" s="255" t="s">
        <v>32</v>
      </c>
      <c r="N544" s="256" t="s">
        <v>48</v>
      </c>
      <c r="O544" s="86"/>
      <c r="P544" s="215">
        <f>O544*H544</f>
        <v>0</v>
      </c>
      <c r="Q544" s="215">
        <v>0.021000000000000001</v>
      </c>
      <c r="R544" s="215">
        <f>Q544*H544</f>
        <v>0.88200000000000001</v>
      </c>
      <c r="S544" s="215">
        <v>0</v>
      </c>
      <c r="T544" s="216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7" t="s">
        <v>340</v>
      </c>
      <c r="AT544" s="217" t="s">
        <v>213</v>
      </c>
      <c r="AU544" s="217" t="s">
        <v>87</v>
      </c>
      <c r="AY544" s="18" t="s">
        <v>147</v>
      </c>
      <c r="BE544" s="218">
        <f>IF(N544="základní",J544,0)</f>
        <v>0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8" t="s">
        <v>85</v>
      </c>
      <c r="BK544" s="218">
        <f>ROUND(I544*H544,2)</f>
        <v>0</v>
      </c>
      <c r="BL544" s="18" t="s">
        <v>245</v>
      </c>
      <c r="BM544" s="217" t="s">
        <v>1069</v>
      </c>
    </row>
    <row r="545" s="13" customFormat="1">
      <c r="A545" s="13"/>
      <c r="B545" s="224"/>
      <c r="C545" s="225"/>
      <c r="D545" s="226" t="s">
        <v>158</v>
      </c>
      <c r="E545" s="225"/>
      <c r="F545" s="228" t="s">
        <v>1070</v>
      </c>
      <c r="G545" s="225"/>
      <c r="H545" s="229">
        <v>42</v>
      </c>
      <c r="I545" s="230"/>
      <c r="J545" s="225"/>
      <c r="K545" s="225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158</v>
      </c>
      <c r="AU545" s="235" t="s">
        <v>87</v>
      </c>
      <c r="AV545" s="13" t="s">
        <v>87</v>
      </c>
      <c r="AW545" s="13" t="s">
        <v>4</v>
      </c>
      <c r="AX545" s="13" t="s">
        <v>85</v>
      </c>
      <c r="AY545" s="235" t="s">
        <v>147</v>
      </c>
    </row>
    <row r="546" s="2" customFormat="1" ht="37.8" customHeight="1">
      <c r="A546" s="40"/>
      <c r="B546" s="41"/>
      <c r="C546" s="206" t="s">
        <v>1071</v>
      </c>
      <c r="D546" s="206" t="s">
        <v>149</v>
      </c>
      <c r="E546" s="207" t="s">
        <v>1072</v>
      </c>
      <c r="F546" s="208" t="s">
        <v>1073</v>
      </c>
      <c r="G546" s="209" t="s">
        <v>170</v>
      </c>
      <c r="H546" s="210">
        <v>17.199999999999999</v>
      </c>
      <c r="I546" s="211"/>
      <c r="J546" s="212">
        <f>ROUND(I546*H546,2)</f>
        <v>0</v>
      </c>
      <c r="K546" s="208" t="s">
        <v>153</v>
      </c>
      <c r="L546" s="46"/>
      <c r="M546" s="213" t="s">
        <v>32</v>
      </c>
      <c r="N546" s="214" t="s">
        <v>48</v>
      </c>
      <c r="O546" s="86"/>
      <c r="P546" s="215">
        <f>O546*H546</f>
        <v>0</v>
      </c>
      <c r="Q546" s="215">
        <v>0.0089999999999999993</v>
      </c>
      <c r="R546" s="215">
        <f>Q546*H546</f>
        <v>0.15479999999999999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245</v>
      </c>
      <c r="AT546" s="217" t="s">
        <v>149</v>
      </c>
      <c r="AU546" s="217" t="s">
        <v>87</v>
      </c>
      <c r="AY546" s="18" t="s">
        <v>147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8" t="s">
        <v>85</v>
      </c>
      <c r="BK546" s="218">
        <f>ROUND(I546*H546,2)</f>
        <v>0</v>
      </c>
      <c r="BL546" s="18" t="s">
        <v>245</v>
      </c>
      <c r="BM546" s="217" t="s">
        <v>1074</v>
      </c>
    </row>
    <row r="547" s="2" customFormat="1">
      <c r="A547" s="40"/>
      <c r="B547" s="41"/>
      <c r="C547" s="42"/>
      <c r="D547" s="219" t="s">
        <v>156</v>
      </c>
      <c r="E547" s="42"/>
      <c r="F547" s="220" t="s">
        <v>1075</v>
      </c>
      <c r="G547" s="42"/>
      <c r="H547" s="42"/>
      <c r="I547" s="221"/>
      <c r="J547" s="42"/>
      <c r="K547" s="42"/>
      <c r="L547" s="46"/>
      <c r="M547" s="222"/>
      <c r="N547" s="22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8" t="s">
        <v>156</v>
      </c>
      <c r="AU547" s="18" t="s">
        <v>87</v>
      </c>
    </row>
    <row r="548" s="2" customFormat="1" ht="24.15" customHeight="1">
      <c r="A548" s="40"/>
      <c r="B548" s="41"/>
      <c r="C548" s="247" t="s">
        <v>1076</v>
      </c>
      <c r="D548" s="247" t="s">
        <v>213</v>
      </c>
      <c r="E548" s="248" t="s">
        <v>1077</v>
      </c>
      <c r="F548" s="249" t="s">
        <v>1078</v>
      </c>
      <c r="G548" s="250" t="s">
        <v>170</v>
      </c>
      <c r="H548" s="251">
        <v>19.780000000000001</v>
      </c>
      <c r="I548" s="252"/>
      <c r="J548" s="253">
        <f>ROUND(I548*H548,2)</f>
        <v>0</v>
      </c>
      <c r="K548" s="249" t="s">
        <v>153</v>
      </c>
      <c r="L548" s="254"/>
      <c r="M548" s="255" t="s">
        <v>32</v>
      </c>
      <c r="N548" s="256" t="s">
        <v>48</v>
      </c>
      <c r="O548" s="86"/>
      <c r="P548" s="215">
        <f>O548*H548</f>
        <v>0</v>
      </c>
      <c r="Q548" s="215">
        <v>0.023</v>
      </c>
      <c r="R548" s="215">
        <f>Q548*H548</f>
        <v>0.45494000000000001</v>
      </c>
      <c r="S548" s="215">
        <v>0</v>
      </c>
      <c r="T548" s="216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7" t="s">
        <v>340</v>
      </c>
      <c r="AT548" s="217" t="s">
        <v>213</v>
      </c>
      <c r="AU548" s="217" t="s">
        <v>87</v>
      </c>
      <c r="AY548" s="18" t="s">
        <v>147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8" t="s">
        <v>85</v>
      </c>
      <c r="BK548" s="218">
        <f>ROUND(I548*H548,2)</f>
        <v>0</v>
      </c>
      <c r="BL548" s="18" t="s">
        <v>245</v>
      </c>
      <c r="BM548" s="217" t="s">
        <v>1079</v>
      </c>
    </row>
    <row r="549" s="13" customFormat="1">
      <c r="A549" s="13"/>
      <c r="B549" s="224"/>
      <c r="C549" s="225"/>
      <c r="D549" s="226" t="s">
        <v>158</v>
      </c>
      <c r="E549" s="225"/>
      <c r="F549" s="228" t="s">
        <v>1080</v>
      </c>
      <c r="G549" s="225"/>
      <c r="H549" s="229">
        <v>19.780000000000001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158</v>
      </c>
      <c r="AU549" s="235" t="s">
        <v>87</v>
      </c>
      <c r="AV549" s="13" t="s">
        <v>87</v>
      </c>
      <c r="AW549" s="13" t="s">
        <v>4</v>
      </c>
      <c r="AX549" s="13" t="s">
        <v>85</v>
      </c>
      <c r="AY549" s="235" t="s">
        <v>147</v>
      </c>
    </row>
    <row r="550" s="2" customFormat="1" ht="49.05" customHeight="1">
      <c r="A550" s="40"/>
      <c r="B550" s="41"/>
      <c r="C550" s="206" t="s">
        <v>1081</v>
      </c>
      <c r="D550" s="206" t="s">
        <v>149</v>
      </c>
      <c r="E550" s="207" t="s">
        <v>1082</v>
      </c>
      <c r="F550" s="208" t="s">
        <v>1083</v>
      </c>
      <c r="G550" s="209" t="s">
        <v>195</v>
      </c>
      <c r="H550" s="210">
        <v>1.5369999999999999</v>
      </c>
      <c r="I550" s="211"/>
      <c r="J550" s="212">
        <f>ROUND(I550*H550,2)</f>
        <v>0</v>
      </c>
      <c r="K550" s="208" t="s">
        <v>153</v>
      </c>
      <c r="L550" s="46"/>
      <c r="M550" s="213" t="s">
        <v>32</v>
      </c>
      <c r="N550" s="214" t="s">
        <v>48</v>
      </c>
      <c r="O550" s="86"/>
      <c r="P550" s="215">
        <f>O550*H550</f>
        <v>0</v>
      </c>
      <c r="Q550" s="215">
        <v>0</v>
      </c>
      <c r="R550" s="215">
        <f>Q550*H550</f>
        <v>0</v>
      </c>
      <c r="S550" s="215">
        <v>0</v>
      </c>
      <c r="T550" s="216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7" t="s">
        <v>245</v>
      </c>
      <c r="AT550" s="217" t="s">
        <v>149</v>
      </c>
      <c r="AU550" s="217" t="s">
        <v>87</v>
      </c>
      <c r="AY550" s="18" t="s">
        <v>147</v>
      </c>
      <c r="BE550" s="218">
        <f>IF(N550="základní",J550,0)</f>
        <v>0</v>
      </c>
      <c r="BF550" s="218">
        <f>IF(N550="snížená",J550,0)</f>
        <v>0</v>
      </c>
      <c r="BG550" s="218">
        <f>IF(N550="zákl. přenesená",J550,0)</f>
        <v>0</v>
      </c>
      <c r="BH550" s="218">
        <f>IF(N550="sníž. přenesená",J550,0)</f>
        <v>0</v>
      </c>
      <c r="BI550" s="218">
        <f>IF(N550="nulová",J550,0)</f>
        <v>0</v>
      </c>
      <c r="BJ550" s="18" t="s">
        <v>85</v>
      </c>
      <c r="BK550" s="218">
        <f>ROUND(I550*H550,2)</f>
        <v>0</v>
      </c>
      <c r="BL550" s="18" t="s">
        <v>245</v>
      </c>
      <c r="BM550" s="217" t="s">
        <v>1084</v>
      </c>
    </row>
    <row r="551" s="2" customFormat="1">
      <c r="A551" s="40"/>
      <c r="B551" s="41"/>
      <c r="C551" s="42"/>
      <c r="D551" s="219" t="s">
        <v>156</v>
      </c>
      <c r="E551" s="42"/>
      <c r="F551" s="220" t="s">
        <v>1085</v>
      </c>
      <c r="G551" s="42"/>
      <c r="H551" s="42"/>
      <c r="I551" s="221"/>
      <c r="J551" s="42"/>
      <c r="K551" s="42"/>
      <c r="L551" s="46"/>
      <c r="M551" s="222"/>
      <c r="N551" s="223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8" t="s">
        <v>156</v>
      </c>
      <c r="AU551" s="18" t="s">
        <v>87</v>
      </c>
    </row>
    <row r="552" s="12" customFormat="1" ht="22.8" customHeight="1">
      <c r="A552" s="12"/>
      <c r="B552" s="190"/>
      <c r="C552" s="191"/>
      <c r="D552" s="192" t="s">
        <v>76</v>
      </c>
      <c r="E552" s="204" t="s">
        <v>1086</v>
      </c>
      <c r="F552" s="204" t="s">
        <v>1087</v>
      </c>
      <c r="G552" s="191"/>
      <c r="H552" s="191"/>
      <c r="I552" s="194"/>
      <c r="J552" s="205">
        <f>BK552</f>
        <v>0</v>
      </c>
      <c r="K552" s="191"/>
      <c r="L552" s="196"/>
      <c r="M552" s="197"/>
      <c r="N552" s="198"/>
      <c r="O552" s="198"/>
      <c r="P552" s="199">
        <f>SUM(P553:P572)</f>
        <v>0</v>
      </c>
      <c r="Q552" s="198"/>
      <c r="R552" s="199">
        <f>SUM(R553:R572)</f>
        <v>0.034006599999999998</v>
      </c>
      <c r="S552" s="198"/>
      <c r="T552" s="200">
        <f>SUM(T553:T572)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01" t="s">
        <v>87</v>
      </c>
      <c r="AT552" s="202" t="s">
        <v>76</v>
      </c>
      <c r="AU552" s="202" t="s">
        <v>85</v>
      </c>
      <c r="AY552" s="201" t="s">
        <v>147</v>
      </c>
      <c r="BK552" s="203">
        <f>SUM(BK553:BK572)</f>
        <v>0</v>
      </c>
    </row>
    <row r="553" s="2" customFormat="1" ht="33" customHeight="1">
      <c r="A553" s="40"/>
      <c r="B553" s="41"/>
      <c r="C553" s="206" t="s">
        <v>1088</v>
      </c>
      <c r="D553" s="206" t="s">
        <v>149</v>
      </c>
      <c r="E553" s="207" t="s">
        <v>1089</v>
      </c>
      <c r="F553" s="208" t="s">
        <v>1090</v>
      </c>
      <c r="G553" s="209" t="s">
        <v>170</v>
      </c>
      <c r="H553" s="210">
        <v>27.600000000000001</v>
      </c>
      <c r="I553" s="211"/>
      <c r="J553" s="212">
        <f>ROUND(I553*H553,2)</f>
        <v>0</v>
      </c>
      <c r="K553" s="208" t="s">
        <v>153</v>
      </c>
      <c r="L553" s="46"/>
      <c r="M553" s="213" t="s">
        <v>32</v>
      </c>
      <c r="N553" s="214" t="s">
        <v>48</v>
      </c>
      <c r="O553" s="86"/>
      <c r="P553" s="215">
        <f>O553*H553</f>
        <v>0</v>
      </c>
      <c r="Q553" s="215">
        <v>0</v>
      </c>
      <c r="R553" s="215">
        <f>Q553*H553</f>
        <v>0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154</v>
      </c>
      <c r="AT553" s="217" t="s">
        <v>149</v>
      </c>
      <c r="AU553" s="217" t="s">
        <v>87</v>
      </c>
      <c r="AY553" s="18" t="s">
        <v>147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8" t="s">
        <v>85</v>
      </c>
      <c r="BK553" s="218">
        <f>ROUND(I553*H553,2)</f>
        <v>0</v>
      </c>
      <c r="BL553" s="18" t="s">
        <v>154</v>
      </c>
      <c r="BM553" s="217" t="s">
        <v>1091</v>
      </c>
    </row>
    <row r="554" s="2" customFormat="1">
      <c r="A554" s="40"/>
      <c r="B554" s="41"/>
      <c r="C554" s="42"/>
      <c r="D554" s="219" t="s">
        <v>156</v>
      </c>
      <c r="E554" s="42"/>
      <c r="F554" s="220" t="s">
        <v>1092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8" t="s">
        <v>156</v>
      </c>
      <c r="AU554" s="18" t="s">
        <v>87</v>
      </c>
    </row>
    <row r="555" s="13" customFormat="1">
      <c r="A555" s="13"/>
      <c r="B555" s="224"/>
      <c r="C555" s="225"/>
      <c r="D555" s="226" t="s">
        <v>158</v>
      </c>
      <c r="E555" s="227" t="s">
        <v>32</v>
      </c>
      <c r="F555" s="228" t="s">
        <v>1093</v>
      </c>
      <c r="G555" s="225"/>
      <c r="H555" s="229">
        <v>27.600000000000001</v>
      </c>
      <c r="I555" s="230"/>
      <c r="J555" s="225"/>
      <c r="K555" s="225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158</v>
      </c>
      <c r="AU555" s="235" t="s">
        <v>87</v>
      </c>
      <c r="AV555" s="13" t="s">
        <v>87</v>
      </c>
      <c r="AW555" s="13" t="s">
        <v>38</v>
      </c>
      <c r="AX555" s="13" t="s">
        <v>85</v>
      </c>
      <c r="AY555" s="235" t="s">
        <v>147</v>
      </c>
    </row>
    <row r="556" s="2" customFormat="1" ht="16.5" customHeight="1">
      <c r="A556" s="40"/>
      <c r="B556" s="41"/>
      <c r="C556" s="247" t="s">
        <v>1094</v>
      </c>
      <c r="D556" s="247" t="s">
        <v>213</v>
      </c>
      <c r="E556" s="248" t="s">
        <v>1095</v>
      </c>
      <c r="F556" s="249" t="s">
        <v>1096</v>
      </c>
      <c r="G556" s="250" t="s">
        <v>216</v>
      </c>
      <c r="H556" s="251">
        <v>2.7599999999999998</v>
      </c>
      <c r="I556" s="252"/>
      <c r="J556" s="253">
        <f>ROUND(I556*H556,2)</f>
        <v>0</v>
      </c>
      <c r="K556" s="249" t="s">
        <v>153</v>
      </c>
      <c r="L556" s="254"/>
      <c r="M556" s="255" t="s">
        <v>32</v>
      </c>
      <c r="N556" s="256" t="s">
        <v>48</v>
      </c>
      <c r="O556" s="86"/>
      <c r="P556" s="215">
        <f>O556*H556</f>
        <v>0</v>
      </c>
      <c r="Q556" s="215">
        <v>0.001</v>
      </c>
      <c r="R556" s="215">
        <f>Q556*H556</f>
        <v>0.0027599999999999999</v>
      </c>
      <c r="S556" s="215">
        <v>0</v>
      </c>
      <c r="T556" s="21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7" t="s">
        <v>200</v>
      </c>
      <c r="AT556" s="217" t="s">
        <v>213</v>
      </c>
      <c r="AU556" s="217" t="s">
        <v>87</v>
      </c>
      <c r="AY556" s="18" t="s">
        <v>147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8" t="s">
        <v>85</v>
      </c>
      <c r="BK556" s="218">
        <f>ROUND(I556*H556,2)</f>
        <v>0</v>
      </c>
      <c r="BL556" s="18" t="s">
        <v>154</v>
      </c>
      <c r="BM556" s="217" t="s">
        <v>1097</v>
      </c>
    </row>
    <row r="557" s="13" customFormat="1">
      <c r="A557" s="13"/>
      <c r="B557" s="224"/>
      <c r="C557" s="225"/>
      <c r="D557" s="226" t="s">
        <v>158</v>
      </c>
      <c r="E557" s="225"/>
      <c r="F557" s="228" t="s">
        <v>1098</v>
      </c>
      <c r="G557" s="225"/>
      <c r="H557" s="229">
        <v>2.7599999999999998</v>
      </c>
      <c r="I557" s="230"/>
      <c r="J557" s="225"/>
      <c r="K557" s="225"/>
      <c r="L557" s="231"/>
      <c r="M557" s="232"/>
      <c r="N557" s="233"/>
      <c r="O557" s="233"/>
      <c r="P557" s="233"/>
      <c r="Q557" s="233"/>
      <c r="R557" s="233"/>
      <c r="S557" s="233"/>
      <c r="T557" s="23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5" t="s">
        <v>158</v>
      </c>
      <c r="AU557" s="235" t="s">
        <v>87</v>
      </c>
      <c r="AV557" s="13" t="s">
        <v>87</v>
      </c>
      <c r="AW557" s="13" t="s">
        <v>4</v>
      </c>
      <c r="AX557" s="13" t="s">
        <v>85</v>
      </c>
      <c r="AY557" s="235" t="s">
        <v>147</v>
      </c>
    </row>
    <row r="558" s="2" customFormat="1" ht="24.15" customHeight="1">
      <c r="A558" s="40"/>
      <c r="B558" s="41"/>
      <c r="C558" s="206" t="s">
        <v>1099</v>
      </c>
      <c r="D558" s="206" t="s">
        <v>149</v>
      </c>
      <c r="E558" s="207" t="s">
        <v>1100</v>
      </c>
      <c r="F558" s="208" t="s">
        <v>1101</v>
      </c>
      <c r="G558" s="209" t="s">
        <v>170</v>
      </c>
      <c r="H558" s="210">
        <v>19.25</v>
      </c>
      <c r="I558" s="211"/>
      <c r="J558" s="212">
        <f>ROUND(I558*H558,2)</f>
        <v>0</v>
      </c>
      <c r="K558" s="208" t="s">
        <v>153</v>
      </c>
      <c r="L558" s="46"/>
      <c r="M558" s="213" t="s">
        <v>32</v>
      </c>
      <c r="N558" s="214" t="s">
        <v>48</v>
      </c>
      <c r="O558" s="86"/>
      <c r="P558" s="215">
        <f>O558*H558</f>
        <v>0</v>
      </c>
      <c r="Q558" s="215">
        <v>0.00013999999999999999</v>
      </c>
      <c r="R558" s="215">
        <f>Q558*H558</f>
        <v>0.0026949999999999999</v>
      </c>
      <c r="S558" s="215">
        <v>0</v>
      </c>
      <c r="T558" s="21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245</v>
      </c>
      <c r="AT558" s="217" t="s">
        <v>149</v>
      </c>
      <c r="AU558" s="217" t="s">
        <v>87</v>
      </c>
      <c r="AY558" s="18" t="s">
        <v>147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8" t="s">
        <v>85</v>
      </c>
      <c r="BK558" s="218">
        <f>ROUND(I558*H558,2)</f>
        <v>0</v>
      </c>
      <c r="BL558" s="18" t="s">
        <v>245</v>
      </c>
      <c r="BM558" s="217" t="s">
        <v>1102</v>
      </c>
    </row>
    <row r="559" s="2" customFormat="1">
      <c r="A559" s="40"/>
      <c r="B559" s="41"/>
      <c r="C559" s="42"/>
      <c r="D559" s="219" t="s">
        <v>156</v>
      </c>
      <c r="E559" s="42"/>
      <c r="F559" s="220" t="s">
        <v>1103</v>
      </c>
      <c r="G559" s="42"/>
      <c r="H559" s="42"/>
      <c r="I559" s="221"/>
      <c r="J559" s="42"/>
      <c r="K559" s="42"/>
      <c r="L559" s="46"/>
      <c r="M559" s="222"/>
      <c r="N559" s="223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8" t="s">
        <v>156</v>
      </c>
      <c r="AU559" s="18" t="s">
        <v>87</v>
      </c>
    </row>
    <row r="560" s="13" customFormat="1">
      <c r="A560" s="13"/>
      <c r="B560" s="224"/>
      <c r="C560" s="225"/>
      <c r="D560" s="226" t="s">
        <v>158</v>
      </c>
      <c r="E560" s="227" t="s">
        <v>32</v>
      </c>
      <c r="F560" s="228" t="s">
        <v>1104</v>
      </c>
      <c r="G560" s="225"/>
      <c r="H560" s="229">
        <v>13.75</v>
      </c>
      <c r="I560" s="230"/>
      <c r="J560" s="225"/>
      <c r="K560" s="225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158</v>
      </c>
      <c r="AU560" s="235" t="s">
        <v>87</v>
      </c>
      <c r="AV560" s="13" t="s">
        <v>87</v>
      </c>
      <c r="AW560" s="13" t="s">
        <v>38</v>
      </c>
      <c r="AX560" s="13" t="s">
        <v>77</v>
      </c>
      <c r="AY560" s="235" t="s">
        <v>147</v>
      </c>
    </row>
    <row r="561" s="13" customFormat="1">
      <c r="A561" s="13"/>
      <c r="B561" s="224"/>
      <c r="C561" s="225"/>
      <c r="D561" s="226" t="s">
        <v>158</v>
      </c>
      <c r="E561" s="227" t="s">
        <v>32</v>
      </c>
      <c r="F561" s="228" t="s">
        <v>1105</v>
      </c>
      <c r="G561" s="225"/>
      <c r="H561" s="229">
        <v>4</v>
      </c>
      <c r="I561" s="230"/>
      <c r="J561" s="225"/>
      <c r="K561" s="225"/>
      <c r="L561" s="231"/>
      <c r="M561" s="232"/>
      <c r="N561" s="233"/>
      <c r="O561" s="233"/>
      <c r="P561" s="233"/>
      <c r="Q561" s="233"/>
      <c r="R561" s="233"/>
      <c r="S561" s="233"/>
      <c r="T561" s="23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5" t="s">
        <v>158</v>
      </c>
      <c r="AU561" s="235" t="s">
        <v>87</v>
      </c>
      <c r="AV561" s="13" t="s">
        <v>87</v>
      </c>
      <c r="AW561" s="13" t="s">
        <v>38</v>
      </c>
      <c r="AX561" s="13" t="s">
        <v>77</v>
      </c>
      <c r="AY561" s="235" t="s">
        <v>147</v>
      </c>
    </row>
    <row r="562" s="13" customFormat="1">
      <c r="A562" s="13"/>
      <c r="B562" s="224"/>
      <c r="C562" s="225"/>
      <c r="D562" s="226" t="s">
        <v>158</v>
      </c>
      <c r="E562" s="227" t="s">
        <v>32</v>
      </c>
      <c r="F562" s="228" t="s">
        <v>1106</v>
      </c>
      <c r="G562" s="225"/>
      <c r="H562" s="229">
        <v>1.5</v>
      </c>
      <c r="I562" s="230"/>
      <c r="J562" s="225"/>
      <c r="K562" s="225"/>
      <c r="L562" s="231"/>
      <c r="M562" s="232"/>
      <c r="N562" s="233"/>
      <c r="O562" s="233"/>
      <c r="P562" s="233"/>
      <c r="Q562" s="233"/>
      <c r="R562" s="233"/>
      <c r="S562" s="233"/>
      <c r="T562" s="23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5" t="s">
        <v>158</v>
      </c>
      <c r="AU562" s="235" t="s">
        <v>87</v>
      </c>
      <c r="AV562" s="13" t="s">
        <v>87</v>
      </c>
      <c r="AW562" s="13" t="s">
        <v>38</v>
      </c>
      <c r="AX562" s="13" t="s">
        <v>77</v>
      </c>
      <c r="AY562" s="235" t="s">
        <v>147</v>
      </c>
    </row>
    <row r="563" s="14" customFormat="1">
      <c r="A563" s="14"/>
      <c r="B563" s="236"/>
      <c r="C563" s="237"/>
      <c r="D563" s="226" t="s">
        <v>158</v>
      </c>
      <c r="E563" s="238" t="s">
        <v>32</v>
      </c>
      <c r="F563" s="239" t="s">
        <v>161</v>
      </c>
      <c r="G563" s="237"/>
      <c r="H563" s="240">
        <v>19.25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6" t="s">
        <v>158</v>
      </c>
      <c r="AU563" s="246" t="s">
        <v>87</v>
      </c>
      <c r="AV563" s="14" t="s">
        <v>154</v>
      </c>
      <c r="AW563" s="14" t="s">
        <v>38</v>
      </c>
      <c r="AX563" s="14" t="s">
        <v>85</v>
      </c>
      <c r="AY563" s="246" t="s">
        <v>147</v>
      </c>
    </row>
    <row r="564" s="2" customFormat="1" ht="24.15" customHeight="1">
      <c r="A564" s="40"/>
      <c r="B564" s="41"/>
      <c r="C564" s="206" t="s">
        <v>1107</v>
      </c>
      <c r="D564" s="206" t="s">
        <v>149</v>
      </c>
      <c r="E564" s="207" t="s">
        <v>1108</v>
      </c>
      <c r="F564" s="208" t="s">
        <v>1109</v>
      </c>
      <c r="G564" s="209" t="s">
        <v>170</v>
      </c>
      <c r="H564" s="210">
        <v>9.2400000000000002</v>
      </c>
      <c r="I564" s="211"/>
      <c r="J564" s="212">
        <f>ROUND(I564*H564,2)</f>
        <v>0</v>
      </c>
      <c r="K564" s="208" t="s">
        <v>153</v>
      </c>
      <c r="L564" s="46"/>
      <c r="M564" s="213" t="s">
        <v>32</v>
      </c>
      <c r="N564" s="214" t="s">
        <v>48</v>
      </c>
      <c r="O564" s="86"/>
      <c r="P564" s="215">
        <f>O564*H564</f>
        <v>0</v>
      </c>
      <c r="Q564" s="215">
        <v>0</v>
      </c>
      <c r="R564" s="215">
        <f>Q564*H564</f>
        <v>0</v>
      </c>
      <c r="S564" s="215">
        <v>0</v>
      </c>
      <c r="T564" s="216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7" t="s">
        <v>245</v>
      </c>
      <c r="AT564" s="217" t="s">
        <v>149</v>
      </c>
      <c r="AU564" s="217" t="s">
        <v>87</v>
      </c>
      <c r="AY564" s="18" t="s">
        <v>147</v>
      </c>
      <c r="BE564" s="218">
        <f>IF(N564="základní",J564,0)</f>
        <v>0</v>
      </c>
      <c r="BF564" s="218">
        <f>IF(N564="snížená",J564,0)</f>
        <v>0</v>
      </c>
      <c r="BG564" s="218">
        <f>IF(N564="zákl. přenesená",J564,0)</f>
        <v>0</v>
      </c>
      <c r="BH564" s="218">
        <f>IF(N564="sníž. přenesená",J564,0)</f>
        <v>0</v>
      </c>
      <c r="BI564" s="218">
        <f>IF(N564="nulová",J564,0)</f>
        <v>0</v>
      </c>
      <c r="BJ564" s="18" t="s">
        <v>85</v>
      </c>
      <c r="BK564" s="218">
        <f>ROUND(I564*H564,2)</f>
        <v>0</v>
      </c>
      <c r="BL564" s="18" t="s">
        <v>245</v>
      </c>
      <c r="BM564" s="217" t="s">
        <v>1110</v>
      </c>
    </row>
    <row r="565" s="2" customFormat="1">
      <c r="A565" s="40"/>
      <c r="B565" s="41"/>
      <c r="C565" s="42"/>
      <c r="D565" s="219" t="s">
        <v>156</v>
      </c>
      <c r="E565" s="42"/>
      <c r="F565" s="220" t="s">
        <v>1111</v>
      </c>
      <c r="G565" s="42"/>
      <c r="H565" s="42"/>
      <c r="I565" s="221"/>
      <c r="J565" s="42"/>
      <c r="K565" s="42"/>
      <c r="L565" s="46"/>
      <c r="M565" s="222"/>
      <c r="N565" s="223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8" t="s">
        <v>156</v>
      </c>
      <c r="AU565" s="18" t="s">
        <v>87</v>
      </c>
    </row>
    <row r="566" s="13" customFormat="1">
      <c r="A566" s="13"/>
      <c r="B566" s="224"/>
      <c r="C566" s="225"/>
      <c r="D566" s="226" t="s">
        <v>158</v>
      </c>
      <c r="E566" s="227" t="s">
        <v>32</v>
      </c>
      <c r="F566" s="228" t="s">
        <v>677</v>
      </c>
      <c r="G566" s="225"/>
      <c r="H566" s="229">
        <v>9.2400000000000002</v>
      </c>
      <c r="I566" s="230"/>
      <c r="J566" s="225"/>
      <c r="K566" s="225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158</v>
      </c>
      <c r="AU566" s="235" t="s">
        <v>87</v>
      </c>
      <c r="AV566" s="13" t="s">
        <v>87</v>
      </c>
      <c r="AW566" s="13" t="s">
        <v>38</v>
      </c>
      <c r="AX566" s="13" t="s">
        <v>85</v>
      </c>
      <c r="AY566" s="235" t="s">
        <v>147</v>
      </c>
    </row>
    <row r="567" s="2" customFormat="1" ht="44.25" customHeight="1">
      <c r="A567" s="40"/>
      <c r="B567" s="41"/>
      <c r="C567" s="206" t="s">
        <v>1112</v>
      </c>
      <c r="D567" s="206" t="s">
        <v>149</v>
      </c>
      <c r="E567" s="207" t="s">
        <v>1113</v>
      </c>
      <c r="F567" s="208" t="s">
        <v>1114</v>
      </c>
      <c r="G567" s="209" t="s">
        <v>170</v>
      </c>
      <c r="H567" s="210">
        <v>9.2400000000000002</v>
      </c>
      <c r="I567" s="211"/>
      <c r="J567" s="212">
        <f>ROUND(I567*H567,2)</f>
        <v>0</v>
      </c>
      <c r="K567" s="208" t="s">
        <v>153</v>
      </c>
      <c r="L567" s="46"/>
      <c r="M567" s="213" t="s">
        <v>32</v>
      </c>
      <c r="N567" s="214" t="s">
        <v>48</v>
      </c>
      <c r="O567" s="86"/>
      <c r="P567" s="215">
        <f>O567*H567</f>
        <v>0</v>
      </c>
      <c r="Q567" s="215">
        <v>0.0023999999999999998</v>
      </c>
      <c r="R567" s="215">
        <f>Q567*H567</f>
        <v>0.022175999999999998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245</v>
      </c>
      <c r="AT567" s="217" t="s">
        <v>149</v>
      </c>
      <c r="AU567" s="217" t="s">
        <v>87</v>
      </c>
      <c r="AY567" s="18" t="s">
        <v>147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8" t="s">
        <v>85</v>
      </c>
      <c r="BK567" s="218">
        <f>ROUND(I567*H567,2)</f>
        <v>0</v>
      </c>
      <c r="BL567" s="18" t="s">
        <v>245</v>
      </c>
      <c r="BM567" s="217" t="s">
        <v>1115</v>
      </c>
    </row>
    <row r="568" s="2" customFormat="1">
      <c r="A568" s="40"/>
      <c r="B568" s="41"/>
      <c r="C568" s="42"/>
      <c r="D568" s="219" t="s">
        <v>156</v>
      </c>
      <c r="E568" s="42"/>
      <c r="F568" s="220" t="s">
        <v>1116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8" t="s">
        <v>156</v>
      </c>
      <c r="AU568" s="18" t="s">
        <v>87</v>
      </c>
    </row>
    <row r="569" s="2" customFormat="1" ht="24.15" customHeight="1">
      <c r="A569" s="40"/>
      <c r="B569" s="41"/>
      <c r="C569" s="206" t="s">
        <v>1117</v>
      </c>
      <c r="D569" s="206" t="s">
        <v>149</v>
      </c>
      <c r="E569" s="207" t="s">
        <v>1118</v>
      </c>
      <c r="F569" s="208" t="s">
        <v>1119</v>
      </c>
      <c r="G569" s="209" t="s">
        <v>170</v>
      </c>
      <c r="H569" s="210">
        <v>9.2400000000000002</v>
      </c>
      <c r="I569" s="211"/>
      <c r="J569" s="212">
        <f>ROUND(I569*H569,2)</f>
        <v>0</v>
      </c>
      <c r="K569" s="208" t="s">
        <v>153</v>
      </c>
      <c r="L569" s="46"/>
      <c r="M569" s="213" t="s">
        <v>32</v>
      </c>
      <c r="N569" s="214" t="s">
        <v>48</v>
      </c>
      <c r="O569" s="86"/>
      <c r="P569" s="215">
        <f>O569*H569</f>
        <v>0</v>
      </c>
      <c r="Q569" s="215">
        <v>0.00036000000000000002</v>
      </c>
      <c r="R569" s="215">
        <f>Q569*H569</f>
        <v>0.0033264000000000002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245</v>
      </c>
      <c r="AT569" s="217" t="s">
        <v>149</v>
      </c>
      <c r="AU569" s="217" t="s">
        <v>87</v>
      </c>
      <c r="AY569" s="18" t="s">
        <v>147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8" t="s">
        <v>85</v>
      </c>
      <c r="BK569" s="218">
        <f>ROUND(I569*H569,2)</f>
        <v>0</v>
      </c>
      <c r="BL569" s="18" t="s">
        <v>245</v>
      </c>
      <c r="BM569" s="217" t="s">
        <v>1120</v>
      </c>
    </row>
    <row r="570" s="2" customFormat="1">
      <c r="A570" s="40"/>
      <c r="B570" s="41"/>
      <c r="C570" s="42"/>
      <c r="D570" s="219" t="s">
        <v>156</v>
      </c>
      <c r="E570" s="42"/>
      <c r="F570" s="220" t="s">
        <v>1121</v>
      </c>
      <c r="G570" s="42"/>
      <c r="H570" s="42"/>
      <c r="I570" s="221"/>
      <c r="J570" s="42"/>
      <c r="K570" s="42"/>
      <c r="L570" s="46"/>
      <c r="M570" s="222"/>
      <c r="N570" s="223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8" t="s">
        <v>156</v>
      </c>
      <c r="AU570" s="18" t="s">
        <v>87</v>
      </c>
    </row>
    <row r="571" s="2" customFormat="1" ht="24.15" customHeight="1">
      <c r="A571" s="40"/>
      <c r="B571" s="41"/>
      <c r="C571" s="206" t="s">
        <v>1122</v>
      </c>
      <c r="D571" s="206" t="s">
        <v>149</v>
      </c>
      <c r="E571" s="207" t="s">
        <v>1123</v>
      </c>
      <c r="F571" s="208" t="s">
        <v>1124</v>
      </c>
      <c r="G571" s="209" t="s">
        <v>170</v>
      </c>
      <c r="H571" s="210">
        <v>9.2400000000000002</v>
      </c>
      <c r="I571" s="211"/>
      <c r="J571" s="212">
        <f>ROUND(I571*H571,2)</f>
        <v>0</v>
      </c>
      <c r="K571" s="208" t="s">
        <v>153</v>
      </c>
      <c r="L571" s="46"/>
      <c r="M571" s="213" t="s">
        <v>32</v>
      </c>
      <c r="N571" s="214" t="s">
        <v>48</v>
      </c>
      <c r="O571" s="86"/>
      <c r="P571" s="215">
        <f>O571*H571</f>
        <v>0</v>
      </c>
      <c r="Q571" s="215">
        <v>0.00033</v>
      </c>
      <c r="R571" s="215">
        <f>Q571*H571</f>
        <v>0.0030492000000000002</v>
      </c>
      <c r="S571" s="215">
        <v>0</v>
      </c>
      <c r="T571" s="216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17" t="s">
        <v>245</v>
      </c>
      <c r="AT571" s="217" t="s">
        <v>149</v>
      </c>
      <c r="AU571" s="217" t="s">
        <v>87</v>
      </c>
      <c r="AY571" s="18" t="s">
        <v>147</v>
      </c>
      <c r="BE571" s="218">
        <f>IF(N571="základní",J571,0)</f>
        <v>0</v>
      </c>
      <c r="BF571" s="218">
        <f>IF(N571="snížená",J571,0)</f>
        <v>0</v>
      </c>
      <c r="BG571" s="218">
        <f>IF(N571="zákl. přenesená",J571,0)</f>
        <v>0</v>
      </c>
      <c r="BH571" s="218">
        <f>IF(N571="sníž. přenesená",J571,0)</f>
        <v>0</v>
      </c>
      <c r="BI571" s="218">
        <f>IF(N571="nulová",J571,0)</f>
        <v>0</v>
      </c>
      <c r="BJ571" s="18" t="s">
        <v>85</v>
      </c>
      <c r="BK571" s="218">
        <f>ROUND(I571*H571,2)</f>
        <v>0</v>
      </c>
      <c r="BL571" s="18" t="s">
        <v>245</v>
      </c>
      <c r="BM571" s="217" t="s">
        <v>1125</v>
      </c>
    </row>
    <row r="572" s="2" customFormat="1">
      <c r="A572" s="40"/>
      <c r="B572" s="41"/>
      <c r="C572" s="42"/>
      <c r="D572" s="219" t="s">
        <v>156</v>
      </c>
      <c r="E572" s="42"/>
      <c r="F572" s="220" t="s">
        <v>1126</v>
      </c>
      <c r="G572" s="42"/>
      <c r="H572" s="42"/>
      <c r="I572" s="221"/>
      <c r="J572" s="42"/>
      <c r="K572" s="42"/>
      <c r="L572" s="46"/>
      <c r="M572" s="222"/>
      <c r="N572" s="223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8" t="s">
        <v>156</v>
      </c>
      <c r="AU572" s="18" t="s">
        <v>87</v>
      </c>
    </row>
    <row r="573" s="12" customFormat="1" ht="22.8" customHeight="1">
      <c r="A573" s="12"/>
      <c r="B573" s="190"/>
      <c r="C573" s="191"/>
      <c r="D573" s="192" t="s">
        <v>76</v>
      </c>
      <c r="E573" s="204" t="s">
        <v>1127</v>
      </c>
      <c r="F573" s="204" t="s">
        <v>1128</v>
      </c>
      <c r="G573" s="191"/>
      <c r="H573" s="191"/>
      <c r="I573" s="194"/>
      <c r="J573" s="205">
        <f>BK573</f>
        <v>0</v>
      </c>
      <c r="K573" s="191"/>
      <c r="L573" s="196"/>
      <c r="M573" s="197"/>
      <c r="N573" s="198"/>
      <c r="O573" s="198"/>
      <c r="P573" s="199">
        <f>SUM(P574:P598)</f>
        <v>0</v>
      </c>
      <c r="Q573" s="198"/>
      <c r="R573" s="199">
        <f>SUM(R574:R598)</f>
        <v>0.126002</v>
      </c>
      <c r="S573" s="198"/>
      <c r="T573" s="200">
        <f>SUM(T574:T598)</f>
        <v>0.024638999999999998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01" t="s">
        <v>87</v>
      </c>
      <c r="AT573" s="202" t="s">
        <v>76</v>
      </c>
      <c r="AU573" s="202" t="s">
        <v>85</v>
      </c>
      <c r="AY573" s="201" t="s">
        <v>147</v>
      </c>
      <c r="BK573" s="203">
        <f>SUM(BK574:BK598)</f>
        <v>0</v>
      </c>
    </row>
    <row r="574" s="2" customFormat="1" ht="24.15" customHeight="1">
      <c r="A574" s="40"/>
      <c r="B574" s="41"/>
      <c r="C574" s="206" t="s">
        <v>1129</v>
      </c>
      <c r="D574" s="206" t="s">
        <v>149</v>
      </c>
      <c r="E574" s="207" t="s">
        <v>1130</v>
      </c>
      <c r="F574" s="208" t="s">
        <v>1131</v>
      </c>
      <c r="G574" s="209" t="s">
        <v>170</v>
      </c>
      <c r="H574" s="210">
        <v>164.25999999999999</v>
      </c>
      <c r="I574" s="211"/>
      <c r="J574" s="212">
        <f>ROUND(I574*H574,2)</f>
        <v>0</v>
      </c>
      <c r="K574" s="208" t="s">
        <v>153</v>
      </c>
      <c r="L574" s="46"/>
      <c r="M574" s="213" t="s">
        <v>32</v>
      </c>
      <c r="N574" s="214" t="s">
        <v>48</v>
      </c>
      <c r="O574" s="86"/>
      <c r="P574" s="215">
        <f>O574*H574</f>
        <v>0</v>
      </c>
      <c r="Q574" s="215">
        <v>0</v>
      </c>
      <c r="R574" s="215">
        <f>Q574*H574</f>
        <v>0</v>
      </c>
      <c r="S574" s="215">
        <v>0.00014999999999999999</v>
      </c>
      <c r="T574" s="216">
        <f>S574*H574</f>
        <v>0.024638999999999998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7" t="s">
        <v>245</v>
      </c>
      <c r="AT574" s="217" t="s">
        <v>149</v>
      </c>
      <c r="AU574" s="217" t="s">
        <v>87</v>
      </c>
      <c r="AY574" s="18" t="s">
        <v>147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8" t="s">
        <v>85</v>
      </c>
      <c r="BK574" s="218">
        <f>ROUND(I574*H574,2)</f>
        <v>0</v>
      </c>
      <c r="BL574" s="18" t="s">
        <v>245</v>
      </c>
      <c r="BM574" s="217" t="s">
        <v>1132</v>
      </c>
    </row>
    <row r="575" s="2" customFormat="1">
      <c r="A575" s="40"/>
      <c r="B575" s="41"/>
      <c r="C575" s="42"/>
      <c r="D575" s="219" t="s">
        <v>156</v>
      </c>
      <c r="E575" s="42"/>
      <c r="F575" s="220" t="s">
        <v>1133</v>
      </c>
      <c r="G575" s="42"/>
      <c r="H575" s="42"/>
      <c r="I575" s="221"/>
      <c r="J575" s="42"/>
      <c r="K575" s="42"/>
      <c r="L575" s="46"/>
      <c r="M575" s="222"/>
      <c r="N575" s="22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8" t="s">
        <v>156</v>
      </c>
      <c r="AU575" s="18" t="s">
        <v>87</v>
      </c>
    </row>
    <row r="576" s="13" customFormat="1">
      <c r="A576" s="13"/>
      <c r="B576" s="224"/>
      <c r="C576" s="225"/>
      <c r="D576" s="226" t="s">
        <v>158</v>
      </c>
      <c r="E576" s="227" t="s">
        <v>32</v>
      </c>
      <c r="F576" s="228" t="s">
        <v>1134</v>
      </c>
      <c r="G576" s="225"/>
      <c r="H576" s="229">
        <v>4.6200000000000001</v>
      </c>
      <c r="I576" s="230"/>
      <c r="J576" s="225"/>
      <c r="K576" s="225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158</v>
      </c>
      <c r="AU576" s="235" t="s">
        <v>87</v>
      </c>
      <c r="AV576" s="13" t="s">
        <v>87</v>
      </c>
      <c r="AW576" s="13" t="s">
        <v>38</v>
      </c>
      <c r="AX576" s="13" t="s">
        <v>77</v>
      </c>
      <c r="AY576" s="235" t="s">
        <v>147</v>
      </c>
    </row>
    <row r="577" s="13" customFormat="1">
      <c r="A577" s="13"/>
      <c r="B577" s="224"/>
      <c r="C577" s="225"/>
      <c r="D577" s="226" t="s">
        <v>158</v>
      </c>
      <c r="E577" s="227" t="s">
        <v>32</v>
      </c>
      <c r="F577" s="228" t="s">
        <v>333</v>
      </c>
      <c r="G577" s="225"/>
      <c r="H577" s="229">
        <v>118.40000000000001</v>
      </c>
      <c r="I577" s="230"/>
      <c r="J577" s="225"/>
      <c r="K577" s="225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158</v>
      </c>
      <c r="AU577" s="235" t="s">
        <v>87</v>
      </c>
      <c r="AV577" s="13" t="s">
        <v>87</v>
      </c>
      <c r="AW577" s="13" t="s">
        <v>38</v>
      </c>
      <c r="AX577" s="13" t="s">
        <v>77</v>
      </c>
      <c r="AY577" s="235" t="s">
        <v>147</v>
      </c>
    </row>
    <row r="578" s="13" customFormat="1">
      <c r="A578" s="13"/>
      <c r="B578" s="224"/>
      <c r="C578" s="225"/>
      <c r="D578" s="226" t="s">
        <v>158</v>
      </c>
      <c r="E578" s="227" t="s">
        <v>32</v>
      </c>
      <c r="F578" s="228" t="s">
        <v>1135</v>
      </c>
      <c r="G578" s="225"/>
      <c r="H578" s="229">
        <v>41.240000000000002</v>
      </c>
      <c r="I578" s="230"/>
      <c r="J578" s="225"/>
      <c r="K578" s="225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158</v>
      </c>
      <c r="AU578" s="235" t="s">
        <v>87</v>
      </c>
      <c r="AV578" s="13" t="s">
        <v>87</v>
      </c>
      <c r="AW578" s="13" t="s">
        <v>38</v>
      </c>
      <c r="AX578" s="13" t="s">
        <v>77</v>
      </c>
      <c r="AY578" s="235" t="s">
        <v>147</v>
      </c>
    </row>
    <row r="579" s="14" customFormat="1">
      <c r="A579" s="14"/>
      <c r="B579" s="236"/>
      <c r="C579" s="237"/>
      <c r="D579" s="226" t="s">
        <v>158</v>
      </c>
      <c r="E579" s="238" t="s">
        <v>32</v>
      </c>
      <c r="F579" s="239" t="s">
        <v>161</v>
      </c>
      <c r="G579" s="237"/>
      <c r="H579" s="240">
        <v>164.25999999999999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158</v>
      </c>
      <c r="AU579" s="246" t="s">
        <v>87</v>
      </c>
      <c r="AV579" s="14" t="s">
        <v>154</v>
      </c>
      <c r="AW579" s="14" t="s">
        <v>38</v>
      </c>
      <c r="AX579" s="14" t="s">
        <v>85</v>
      </c>
      <c r="AY579" s="246" t="s">
        <v>147</v>
      </c>
    </row>
    <row r="580" s="2" customFormat="1" ht="37.8" customHeight="1">
      <c r="A580" s="40"/>
      <c r="B580" s="41"/>
      <c r="C580" s="206" t="s">
        <v>1136</v>
      </c>
      <c r="D580" s="206" t="s">
        <v>149</v>
      </c>
      <c r="E580" s="207" t="s">
        <v>1137</v>
      </c>
      <c r="F580" s="208" t="s">
        <v>1138</v>
      </c>
      <c r="G580" s="209" t="s">
        <v>354</v>
      </c>
      <c r="H580" s="210">
        <v>21</v>
      </c>
      <c r="I580" s="211"/>
      <c r="J580" s="212">
        <f>ROUND(I580*H580,2)</f>
        <v>0</v>
      </c>
      <c r="K580" s="208" t="s">
        <v>153</v>
      </c>
      <c r="L580" s="46"/>
      <c r="M580" s="213" t="s">
        <v>32</v>
      </c>
      <c r="N580" s="214" t="s">
        <v>48</v>
      </c>
      <c r="O580" s="86"/>
      <c r="P580" s="215">
        <f>O580*H580</f>
        <v>0</v>
      </c>
      <c r="Q580" s="215">
        <v>0</v>
      </c>
      <c r="R580" s="215">
        <f>Q580*H580</f>
        <v>0</v>
      </c>
      <c r="S580" s="215">
        <v>0</v>
      </c>
      <c r="T580" s="21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7" t="s">
        <v>245</v>
      </c>
      <c r="AT580" s="217" t="s">
        <v>149</v>
      </c>
      <c r="AU580" s="217" t="s">
        <v>87</v>
      </c>
      <c r="AY580" s="18" t="s">
        <v>147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8" t="s">
        <v>85</v>
      </c>
      <c r="BK580" s="218">
        <f>ROUND(I580*H580,2)</f>
        <v>0</v>
      </c>
      <c r="BL580" s="18" t="s">
        <v>245</v>
      </c>
      <c r="BM580" s="217" t="s">
        <v>1139</v>
      </c>
    </row>
    <row r="581" s="2" customFormat="1">
      <c r="A581" s="40"/>
      <c r="B581" s="41"/>
      <c r="C581" s="42"/>
      <c r="D581" s="219" t="s">
        <v>156</v>
      </c>
      <c r="E581" s="42"/>
      <c r="F581" s="220" t="s">
        <v>1140</v>
      </c>
      <c r="G581" s="42"/>
      <c r="H581" s="42"/>
      <c r="I581" s="221"/>
      <c r="J581" s="42"/>
      <c r="K581" s="42"/>
      <c r="L581" s="46"/>
      <c r="M581" s="222"/>
      <c r="N581" s="223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8" t="s">
        <v>156</v>
      </c>
      <c r="AU581" s="18" t="s">
        <v>87</v>
      </c>
    </row>
    <row r="582" s="2" customFormat="1" ht="24.15" customHeight="1">
      <c r="A582" s="40"/>
      <c r="B582" s="41"/>
      <c r="C582" s="247" t="s">
        <v>1141</v>
      </c>
      <c r="D582" s="247" t="s">
        <v>213</v>
      </c>
      <c r="E582" s="248" t="s">
        <v>1142</v>
      </c>
      <c r="F582" s="249" t="s">
        <v>1143</v>
      </c>
      <c r="G582" s="250" t="s">
        <v>354</v>
      </c>
      <c r="H582" s="251">
        <v>22.050000000000001</v>
      </c>
      <c r="I582" s="252"/>
      <c r="J582" s="253">
        <f>ROUND(I582*H582,2)</f>
        <v>0</v>
      </c>
      <c r="K582" s="249" t="s">
        <v>153</v>
      </c>
      <c r="L582" s="254"/>
      <c r="M582" s="255" t="s">
        <v>32</v>
      </c>
      <c r="N582" s="256" t="s">
        <v>48</v>
      </c>
      <c r="O582" s="86"/>
      <c r="P582" s="215">
        <f>O582*H582</f>
        <v>0</v>
      </c>
      <c r="Q582" s="215">
        <v>0</v>
      </c>
      <c r="R582" s="215">
        <f>Q582*H582</f>
        <v>0</v>
      </c>
      <c r="S582" s="215">
        <v>0</v>
      </c>
      <c r="T582" s="21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7" t="s">
        <v>340</v>
      </c>
      <c r="AT582" s="217" t="s">
        <v>213</v>
      </c>
      <c r="AU582" s="217" t="s">
        <v>87</v>
      </c>
      <c r="AY582" s="18" t="s">
        <v>147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8" t="s">
        <v>85</v>
      </c>
      <c r="BK582" s="218">
        <f>ROUND(I582*H582,2)</f>
        <v>0</v>
      </c>
      <c r="BL582" s="18" t="s">
        <v>245</v>
      </c>
      <c r="BM582" s="217" t="s">
        <v>1144</v>
      </c>
    </row>
    <row r="583" s="13" customFormat="1">
      <c r="A583" s="13"/>
      <c r="B583" s="224"/>
      <c r="C583" s="225"/>
      <c r="D583" s="226" t="s">
        <v>158</v>
      </c>
      <c r="E583" s="225"/>
      <c r="F583" s="228" t="s">
        <v>1145</v>
      </c>
      <c r="G583" s="225"/>
      <c r="H583" s="229">
        <v>22.050000000000001</v>
      </c>
      <c r="I583" s="230"/>
      <c r="J583" s="225"/>
      <c r="K583" s="225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158</v>
      </c>
      <c r="AU583" s="235" t="s">
        <v>87</v>
      </c>
      <c r="AV583" s="13" t="s">
        <v>87</v>
      </c>
      <c r="AW583" s="13" t="s">
        <v>4</v>
      </c>
      <c r="AX583" s="13" t="s">
        <v>85</v>
      </c>
      <c r="AY583" s="235" t="s">
        <v>147</v>
      </c>
    </row>
    <row r="584" s="2" customFormat="1" ht="24.15" customHeight="1">
      <c r="A584" s="40"/>
      <c r="B584" s="41"/>
      <c r="C584" s="206" t="s">
        <v>1146</v>
      </c>
      <c r="D584" s="206" t="s">
        <v>149</v>
      </c>
      <c r="E584" s="207" t="s">
        <v>1147</v>
      </c>
      <c r="F584" s="208" t="s">
        <v>1148</v>
      </c>
      <c r="G584" s="209" t="s">
        <v>170</v>
      </c>
      <c r="H584" s="210">
        <v>10</v>
      </c>
      <c r="I584" s="211"/>
      <c r="J584" s="212">
        <f>ROUND(I584*H584,2)</f>
        <v>0</v>
      </c>
      <c r="K584" s="208" t="s">
        <v>153</v>
      </c>
      <c r="L584" s="46"/>
      <c r="M584" s="213" t="s">
        <v>32</v>
      </c>
      <c r="N584" s="214" t="s">
        <v>48</v>
      </c>
      <c r="O584" s="86"/>
      <c r="P584" s="215">
        <f>O584*H584</f>
        <v>0</v>
      </c>
      <c r="Q584" s="215">
        <v>0</v>
      </c>
      <c r="R584" s="215">
        <f>Q584*H584</f>
        <v>0</v>
      </c>
      <c r="S584" s="215">
        <v>0</v>
      </c>
      <c r="T584" s="216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7" t="s">
        <v>245</v>
      </c>
      <c r="AT584" s="217" t="s">
        <v>149</v>
      </c>
      <c r="AU584" s="217" t="s">
        <v>87</v>
      </c>
      <c r="AY584" s="18" t="s">
        <v>147</v>
      </c>
      <c r="BE584" s="218">
        <f>IF(N584="základní",J584,0)</f>
        <v>0</v>
      </c>
      <c r="BF584" s="218">
        <f>IF(N584="snížená",J584,0)</f>
        <v>0</v>
      </c>
      <c r="BG584" s="218">
        <f>IF(N584="zákl. přenesená",J584,0)</f>
        <v>0</v>
      </c>
      <c r="BH584" s="218">
        <f>IF(N584="sníž. přenesená",J584,0)</f>
        <v>0</v>
      </c>
      <c r="BI584" s="218">
        <f>IF(N584="nulová",J584,0)</f>
        <v>0</v>
      </c>
      <c r="BJ584" s="18" t="s">
        <v>85</v>
      </c>
      <c r="BK584" s="218">
        <f>ROUND(I584*H584,2)</f>
        <v>0</v>
      </c>
      <c r="BL584" s="18" t="s">
        <v>245</v>
      </c>
      <c r="BM584" s="217" t="s">
        <v>1149</v>
      </c>
    </row>
    <row r="585" s="2" customFormat="1">
      <c r="A585" s="40"/>
      <c r="B585" s="41"/>
      <c r="C585" s="42"/>
      <c r="D585" s="219" t="s">
        <v>156</v>
      </c>
      <c r="E585" s="42"/>
      <c r="F585" s="220" t="s">
        <v>1150</v>
      </c>
      <c r="G585" s="42"/>
      <c r="H585" s="42"/>
      <c r="I585" s="221"/>
      <c r="J585" s="42"/>
      <c r="K585" s="42"/>
      <c r="L585" s="46"/>
      <c r="M585" s="222"/>
      <c r="N585" s="223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8" t="s">
        <v>156</v>
      </c>
      <c r="AU585" s="18" t="s">
        <v>87</v>
      </c>
    </row>
    <row r="586" s="2" customFormat="1" ht="16.5" customHeight="1">
      <c r="A586" s="40"/>
      <c r="B586" s="41"/>
      <c r="C586" s="247" t="s">
        <v>1151</v>
      </c>
      <c r="D586" s="247" t="s">
        <v>213</v>
      </c>
      <c r="E586" s="248" t="s">
        <v>1152</v>
      </c>
      <c r="F586" s="249" t="s">
        <v>1153</v>
      </c>
      <c r="G586" s="250" t="s">
        <v>170</v>
      </c>
      <c r="H586" s="251">
        <v>10.5</v>
      </c>
      <c r="I586" s="252"/>
      <c r="J586" s="253">
        <f>ROUND(I586*H586,2)</f>
        <v>0</v>
      </c>
      <c r="K586" s="249" t="s">
        <v>153</v>
      </c>
      <c r="L586" s="254"/>
      <c r="M586" s="255" t="s">
        <v>32</v>
      </c>
      <c r="N586" s="256" t="s">
        <v>48</v>
      </c>
      <c r="O586" s="86"/>
      <c r="P586" s="215">
        <f>O586*H586</f>
        <v>0</v>
      </c>
      <c r="Q586" s="215">
        <v>0</v>
      </c>
      <c r="R586" s="215">
        <f>Q586*H586</f>
        <v>0</v>
      </c>
      <c r="S586" s="215">
        <v>0</v>
      </c>
      <c r="T586" s="216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17" t="s">
        <v>340</v>
      </c>
      <c r="AT586" s="217" t="s">
        <v>213</v>
      </c>
      <c r="AU586" s="217" t="s">
        <v>87</v>
      </c>
      <c r="AY586" s="18" t="s">
        <v>147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8" t="s">
        <v>85</v>
      </c>
      <c r="BK586" s="218">
        <f>ROUND(I586*H586,2)</f>
        <v>0</v>
      </c>
      <c r="BL586" s="18" t="s">
        <v>245</v>
      </c>
      <c r="BM586" s="217" t="s">
        <v>1154</v>
      </c>
    </row>
    <row r="587" s="13" customFormat="1">
      <c r="A587" s="13"/>
      <c r="B587" s="224"/>
      <c r="C587" s="225"/>
      <c r="D587" s="226" t="s">
        <v>158</v>
      </c>
      <c r="E587" s="225"/>
      <c r="F587" s="228" t="s">
        <v>1155</v>
      </c>
      <c r="G587" s="225"/>
      <c r="H587" s="229">
        <v>10.5</v>
      </c>
      <c r="I587" s="230"/>
      <c r="J587" s="225"/>
      <c r="K587" s="225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158</v>
      </c>
      <c r="AU587" s="235" t="s">
        <v>87</v>
      </c>
      <c r="AV587" s="13" t="s">
        <v>87</v>
      </c>
      <c r="AW587" s="13" t="s">
        <v>4</v>
      </c>
      <c r="AX587" s="13" t="s">
        <v>85</v>
      </c>
      <c r="AY587" s="235" t="s">
        <v>147</v>
      </c>
    </row>
    <row r="588" s="2" customFormat="1" ht="33" customHeight="1">
      <c r="A588" s="40"/>
      <c r="B588" s="41"/>
      <c r="C588" s="206" t="s">
        <v>1156</v>
      </c>
      <c r="D588" s="206" t="s">
        <v>149</v>
      </c>
      <c r="E588" s="207" t="s">
        <v>1157</v>
      </c>
      <c r="F588" s="208" t="s">
        <v>1158</v>
      </c>
      <c r="G588" s="209" t="s">
        <v>170</v>
      </c>
      <c r="H588" s="210">
        <v>273.69999999999999</v>
      </c>
      <c r="I588" s="211"/>
      <c r="J588" s="212">
        <f>ROUND(I588*H588,2)</f>
        <v>0</v>
      </c>
      <c r="K588" s="208" t="s">
        <v>153</v>
      </c>
      <c r="L588" s="46"/>
      <c r="M588" s="213" t="s">
        <v>32</v>
      </c>
      <c r="N588" s="214" t="s">
        <v>48</v>
      </c>
      <c r="O588" s="86"/>
      <c r="P588" s="215">
        <f>O588*H588</f>
        <v>0</v>
      </c>
      <c r="Q588" s="215">
        <v>0.00020000000000000001</v>
      </c>
      <c r="R588" s="215">
        <f>Q588*H588</f>
        <v>0.054739999999999997</v>
      </c>
      <c r="S588" s="215">
        <v>0</v>
      </c>
      <c r="T588" s="216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245</v>
      </c>
      <c r="AT588" s="217" t="s">
        <v>149</v>
      </c>
      <c r="AU588" s="217" t="s">
        <v>87</v>
      </c>
      <c r="AY588" s="18" t="s">
        <v>147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8" t="s">
        <v>85</v>
      </c>
      <c r="BK588" s="218">
        <f>ROUND(I588*H588,2)</f>
        <v>0</v>
      </c>
      <c r="BL588" s="18" t="s">
        <v>245</v>
      </c>
      <c r="BM588" s="217" t="s">
        <v>1159</v>
      </c>
    </row>
    <row r="589" s="2" customFormat="1">
      <c r="A589" s="40"/>
      <c r="B589" s="41"/>
      <c r="C589" s="42"/>
      <c r="D589" s="219" t="s">
        <v>156</v>
      </c>
      <c r="E589" s="42"/>
      <c r="F589" s="220" t="s">
        <v>1160</v>
      </c>
      <c r="G589" s="42"/>
      <c r="H589" s="42"/>
      <c r="I589" s="221"/>
      <c r="J589" s="42"/>
      <c r="K589" s="42"/>
      <c r="L589" s="46"/>
      <c r="M589" s="222"/>
      <c r="N589" s="223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8" t="s">
        <v>156</v>
      </c>
      <c r="AU589" s="18" t="s">
        <v>87</v>
      </c>
    </row>
    <row r="590" s="2" customFormat="1" ht="24.15" customHeight="1">
      <c r="A590" s="40"/>
      <c r="B590" s="41"/>
      <c r="C590" s="206" t="s">
        <v>1161</v>
      </c>
      <c r="D590" s="206" t="s">
        <v>149</v>
      </c>
      <c r="E590" s="207" t="s">
        <v>1162</v>
      </c>
      <c r="F590" s="208" t="s">
        <v>1163</v>
      </c>
      <c r="G590" s="209" t="s">
        <v>170</v>
      </c>
      <c r="H590" s="210">
        <v>10</v>
      </c>
      <c r="I590" s="211"/>
      <c r="J590" s="212">
        <f>ROUND(I590*H590,2)</f>
        <v>0</v>
      </c>
      <c r="K590" s="208" t="s">
        <v>153</v>
      </c>
      <c r="L590" s="46"/>
      <c r="M590" s="213" t="s">
        <v>32</v>
      </c>
      <c r="N590" s="214" t="s">
        <v>48</v>
      </c>
      <c r="O590" s="86"/>
      <c r="P590" s="215">
        <f>O590*H590</f>
        <v>0</v>
      </c>
      <c r="Q590" s="215">
        <v>1.0000000000000001E-05</v>
      </c>
      <c r="R590" s="215">
        <f>Q590*H590</f>
        <v>0.00010000000000000001</v>
      </c>
      <c r="S590" s="215">
        <v>0</v>
      </c>
      <c r="T590" s="216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17" t="s">
        <v>245</v>
      </c>
      <c r="AT590" s="217" t="s">
        <v>149</v>
      </c>
      <c r="AU590" s="217" t="s">
        <v>87</v>
      </c>
      <c r="AY590" s="18" t="s">
        <v>147</v>
      </c>
      <c r="BE590" s="218">
        <f>IF(N590="základní",J590,0)</f>
        <v>0</v>
      </c>
      <c r="BF590" s="218">
        <f>IF(N590="snížená",J590,0)</f>
        <v>0</v>
      </c>
      <c r="BG590" s="218">
        <f>IF(N590="zákl. přenesená",J590,0)</f>
        <v>0</v>
      </c>
      <c r="BH590" s="218">
        <f>IF(N590="sníž. přenesená",J590,0)</f>
        <v>0</v>
      </c>
      <c r="BI590" s="218">
        <f>IF(N590="nulová",J590,0)</f>
        <v>0</v>
      </c>
      <c r="BJ590" s="18" t="s">
        <v>85</v>
      </c>
      <c r="BK590" s="218">
        <f>ROUND(I590*H590,2)</f>
        <v>0</v>
      </c>
      <c r="BL590" s="18" t="s">
        <v>245</v>
      </c>
      <c r="BM590" s="217" t="s">
        <v>1164</v>
      </c>
    </row>
    <row r="591" s="2" customFormat="1">
      <c r="A591" s="40"/>
      <c r="B591" s="41"/>
      <c r="C591" s="42"/>
      <c r="D591" s="219" t="s">
        <v>156</v>
      </c>
      <c r="E591" s="42"/>
      <c r="F591" s="220" t="s">
        <v>1165</v>
      </c>
      <c r="G591" s="42"/>
      <c r="H591" s="42"/>
      <c r="I591" s="221"/>
      <c r="J591" s="42"/>
      <c r="K591" s="42"/>
      <c r="L591" s="46"/>
      <c r="M591" s="222"/>
      <c r="N591" s="223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8" t="s">
        <v>156</v>
      </c>
      <c r="AU591" s="18" t="s">
        <v>87</v>
      </c>
    </row>
    <row r="592" s="2" customFormat="1" ht="37.8" customHeight="1">
      <c r="A592" s="40"/>
      <c r="B592" s="41"/>
      <c r="C592" s="206" t="s">
        <v>1166</v>
      </c>
      <c r="D592" s="206" t="s">
        <v>149</v>
      </c>
      <c r="E592" s="207" t="s">
        <v>1167</v>
      </c>
      <c r="F592" s="208" t="s">
        <v>1168</v>
      </c>
      <c r="G592" s="209" t="s">
        <v>170</v>
      </c>
      <c r="H592" s="210">
        <v>273.69999999999999</v>
      </c>
      <c r="I592" s="211"/>
      <c r="J592" s="212">
        <f>ROUND(I592*H592,2)</f>
        <v>0</v>
      </c>
      <c r="K592" s="208" t="s">
        <v>153</v>
      </c>
      <c r="L592" s="46"/>
      <c r="M592" s="213" t="s">
        <v>32</v>
      </c>
      <c r="N592" s="214" t="s">
        <v>48</v>
      </c>
      <c r="O592" s="86"/>
      <c r="P592" s="215">
        <f>O592*H592</f>
        <v>0</v>
      </c>
      <c r="Q592" s="215">
        <v>0.00025999999999999998</v>
      </c>
      <c r="R592" s="215">
        <f>Q592*H592</f>
        <v>0.071161999999999989</v>
      </c>
      <c r="S592" s="215">
        <v>0</v>
      </c>
      <c r="T592" s="21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7" t="s">
        <v>245</v>
      </c>
      <c r="AT592" s="217" t="s">
        <v>149</v>
      </c>
      <c r="AU592" s="217" t="s">
        <v>87</v>
      </c>
      <c r="AY592" s="18" t="s">
        <v>147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8" t="s">
        <v>85</v>
      </c>
      <c r="BK592" s="218">
        <f>ROUND(I592*H592,2)</f>
        <v>0</v>
      </c>
      <c r="BL592" s="18" t="s">
        <v>245</v>
      </c>
      <c r="BM592" s="217" t="s">
        <v>1169</v>
      </c>
    </row>
    <row r="593" s="2" customFormat="1">
      <c r="A593" s="40"/>
      <c r="B593" s="41"/>
      <c r="C593" s="42"/>
      <c r="D593" s="219" t="s">
        <v>156</v>
      </c>
      <c r="E593" s="42"/>
      <c r="F593" s="220" t="s">
        <v>1170</v>
      </c>
      <c r="G593" s="42"/>
      <c r="H593" s="42"/>
      <c r="I593" s="221"/>
      <c r="J593" s="42"/>
      <c r="K593" s="42"/>
      <c r="L593" s="46"/>
      <c r="M593" s="222"/>
      <c r="N593" s="223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8" t="s">
        <v>156</v>
      </c>
      <c r="AU593" s="18" t="s">
        <v>87</v>
      </c>
    </row>
    <row r="594" s="13" customFormat="1">
      <c r="A594" s="13"/>
      <c r="B594" s="224"/>
      <c r="C594" s="225"/>
      <c r="D594" s="226" t="s">
        <v>158</v>
      </c>
      <c r="E594" s="227" t="s">
        <v>32</v>
      </c>
      <c r="F594" s="228" t="s">
        <v>1171</v>
      </c>
      <c r="G594" s="225"/>
      <c r="H594" s="229">
        <v>164.25999999999999</v>
      </c>
      <c r="I594" s="230"/>
      <c r="J594" s="225"/>
      <c r="K594" s="225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158</v>
      </c>
      <c r="AU594" s="235" t="s">
        <v>87</v>
      </c>
      <c r="AV594" s="13" t="s">
        <v>87</v>
      </c>
      <c r="AW594" s="13" t="s">
        <v>38</v>
      </c>
      <c r="AX594" s="13" t="s">
        <v>77</v>
      </c>
      <c r="AY594" s="235" t="s">
        <v>147</v>
      </c>
    </row>
    <row r="595" s="13" customFormat="1">
      <c r="A595" s="13"/>
      <c r="B595" s="224"/>
      <c r="C595" s="225"/>
      <c r="D595" s="226" t="s">
        <v>158</v>
      </c>
      <c r="E595" s="227" t="s">
        <v>32</v>
      </c>
      <c r="F595" s="228" t="s">
        <v>1172</v>
      </c>
      <c r="G595" s="225"/>
      <c r="H595" s="229">
        <v>109.44</v>
      </c>
      <c r="I595" s="230"/>
      <c r="J595" s="225"/>
      <c r="K595" s="225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158</v>
      </c>
      <c r="AU595" s="235" t="s">
        <v>87</v>
      </c>
      <c r="AV595" s="13" t="s">
        <v>87</v>
      </c>
      <c r="AW595" s="13" t="s">
        <v>38</v>
      </c>
      <c r="AX595" s="13" t="s">
        <v>77</v>
      </c>
      <c r="AY595" s="235" t="s">
        <v>147</v>
      </c>
    </row>
    <row r="596" s="14" customFormat="1">
      <c r="A596" s="14"/>
      <c r="B596" s="236"/>
      <c r="C596" s="237"/>
      <c r="D596" s="226" t="s">
        <v>158</v>
      </c>
      <c r="E596" s="238" t="s">
        <v>32</v>
      </c>
      <c r="F596" s="239" t="s">
        <v>161</v>
      </c>
      <c r="G596" s="237"/>
      <c r="H596" s="240">
        <v>273.69999999999999</v>
      </c>
      <c r="I596" s="241"/>
      <c r="J596" s="237"/>
      <c r="K596" s="237"/>
      <c r="L596" s="242"/>
      <c r="M596" s="243"/>
      <c r="N596" s="244"/>
      <c r="O596" s="244"/>
      <c r="P596" s="244"/>
      <c r="Q596" s="244"/>
      <c r="R596" s="244"/>
      <c r="S596" s="244"/>
      <c r="T596" s="24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6" t="s">
        <v>158</v>
      </c>
      <c r="AU596" s="246" t="s">
        <v>87</v>
      </c>
      <c r="AV596" s="14" t="s">
        <v>154</v>
      </c>
      <c r="AW596" s="14" t="s">
        <v>38</v>
      </c>
      <c r="AX596" s="14" t="s">
        <v>85</v>
      </c>
      <c r="AY596" s="246" t="s">
        <v>147</v>
      </c>
    </row>
    <row r="597" s="2" customFormat="1" ht="44.25" customHeight="1">
      <c r="A597" s="40"/>
      <c r="B597" s="41"/>
      <c r="C597" s="206" t="s">
        <v>1173</v>
      </c>
      <c r="D597" s="206" t="s">
        <v>149</v>
      </c>
      <c r="E597" s="207" t="s">
        <v>1174</v>
      </c>
      <c r="F597" s="208" t="s">
        <v>1175</v>
      </c>
      <c r="G597" s="209" t="s">
        <v>170</v>
      </c>
      <c r="H597" s="210">
        <v>4.6200000000000001</v>
      </c>
      <c r="I597" s="211"/>
      <c r="J597" s="212">
        <f>ROUND(I597*H597,2)</f>
        <v>0</v>
      </c>
      <c r="K597" s="208" t="s">
        <v>153</v>
      </c>
      <c r="L597" s="46"/>
      <c r="M597" s="213" t="s">
        <v>32</v>
      </c>
      <c r="N597" s="214" t="s">
        <v>48</v>
      </c>
      <c r="O597" s="86"/>
      <c r="P597" s="215">
        <f>O597*H597</f>
        <v>0</v>
      </c>
      <c r="Q597" s="215">
        <v>0</v>
      </c>
      <c r="R597" s="215">
        <f>Q597*H597</f>
        <v>0</v>
      </c>
      <c r="S597" s="215">
        <v>0</v>
      </c>
      <c r="T597" s="216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7" t="s">
        <v>245</v>
      </c>
      <c r="AT597" s="217" t="s">
        <v>149</v>
      </c>
      <c r="AU597" s="217" t="s">
        <v>87</v>
      </c>
      <c r="AY597" s="18" t="s">
        <v>147</v>
      </c>
      <c r="BE597" s="218">
        <f>IF(N597="základní",J597,0)</f>
        <v>0</v>
      </c>
      <c r="BF597" s="218">
        <f>IF(N597="snížená",J597,0)</f>
        <v>0</v>
      </c>
      <c r="BG597" s="218">
        <f>IF(N597="zákl. přenesená",J597,0)</f>
        <v>0</v>
      </c>
      <c r="BH597" s="218">
        <f>IF(N597="sníž. přenesená",J597,0)</f>
        <v>0</v>
      </c>
      <c r="BI597" s="218">
        <f>IF(N597="nulová",J597,0)</f>
        <v>0</v>
      </c>
      <c r="BJ597" s="18" t="s">
        <v>85</v>
      </c>
      <c r="BK597" s="218">
        <f>ROUND(I597*H597,2)</f>
        <v>0</v>
      </c>
      <c r="BL597" s="18" t="s">
        <v>245</v>
      </c>
      <c r="BM597" s="217" t="s">
        <v>1176</v>
      </c>
    </row>
    <row r="598" s="2" customFormat="1">
      <c r="A598" s="40"/>
      <c r="B598" s="41"/>
      <c r="C598" s="42"/>
      <c r="D598" s="219" t="s">
        <v>156</v>
      </c>
      <c r="E598" s="42"/>
      <c r="F598" s="220" t="s">
        <v>1177</v>
      </c>
      <c r="G598" s="42"/>
      <c r="H598" s="42"/>
      <c r="I598" s="221"/>
      <c r="J598" s="42"/>
      <c r="K598" s="42"/>
      <c r="L598" s="46"/>
      <c r="M598" s="222"/>
      <c r="N598" s="223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8" t="s">
        <v>156</v>
      </c>
      <c r="AU598" s="18" t="s">
        <v>87</v>
      </c>
    </row>
    <row r="599" s="12" customFormat="1" ht="22.8" customHeight="1">
      <c r="A599" s="12"/>
      <c r="B599" s="190"/>
      <c r="C599" s="191"/>
      <c r="D599" s="192" t="s">
        <v>76</v>
      </c>
      <c r="E599" s="204" t="s">
        <v>1178</v>
      </c>
      <c r="F599" s="204" t="s">
        <v>1179</v>
      </c>
      <c r="G599" s="191"/>
      <c r="H599" s="191"/>
      <c r="I599" s="194"/>
      <c r="J599" s="205">
        <f>BK599</f>
        <v>0</v>
      </c>
      <c r="K599" s="191"/>
      <c r="L599" s="196"/>
      <c r="M599" s="197"/>
      <c r="N599" s="198"/>
      <c r="O599" s="198"/>
      <c r="P599" s="199">
        <f>SUM(P600:P605)</f>
        <v>0</v>
      </c>
      <c r="Q599" s="198"/>
      <c r="R599" s="199">
        <f>SUM(R600:R605)</f>
        <v>0.067991999999999997</v>
      </c>
      <c r="S599" s="198"/>
      <c r="T599" s="200">
        <f>SUM(T600:T605)</f>
        <v>0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201" t="s">
        <v>87</v>
      </c>
      <c r="AT599" s="202" t="s">
        <v>76</v>
      </c>
      <c r="AU599" s="202" t="s">
        <v>85</v>
      </c>
      <c r="AY599" s="201" t="s">
        <v>147</v>
      </c>
      <c r="BK599" s="203">
        <f>SUM(BK600:BK605)</f>
        <v>0</v>
      </c>
    </row>
    <row r="600" s="2" customFormat="1" ht="24.15" customHeight="1">
      <c r="A600" s="40"/>
      <c r="B600" s="41"/>
      <c r="C600" s="206" t="s">
        <v>1180</v>
      </c>
      <c r="D600" s="206" t="s">
        <v>149</v>
      </c>
      <c r="E600" s="207" t="s">
        <v>1181</v>
      </c>
      <c r="F600" s="208" t="s">
        <v>1182</v>
      </c>
      <c r="G600" s="209" t="s">
        <v>170</v>
      </c>
      <c r="H600" s="210">
        <v>27.600000000000001</v>
      </c>
      <c r="I600" s="211"/>
      <c r="J600" s="212">
        <f>ROUND(I600*H600,2)</f>
        <v>0</v>
      </c>
      <c r="K600" s="208" t="s">
        <v>153</v>
      </c>
      <c r="L600" s="46"/>
      <c r="M600" s="213" t="s">
        <v>32</v>
      </c>
      <c r="N600" s="214" t="s">
        <v>48</v>
      </c>
      <c r="O600" s="86"/>
      <c r="P600" s="215">
        <f>O600*H600</f>
        <v>0</v>
      </c>
      <c r="Q600" s="215">
        <v>0.00038999999999999999</v>
      </c>
      <c r="R600" s="215">
        <f>Q600*H600</f>
        <v>0.010764000000000001</v>
      </c>
      <c r="S600" s="215">
        <v>0</v>
      </c>
      <c r="T600" s="216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17" t="s">
        <v>245</v>
      </c>
      <c r="AT600" s="217" t="s">
        <v>149</v>
      </c>
      <c r="AU600" s="217" t="s">
        <v>87</v>
      </c>
      <c r="AY600" s="18" t="s">
        <v>147</v>
      </c>
      <c r="BE600" s="218">
        <f>IF(N600="základní",J600,0)</f>
        <v>0</v>
      </c>
      <c r="BF600" s="218">
        <f>IF(N600="snížená",J600,0)</f>
        <v>0</v>
      </c>
      <c r="BG600" s="218">
        <f>IF(N600="zákl. přenesená",J600,0)</f>
        <v>0</v>
      </c>
      <c r="BH600" s="218">
        <f>IF(N600="sníž. přenesená",J600,0)</f>
        <v>0</v>
      </c>
      <c r="BI600" s="218">
        <f>IF(N600="nulová",J600,0)</f>
        <v>0</v>
      </c>
      <c r="BJ600" s="18" t="s">
        <v>85</v>
      </c>
      <c r="BK600" s="218">
        <f>ROUND(I600*H600,2)</f>
        <v>0</v>
      </c>
      <c r="BL600" s="18" t="s">
        <v>245</v>
      </c>
      <c r="BM600" s="217" t="s">
        <v>1183</v>
      </c>
    </row>
    <row r="601" s="2" customFormat="1">
      <c r="A601" s="40"/>
      <c r="B601" s="41"/>
      <c r="C601" s="42"/>
      <c r="D601" s="219" t="s">
        <v>156</v>
      </c>
      <c r="E601" s="42"/>
      <c r="F601" s="220" t="s">
        <v>1184</v>
      </c>
      <c r="G601" s="42"/>
      <c r="H601" s="42"/>
      <c r="I601" s="221"/>
      <c r="J601" s="42"/>
      <c r="K601" s="42"/>
      <c r="L601" s="46"/>
      <c r="M601" s="222"/>
      <c r="N601" s="223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8" t="s">
        <v>156</v>
      </c>
      <c r="AU601" s="18" t="s">
        <v>87</v>
      </c>
    </row>
    <row r="602" s="13" customFormat="1">
      <c r="A602" s="13"/>
      <c r="B602" s="224"/>
      <c r="C602" s="225"/>
      <c r="D602" s="226" t="s">
        <v>158</v>
      </c>
      <c r="E602" s="227" t="s">
        <v>32</v>
      </c>
      <c r="F602" s="228" t="s">
        <v>1185</v>
      </c>
      <c r="G602" s="225"/>
      <c r="H602" s="229">
        <v>27.600000000000001</v>
      </c>
      <c r="I602" s="230"/>
      <c r="J602" s="225"/>
      <c r="K602" s="225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158</v>
      </c>
      <c r="AU602" s="235" t="s">
        <v>87</v>
      </c>
      <c r="AV602" s="13" t="s">
        <v>87</v>
      </c>
      <c r="AW602" s="13" t="s">
        <v>38</v>
      </c>
      <c r="AX602" s="13" t="s">
        <v>85</v>
      </c>
      <c r="AY602" s="235" t="s">
        <v>147</v>
      </c>
    </row>
    <row r="603" s="2" customFormat="1" ht="37.8" customHeight="1">
      <c r="A603" s="40"/>
      <c r="B603" s="41"/>
      <c r="C603" s="206" t="s">
        <v>1186</v>
      </c>
      <c r="D603" s="206" t="s">
        <v>149</v>
      </c>
      <c r="E603" s="207" t="s">
        <v>1187</v>
      </c>
      <c r="F603" s="208" t="s">
        <v>1188</v>
      </c>
      <c r="G603" s="209" t="s">
        <v>170</v>
      </c>
      <c r="H603" s="210">
        <v>30.120000000000001</v>
      </c>
      <c r="I603" s="211"/>
      <c r="J603" s="212">
        <f>ROUND(I603*H603,2)</f>
        <v>0</v>
      </c>
      <c r="K603" s="208" t="s">
        <v>153</v>
      </c>
      <c r="L603" s="46"/>
      <c r="M603" s="213" t="s">
        <v>32</v>
      </c>
      <c r="N603" s="214" t="s">
        <v>48</v>
      </c>
      <c r="O603" s="86"/>
      <c r="P603" s="215">
        <f>O603*H603</f>
        <v>0</v>
      </c>
      <c r="Q603" s="215">
        <v>0.0019</v>
      </c>
      <c r="R603" s="215">
        <f>Q603*H603</f>
        <v>0.057228000000000001</v>
      </c>
      <c r="S603" s="215">
        <v>0</v>
      </c>
      <c r="T603" s="216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17" t="s">
        <v>245</v>
      </c>
      <c r="AT603" s="217" t="s">
        <v>149</v>
      </c>
      <c r="AU603" s="217" t="s">
        <v>87</v>
      </c>
      <c r="AY603" s="18" t="s">
        <v>147</v>
      </c>
      <c r="BE603" s="218">
        <f>IF(N603="základní",J603,0)</f>
        <v>0</v>
      </c>
      <c r="BF603" s="218">
        <f>IF(N603="snížená",J603,0)</f>
        <v>0</v>
      </c>
      <c r="BG603" s="218">
        <f>IF(N603="zákl. přenesená",J603,0)</f>
        <v>0</v>
      </c>
      <c r="BH603" s="218">
        <f>IF(N603="sníž. přenesená",J603,0)</f>
        <v>0</v>
      </c>
      <c r="BI603" s="218">
        <f>IF(N603="nulová",J603,0)</f>
        <v>0</v>
      </c>
      <c r="BJ603" s="18" t="s">
        <v>85</v>
      </c>
      <c r="BK603" s="218">
        <f>ROUND(I603*H603,2)</f>
        <v>0</v>
      </c>
      <c r="BL603" s="18" t="s">
        <v>245</v>
      </c>
      <c r="BM603" s="217" t="s">
        <v>1189</v>
      </c>
    </row>
    <row r="604" s="2" customFormat="1">
      <c r="A604" s="40"/>
      <c r="B604" s="41"/>
      <c r="C604" s="42"/>
      <c r="D604" s="219" t="s">
        <v>156</v>
      </c>
      <c r="E604" s="42"/>
      <c r="F604" s="220" t="s">
        <v>1190</v>
      </c>
      <c r="G604" s="42"/>
      <c r="H604" s="42"/>
      <c r="I604" s="221"/>
      <c r="J604" s="42"/>
      <c r="K604" s="42"/>
      <c r="L604" s="46"/>
      <c r="M604" s="222"/>
      <c r="N604" s="223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8" t="s">
        <v>156</v>
      </c>
      <c r="AU604" s="18" t="s">
        <v>87</v>
      </c>
    </row>
    <row r="605" s="13" customFormat="1">
      <c r="A605" s="13"/>
      <c r="B605" s="224"/>
      <c r="C605" s="225"/>
      <c r="D605" s="226" t="s">
        <v>158</v>
      </c>
      <c r="E605" s="227" t="s">
        <v>32</v>
      </c>
      <c r="F605" s="228" t="s">
        <v>1191</v>
      </c>
      <c r="G605" s="225"/>
      <c r="H605" s="229">
        <v>30.120000000000001</v>
      </c>
      <c r="I605" s="230"/>
      <c r="J605" s="225"/>
      <c r="K605" s="225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158</v>
      </c>
      <c r="AU605" s="235" t="s">
        <v>87</v>
      </c>
      <c r="AV605" s="13" t="s">
        <v>87</v>
      </c>
      <c r="AW605" s="13" t="s">
        <v>38</v>
      </c>
      <c r="AX605" s="13" t="s">
        <v>85</v>
      </c>
      <c r="AY605" s="235" t="s">
        <v>147</v>
      </c>
    </row>
    <row r="606" s="12" customFormat="1" ht="25.92" customHeight="1">
      <c r="A606" s="12"/>
      <c r="B606" s="190"/>
      <c r="C606" s="191"/>
      <c r="D606" s="192" t="s">
        <v>76</v>
      </c>
      <c r="E606" s="193" t="s">
        <v>1192</v>
      </c>
      <c r="F606" s="193" t="s">
        <v>1193</v>
      </c>
      <c r="G606" s="191"/>
      <c r="H606" s="191"/>
      <c r="I606" s="194"/>
      <c r="J606" s="195">
        <f>BK606</f>
        <v>0</v>
      </c>
      <c r="K606" s="191"/>
      <c r="L606" s="196"/>
      <c r="M606" s="197"/>
      <c r="N606" s="198"/>
      <c r="O606" s="198"/>
      <c r="P606" s="199">
        <f>SUM(P607:P620)</f>
        <v>0</v>
      </c>
      <c r="Q606" s="198"/>
      <c r="R606" s="199">
        <f>SUM(R607:R620)</f>
        <v>0</v>
      </c>
      <c r="S606" s="198"/>
      <c r="T606" s="200">
        <f>SUM(T607:T620)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01" t="s">
        <v>154</v>
      </c>
      <c r="AT606" s="202" t="s">
        <v>76</v>
      </c>
      <c r="AU606" s="202" t="s">
        <v>77</v>
      </c>
      <c r="AY606" s="201" t="s">
        <v>147</v>
      </c>
      <c r="BK606" s="203">
        <f>SUM(BK607:BK620)</f>
        <v>0</v>
      </c>
    </row>
    <row r="607" s="2" customFormat="1" ht="24.15" customHeight="1">
      <c r="A607" s="40"/>
      <c r="B607" s="41"/>
      <c r="C607" s="206" t="s">
        <v>1194</v>
      </c>
      <c r="D607" s="206" t="s">
        <v>149</v>
      </c>
      <c r="E607" s="207" t="s">
        <v>1195</v>
      </c>
      <c r="F607" s="208" t="s">
        <v>1196</v>
      </c>
      <c r="G607" s="209" t="s">
        <v>1197</v>
      </c>
      <c r="H607" s="210">
        <v>9</v>
      </c>
      <c r="I607" s="211"/>
      <c r="J607" s="212">
        <f>ROUND(I607*H607,2)</f>
        <v>0</v>
      </c>
      <c r="K607" s="208" t="s">
        <v>153</v>
      </c>
      <c r="L607" s="46"/>
      <c r="M607" s="213" t="s">
        <v>32</v>
      </c>
      <c r="N607" s="214" t="s">
        <v>48</v>
      </c>
      <c r="O607" s="86"/>
      <c r="P607" s="215">
        <f>O607*H607</f>
        <v>0</v>
      </c>
      <c r="Q607" s="215">
        <v>0</v>
      </c>
      <c r="R607" s="215">
        <f>Q607*H607</f>
        <v>0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1198</v>
      </c>
      <c r="AT607" s="217" t="s">
        <v>149</v>
      </c>
      <c r="AU607" s="217" t="s">
        <v>85</v>
      </c>
      <c r="AY607" s="18" t="s">
        <v>147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8" t="s">
        <v>85</v>
      </c>
      <c r="BK607" s="218">
        <f>ROUND(I607*H607,2)</f>
        <v>0</v>
      </c>
      <c r="BL607" s="18" t="s">
        <v>1198</v>
      </c>
      <c r="BM607" s="217" t="s">
        <v>1199</v>
      </c>
    </row>
    <row r="608" s="2" customFormat="1">
      <c r="A608" s="40"/>
      <c r="B608" s="41"/>
      <c r="C608" s="42"/>
      <c r="D608" s="219" t="s">
        <v>156</v>
      </c>
      <c r="E608" s="42"/>
      <c r="F608" s="220" t="s">
        <v>1200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8" t="s">
        <v>156</v>
      </c>
      <c r="AU608" s="18" t="s">
        <v>85</v>
      </c>
    </row>
    <row r="609" s="2" customFormat="1" ht="24.15" customHeight="1">
      <c r="A609" s="40"/>
      <c r="B609" s="41"/>
      <c r="C609" s="206" t="s">
        <v>1201</v>
      </c>
      <c r="D609" s="206" t="s">
        <v>149</v>
      </c>
      <c r="E609" s="207" t="s">
        <v>1202</v>
      </c>
      <c r="F609" s="208" t="s">
        <v>1203</v>
      </c>
      <c r="G609" s="209" t="s">
        <v>1197</v>
      </c>
      <c r="H609" s="210">
        <v>8</v>
      </c>
      <c r="I609" s="211"/>
      <c r="J609" s="212">
        <f>ROUND(I609*H609,2)</f>
        <v>0</v>
      </c>
      <c r="K609" s="208" t="s">
        <v>153</v>
      </c>
      <c r="L609" s="46"/>
      <c r="M609" s="213" t="s">
        <v>32</v>
      </c>
      <c r="N609" s="214" t="s">
        <v>48</v>
      </c>
      <c r="O609" s="86"/>
      <c r="P609" s="215">
        <f>O609*H609</f>
        <v>0</v>
      </c>
      <c r="Q609" s="215">
        <v>0</v>
      </c>
      <c r="R609" s="215">
        <f>Q609*H609</f>
        <v>0</v>
      </c>
      <c r="S609" s="215">
        <v>0</v>
      </c>
      <c r="T609" s="216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17" t="s">
        <v>1198</v>
      </c>
      <c r="AT609" s="217" t="s">
        <v>149</v>
      </c>
      <c r="AU609" s="217" t="s">
        <v>85</v>
      </c>
      <c r="AY609" s="18" t="s">
        <v>147</v>
      </c>
      <c r="BE609" s="218">
        <f>IF(N609="základní",J609,0)</f>
        <v>0</v>
      </c>
      <c r="BF609" s="218">
        <f>IF(N609="snížená",J609,0)</f>
        <v>0</v>
      </c>
      <c r="BG609" s="218">
        <f>IF(N609="zákl. přenesená",J609,0)</f>
        <v>0</v>
      </c>
      <c r="BH609" s="218">
        <f>IF(N609="sníž. přenesená",J609,0)</f>
        <v>0</v>
      </c>
      <c r="BI609" s="218">
        <f>IF(N609="nulová",J609,0)</f>
        <v>0</v>
      </c>
      <c r="BJ609" s="18" t="s">
        <v>85</v>
      </c>
      <c r="BK609" s="218">
        <f>ROUND(I609*H609,2)</f>
        <v>0</v>
      </c>
      <c r="BL609" s="18" t="s">
        <v>1198</v>
      </c>
      <c r="BM609" s="217" t="s">
        <v>1204</v>
      </c>
    </row>
    <row r="610" s="2" customFormat="1">
      <c r="A610" s="40"/>
      <c r="B610" s="41"/>
      <c r="C610" s="42"/>
      <c r="D610" s="219" t="s">
        <v>156</v>
      </c>
      <c r="E610" s="42"/>
      <c r="F610" s="220" t="s">
        <v>1205</v>
      </c>
      <c r="G610" s="42"/>
      <c r="H610" s="42"/>
      <c r="I610" s="221"/>
      <c r="J610" s="42"/>
      <c r="K610" s="42"/>
      <c r="L610" s="46"/>
      <c r="M610" s="222"/>
      <c r="N610" s="223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8" t="s">
        <v>156</v>
      </c>
      <c r="AU610" s="18" t="s">
        <v>85</v>
      </c>
    </row>
    <row r="611" s="2" customFormat="1" ht="24.15" customHeight="1">
      <c r="A611" s="40"/>
      <c r="B611" s="41"/>
      <c r="C611" s="206" t="s">
        <v>1206</v>
      </c>
      <c r="D611" s="206" t="s">
        <v>149</v>
      </c>
      <c r="E611" s="207" t="s">
        <v>1207</v>
      </c>
      <c r="F611" s="208" t="s">
        <v>1208</v>
      </c>
      <c r="G611" s="209" t="s">
        <v>1197</v>
      </c>
      <c r="H611" s="210">
        <v>5</v>
      </c>
      <c r="I611" s="211"/>
      <c r="J611" s="212">
        <f>ROUND(I611*H611,2)</f>
        <v>0</v>
      </c>
      <c r="K611" s="208" t="s">
        <v>153</v>
      </c>
      <c r="L611" s="46"/>
      <c r="M611" s="213" t="s">
        <v>32</v>
      </c>
      <c r="N611" s="214" t="s">
        <v>48</v>
      </c>
      <c r="O611" s="86"/>
      <c r="P611" s="215">
        <f>O611*H611</f>
        <v>0</v>
      </c>
      <c r="Q611" s="215">
        <v>0</v>
      </c>
      <c r="R611" s="215">
        <f>Q611*H611</f>
        <v>0</v>
      </c>
      <c r="S611" s="215">
        <v>0</v>
      </c>
      <c r="T611" s="216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7" t="s">
        <v>1198</v>
      </c>
      <c r="AT611" s="217" t="s">
        <v>149</v>
      </c>
      <c r="AU611" s="217" t="s">
        <v>85</v>
      </c>
      <c r="AY611" s="18" t="s">
        <v>147</v>
      </c>
      <c r="BE611" s="218">
        <f>IF(N611="základní",J611,0)</f>
        <v>0</v>
      </c>
      <c r="BF611" s="218">
        <f>IF(N611="snížená",J611,0)</f>
        <v>0</v>
      </c>
      <c r="BG611" s="218">
        <f>IF(N611="zákl. přenesená",J611,0)</f>
        <v>0</v>
      </c>
      <c r="BH611" s="218">
        <f>IF(N611="sníž. přenesená",J611,0)</f>
        <v>0</v>
      </c>
      <c r="BI611" s="218">
        <f>IF(N611="nulová",J611,0)</f>
        <v>0</v>
      </c>
      <c r="BJ611" s="18" t="s">
        <v>85</v>
      </c>
      <c r="BK611" s="218">
        <f>ROUND(I611*H611,2)</f>
        <v>0</v>
      </c>
      <c r="BL611" s="18" t="s">
        <v>1198</v>
      </c>
      <c r="BM611" s="217" t="s">
        <v>1209</v>
      </c>
    </row>
    <row r="612" s="2" customFormat="1">
      <c r="A612" s="40"/>
      <c r="B612" s="41"/>
      <c r="C612" s="42"/>
      <c r="D612" s="219" t="s">
        <v>156</v>
      </c>
      <c r="E612" s="42"/>
      <c r="F612" s="220" t="s">
        <v>1210</v>
      </c>
      <c r="G612" s="42"/>
      <c r="H612" s="42"/>
      <c r="I612" s="221"/>
      <c r="J612" s="42"/>
      <c r="K612" s="42"/>
      <c r="L612" s="46"/>
      <c r="M612" s="222"/>
      <c r="N612" s="223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8" t="s">
        <v>156</v>
      </c>
      <c r="AU612" s="18" t="s">
        <v>85</v>
      </c>
    </row>
    <row r="613" s="2" customFormat="1" ht="24.15" customHeight="1">
      <c r="A613" s="40"/>
      <c r="B613" s="41"/>
      <c r="C613" s="206" t="s">
        <v>1211</v>
      </c>
      <c r="D613" s="206" t="s">
        <v>149</v>
      </c>
      <c r="E613" s="207" t="s">
        <v>1212</v>
      </c>
      <c r="F613" s="208" t="s">
        <v>1213</v>
      </c>
      <c r="G613" s="209" t="s">
        <v>1197</v>
      </c>
      <c r="H613" s="210">
        <v>6</v>
      </c>
      <c r="I613" s="211"/>
      <c r="J613" s="212">
        <f>ROUND(I613*H613,2)</f>
        <v>0</v>
      </c>
      <c r="K613" s="208" t="s">
        <v>153</v>
      </c>
      <c r="L613" s="46"/>
      <c r="M613" s="213" t="s">
        <v>32</v>
      </c>
      <c r="N613" s="214" t="s">
        <v>48</v>
      </c>
      <c r="O613" s="86"/>
      <c r="P613" s="215">
        <f>O613*H613</f>
        <v>0</v>
      </c>
      <c r="Q613" s="215">
        <v>0</v>
      </c>
      <c r="R613" s="215">
        <f>Q613*H613</f>
        <v>0</v>
      </c>
      <c r="S613" s="215">
        <v>0</v>
      </c>
      <c r="T613" s="216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7" t="s">
        <v>1198</v>
      </c>
      <c r="AT613" s="217" t="s">
        <v>149</v>
      </c>
      <c r="AU613" s="217" t="s">
        <v>85</v>
      </c>
      <c r="AY613" s="18" t="s">
        <v>147</v>
      </c>
      <c r="BE613" s="218">
        <f>IF(N613="základní",J613,0)</f>
        <v>0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8" t="s">
        <v>85</v>
      </c>
      <c r="BK613" s="218">
        <f>ROUND(I613*H613,2)</f>
        <v>0</v>
      </c>
      <c r="BL613" s="18" t="s">
        <v>1198</v>
      </c>
      <c r="BM613" s="217" t="s">
        <v>1214</v>
      </c>
    </row>
    <row r="614" s="2" customFormat="1">
      <c r="A614" s="40"/>
      <c r="B614" s="41"/>
      <c r="C614" s="42"/>
      <c r="D614" s="219" t="s">
        <v>156</v>
      </c>
      <c r="E614" s="42"/>
      <c r="F614" s="220" t="s">
        <v>1215</v>
      </c>
      <c r="G614" s="42"/>
      <c r="H614" s="42"/>
      <c r="I614" s="221"/>
      <c r="J614" s="42"/>
      <c r="K614" s="42"/>
      <c r="L614" s="46"/>
      <c r="M614" s="222"/>
      <c r="N614" s="223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8" t="s">
        <v>156</v>
      </c>
      <c r="AU614" s="18" t="s">
        <v>85</v>
      </c>
    </row>
    <row r="615" s="2" customFormat="1" ht="24.15" customHeight="1">
      <c r="A615" s="40"/>
      <c r="B615" s="41"/>
      <c r="C615" s="206" t="s">
        <v>1216</v>
      </c>
      <c r="D615" s="206" t="s">
        <v>149</v>
      </c>
      <c r="E615" s="207" t="s">
        <v>1217</v>
      </c>
      <c r="F615" s="208" t="s">
        <v>1218</v>
      </c>
      <c r="G615" s="209" t="s">
        <v>1197</v>
      </c>
      <c r="H615" s="210">
        <v>7</v>
      </c>
      <c r="I615" s="211"/>
      <c r="J615" s="212">
        <f>ROUND(I615*H615,2)</f>
        <v>0</v>
      </c>
      <c r="K615" s="208" t="s">
        <v>153</v>
      </c>
      <c r="L615" s="46"/>
      <c r="M615" s="213" t="s">
        <v>32</v>
      </c>
      <c r="N615" s="214" t="s">
        <v>48</v>
      </c>
      <c r="O615" s="86"/>
      <c r="P615" s="215">
        <f>O615*H615</f>
        <v>0</v>
      </c>
      <c r="Q615" s="215">
        <v>0</v>
      </c>
      <c r="R615" s="215">
        <f>Q615*H615</f>
        <v>0</v>
      </c>
      <c r="S615" s="215">
        <v>0</v>
      </c>
      <c r="T615" s="21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7" t="s">
        <v>1198</v>
      </c>
      <c r="AT615" s="217" t="s">
        <v>149</v>
      </c>
      <c r="AU615" s="217" t="s">
        <v>85</v>
      </c>
      <c r="AY615" s="18" t="s">
        <v>147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8" t="s">
        <v>85</v>
      </c>
      <c r="BK615" s="218">
        <f>ROUND(I615*H615,2)</f>
        <v>0</v>
      </c>
      <c r="BL615" s="18" t="s">
        <v>1198</v>
      </c>
      <c r="BM615" s="217" t="s">
        <v>1219</v>
      </c>
    </row>
    <row r="616" s="2" customFormat="1">
      <c r="A616" s="40"/>
      <c r="B616" s="41"/>
      <c r="C616" s="42"/>
      <c r="D616" s="219" t="s">
        <v>156</v>
      </c>
      <c r="E616" s="42"/>
      <c r="F616" s="220" t="s">
        <v>1220</v>
      </c>
      <c r="G616" s="42"/>
      <c r="H616" s="42"/>
      <c r="I616" s="221"/>
      <c r="J616" s="42"/>
      <c r="K616" s="42"/>
      <c r="L616" s="46"/>
      <c r="M616" s="222"/>
      <c r="N616" s="223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8" t="s">
        <v>156</v>
      </c>
      <c r="AU616" s="18" t="s">
        <v>85</v>
      </c>
    </row>
    <row r="617" s="2" customFormat="1" ht="33" customHeight="1">
      <c r="A617" s="40"/>
      <c r="B617" s="41"/>
      <c r="C617" s="206" t="s">
        <v>1221</v>
      </c>
      <c r="D617" s="206" t="s">
        <v>149</v>
      </c>
      <c r="E617" s="207" t="s">
        <v>1222</v>
      </c>
      <c r="F617" s="208" t="s">
        <v>1223</v>
      </c>
      <c r="G617" s="209" t="s">
        <v>1197</v>
      </c>
      <c r="H617" s="210">
        <v>3</v>
      </c>
      <c r="I617" s="211"/>
      <c r="J617" s="212">
        <f>ROUND(I617*H617,2)</f>
        <v>0</v>
      </c>
      <c r="K617" s="208" t="s">
        <v>153</v>
      </c>
      <c r="L617" s="46"/>
      <c r="M617" s="213" t="s">
        <v>32</v>
      </c>
      <c r="N617" s="214" t="s">
        <v>48</v>
      </c>
      <c r="O617" s="86"/>
      <c r="P617" s="215">
        <f>O617*H617</f>
        <v>0</v>
      </c>
      <c r="Q617" s="215">
        <v>0</v>
      </c>
      <c r="R617" s="215">
        <f>Q617*H617</f>
        <v>0</v>
      </c>
      <c r="S617" s="215">
        <v>0</v>
      </c>
      <c r="T617" s="216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17" t="s">
        <v>1198</v>
      </c>
      <c r="AT617" s="217" t="s">
        <v>149</v>
      </c>
      <c r="AU617" s="217" t="s">
        <v>85</v>
      </c>
      <c r="AY617" s="18" t="s">
        <v>147</v>
      </c>
      <c r="BE617" s="218">
        <f>IF(N617="základní",J617,0)</f>
        <v>0</v>
      </c>
      <c r="BF617" s="218">
        <f>IF(N617="snížená",J617,0)</f>
        <v>0</v>
      </c>
      <c r="BG617" s="218">
        <f>IF(N617="zákl. přenesená",J617,0)</f>
        <v>0</v>
      </c>
      <c r="BH617" s="218">
        <f>IF(N617="sníž. přenesená",J617,0)</f>
        <v>0</v>
      </c>
      <c r="BI617" s="218">
        <f>IF(N617="nulová",J617,0)</f>
        <v>0</v>
      </c>
      <c r="BJ617" s="18" t="s">
        <v>85</v>
      </c>
      <c r="BK617" s="218">
        <f>ROUND(I617*H617,2)</f>
        <v>0</v>
      </c>
      <c r="BL617" s="18" t="s">
        <v>1198</v>
      </c>
      <c r="BM617" s="217" t="s">
        <v>1224</v>
      </c>
    </row>
    <row r="618" s="2" customFormat="1">
      <c r="A618" s="40"/>
      <c r="B618" s="41"/>
      <c r="C618" s="42"/>
      <c r="D618" s="219" t="s">
        <v>156</v>
      </c>
      <c r="E618" s="42"/>
      <c r="F618" s="220" t="s">
        <v>1225</v>
      </c>
      <c r="G618" s="42"/>
      <c r="H618" s="42"/>
      <c r="I618" s="221"/>
      <c r="J618" s="42"/>
      <c r="K618" s="42"/>
      <c r="L618" s="46"/>
      <c r="M618" s="222"/>
      <c r="N618" s="223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8" t="s">
        <v>156</v>
      </c>
      <c r="AU618" s="18" t="s">
        <v>85</v>
      </c>
    </row>
    <row r="619" s="2" customFormat="1" ht="33" customHeight="1">
      <c r="A619" s="40"/>
      <c r="B619" s="41"/>
      <c r="C619" s="206" t="s">
        <v>1226</v>
      </c>
      <c r="D619" s="206" t="s">
        <v>149</v>
      </c>
      <c r="E619" s="207" t="s">
        <v>1227</v>
      </c>
      <c r="F619" s="208" t="s">
        <v>1228</v>
      </c>
      <c r="G619" s="209" t="s">
        <v>1197</v>
      </c>
      <c r="H619" s="210">
        <v>15</v>
      </c>
      <c r="I619" s="211"/>
      <c r="J619" s="212">
        <f>ROUND(I619*H619,2)</f>
        <v>0</v>
      </c>
      <c r="K619" s="208" t="s">
        <v>153</v>
      </c>
      <c r="L619" s="46"/>
      <c r="M619" s="213" t="s">
        <v>32</v>
      </c>
      <c r="N619" s="214" t="s">
        <v>48</v>
      </c>
      <c r="O619" s="86"/>
      <c r="P619" s="215">
        <f>O619*H619</f>
        <v>0</v>
      </c>
      <c r="Q619" s="215">
        <v>0</v>
      </c>
      <c r="R619" s="215">
        <f>Q619*H619</f>
        <v>0</v>
      </c>
      <c r="S619" s="215">
        <v>0</v>
      </c>
      <c r="T619" s="216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1198</v>
      </c>
      <c r="AT619" s="217" t="s">
        <v>149</v>
      </c>
      <c r="AU619" s="217" t="s">
        <v>85</v>
      </c>
      <c r="AY619" s="18" t="s">
        <v>147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8" t="s">
        <v>85</v>
      </c>
      <c r="BK619" s="218">
        <f>ROUND(I619*H619,2)</f>
        <v>0</v>
      </c>
      <c r="BL619" s="18" t="s">
        <v>1198</v>
      </c>
      <c r="BM619" s="217" t="s">
        <v>1229</v>
      </c>
    </row>
    <row r="620" s="2" customFormat="1">
      <c r="A620" s="40"/>
      <c r="B620" s="41"/>
      <c r="C620" s="42"/>
      <c r="D620" s="219" t="s">
        <v>156</v>
      </c>
      <c r="E620" s="42"/>
      <c r="F620" s="220" t="s">
        <v>1230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8" t="s">
        <v>156</v>
      </c>
      <c r="AU620" s="18" t="s">
        <v>85</v>
      </c>
    </row>
    <row r="621" s="12" customFormat="1" ht="25.92" customHeight="1">
      <c r="A621" s="12"/>
      <c r="B621" s="190"/>
      <c r="C621" s="191"/>
      <c r="D621" s="192" t="s">
        <v>76</v>
      </c>
      <c r="E621" s="193" t="s">
        <v>1231</v>
      </c>
      <c r="F621" s="193" t="s">
        <v>1232</v>
      </c>
      <c r="G621" s="191"/>
      <c r="H621" s="191"/>
      <c r="I621" s="194"/>
      <c r="J621" s="195">
        <f>BK621</f>
        <v>0</v>
      </c>
      <c r="K621" s="191"/>
      <c r="L621" s="196"/>
      <c r="M621" s="197"/>
      <c r="N621" s="198"/>
      <c r="O621" s="198"/>
      <c r="P621" s="199">
        <f>P622</f>
        <v>0</v>
      </c>
      <c r="Q621" s="198"/>
      <c r="R621" s="199">
        <f>R622</f>
        <v>0</v>
      </c>
      <c r="S621" s="198"/>
      <c r="T621" s="200">
        <f>T622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01" t="s">
        <v>180</v>
      </c>
      <c r="AT621" s="202" t="s">
        <v>76</v>
      </c>
      <c r="AU621" s="202" t="s">
        <v>77</v>
      </c>
      <c r="AY621" s="201" t="s">
        <v>147</v>
      </c>
      <c r="BK621" s="203">
        <f>BK622</f>
        <v>0</v>
      </c>
    </row>
    <row r="622" s="12" customFormat="1" ht="22.8" customHeight="1">
      <c r="A622" s="12"/>
      <c r="B622" s="190"/>
      <c r="C622" s="191"/>
      <c r="D622" s="192" t="s">
        <v>76</v>
      </c>
      <c r="E622" s="204" t="s">
        <v>1233</v>
      </c>
      <c r="F622" s="204" t="s">
        <v>1234</v>
      </c>
      <c r="G622" s="191"/>
      <c r="H622" s="191"/>
      <c r="I622" s="194"/>
      <c r="J622" s="205">
        <f>BK622</f>
        <v>0</v>
      </c>
      <c r="K622" s="191"/>
      <c r="L622" s="196"/>
      <c r="M622" s="197"/>
      <c r="N622" s="198"/>
      <c r="O622" s="198"/>
      <c r="P622" s="199">
        <f>SUM(P623:P624)</f>
        <v>0</v>
      </c>
      <c r="Q622" s="198"/>
      <c r="R622" s="199">
        <f>SUM(R623:R624)</f>
        <v>0</v>
      </c>
      <c r="S622" s="198"/>
      <c r="T622" s="200">
        <f>SUM(T623:T624)</f>
        <v>0</v>
      </c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R622" s="201" t="s">
        <v>180</v>
      </c>
      <c r="AT622" s="202" t="s">
        <v>76</v>
      </c>
      <c r="AU622" s="202" t="s">
        <v>85</v>
      </c>
      <c r="AY622" s="201" t="s">
        <v>147</v>
      </c>
      <c r="BK622" s="203">
        <f>SUM(BK623:BK624)</f>
        <v>0</v>
      </c>
    </row>
    <row r="623" s="2" customFormat="1" ht="16.5" customHeight="1">
      <c r="A623" s="40"/>
      <c r="B623" s="41"/>
      <c r="C623" s="206" t="s">
        <v>1235</v>
      </c>
      <c r="D623" s="206" t="s">
        <v>149</v>
      </c>
      <c r="E623" s="207" t="s">
        <v>1236</v>
      </c>
      <c r="F623" s="208" t="s">
        <v>1237</v>
      </c>
      <c r="G623" s="209" t="s">
        <v>508</v>
      </c>
      <c r="H623" s="210">
        <v>1</v>
      </c>
      <c r="I623" s="211"/>
      <c r="J623" s="212">
        <f>ROUND(I623*H623,2)</f>
        <v>0</v>
      </c>
      <c r="K623" s="208" t="s">
        <v>153</v>
      </c>
      <c r="L623" s="46"/>
      <c r="M623" s="213" t="s">
        <v>32</v>
      </c>
      <c r="N623" s="214" t="s">
        <v>48</v>
      </c>
      <c r="O623" s="86"/>
      <c r="P623" s="215">
        <f>O623*H623</f>
        <v>0</v>
      </c>
      <c r="Q623" s="215">
        <v>0</v>
      </c>
      <c r="R623" s="215">
        <f>Q623*H623</f>
        <v>0</v>
      </c>
      <c r="S623" s="215">
        <v>0</v>
      </c>
      <c r="T623" s="216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1238</v>
      </c>
      <c r="AT623" s="217" t="s">
        <v>149</v>
      </c>
      <c r="AU623" s="217" t="s">
        <v>87</v>
      </c>
      <c r="AY623" s="18" t="s">
        <v>147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8" t="s">
        <v>85</v>
      </c>
      <c r="BK623" s="218">
        <f>ROUND(I623*H623,2)</f>
        <v>0</v>
      </c>
      <c r="BL623" s="18" t="s">
        <v>1238</v>
      </c>
      <c r="BM623" s="217" t="s">
        <v>1239</v>
      </c>
    </row>
    <row r="624" s="2" customFormat="1">
      <c r="A624" s="40"/>
      <c r="B624" s="41"/>
      <c r="C624" s="42"/>
      <c r="D624" s="219" t="s">
        <v>156</v>
      </c>
      <c r="E624" s="42"/>
      <c r="F624" s="220" t="s">
        <v>1240</v>
      </c>
      <c r="G624" s="42"/>
      <c r="H624" s="42"/>
      <c r="I624" s="221"/>
      <c r="J624" s="42"/>
      <c r="K624" s="42"/>
      <c r="L624" s="46"/>
      <c r="M624" s="268"/>
      <c r="N624" s="269"/>
      <c r="O624" s="270"/>
      <c r="P624" s="270"/>
      <c r="Q624" s="270"/>
      <c r="R624" s="270"/>
      <c r="S624" s="270"/>
      <c r="T624" s="271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8" t="s">
        <v>156</v>
      </c>
      <c r="AU624" s="18" t="s">
        <v>87</v>
      </c>
    </row>
    <row r="625" s="2" customFormat="1" ht="6.96" customHeight="1">
      <c r="A625" s="40"/>
      <c r="B625" s="61"/>
      <c r="C625" s="62"/>
      <c r="D625" s="62"/>
      <c r="E625" s="62"/>
      <c r="F625" s="62"/>
      <c r="G625" s="62"/>
      <c r="H625" s="62"/>
      <c r="I625" s="62"/>
      <c r="J625" s="62"/>
      <c r="K625" s="62"/>
      <c r="L625" s="46"/>
      <c r="M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</row>
  </sheetData>
  <sheetProtection sheet="1" autoFilter="0" formatColumns="0" formatRows="0" objects="1" scenarios="1" spinCount="100000" saltValue="JUMIyQjU3SxLXhzwn17i13z6+eQWQWmnDee3FhO6/GDzZ8vKRW4IzVBOUL2GYO5ictm+5zCBi+V/pSu2UHukHA==" hashValue="1nF1c6Eql0DNjGkpOft3NZehVHmrKMggWpPS95qEqH8mDs2PABWB25GR01JdB+U15ZO7M5YY11LowGO2cnxznw==" algorithmName="SHA-512" password="CC35"/>
  <autoFilter ref="C105:K624"/>
  <mergeCells count="9">
    <mergeCell ref="E7:H7"/>
    <mergeCell ref="E9:H9"/>
    <mergeCell ref="E18:H18"/>
    <mergeCell ref="E27:H27"/>
    <mergeCell ref="E48:H48"/>
    <mergeCell ref="E50:H50"/>
    <mergeCell ref="E96:H96"/>
    <mergeCell ref="E98:H98"/>
    <mergeCell ref="L2:V2"/>
  </mergeCells>
  <hyperlinks>
    <hyperlink ref="F110" r:id="rId1" display="https://podminky.urs.cz/item/CS_URS_2022_02/122151101"/>
    <hyperlink ref="F115" r:id="rId2" display="https://podminky.urs.cz/item/CS_URS_2022_02/132251101"/>
    <hyperlink ref="F118" r:id="rId3" display="https://podminky.urs.cz/item/CS_URS_2022_02/171111111"/>
    <hyperlink ref="F121" r:id="rId4" display="https://podminky.urs.cz/item/CS_URS_2022_02/271542211"/>
    <hyperlink ref="F126" r:id="rId5" display="https://podminky.urs.cz/item/CS_URS_2022_02/272313711"/>
    <hyperlink ref="F129" r:id="rId6" display="https://podminky.urs.cz/item/CS_URS_2022_02/279113144"/>
    <hyperlink ref="F132" r:id="rId7" display="https://podminky.urs.cz/item/CS_URS_2022_02/279361821"/>
    <hyperlink ref="F136" r:id="rId8" display="https://podminky.urs.cz/item/CS_URS_2022_02/310279842"/>
    <hyperlink ref="F139" r:id="rId9" display="https://podminky.urs.cz/item/CS_URS_2022_02/317234410"/>
    <hyperlink ref="F143" r:id="rId10" display="https://podminky.urs.cz/item/CS_URS_2022_02/317944323"/>
    <hyperlink ref="F146" r:id="rId11" display="https://podminky.urs.cz/item/CS_URS_2022_02/337173110"/>
    <hyperlink ref="F159" r:id="rId12" display="https://podminky.urs.cz/item/CS_URS_2022_02/342151111"/>
    <hyperlink ref="F165" r:id="rId13" display="https://podminky.urs.cz/item/CS_URS_2022_02/346244381"/>
    <hyperlink ref="F169" r:id="rId14" display="https://podminky.urs.cz/item/CS_URS_2022_02/411354213"/>
    <hyperlink ref="F173" r:id="rId15" display="https://podminky.urs.cz/item/CS_URS_2022_02/564231011"/>
    <hyperlink ref="F176" r:id="rId16" display="https://podminky.urs.cz/item/CS_URS_2022_02/564851011"/>
    <hyperlink ref="F178" r:id="rId17" display="https://podminky.urs.cz/item/CS_URS_2022_02/596211110"/>
    <hyperlink ref="F183" r:id="rId18" display="https://podminky.urs.cz/item/CS_URS_2022_02/611315423"/>
    <hyperlink ref="F186" r:id="rId19" display="https://podminky.urs.cz/item/CS_URS_2022_02/612315225"/>
    <hyperlink ref="F189" r:id="rId20" display="https://podminky.urs.cz/item/CS_URS_2022_02/612315423"/>
    <hyperlink ref="F192" r:id="rId21" display="https://podminky.urs.cz/item/CS_URS_2022_02/613311141"/>
    <hyperlink ref="F197" r:id="rId22" display="https://podminky.urs.cz/item/CS_URS_2022_02/617315418"/>
    <hyperlink ref="F200" r:id="rId23" display="https://podminky.urs.cz/item/CS_URS_2022_02/622211021"/>
    <hyperlink ref="F205" r:id="rId24" display="https://podminky.urs.cz/item/CS_URS_2022_02/622325207"/>
    <hyperlink ref="F208" r:id="rId25" display="https://podminky.urs.cz/item/CS_URS_2022_02/629135102"/>
    <hyperlink ref="F213" r:id="rId26" display="https://podminky.urs.cz/item/CS_URS_2022_02/631311125"/>
    <hyperlink ref="F216" r:id="rId27" display="https://podminky.urs.cz/item/CS_URS_2022_02/631362021"/>
    <hyperlink ref="F221" r:id="rId28" display="https://podminky.urs.cz/item/CS_URS_2022_02/632450131"/>
    <hyperlink ref="F223" r:id="rId29" display="https://podminky.urs.cz/item/CS_URS_2022_02/632450134"/>
    <hyperlink ref="F226" r:id="rId30" display="https://podminky.urs.cz/item/CS_URS_2022_02/637211112"/>
    <hyperlink ref="F230" r:id="rId31" display="https://podminky.urs.cz/item/CS_URS_2022_02/916231213"/>
    <hyperlink ref="F234" r:id="rId32" display="https://podminky.urs.cz/item/CS_URS_2022_02/941211112"/>
    <hyperlink ref="F237" r:id="rId33" display="https://podminky.urs.cz/item/CS_URS_2022_02/941211211"/>
    <hyperlink ref="F240" r:id="rId34" display="https://podminky.urs.cz/item/CS_URS_2022_02/941211312"/>
    <hyperlink ref="F242" r:id="rId35" display="https://podminky.urs.cz/item/CS_URS_2022_02/941211812"/>
    <hyperlink ref="F244" r:id="rId36" display="https://podminky.urs.cz/item/CS_URS_2022_02/949311112"/>
    <hyperlink ref="F246" r:id="rId37" display="https://podminky.urs.cz/item/CS_URS_2022_02/949311211"/>
    <hyperlink ref="F248" r:id="rId38" display="https://podminky.urs.cz/item/CS_URS_2022_02/949311812"/>
    <hyperlink ref="F250" r:id="rId39" display="https://podminky.urs.cz/item/CS_URS_2022_02/953312112"/>
    <hyperlink ref="F253" r:id="rId40" display="https://podminky.urs.cz/item/CS_URS_2022_02/953331121"/>
    <hyperlink ref="F256" r:id="rId41" display="https://podminky.urs.cz/item/CS_URS_2022_02/968062355"/>
    <hyperlink ref="F259" r:id="rId42" display="https://podminky.urs.cz/item/CS_URS_2022_02/968062456"/>
    <hyperlink ref="F262" r:id="rId43" display="https://podminky.urs.cz/item/CS_URS_2022_02/971033651"/>
    <hyperlink ref="F265" r:id="rId44" display="https://podminky.urs.cz/item/CS_URS_2022_02/974031155"/>
    <hyperlink ref="F269" r:id="rId45" display="https://podminky.urs.cz/item/CS_URS_2022_02/978012161"/>
    <hyperlink ref="F272" r:id="rId46" display="https://podminky.urs.cz/item/CS_URS_2022_02/978015361"/>
    <hyperlink ref="F274" r:id="rId47" display="https://podminky.urs.cz/item/CS_URS_2022_02/985131311"/>
    <hyperlink ref="F283" r:id="rId48" display="https://podminky.urs.cz/item/CS_URS_2022_02/997013115"/>
    <hyperlink ref="F285" r:id="rId49" display="https://podminky.urs.cz/item/CS_URS_2022_02/997013501"/>
    <hyperlink ref="F287" r:id="rId50" display="https://podminky.urs.cz/item/CS_URS_2022_02/997013509"/>
    <hyperlink ref="F290" r:id="rId51" display="https://podminky.urs.cz/item/CS_URS_2022_02/997013863"/>
    <hyperlink ref="F293" r:id="rId52" display="https://podminky.urs.cz/item/CS_URS_2022_02/998011003"/>
    <hyperlink ref="F297" r:id="rId53" display="https://podminky.urs.cz/item/CS_URS_2022_02/711111001"/>
    <hyperlink ref="F302" r:id="rId54" display="https://podminky.urs.cz/item/CS_URS_2022_02/711141559"/>
    <hyperlink ref="F310" r:id="rId55" display="https://podminky.urs.cz/item/CS_URS_2022_02/711142559"/>
    <hyperlink ref="F315" r:id="rId56" display="https://podminky.urs.cz/item/CS_URS_2022_02/998711103"/>
    <hyperlink ref="F318" r:id="rId57" display="https://podminky.urs.cz/item/CS_URS_2022_02/712311111"/>
    <hyperlink ref="F323" r:id="rId58" display="https://podminky.urs.cz/item/CS_URS_2022_02/712331111"/>
    <hyperlink ref="F327" r:id="rId59" display="https://podminky.urs.cz/item/CS_URS_2022_02/712361701"/>
    <hyperlink ref="F331" r:id="rId60" display="https://podminky.urs.cz/item/CS_URS_2022_02/712363103"/>
    <hyperlink ref="F335" r:id="rId61" display="https://podminky.urs.cz/item/CS_URS_2022_02/712363373"/>
    <hyperlink ref="F338" r:id="rId62" display="https://podminky.urs.cz/item/CS_URS_2022_02/712775911"/>
    <hyperlink ref="F341" r:id="rId63" display="https://podminky.urs.cz/item/CS_URS_2022_02/712861702"/>
    <hyperlink ref="F346" r:id="rId64" display="https://podminky.urs.cz/item/CS_URS_2022_02/712964703"/>
    <hyperlink ref="F350" r:id="rId65" display="https://podminky.urs.cz/item/CS_URS_2022_02/712997001"/>
    <hyperlink ref="F355" r:id="rId66" display="https://podminky.urs.cz/item/CS_URS_2022_02/998712103"/>
    <hyperlink ref="F358" r:id="rId67" display="https://podminky.urs.cz/item/CS_URS_2022_02/713110811"/>
    <hyperlink ref="F361" r:id="rId68" display="https://podminky.urs.cz/item/CS_URS_2022_02/713111111"/>
    <hyperlink ref="F372" r:id="rId69" display="https://podminky.urs.cz/item/CS_URS_2022_02/713111111"/>
    <hyperlink ref="F377" r:id="rId70" display="https://podminky.urs.cz/item/CS_URS_2022_02/998713103"/>
    <hyperlink ref="F380" r:id="rId71" display="https://podminky.urs.cz/item/CS_URS_2022_02/741410021"/>
    <hyperlink ref="F385" r:id="rId72" display="https://podminky.urs.cz/item/CS_URS_2022_02/741810001"/>
    <hyperlink ref="F387" r:id="rId73" display="https://podminky.urs.cz/item/CS_URS_2022_02/998741103"/>
    <hyperlink ref="F390" r:id="rId74" display="https://podminky.urs.cz/item/CS_URS_2021_02/742350005"/>
    <hyperlink ref="F394" r:id="rId75" display="https://podminky.urs.cz/item/CS_URS_2022_02/998742103"/>
    <hyperlink ref="F397" r:id="rId76" display="https://podminky.urs.cz/item/CS_URS_2022_02/762341275"/>
    <hyperlink ref="F402" r:id="rId77" display="https://podminky.urs.cz/item/CS_URS_2022_02/762341811"/>
    <hyperlink ref="F405" r:id="rId78" display="https://podminky.urs.cz/item/CS_URS_2022_02/762361312"/>
    <hyperlink ref="F408" r:id="rId79" display="https://podminky.urs.cz/item/CS_URS_2022_02/762712921"/>
    <hyperlink ref="F410" r:id="rId80" display="https://podminky.urs.cz/item/CS_URS_2022_02/998762103"/>
    <hyperlink ref="F413" r:id="rId81" display="https://podminky.urs.cz/item/CS_URS_2022_02/764001821"/>
    <hyperlink ref="F416" r:id="rId82" display="https://podminky.urs.cz/item/CS_URS_2022_02/764002841"/>
    <hyperlink ref="F419" r:id="rId83" display="https://podminky.urs.cz/item/CS_URS_2022_02/764002851"/>
    <hyperlink ref="F424" r:id="rId84" display="https://podminky.urs.cz/item/CS_URS_2022_02/764002871"/>
    <hyperlink ref="F427" r:id="rId85" display="https://podminky.urs.cz/item/CS_URS_2022_02/764004801"/>
    <hyperlink ref="F429" r:id="rId86" display="https://podminky.urs.cz/item/CS_URS_2022_02/764004861"/>
    <hyperlink ref="F431" r:id="rId87" display="https://podminky.urs.cz/item/CS_URS_2022_02/764011611"/>
    <hyperlink ref="F434" r:id="rId88" display="https://podminky.urs.cz/item/CS_URS_2022_02/764111641"/>
    <hyperlink ref="F437" r:id="rId89" display="https://podminky.urs.cz/item/CS_URS_2022_02/764214604"/>
    <hyperlink ref="F440" r:id="rId90" display="https://podminky.urs.cz/item/CS_URS_2022_02/764214605"/>
    <hyperlink ref="F443" r:id="rId91" display="https://podminky.urs.cz/item/CS_URS_2022_02/764216604"/>
    <hyperlink ref="F448" r:id="rId92" display="https://podminky.urs.cz/item/CS_URS_2022_02/764218604"/>
    <hyperlink ref="F451" r:id="rId93" display="https://podminky.urs.cz/item/CS_URS_2022_02/764311606"/>
    <hyperlink ref="F454" r:id="rId94" display="https://podminky.urs.cz/item/CS_URS_2022_02/764314412"/>
    <hyperlink ref="F457" r:id="rId95" display="https://podminky.urs.cz/item/CS_URS_2022_02/764511602"/>
    <hyperlink ref="F459" r:id="rId96" display="https://podminky.urs.cz/item/CS_URS_2022_02/764511602"/>
    <hyperlink ref="F461" r:id="rId97" display="https://podminky.urs.cz/item/CS_URS_2022_02/764518621"/>
    <hyperlink ref="F463" r:id="rId98" display="https://podminky.urs.cz/item/CS_URS_2022_02/764518621"/>
    <hyperlink ref="F465" r:id="rId99" display="https://podminky.urs.cz/item/CS_URS_2022_02/998764103"/>
    <hyperlink ref="F468" r:id="rId100" display="https://podminky.urs.cz/item/CS_URS_2022_02/766622131"/>
    <hyperlink ref="F472" r:id="rId101" display="https://podminky.urs.cz/item/CS_URS_2022_02/766660731"/>
    <hyperlink ref="F475" r:id="rId102" display="https://podminky.urs.cz/item/CS_URS_2022_02/766694112"/>
    <hyperlink ref="F480" r:id="rId103" display="https://podminky.urs.cz/item/CS_URS_2022_02/998766103"/>
    <hyperlink ref="F483" r:id="rId104" display="https://podminky.urs.cz/item/CS_URS_2022_02/767165111"/>
    <hyperlink ref="F488" r:id="rId105" display="https://podminky.urs.cz/item/CS_URS_2022_02/767391113"/>
    <hyperlink ref="F490" r:id="rId106" display="https://podminky.urs.cz/item/CS_URS_2022_02/767640222"/>
    <hyperlink ref="F504" r:id="rId107" display="https://podminky.urs.cz/item/CS_URS_2022_02/767832102"/>
    <hyperlink ref="F507" r:id="rId108" display="https://podminky.urs.cz/item/CS_URS_2022_02/767832802"/>
    <hyperlink ref="F509" r:id="rId109" display="https://podminky.urs.cz/item/CS_URS_2022_02/767995111"/>
    <hyperlink ref="F514" r:id="rId110" display="https://podminky.urs.cz/item/CS_URS_2022_02/767995113"/>
    <hyperlink ref="F523" r:id="rId111" display="https://podminky.urs.cz/item/CS_URS_2022_02/767995114"/>
    <hyperlink ref="F530" r:id="rId112" display="https://podminky.urs.cz/item/CS_URS_2022_02/998767103"/>
    <hyperlink ref="F533" r:id="rId113" display="https://podminky.urs.cz/item/CS_URS_2022_02/771111011"/>
    <hyperlink ref="F535" r:id="rId114" display="https://podminky.urs.cz/item/CS_URS_2022_02/771121011"/>
    <hyperlink ref="F537" r:id="rId115" display="https://podminky.urs.cz/item/CS_URS_2022_02/771474111"/>
    <hyperlink ref="F542" r:id="rId116" display="https://podminky.urs.cz/item/CS_URS_2022_02/771573916"/>
    <hyperlink ref="F547" r:id="rId117" display="https://podminky.urs.cz/item/CS_URS_2022_02/771574154"/>
    <hyperlink ref="F551" r:id="rId118" display="https://podminky.urs.cz/item/CS_URS_2022_02/998771103"/>
    <hyperlink ref="F554" r:id="rId119" display="https://podminky.urs.cz/item/CS_URS_2022_02/783304100"/>
    <hyperlink ref="F559" r:id="rId120" display="https://podminky.urs.cz/item/CS_URS_2022_02/783317105"/>
    <hyperlink ref="F565" r:id="rId121" display="https://podminky.urs.cz/item/CS_URS_2022_02/783901453"/>
    <hyperlink ref="F568" r:id="rId122" display="https://podminky.urs.cz/item/CS_URS_2022_02/783932165"/>
    <hyperlink ref="F570" r:id="rId123" display="https://podminky.urs.cz/item/CS_URS_2022_02/783933161"/>
    <hyperlink ref="F572" r:id="rId124" display="https://podminky.urs.cz/item/CS_URS_2022_02/783937153"/>
    <hyperlink ref="F575" r:id="rId125" display="https://podminky.urs.cz/item/CS_URS_2022_02/784111011"/>
    <hyperlink ref="F581" r:id="rId126" display="https://podminky.urs.cz/item/CS_URS_2022_02/784171001"/>
    <hyperlink ref="F585" r:id="rId127" display="https://podminky.urs.cz/item/CS_URS_2022_02/784171101"/>
    <hyperlink ref="F589" r:id="rId128" display="https://podminky.urs.cz/item/CS_URS_2022_02/784181101"/>
    <hyperlink ref="F591" r:id="rId129" display="https://podminky.urs.cz/item/CS_URS_2022_02/784191007"/>
    <hyperlink ref="F593" r:id="rId130" display="https://podminky.urs.cz/item/CS_URS_2022_02/784211101"/>
    <hyperlink ref="F598" r:id="rId131" display="https://podminky.urs.cz/item/CS_URS_2022_02/784211141"/>
    <hyperlink ref="F601" r:id="rId132" display="https://podminky.urs.cz/item/CS_URS_2022_02/789327121"/>
    <hyperlink ref="F604" r:id="rId133" display="https://podminky.urs.cz/item/CS_URS_2022_02/789327137"/>
    <hyperlink ref="F608" r:id="rId134" display="https://podminky.urs.cz/item/CS_URS_2022_02/HZS1302"/>
    <hyperlink ref="F610" r:id="rId135" display="https://podminky.urs.cz/item/CS_URS_2022_02/HZS1342"/>
    <hyperlink ref="F612" r:id="rId136" display="https://podminky.urs.cz/item/CS_URS_2022_02/HZS2112"/>
    <hyperlink ref="F614" r:id="rId137" display="https://podminky.urs.cz/item/CS_URS_2022_02/HZS2132"/>
    <hyperlink ref="F616" r:id="rId138" display="https://podminky.urs.cz/item/CS_URS_2022_02/HZS2152"/>
    <hyperlink ref="F618" r:id="rId139" display="https://podminky.urs.cz/item/CS_URS_2022_02/HZS2312"/>
    <hyperlink ref="F620" r:id="rId140" display="https://podminky.urs.cz/item/CS_URS_2022_02/HZS2492"/>
    <hyperlink ref="F624" r:id="rId141" display="https://podminky.urs.cz/item/CS_URS_2022_02/042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87</v>
      </c>
    </row>
    <row r="4" s="1" customFormat="1" ht="24.96" customHeight="1">
      <c r="B4" s="21"/>
      <c r="D4" s="132" t="s">
        <v>98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Rekonstrukce výtahu v budově gymnázia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1241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32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33</v>
      </c>
      <c r="G12" s="40"/>
      <c r="H12" s="40"/>
      <c r="I12" s="134" t="s">
        <v>24</v>
      </c>
      <c r="J12" s="139" t="str">
        <f>'Rekapitulace stavby'!AN8</f>
        <v>13. 9. 2022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34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34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39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>Area Projekt s.r.o.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ROUND((SUM(BE82:BE137)),  2)</f>
        <v>0</v>
      </c>
      <c r="G33" s="40"/>
      <c r="H33" s="40"/>
      <c r="I33" s="150">
        <v>0.20999999999999999</v>
      </c>
      <c r="J33" s="149">
        <f>ROUND(((SUM(BE82:BE137))*I33),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ROUND((SUM(BF82:BF137)),  2)</f>
        <v>0</v>
      </c>
      <c r="G34" s="40"/>
      <c r="H34" s="40"/>
      <c r="I34" s="150">
        <v>0.14999999999999999</v>
      </c>
      <c r="J34" s="149">
        <f>ROUND(((SUM(BF82:BF137))*I34),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ROUND((SUM(BG82:BG137)),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ROUND((SUM(BH82:BH137)),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ROUND((SUM(BI82:BI137)),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výtahu v budově gymnázia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Silnoproud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 </v>
      </c>
      <c r="G52" s="42"/>
      <c r="H52" s="42"/>
      <c r="I52" s="33" t="s">
        <v>24</v>
      </c>
      <c r="J52" s="74" t="str">
        <f>IF(J12="","",J12)</f>
        <v>13. 9. 2022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33" t="s">
        <v>37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39</v>
      </c>
      <c r="J55" s="38" t="str">
        <f>E24</f>
        <v>Area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104</v>
      </c>
    </row>
    <row r="60" s="9" customFormat="1" ht="24.96" customHeight="1">
      <c r="A60" s="9"/>
      <c r="B60" s="167"/>
      <c r="C60" s="168"/>
      <c r="D60" s="169" t="s">
        <v>1242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1243</v>
      </c>
      <c r="E61" s="170"/>
      <c r="F61" s="170"/>
      <c r="G61" s="170"/>
      <c r="H61" s="170"/>
      <c r="I61" s="170"/>
      <c r="J61" s="171">
        <f>J109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3"/>
      <c r="C62" s="174"/>
      <c r="D62" s="175" t="s">
        <v>1244</v>
      </c>
      <c r="E62" s="176"/>
      <c r="F62" s="176"/>
      <c r="G62" s="176"/>
      <c r="H62" s="176"/>
      <c r="I62" s="176"/>
      <c r="J62" s="177">
        <f>J110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4" t="s">
        <v>132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3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Rekonstrukce výtahu v budově gymnázia</v>
      </c>
      <c r="F72" s="33"/>
      <c r="G72" s="33"/>
      <c r="H72" s="33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99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02 - Silnoproud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22</v>
      </c>
      <c r="D76" s="42"/>
      <c r="E76" s="42"/>
      <c r="F76" s="28" t="str">
        <f>F12</f>
        <v xml:space="preserve"> </v>
      </c>
      <c r="G76" s="42"/>
      <c r="H76" s="42"/>
      <c r="I76" s="33" t="s">
        <v>24</v>
      </c>
      <c r="J76" s="74" t="str">
        <f>IF(J12="","",J12)</f>
        <v>13. 9. 2022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3" t="s">
        <v>30</v>
      </c>
      <c r="D78" s="42"/>
      <c r="E78" s="42"/>
      <c r="F78" s="28" t="str">
        <f>E15</f>
        <v xml:space="preserve"> </v>
      </c>
      <c r="G78" s="42"/>
      <c r="H78" s="42"/>
      <c r="I78" s="33" t="s">
        <v>37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3" t="s">
        <v>35</v>
      </c>
      <c r="D79" s="42"/>
      <c r="E79" s="42"/>
      <c r="F79" s="28" t="str">
        <f>IF(E18="","",E18)</f>
        <v>Vyplň údaj</v>
      </c>
      <c r="G79" s="42"/>
      <c r="H79" s="42"/>
      <c r="I79" s="33" t="s">
        <v>39</v>
      </c>
      <c r="J79" s="38" t="str">
        <f>E24</f>
        <v>Area Projekt s.r.o.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133</v>
      </c>
      <c r="D81" s="182" t="s">
        <v>62</v>
      </c>
      <c r="E81" s="182" t="s">
        <v>58</v>
      </c>
      <c r="F81" s="182" t="s">
        <v>59</v>
      </c>
      <c r="G81" s="182" t="s">
        <v>134</v>
      </c>
      <c r="H81" s="182" t="s">
        <v>135</v>
      </c>
      <c r="I81" s="182" t="s">
        <v>136</v>
      </c>
      <c r="J81" s="182" t="s">
        <v>103</v>
      </c>
      <c r="K81" s="183" t="s">
        <v>137</v>
      </c>
      <c r="L81" s="184"/>
      <c r="M81" s="94" t="s">
        <v>32</v>
      </c>
      <c r="N81" s="95" t="s">
        <v>47</v>
      </c>
      <c r="O81" s="95" t="s">
        <v>138</v>
      </c>
      <c r="P81" s="95" t="s">
        <v>139</v>
      </c>
      <c r="Q81" s="95" t="s">
        <v>140</v>
      </c>
      <c r="R81" s="95" t="s">
        <v>141</v>
      </c>
      <c r="S81" s="95" t="s">
        <v>142</v>
      </c>
      <c r="T81" s="96" t="s">
        <v>143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144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P83+P109</f>
        <v>0</v>
      </c>
      <c r="Q82" s="98"/>
      <c r="R82" s="187">
        <f>R83+R109</f>
        <v>0</v>
      </c>
      <c r="S82" s="98"/>
      <c r="T82" s="188">
        <f>T83+T109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8" t="s">
        <v>76</v>
      </c>
      <c r="AU82" s="18" t="s">
        <v>104</v>
      </c>
      <c r="BK82" s="189">
        <f>BK83+BK109</f>
        <v>0</v>
      </c>
    </row>
    <row r="83" s="12" customFormat="1" ht="25.92" customHeight="1">
      <c r="A83" s="12"/>
      <c r="B83" s="190"/>
      <c r="C83" s="191"/>
      <c r="D83" s="192" t="s">
        <v>76</v>
      </c>
      <c r="E83" s="193" t="s">
        <v>1245</v>
      </c>
      <c r="F83" s="193" t="s">
        <v>1246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SUM(P84:P108)</f>
        <v>0</v>
      </c>
      <c r="Q83" s="198"/>
      <c r="R83" s="199">
        <f>SUM(R84:R108)</f>
        <v>0</v>
      </c>
      <c r="S83" s="198"/>
      <c r="T83" s="200">
        <f>SUM(T84:T108)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85</v>
      </c>
      <c r="AT83" s="202" t="s">
        <v>76</v>
      </c>
      <c r="AU83" s="202" t="s">
        <v>77</v>
      </c>
      <c r="AY83" s="201" t="s">
        <v>147</v>
      </c>
      <c r="BK83" s="203">
        <f>SUM(BK84:BK108)</f>
        <v>0</v>
      </c>
    </row>
    <row r="84" s="2" customFormat="1" ht="16.5" customHeight="1">
      <c r="A84" s="40"/>
      <c r="B84" s="41"/>
      <c r="C84" s="206" t="s">
        <v>85</v>
      </c>
      <c r="D84" s="206" t="s">
        <v>149</v>
      </c>
      <c r="E84" s="207" t="s">
        <v>1247</v>
      </c>
      <c r="F84" s="208" t="s">
        <v>1248</v>
      </c>
      <c r="G84" s="209" t="s">
        <v>253</v>
      </c>
      <c r="H84" s="210">
        <v>1</v>
      </c>
      <c r="I84" s="211"/>
      <c r="J84" s="212">
        <f>ROUND(I84*H84,2)</f>
        <v>0</v>
      </c>
      <c r="K84" s="208" t="s">
        <v>32</v>
      </c>
      <c r="L84" s="46"/>
      <c r="M84" s="213" t="s">
        <v>32</v>
      </c>
      <c r="N84" s="214" t="s">
        <v>48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154</v>
      </c>
      <c r="AT84" s="217" t="s">
        <v>149</v>
      </c>
      <c r="AU84" s="217" t="s">
        <v>85</v>
      </c>
      <c r="AY84" s="18" t="s">
        <v>147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8" t="s">
        <v>85</v>
      </c>
      <c r="BK84" s="218">
        <f>ROUND(I84*H84,2)</f>
        <v>0</v>
      </c>
      <c r="BL84" s="18" t="s">
        <v>154</v>
      </c>
      <c r="BM84" s="217" t="s">
        <v>87</v>
      </c>
    </row>
    <row r="85" s="2" customFormat="1">
      <c r="A85" s="40"/>
      <c r="B85" s="41"/>
      <c r="C85" s="42"/>
      <c r="D85" s="226" t="s">
        <v>265</v>
      </c>
      <c r="E85" s="42"/>
      <c r="F85" s="257" t="s">
        <v>1249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8" t="s">
        <v>265</v>
      </c>
      <c r="AU85" s="18" t="s">
        <v>85</v>
      </c>
    </row>
    <row r="86" s="2" customFormat="1" ht="33" customHeight="1">
      <c r="A86" s="40"/>
      <c r="B86" s="41"/>
      <c r="C86" s="206" t="s">
        <v>87</v>
      </c>
      <c r="D86" s="206" t="s">
        <v>149</v>
      </c>
      <c r="E86" s="207" t="s">
        <v>1250</v>
      </c>
      <c r="F86" s="208" t="s">
        <v>1251</v>
      </c>
      <c r="G86" s="209" t="s">
        <v>253</v>
      </c>
      <c r="H86" s="210">
        <v>1</v>
      </c>
      <c r="I86" s="211"/>
      <c r="J86" s="212">
        <f>ROUND(I86*H86,2)</f>
        <v>0</v>
      </c>
      <c r="K86" s="208" t="s">
        <v>32</v>
      </c>
      <c r="L86" s="46"/>
      <c r="M86" s="213" t="s">
        <v>32</v>
      </c>
      <c r="N86" s="214" t="s">
        <v>48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154</v>
      </c>
      <c r="AT86" s="217" t="s">
        <v>149</v>
      </c>
      <c r="AU86" s="217" t="s">
        <v>85</v>
      </c>
      <c r="AY86" s="18" t="s">
        <v>147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8" t="s">
        <v>85</v>
      </c>
      <c r="BK86" s="218">
        <f>ROUND(I86*H86,2)</f>
        <v>0</v>
      </c>
      <c r="BL86" s="18" t="s">
        <v>154</v>
      </c>
      <c r="BM86" s="217" t="s">
        <v>154</v>
      </c>
    </row>
    <row r="87" s="2" customFormat="1">
      <c r="A87" s="40"/>
      <c r="B87" s="41"/>
      <c r="C87" s="42"/>
      <c r="D87" s="226" t="s">
        <v>265</v>
      </c>
      <c r="E87" s="42"/>
      <c r="F87" s="257" t="s">
        <v>1249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8" t="s">
        <v>265</v>
      </c>
      <c r="AU87" s="18" t="s">
        <v>85</v>
      </c>
    </row>
    <row r="88" s="2" customFormat="1" ht="24.15" customHeight="1">
      <c r="A88" s="40"/>
      <c r="B88" s="41"/>
      <c r="C88" s="206" t="s">
        <v>167</v>
      </c>
      <c r="D88" s="206" t="s">
        <v>149</v>
      </c>
      <c r="E88" s="207" t="s">
        <v>1252</v>
      </c>
      <c r="F88" s="208" t="s">
        <v>1253</v>
      </c>
      <c r="G88" s="209" t="s">
        <v>253</v>
      </c>
      <c r="H88" s="210">
        <v>6</v>
      </c>
      <c r="I88" s="211"/>
      <c r="J88" s="212">
        <f>ROUND(I88*H88,2)</f>
        <v>0</v>
      </c>
      <c r="K88" s="208" t="s">
        <v>32</v>
      </c>
      <c r="L88" s="46"/>
      <c r="M88" s="213" t="s">
        <v>32</v>
      </c>
      <c r="N88" s="214" t="s">
        <v>48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154</v>
      </c>
      <c r="AT88" s="217" t="s">
        <v>149</v>
      </c>
      <c r="AU88" s="217" t="s">
        <v>85</v>
      </c>
      <c r="AY88" s="18" t="s">
        <v>147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85</v>
      </c>
      <c r="BK88" s="218">
        <f>ROUND(I88*H88,2)</f>
        <v>0</v>
      </c>
      <c r="BL88" s="18" t="s">
        <v>154</v>
      </c>
      <c r="BM88" s="217" t="s">
        <v>186</v>
      </c>
    </row>
    <row r="89" s="2" customFormat="1">
      <c r="A89" s="40"/>
      <c r="B89" s="41"/>
      <c r="C89" s="42"/>
      <c r="D89" s="226" t="s">
        <v>265</v>
      </c>
      <c r="E89" s="42"/>
      <c r="F89" s="257" t="s">
        <v>1249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8" t="s">
        <v>265</v>
      </c>
      <c r="AU89" s="18" t="s">
        <v>85</v>
      </c>
    </row>
    <row r="90" s="2" customFormat="1" ht="21.75" customHeight="1">
      <c r="A90" s="40"/>
      <c r="B90" s="41"/>
      <c r="C90" s="206" t="s">
        <v>154</v>
      </c>
      <c r="D90" s="206" t="s">
        <v>149</v>
      </c>
      <c r="E90" s="207" t="s">
        <v>1254</v>
      </c>
      <c r="F90" s="208" t="s">
        <v>1255</v>
      </c>
      <c r="G90" s="209" t="s">
        <v>253</v>
      </c>
      <c r="H90" s="210">
        <v>1</v>
      </c>
      <c r="I90" s="211"/>
      <c r="J90" s="212">
        <f>ROUND(I90*H90,2)</f>
        <v>0</v>
      </c>
      <c r="K90" s="208" t="s">
        <v>32</v>
      </c>
      <c r="L90" s="46"/>
      <c r="M90" s="213" t="s">
        <v>32</v>
      </c>
      <c r="N90" s="214" t="s">
        <v>48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154</v>
      </c>
      <c r="AT90" s="217" t="s">
        <v>149</v>
      </c>
      <c r="AU90" s="217" t="s">
        <v>85</v>
      </c>
      <c r="AY90" s="18" t="s">
        <v>147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85</v>
      </c>
      <c r="BK90" s="218">
        <f>ROUND(I90*H90,2)</f>
        <v>0</v>
      </c>
      <c r="BL90" s="18" t="s">
        <v>154</v>
      </c>
      <c r="BM90" s="217" t="s">
        <v>200</v>
      </c>
    </row>
    <row r="91" s="2" customFormat="1">
      <c r="A91" s="40"/>
      <c r="B91" s="41"/>
      <c r="C91" s="42"/>
      <c r="D91" s="226" t="s">
        <v>265</v>
      </c>
      <c r="E91" s="42"/>
      <c r="F91" s="257" t="s">
        <v>1256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8" t="s">
        <v>265</v>
      </c>
      <c r="AU91" s="18" t="s">
        <v>85</v>
      </c>
    </row>
    <row r="92" s="2" customFormat="1" ht="24.15" customHeight="1">
      <c r="A92" s="40"/>
      <c r="B92" s="41"/>
      <c r="C92" s="206" t="s">
        <v>180</v>
      </c>
      <c r="D92" s="206" t="s">
        <v>149</v>
      </c>
      <c r="E92" s="207" t="s">
        <v>1257</v>
      </c>
      <c r="F92" s="208" t="s">
        <v>1258</v>
      </c>
      <c r="G92" s="209" t="s">
        <v>253</v>
      </c>
      <c r="H92" s="210">
        <v>1</v>
      </c>
      <c r="I92" s="211"/>
      <c r="J92" s="212">
        <f>ROUND(I92*H92,2)</f>
        <v>0</v>
      </c>
      <c r="K92" s="208" t="s">
        <v>32</v>
      </c>
      <c r="L92" s="46"/>
      <c r="M92" s="213" t="s">
        <v>32</v>
      </c>
      <c r="N92" s="214" t="s">
        <v>48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154</v>
      </c>
      <c r="AT92" s="217" t="s">
        <v>149</v>
      </c>
      <c r="AU92" s="217" t="s">
        <v>85</v>
      </c>
      <c r="AY92" s="18" t="s">
        <v>147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85</v>
      </c>
      <c r="BK92" s="218">
        <f>ROUND(I92*H92,2)</f>
        <v>0</v>
      </c>
      <c r="BL92" s="18" t="s">
        <v>154</v>
      </c>
      <c r="BM92" s="217" t="s">
        <v>212</v>
      </c>
    </row>
    <row r="93" s="2" customFormat="1" ht="24.15" customHeight="1">
      <c r="A93" s="40"/>
      <c r="B93" s="41"/>
      <c r="C93" s="206" t="s">
        <v>186</v>
      </c>
      <c r="D93" s="206" t="s">
        <v>149</v>
      </c>
      <c r="E93" s="207" t="s">
        <v>1259</v>
      </c>
      <c r="F93" s="208" t="s">
        <v>1260</v>
      </c>
      <c r="G93" s="209" t="s">
        <v>253</v>
      </c>
      <c r="H93" s="210">
        <v>1</v>
      </c>
      <c r="I93" s="211"/>
      <c r="J93" s="212">
        <f>ROUND(I93*H93,2)</f>
        <v>0</v>
      </c>
      <c r="K93" s="208" t="s">
        <v>32</v>
      </c>
      <c r="L93" s="46"/>
      <c r="M93" s="213" t="s">
        <v>32</v>
      </c>
      <c r="N93" s="214" t="s">
        <v>48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154</v>
      </c>
      <c r="AT93" s="217" t="s">
        <v>149</v>
      </c>
      <c r="AU93" s="217" t="s">
        <v>85</v>
      </c>
      <c r="AY93" s="18" t="s">
        <v>147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85</v>
      </c>
      <c r="BK93" s="218">
        <f>ROUND(I93*H93,2)</f>
        <v>0</v>
      </c>
      <c r="BL93" s="18" t="s">
        <v>154</v>
      </c>
      <c r="BM93" s="217" t="s">
        <v>224</v>
      </c>
    </row>
    <row r="94" s="2" customFormat="1">
      <c r="A94" s="40"/>
      <c r="B94" s="41"/>
      <c r="C94" s="42"/>
      <c r="D94" s="226" t="s">
        <v>265</v>
      </c>
      <c r="E94" s="42"/>
      <c r="F94" s="257" t="s">
        <v>1261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8" t="s">
        <v>265</v>
      </c>
      <c r="AU94" s="18" t="s">
        <v>85</v>
      </c>
    </row>
    <row r="95" s="2" customFormat="1" ht="37.8" customHeight="1">
      <c r="A95" s="40"/>
      <c r="B95" s="41"/>
      <c r="C95" s="206" t="s">
        <v>192</v>
      </c>
      <c r="D95" s="206" t="s">
        <v>149</v>
      </c>
      <c r="E95" s="207" t="s">
        <v>1262</v>
      </c>
      <c r="F95" s="208" t="s">
        <v>1263</v>
      </c>
      <c r="G95" s="209" t="s">
        <v>253</v>
      </c>
      <c r="H95" s="210">
        <v>3</v>
      </c>
      <c r="I95" s="211"/>
      <c r="J95" s="212">
        <f>ROUND(I95*H95,2)</f>
        <v>0</v>
      </c>
      <c r="K95" s="208" t="s">
        <v>32</v>
      </c>
      <c r="L95" s="46"/>
      <c r="M95" s="213" t="s">
        <v>32</v>
      </c>
      <c r="N95" s="214" t="s">
        <v>48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154</v>
      </c>
      <c r="AT95" s="217" t="s">
        <v>149</v>
      </c>
      <c r="AU95" s="217" t="s">
        <v>85</v>
      </c>
      <c r="AY95" s="18" t="s">
        <v>147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85</v>
      </c>
      <c r="BK95" s="218">
        <f>ROUND(I95*H95,2)</f>
        <v>0</v>
      </c>
      <c r="BL95" s="18" t="s">
        <v>154</v>
      </c>
      <c r="BM95" s="217" t="s">
        <v>236</v>
      </c>
    </row>
    <row r="96" s="2" customFormat="1">
      <c r="A96" s="40"/>
      <c r="B96" s="41"/>
      <c r="C96" s="42"/>
      <c r="D96" s="226" t="s">
        <v>265</v>
      </c>
      <c r="E96" s="42"/>
      <c r="F96" s="257" t="s">
        <v>1264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8" t="s">
        <v>265</v>
      </c>
      <c r="AU96" s="18" t="s">
        <v>85</v>
      </c>
    </row>
    <row r="97" s="2" customFormat="1" ht="37.8" customHeight="1">
      <c r="A97" s="40"/>
      <c r="B97" s="41"/>
      <c r="C97" s="206" t="s">
        <v>200</v>
      </c>
      <c r="D97" s="206" t="s">
        <v>149</v>
      </c>
      <c r="E97" s="207" t="s">
        <v>1265</v>
      </c>
      <c r="F97" s="208" t="s">
        <v>1266</v>
      </c>
      <c r="G97" s="209" t="s">
        <v>253</v>
      </c>
      <c r="H97" s="210">
        <v>10</v>
      </c>
      <c r="I97" s="211"/>
      <c r="J97" s="212">
        <f>ROUND(I97*H97,2)</f>
        <v>0</v>
      </c>
      <c r="K97" s="208" t="s">
        <v>32</v>
      </c>
      <c r="L97" s="46"/>
      <c r="M97" s="213" t="s">
        <v>32</v>
      </c>
      <c r="N97" s="214" t="s">
        <v>48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154</v>
      </c>
      <c r="AT97" s="217" t="s">
        <v>149</v>
      </c>
      <c r="AU97" s="217" t="s">
        <v>85</v>
      </c>
      <c r="AY97" s="18" t="s">
        <v>147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85</v>
      </c>
      <c r="BK97" s="218">
        <f>ROUND(I97*H97,2)</f>
        <v>0</v>
      </c>
      <c r="BL97" s="18" t="s">
        <v>154</v>
      </c>
      <c r="BM97" s="217" t="s">
        <v>245</v>
      </c>
    </row>
    <row r="98" s="2" customFormat="1">
      <c r="A98" s="40"/>
      <c r="B98" s="41"/>
      <c r="C98" s="42"/>
      <c r="D98" s="226" t="s">
        <v>265</v>
      </c>
      <c r="E98" s="42"/>
      <c r="F98" s="257" t="s">
        <v>1264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265</v>
      </c>
      <c r="AU98" s="18" t="s">
        <v>85</v>
      </c>
    </row>
    <row r="99" s="2" customFormat="1" ht="24.15" customHeight="1">
      <c r="A99" s="40"/>
      <c r="B99" s="41"/>
      <c r="C99" s="206" t="s">
        <v>206</v>
      </c>
      <c r="D99" s="206" t="s">
        <v>149</v>
      </c>
      <c r="E99" s="207" t="s">
        <v>1267</v>
      </c>
      <c r="F99" s="208" t="s">
        <v>1268</v>
      </c>
      <c r="G99" s="209" t="s">
        <v>253</v>
      </c>
      <c r="H99" s="210">
        <v>5</v>
      </c>
      <c r="I99" s="211"/>
      <c r="J99" s="212">
        <f>ROUND(I99*H99,2)</f>
        <v>0</v>
      </c>
      <c r="K99" s="208" t="s">
        <v>32</v>
      </c>
      <c r="L99" s="46"/>
      <c r="M99" s="213" t="s">
        <v>32</v>
      </c>
      <c r="N99" s="214" t="s">
        <v>48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154</v>
      </c>
      <c r="AT99" s="217" t="s">
        <v>149</v>
      </c>
      <c r="AU99" s="217" t="s">
        <v>85</v>
      </c>
      <c r="AY99" s="18" t="s">
        <v>147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85</v>
      </c>
      <c r="BK99" s="218">
        <f>ROUND(I99*H99,2)</f>
        <v>0</v>
      </c>
      <c r="BL99" s="18" t="s">
        <v>154</v>
      </c>
      <c r="BM99" s="217" t="s">
        <v>255</v>
      </c>
    </row>
    <row r="100" s="2" customFormat="1">
      <c r="A100" s="40"/>
      <c r="B100" s="41"/>
      <c r="C100" s="42"/>
      <c r="D100" s="226" t="s">
        <v>265</v>
      </c>
      <c r="E100" s="42"/>
      <c r="F100" s="257" t="s">
        <v>1264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265</v>
      </c>
      <c r="AU100" s="18" t="s">
        <v>85</v>
      </c>
    </row>
    <row r="101" s="2" customFormat="1" ht="24.15" customHeight="1">
      <c r="A101" s="40"/>
      <c r="B101" s="41"/>
      <c r="C101" s="206" t="s">
        <v>212</v>
      </c>
      <c r="D101" s="206" t="s">
        <v>149</v>
      </c>
      <c r="E101" s="207" t="s">
        <v>1269</v>
      </c>
      <c r="F101" s="208" t="s">
        <v>1270</v>
      </c>
      <c r="G101" s="209" t="s">
        <v>354</v>
      </c>
      <c r="H101" s="210">
        <v>47</v>
      </c>
      <c r="I101" s="211"/>
      <c r="J101" s="212">
        <f>ROUND(I101*H101,2)</f>
        <v>0</v>
      </c>
      <c r="K101" s="208" t="s">
        <v>32</v>
      </c>
      <c r="L101" s="46"/>
      <c r="M101" s="213" t="s">
        <v>32</v>
      </c>
      <c r="N101" s="214" t="s">
        <v>48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154</v>
      </c>
      <c r="AT101" s="217" t="s">
        <v>149</v>
      </c>
      <c r="AU101" s="217" t="s">
        <v>85</v>
      </c>
      <c r="AY101" s="18" t="s">
        <v>147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85</v>
      </c>
      <c r="BK101" s="218">
        <f>ROUND(I101*H101,2)</f>
        <v>0</v>
      </c>
      <c r="BL101" s="18" t="s">
        <v>154</v>
      </c>
      <c r="BM101" s="217" t="s">
        <v>268</v>
      </c>
    </row>
    <row r="102" s="2" customFormat="1">
      <c r="A102" s="40"/>
      <c r="B102" s="41"/>
      <c r="C102" s="42"/>
      <c r="D102" s="226" t="s">
        <v>265</v>
      </c>
      <c r="E102" s="42"/>
      <c r="F102" s="257" t="s">
        <v>1256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265</v>
      </c>
      <c r="AU102" s="18" t="s">
        <v>85</v>
      </c>
    </row>
    <row r="103" s="2" customFormat="1" ht="24.15" customHeight="1">
      <c r="A103" s="40"/>
      <c r="B103" s="41"/>
      <c r="C103" s="206" t="s">
        <v>218</v>
      </c>
      <c r="D103" s="206" t="s">
        <v>149</v>
      </c>
      <c r="E103" s="207" t="s">
        <v>1271</v>
      </c>
      <c r="F103" s="208" t="s">
        <v>1272</v>
      </c>
      <c r="G103" s="209" t="s">
        <v>354</v>
      </c>
      <c r="H103" s="210">
        <v>18</v>
      </c>
      <c r="I103" s="211"/>
      <c r="J103" s="212">
        <f>ROUND(I103*H103,2)</f>
        <v>0</v>
      </c>
      <c r="K103" s="208" t="s">
        <v>32</v>
      </c>
      <c r="L103" s="46"/>
      <c r="M103" s="213" t="s">
        <v>32</v>
      </c>
      <c r="N103" s="214" t="s">
        <v>48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154</v>
      </c>
      <c r="AT103" s="217" t="s">
        <v>149</v>
      </c>
      <c r="AU103" s="217" t="s">
        <v>85</v>
      </c>
      <c r="AY103" s="18" t="s">
        <v>147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85</v>
      </c>
      <c r="BK103" s="218">
        <f>ROUND(I103*H103,2)</f>
        <v>0</v>
      </c>
      <c r="BL103" s="18" t="s">
        <v>154</v>
      </c>
      <c r="BM103" s="217" t="s">
        <v>281</v>
      </c>
    </row>
    <row r="104" s="2" customFormat="1">
      <c r="A104" s="40"/>
      <c r="B104" s="41"/>
      <c r="C104" s="42"/>
      <c r="D104" s="226" t="s">
        <v>265</v>
      </c>
      <c r="E104" s="42"/>
      <c r="F104" s="257" t="s">
        <v>1256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265</v>
      </c>
      <c r="AU104" s="18" t="s">
        <v>85</v>
      </c>
    </row>
    <row r="105" s="2" customFormat="1" ht="37.8" customHeight="1">
      <c r="A105" s="40"/>
      <c r="B105" s="41"/>
      <c r="C105" s="206" t="s">
        <v>224</v>
      </c>
      <c r="D105" s="206" t="s">
        <v>149</v>
      </c>
      <c r="E105" s="207" t="s">
        <v>1273</v>
      </c>
      <c r="F105" s="208" t="s">
        <v>1274</v>
      </c>
      <c r="G105" s="209" t="s">
        <v>253</v>
      </c>
      <c r="H105" s="210">
        <v>2</v>
      </c>
      <c r="I105" s="211"/>
      <c r="J105" s="212">
        <f>ROUND(I105*H105,2)</f>
        <v>0</v>
      </c>
      <c r="K105" s="208" t="s">
        <v>32</v>
      </c>
      <c r="L105" s="46"/>
      <c r="M105" s="213" t="s">
        <v>32</v>
      </c>
      <c r="N105" s="214" t="s">
        <v>48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154</v>
      </c>
      <c r="AT105" s="217" t="s">
        <v>149</v>
      </c>
      <c r="AU105" s="217" t="s">
        <v>85</v>
      </c>
      <c r="AY105" s="18" t="s">
        <v>147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85</v>
      </c>
      <c r="BK105" s="218">
        <f>ROUND(I105*H105,2)</f>
        <v>0</v>
      </c>
      <c r="BL105" s="18" t="s">
        <v>154</v>
      </c>
      <c r="BM105" s="217" t="s">
        <v>292</v>
      </c>
    </row>
    <row r="106" s="2" customFormat="1">
      <c r="A106" s="40"/>
      <c r="B106" s="41"/>
      <c r="C106" s="42"/>
      <c r="D106" s="226" t="s">
        <v>265</v>
      </c>
      <c r="E106" s="42"/>
      <c r="F106" s="257" t="s">
        <v>1256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265</v>
      </c>
      <c r="AU106" s="18" t="s">
        <v>85</v>
      </c>
    </row>
    <row r="107" s="2" customFormat="1" ht="24.15" customHeight="1">
      <c r="A107" s="40"/>
      <c r="B107" s="41"/>
      <c r="C107" s="206" t="s">
        <v>231</v>
      </c>
      <c r="D107" s="206" t="s">
        <v>149</v>
      </c>
      <c r="E107" s="207" t="s">
        <v>1275</v>
      </c>
      <c r="F107" s="208" t="s">
        <v>1276</v>
      </c>
      <c r="G107" s="209" t="s">
        <v>253</v>
      </c>
      <c r="H107" s="210">
        <v>1</v>
      </c>
      <c r="I107" s="211"/>
      <c r="J107" s="212">
        <f>ROUND(I107*H107,2)</f>
        <v>0</v>
      </c>
      <c r="K107" s="208" t="s">
        <v>32</v>
      </c>
      <c r="L107" s="46"/>
      <c r="M107" s="213" t="s">
        <v>32</v>
      </c>
      <c r="N107" s="214" t="s">
        <v>48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154</v>
      </c>
      <c r="AT107" s="217" t="s">
        <v>149</v>
      </c>
      <c r="AU107" s="217" t="s">
        <v>85</v>
      </c>
      <c r="AY107" s="18" t="s">
        <v>147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85</v>
      </c>
      <c r="BK107" s="218">
        <f>ROUND(I107*H107,2)</f>
        <v>0</v>
      </c>
      <c r="BL107" s="18" t="s">
        <v>154</v>
      </c>
      <c r="BM107" s="217" t="s">
        <v>303</v>
      </c>
    </row>
    <row r="108" s="2" customFormat="1">
      <c r="A108" s="40"/>
      <c r="B108" s="41"/>
      <c r="C108" s="42"/>
      <c r="D108" s="226" t="s">
        <v>265</v>
      </c>
      <c r="E108" s="42"/>
      <c r="F108" s="257" t="s">
        <v>1256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265</v>
      </c>
      <c r="AU108" s="18" t="s">
        <v>85</v>
      </c>
    </row>
    <row r="109" s="12" customFormat="1" ht="25.92" customHeight="1">
      <c r="A109" s="12"/>
      <c r="B109" s="190"/>
      <c r="C109" s="191"/>
      <c r="D109" s="192" t="s">
        <v>76</v>
      </c>
      <c r="E109" s="193" t="s">
        <v>541</v>
      </c>
      <c r="F109" s="193" t="s">
        <v>541</v>
      </c>
      <c r="G109" s="191"/>
      <c r="H109" s="191"/>
      <c r="I109" s="194"/>
      <c r="J109" s="195">
        <f>BK109</f>
        <v>0</v>
      </c>
      <c r="K109" s="191"/>
      <c r="L109" s="196"/>
      <c r="M109" s="197"/>
      <c r="N109" s="198"/>
      <c r="O109" s="198"/>
      <c r="P109" s="199">
        <f>P110</f>
        <v>0</v>
      </c>
      <c r="Q109" s="198"/>
      <c r="R109" s="199">
        <f>R110</f>
        <v>0</v>
      </c>
      <c r="S109" s="198"/>
      <c r="T109" s="200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87</v>
      </c>
      <c r="AT109" s="202" t="s">
        <v>76</v>
      </c>
      <c r="AU109" s="202" t="s">
        <v>77</v>
      </c>
      <c r="AY109" s="201" t="s">
        <v>147</v>
      </c>
      <c r="BK109" s="203">
        <f>BK110</f>
        <v>0</v>
      </c>
    </row>
    <row r="110" s="12" customFormat="1" ht="22.8" customHeight="1">
      <c r="A110" s="12"/>
      <c r="B110" s="190"/>
      <c r="C110" s="191"/>
      <c r="D110" s="192" t="s">
        <v>76</v>
      </c>
      <c r="E110" s="204" t="s">
        <v>1277</v>
      </c>
      <c r="F110" s="204" t="s">
        <v>1278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SUM(P111:P137)</f>
        <v>0</v>
      </c>
      <c r="Q110" s="198"/>
      <c r="R110" s="199">
        <f>SUM(R111:R137)</f>
        <v>0</v>
      </c>
      <c r="S110" s="198"/>
      <c r="T110" s="200">
        <f>SUM(T111:T137)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87</v>
      </c>
      <c r="AT110" s="202" t="s">
        <v>76</v>
      </c>
      <c r="AU110" s="202" t="s">
        <v>85</v>
      </c>
      <c r="AY110" s="201" t="s">
        <v>147</v>
      </c>
      <c r="BK110" s="203">
        <f>SUM(BK111:BK137)</f>
        <v>0</v>
      </c>
    </row>
    <row r="111" s="2" customFormat="1" ht="44.25" customHeight="1">
      <c r="A111" s="40"/>
      <c r="B111" s="41"/>
      <c r="C111" s="206" t="s">
        <v>236</v>
      </c>
      <c r="D111" s="206" t="s">
        <v>149</v>
      </c>
      <c r="E111" s="207" t="s">
        <v>1279</v>
      </c>
      <c r="F111" s="208" t="s">
        <v>1280</v>
      </c>
      <c r="G111" s="209" t="s">
        <v>253</v>
      </c>
      <c r="H111" s="210">
        <v>1</v>
      </c>
      <c r="I111" s="211"/>
      <c r="J111" s="212">
        <f>ROUND(I111*H111,2)</f>
        <v>0</v>
      </c>
      <c r="K111" s="208" t="s">
        <v>32</v>
      </c>
      <c r="L111" s="46"/>
      <c r="M111" s="213" t="s">
        <v>32</v>
      </c>
      <c r="N111" s="214" t="s">
        <v>48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154</v>
      </c>
      <c r="AT111" s="217" t="s">
        <v>149</v>
      </c>
      <c r="AU111" s="217" t="s">
        <v>87</v>
      </c>
      <c r="AY111" s="18" t="s">
        <v>147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85</v>
      </c>
      <c r="BK111" s="218">
        <f>ROUND(I111*H111,2)</f>
        <v>0</v>
      </c>
      <c r="BL111" s="18" t="s">
        <v>154</v>
      </c>
      <c r="BM111" s="217" t="s">
        <v>1281</v>
      </c>
    </row>
    <row r="112" s="2" customFormat="1">
      <c r="A112" s="40"/>
      <c r="B112" s="41"/>
      <c r="C112" s="42"/>
      <c r="D112" s="226" t="s">
        <v>265</v>
      </c>
      <c r="E112" s="42"/>
      <c r="F112" s="257" t="s">
        <v>1282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265</v>
      </c>
      <c r="AU112" s="18" t="s">
        <v>87</v>
      </c>
    </row>
    <row r="113" s="2" customFormat="1" ht="16.5" customHeight="1">
      <c r="A113" s="40"/>
      <c r="B113" s="41"/>
      <c r="C113" s="206" t="s">
        <v>8</v>
      </c>
      <c r="D113" s="206" t="s">
        <v>149</v>
      </c>
      <c r="E113" s="207" t="s">
        <v>1283</v>
      </c>
      <c r="F113" s="208" t="s">
        <v>1284</v>
      </c>
      <c r="G113" s="209" t="s">
        <v>1285</v>
      </c>
      <c r="H113" s="210">
        <v>1</v>
      </c>
      <c r="I113" s="211"/>
      <c r="J113" s="212">
        <f>ROUND(I113*H113,2)</f>
        <v>0</v>
      </c>
      <c r="K113" s="208" t="s">
        <v>32</v>
      </c>
      <c r="L113" s="46"/>
      <c r="M113" s="213" t="s">
        <v>32</v>
      </c>
      <c r="N113" s="214" t="s">
        <v>48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154</v>
      </c>
      <c r="AT113" s="217" t="s">
        <v>149</v>
      </c>
      <c r="AU113" s="217" t="s">
        <v>87</v>
      </c>
      <c r="AY113" s="18" t="s">
        <v>147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85</v>
      </c>
      <c r="BK113" s="218">
        <f>ROUND(I113*H113,2)</f>
        <v>0</v>
      </c>
      <c r="BL113" s="18" t="s">
        <v>154</v>
      </c>
      <c r="BM113" s="217" t="s">
        <v>1286</v>
      </c>
    </row>
    <row r="114" s="2" customFormat="1">
      <c r="A114" s="40"/>
      <c r="B114" s="41"/>
      <c r="C114" s="42"/>
      <c r="D114" s="226" t="s">
        <v>265</v>
      </c>
      <c r="E114" s="42"/>
      <c r="F114" s="257" t="s">
        <v>1287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265</v>
      </c>
      <c r="AU114" s="18" t="s">
        <v>87</v>
      </c>
    </row>
    <row r="115" s="2" customFormat="1" ht="16.5" customHeight="1">
      <c r="A115" s="40"/>
      <c r="B115" s="41"/>
      <c r="C115" s="206" t="s">
        <v>245</v>
      </c>
      <c r="D115" s="206" t="s">
        <v>149</v>
      </c>
      <c r="E115" s="207" t="s">
        <v>1288</v>
      </c>
      <c r="F115" s="208" t="s">
        <v>1289</v>
      </c>
      <c r="G115" s="209" t="s">
        <v>1285</v>
      </c>
      <c r="H115" s="210">
        <v>1</v>
      </c>
      <c r="I115" s="211"/>
      <c r="J115" s="212">
        <f>ROUND(I115*H115,2)</f>
        <v>0</v>
      </c>
      <c r="K115" s="208" t="s">
        <v>32</v>
      </c>
      <c r="L115" s="46"/>
      <c r="M115" s="213" t="s">
        <v>32</v>
      </c>
      <c r="N115" s="214" t="s">
        <v>48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154</v>
      </c>
      <c r="AT115" s="217" t="s">
        <v>149</v>
      </c>
      <c r="AU115" s="217" t="s">
        <v>87</v>
      </c>
      <c r="AY115" s="18" t="s">
        <v>147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85</v>
      </c>
      <c r="BK115" s="218">
        <f>ROUND(I115*H115,2)</f>
        <v>0</v>
      </c>
      <c r="BL115" s="18" t="s">
        <v>154</v>
      </c>
      <c r="BM115" s="217" t="s">
        <v>1290</v>
      </c>
    </row>
    <row r="116" s="2" customFormat="1">
      <c r="A116" s="40"/>
      <c r="B116" s="41"/>
      <c r="C116" s="42"/>
      <c r="D116" s="226" t="s">
        <v>265</v>
      </c>
      <c r="E116" s="42"/>
      <c r="F116" s="257" t="s">
        <v>1291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265</v>
      </c>
      <c r="AU116" s="18" t="s">
        <v>87</v>
      </c>
    </row>
    <row r="117" s="2" customFormat="1" ht="16.5" customHeight="1">
      <c r="A117" s="40"/>
      <c r="B117" s="41"/>
      <c r="C117" s="206" t="s">
        <v>250</v>
      </c>
      <c r="D117" s="206" t="s">
        <v>149</v>
      </c>
      <c r="E117" s="207" t="s">
        <v>1292</v>
      </c>
      <c r="F117" s="208" t="s">
        <v>1293</v>
      </c>
      <c r="G117" s="209" t="s">
        <v>253</v>
      </c>
      <c r="H117" s="210">
        <v>1</v>
      </c>
      <c r="I117" s="211"/>
      <c r="J117" s="212">
        <f>ROUND(I117*H117,2)</f>
        <v>0</v>
      </c>
      <c r="K117" s="208" t="s">
        <v>32</v>
      </c>
      <c r="L117" s="46"/>
      <c r="M117" s="213" t="s">
        <v>32</v>
      </c>
      <c r="N117" s="214" t="s">
        <v>48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154</v>
      </c>
      <c r="AT117" s="217" t="s">
        <v>149</v>
      </c>
      <c r="AU117" s="217" t="s">
        <v>87</v>
      </c>
      <c r="AY117" s="18" t="s">
        <v>147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85</v>
      </c>
      <c r="BK117" s="218">
        <f>ROUND(I117*H117,2)</f>
        <v>0</v>
      </c>
      <c r="BL117" s="18" t="s">
        <v>154</v>
      </c>
      <c r="BM117" s="217" t="s">
        <v>1294</v>
      </c>
    </row>
    <row r="118" s="2" customFormat="1" ht="44.25" customHeight="1">
      <c r="A118" s="40"/>
      <c r="B118" s="41"/>
      <c r="C118" s="206" t="s">
        <v>255</v>
      </c>
      <c r="D118" s="206" t="s">
        <v>149</v>
      </c>
      <c r="E118" s="207" t="s">
        <v>1295</v>
      </c>
      <c r="F118" s="208" t="s">
        <v>1296</v>
      </c>
      <c r="G118" s="209" t="s">
        <v>253</v>
      </c>
      <c r="H118" s="210">
        <v>1</v>
      </c>
      <c r="I118" s="211"/>
      <c r="J118" s="212">
        <f>ROUND(I118*H118,2)</f>
        <v>0</v>
      </c>
      <c r="K118" s="208" t="s">
        <v>32</v>
      </c>
      <c r="L118" s="46"/>
      <c r="M118" s="213" t="s">
        <v>32</v>
      </c>
      <c r="N118" s="214" t="s">
        <v>48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154</v>
      </c>
      <c r="AT118" s="217" t="s">
        <v>149</v>
      </c>
      <c r="AU118" s="217" t="s">
        <v>87</v>
      </c>
      <c r="AY118" s="18" t="s">
        <v>147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85</v>
      </c>
      <c r="BK118" s="218">
        <f>ROUND(I118*H118,2)</f>
        <v>0</v>
      </c>
      <c r="BL118" s="18" t="s">
        <v>154</v>
      </c>
      <c r="BM118" s="217" t="s">
        <v>1297</v>
      </c>
    </row>
    <row r="119" s="2" customFormat="1">
      <c r="A119" s="40"/>
      <c r="B119" s="41"/>
      <c r="C119" s="42"/>
      <c r="D119" s="226" t="s">
        <v>265</v>
      </c>
      <c r="E119" s="42"/>
      <c r="F119" s="257" t="s">
        <v>1298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265</v>
      </c>
      <c r="AU119" s="18" t="s">
        <v>87</v>
      </c>
    </row>
    <row r="120" s="2" customFormat="1" ht="24.15" customHeight="1">
      <c r="A120" s="40"/>
      <c r="B120" s="41"/>
      <c r="C120" s="206" t="s">
        <v>261</v>
      </c>
      <c r="D120" s="206" t="s">
        <v>149</v>
      </c>
      <c r="E120" s="207" t="s">
        <v>1299</v>
      </c>
      <c r="F120" s="208" t="s">
        <v>1300</v>
      </c>
      <c r="G120" s="209" t="s">
        <v>1285</v>
      </c>
      <c r="H120" s="210">
        <v>1</v>
      </c>
      <c r="I120" s="211"/>
      <c r="J120" s="212">
        <f>ROUND(I120*H120,2)</f>
        <v>0</v>
      </c>
      <c r="K120" s="208" t="s">
        <v>32</v>
      </c>
      <c r="L120" s="46"/>
      <c r="M120" s="213" t="s">
        <v>32</v>
      </c>
      <c r="N120" s="214" t="s">
        <v>48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154</v>
      </c>
      <c r="AT120" s="217" t="s">
        <v>149</v>
      </c>
      <c r="AU120" s="217" t="s">
        <v>87</v>
      </c>
      <c r="AY120" s="18" t="s">
        <v>147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85</v>
      </c>
      <c r="BK120" s="218">
        <f>ROUND(I120*H120,2)</f>
        <v>0</v>
      </c>
      <c r="BL120" s="18" t="s">
        <v>154</v>
      </c>
      <c r="BM120" s="217" t="s">
        <v>1301</v>
      </c>
    </row>
    <row r="121" s="2" customFormat="1" ht="44.25" customHeight="1">
      <c r="A121" s="40"/>
      <c r="B121" s="41"/>
      <c r="C121" s="206" t="s">
        <v>268</v>
      </c>
      <c r="D121" s="206" t="s">
        <v>149</v>
      </c>
      <c r="E121" s="207" t="s">
        <v>1302</v>
      </c>
      <c r="F121" s="208" t="s">
        <v>1303</v>
      </c>
      <c r="G121" s="209" t="s">
        <v>253</v>
      </c>
      <c r="H121" s="210">
        <v>1</v>
      </c>
      <c r="I121" s="211"/>
      <c r="J121" s="212">
        <f>ROUND(I121*H121,2)</f>
        <v>0</v>
      </c>
      <c r="K121" s="208" t="s">
        <v>32</v>
      </c>
      <c r="L121" s="46"/>
      <c r="M121" s="213" t="s">
        <v>32</v>
      </c>
      <c r="N121" s="214" t="s">
        <v>48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154</v>
      </c>
      <c r="AT121" s="217" t="s">
        <v>149</v>
      </c>
      <c r="AU121" s="217" t="s">
        <v>87</v>
      </c>
      <c r="AY121" s="18" t="s">
        <v>147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85</v>
      </c>
      <c r="BK121" s="218">
        <f>ROUND(I121*H121,2)</f>
        <v>0</v>
      </c>
      <c r="BL121" s="18" t="s">
        <v>154</v>
      </c>
      <c r="BM121" s="217" t="s">
        <v>1304</v>
      </c>
    </row>
    <row r="122" s="2" customFormat="1">
      <c r="A122" s="40"/>
      <c r="B122" s="41"/>
      <c r="C122" s="42"/>
      <c r="D122" s="226" t="s">
        <v>265</v>
      </c>
      <c r="E122" s="42"/>
      <c r="F122" s="257" t="s">
        <v>1305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265</v>
      </c>
      <c r="AU122" s="18" t="s">
        <v>87</v>
      </c>
    </row>
    <row r="123" s="2" customFormat="1" ht="37.8" customHeight="1">
      <c r="A123" s="40"/>
      <c r="B123" s="41"/>
      <c r="C123" s="206" t="s">
        <v>7</v>
      </c>
      <c r="D123" s="206" t="s">
        <v>149</v>
      </c>
      <c r="E123" s="207" t="s">
        <v>1306</v>
      </c>
      <c r="F123" s="208" t="s">
        <v>1307</v>
      </c>
      <c r="G123" s="209" t="s">
        <v>253</v>
      </c>
      <c r="H123" s="210">
        <v>1</v>
      </c>
      <c r="I123" s="211"/>
      <c r="J123" s="212">
        <f>ROUND(I123*H123,2)</f>
        <v>0</v>
      </c>
      <c r="K123" s="208" t="s">
        <v>32</v>
      </c>
      <c r="L123" s="46"/>
      <c r="M123" s="213" t="s">
        <v>32</v>
      </c>
      <c r="N123" s="214" t="s">
        <v>48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154</v>
      </c>
      <c r="AT123" s="217" t="s">
        <v>149</v>
      </c>
      <c r="AU123" s="217" t="s">
        <v>87</v>
      </c>
      <c r="AY123" s="18" t="s">
        <v>147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85</v>
      </c>
      <c r="BK123" s="218">
        <f>ROUND(I123*H123,2)</f>
        <v>0</v>
      </c>
      <c r="BL123" s="18" t="s">
        <v>154</v>
      </c>
      <c r="BM123" s="217" t="s">
        <v>1308</v>
      </c>
    </row>
    <row r="124" s="2" customFormat="1">
      <c r="A124" s="40"/>
      <c r="B124" s="41"/>
      <c r="C124" s="42"/>
      <c r="D124" s="226" t="s">
        <v>265</v>
      </c>
      <c r="E124" s="42"/>
      <c r="F124" s="257" t="s">
        <v>1309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265</v>
      </c>
      <c r="AU124" s="18" t="s">
        <v>87</v>
      </c>
    </row>
    <row r="125" s="2" customFormat="1" ht="37.8" customHeight="1">
      <c r="A125" s="40"/>
      <c r="B125" s="41"/>
      <c r="C125" s="206" t="s">
        <v>281</v>
      </c>
      <c r="D125" s="206" t="s">
        <v>149</v>
      </c>
      <c r="E125" s="207" t="s">
        <v>1310</v>
      </c>
      <c r="F125" s="208" t="s">
        <v>1311</v>
      </c>
      <c r="G125" s="209" t="s">
        <v>253</v>
      </c>
      <c r="H125" s="210">
        <v>1</v>
      </c>
      <c r="I125" s="211"/>
      <c r="J125" s="212">
        <f>ROUND(I125*H125,2)</f>
        <v>0</v>
      </c>
      <c r="K125" s="208" t="s">
        <v>32</v>
      </c>
      <c r="L125" s="46"/>
      <c r="M125" s="213" t="s">
        <v>32</v>
      </c>
      <c r="N125" s="214" t="s">
        <v>48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154</v>
      </c>
      <c r="AT125" s="217" t="s">
        <v>149</v>
      </c>
      <c r="AU125" s="217" t="s">
        <v>87</v>
      </c>
      <c r="AY125" s="18" t="s">
        <v>147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85</v>
      </c>
      <c r="BK125" s="218">
        <f>ROUND(I125*H125,2)</f>
        <v>0</v>
      </c>
      <c r="BL125" s="18" t="s">
        <v>154</v>
      </c>
      <c r="BM125" s="217" t="s">
        <v>1312</v>
      </c>
    </row>
    <row r="126" s="2" customFormat="1">
      <c r="A126" s="40"/>
      <c r="B126" s="41"/>
      <c r="C126" s="42"/>
      <c r="D126" s="226" t="s">
        <v>265</v>
      </c>
      <c r="E126" s="42"/>
      <c r="F126" s="257" t="s">
        <v>1313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265</v>
      </c>
      <c r="AU126" s="18" t="s">
        <v>87</v>
      </c>
    </row>
    <row r="127" s="2" customFormat="1" ht="16.5" customHeight="1">
      <c r="A127" s="40"/>
      <c r="B127" s="41"/>
      <c r="C127" s="206" t="s">
        <v>287</v>
      </c>
      <c r="D127" s="206" t="s">
        <v>149</v>
      </c>
      <c r="E127" s="207" t="s">
        <v>1314</v>
      </c>
      <c r="F127" s="208" t="s">
        <v>1315</v>
      </c>
      <c r="G127" s="209" t="s">
        <v>253</v>
      </c>
      <c r="H127" s="210">
        <v>1</v>
      </c>
      <c r="I127" s="211"/>
      <c r="J127" s="212">
        <f>ROUND(I127*H127,2)</f>
        <v>0</v>
      </c>
      <c r="K127" s="208" t="s">
        <v>32</v>
      </c>
      <c r="L127" s="46"/>
      <c r="M127" s="213" t="s">
        <v>32</v>
      </c>
      <c r="N127" s="214" t="s">
        <v>48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154</v>
      </c>
      <c r="AT127" s="217" t="s">
        <v>149</v>
      </c>
      <c r="AU127" s="217" t="s">
        <v>87</v>
      </c>
      <c r="AY127" s="18" t="s">
        <v>147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85</v>
      </c>
      <c r="BK127" s="218">
        <f>ROUND(I127*H127,2)</f>
        <v>0</v>
      </c>
      <c r="BL127" s="18" t="s">
        <v>154</v>
      </c>
      <c r="BM127" s="217" t="s">
        <v>1316</v>
      </c>
    </row>
    <row r="128" s="2" customFormat="1">
      <c r="A128" s="40"/>
      <c r="B128" s="41"/>
      <c r="C128" s="42"/>
      <c r="D128" s="226" t="s">
        <v>265</v>
      </c>
      <c r="E128" s="42"/>
      <c r="F128" s="257" t="s">
        <v>1317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265</v>
      </c>
      <c r="AU128" s="18" t="s">
        <v>87</v>
      </c>
    </row>
    <row r="129" s="2" customFormat="1" ht="16.5" customHeight="1">
      <c r="A129" s="40"/>
      <c r="B129" s="41"/>
      <c r="C129" s="206" t="s">
        <v>292</v>
      </c>
      <c r="D129" s="206" t="s">
        <v>149</v>
      </c>
      <c r="E129" s="207" t="s">
        <v>1318</v>
      </c>
      <c r="F129" s="208" t="s">
        <v>1319</v>
      </c>
      <c r="G129" s="209" t="s">
        <v>253</v>
      </c>
      <c r="H129" s="210">
        <v>1</v>
      </c>
      <c r="I129" s="211"/>
      <c r="J129" s="212">
        <f>ROUND(I129*H129,2)</f>
        <v>0</v>
      </c>
      <c r="K129" s="208" t="s">
        <v>32</v>
      </c>
      <c r="L129" s="46"/>
      <c r="M129" s="213" t="s">
        <v>32</v>
      </c>
      <c r="N129" s="214" t="s">
        <v>48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154</v>
      </c>
      <c r="AT129" s="217" t="s">
        <v>149</v>
      </c>
      <c r="AU129" s="217" t="s">
        <v>87</v>
      </c>
      <c r="AY129" s="18" t="s">
        <v>147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85</v>
      </c>
      <c r="BK129" s="218">
        <f>ROUND(I129*H129,2)</f>
        <v>0</v>
      </c>
      <c r="BL129" s="18" t="s">
        <v>154</v>
      </c>
      <c r="BM129" s="217" t="s">
        <v>1320</v>
      </c>
    </row>
    <row r="130" s="2" customFormat="1" ht="16.5" customHeight="1">
      <c r="A130" s="40"/>
      <c r="B130" s="41"/>
      <c r="C130" s="206" t="s">
        <v>297</v>
      </c>
      <c r="D130" s="206" t="s">
        <v>149</v>
      </c>
      <c r="E130" s="207" t="s">
        <v>1321</v>
      </c>
      <c r="F130" s="208" t="s">
        <v>1322</v>
      </c>
      <c r="G130" s="209" t="s">
        <v>253</v>
      </c>
      <c r="H130" s="210">
        <v>1</v>
      </c>
      <c r="I130" s="211"/>
      <c r="J130" s="212">
        <f>ROUND(I130*H130,2)</f>
        <v>0</v>
      </c>
      <c r="K130" s="208" t="s">
        <v>32</v>
      </c>
      <c r="L130" s="46"/>
      <c r="M130" s="213" t="s">
        <v>32</v>
      </c>
      <c r="N130" s="214" t="s">
        <v>48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154</v>
      </c>
      <c r="AT130" s="217" t="s">
        <v>149</v>
      </c>
      <c r="AU130" s="217" t="s">
        <v>87</v>
      </c>
      <c r="AY130" s="18" t="s">
        <v>147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85</v>
      </c>
      <c r="BK130" s="218">
        <f>ROUND(I130*H130,2)</f>
        <v>0</v>
      </c>
      <c r="BL130" s="18" t="s">
        <v>154</v>
      </c>
      <c r="BM130" s="217" t="s">
        <v>1323</v>
      </c>
    </row>
    <row r="131" s="2" customFormat="1">
      <c r="A131" s="40"/>
      <c r="B131" s="41"/>
      <c r="C131" s="42"/>
      <c r="D131" s="226" t="s">
        <v>265</v>
      </c>
      <c r="E131" s="42"/>
      <c r="F131" s="257" t="s">
        <v>1324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265</v>
      </c>
      <c r="AU131" s="18" t="s">
        <v>87</v>
      </c>
    </row>
    <row r="132" s="2" customFormat="1" ht="16.5" customHeight="1">
      <c r="A132" s="40"/>
      <c r="B132" s="41"/>
      <c r="C132" s="206" t="s">
        <v>303</v>
      </c>
      <c r="D132" s="206" t="s">
        <v>149</v>
      </c>
      <c r="E132" s="207" t="s">
        <v>1325</v>
      </c>
      <c r="F132" s="208" t="s">
        <v>1326</v>
      </c>
      <c r="G132" s="209" t="s">
        <v>253</v>
      </c>
      <c r="H132" s="210">
        <v>1</v>
      </c>
      <c r="I132" s="211"/>
      <c r="J132" s="212">
        <f>ROUND(I132*H132,2)</f>
        <v>0</v>
      </c>
      <c r="K132" s="208" t="s">
        <v>32</v>
      </c>
      <c r="L132" s="46"/>
      <c r="M132" s="213" t="s">
        <v>32</v>
      </c>
      <c r="N132" s="214" t="s">
        <v>48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154</v>
      </c>
      <c r="AT132" s="217" t="s">
        <v>149</v>
      </c>
      <c r="AU132" s="217" t="s">
        <v>87</v>
      </c>
      <c r="AY132" s="18" t="s">
        <v>147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85</v>
      </c>
      <c r="BK132" s="218">
        <f>ROUND(I132*H132,2)</f>
        <v>0</v>
      </c>
      <c r="BL132" s="18" t="s">
        <v>154</v>
      </c>
      <c r="BM132" s="217" t="s">
        <v>1327</v>
      </c>
    </row>
    <row r="133" s="2" customFormat="1">
      <c r="A133" s="40"/>
      <c r="B133" s="41"/>
      <c r="C133" s="42"/>
      <c r="D133" s="226" t="s">
        <v>265</v>
      </c>
      <c r="E133" s="42"/>
      <c r="F133" s="257" t="s">
        <v>1328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265</v>
      </c>
      <c r="AU133" s="18" t="s">
        <v>87</v>
      </c>
    </row>
    <row r="134" s="2" customFormat="1" ht="16.5" customHeight="1">
      <c r="A134" s="40"/>
      <c r="B134" s="41"/>
      <c r="C134" s="206" t="s">
        <v>309</v>
      </c>
      <c r="D134" s="206" t="s">
        <v>149</v>
      </c>
      <c r="E134" s="207" t="s">
        <v>1329</v>
      </c>
      <c r="F134" s="208" t="s">
        <v>1330</v>
      </c>
      <c r="G134" s="209" t="s">
        <v>253</v>
      </c>
      <c r="H134" s="210">
        <v>1</v>
      </c>
      <c r="I134" s="211"/>
      <c r="J134" s="212">
        <f>ROUND(I134*H134,2)</f>
        <v>0</v>
      </c>
      <c r="K134" s="208" t="s">
        <v>32</v>
      </c>
      <c r="L134" s="46"/>
      <c r="M134" s="213" t="s">
        <v>32</v>
      </c>
      <c r="N134" s="214" t="s">
        <v>48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154</v>
      </c>
      <c r="AT134" s="217" t="s">
        <v>149</v>
      </c>
      <c r="AU134" s="217" t="s">
        <v>87</v>
      </c>
      <c r="AY134" s="18" t="s">
        <v>147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85</v>
      </c>
      <c r="BK134" s="218">
        <f>ROUND(I134*H134,2)</f>
        <v>0</v>
      </c>
      <c r="BL134" s="18" t="s">
        <v>154</v>
      </c>
      <c r="BM134" s="217" t="s">
        <v>1331</v>
      </c>
    </row>
    <row r="135" s="2" customFormat="1" ht="16.5" customHeight="1">
      <c r="A135" s="40"/>
      <c r="B135" s="41"/>
      <c r="C135" s="206" t="s">
        <v>315</v>
      </c>
      <c r="D135" s="206" t="s">
        <v>149</v>
      </c>
      <c r="E135" s="207" t="s">
        <v>1332</v>
      </c>
      <c r="F135" s="208" t="s">
        <v>1333</v>
      </c>
      <c r="G135" s="209" t="s">
        <v>253</v>
      </c>
      <c r="H135" s="210">
        <v>1</v>
      </c>
      <c r="I135" s="211"/>
      <c r="J135" s="212">
        <f>ROUND(I135*H135,2)</f>
        <v>0</v>
      </c>
      <c r="K135" s="208" t="s">
        <v>32</v>
      </c>
      <c r="L135" s="46"/>
      <c r="M135" s="213" t="s">
        <v>32</v>
      </c>
      <c r="N135" s="214" t="s">
        <v>48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154</v>
      </c>
      <c r="AT135" s="217" t="s">
        <v>149</v>
      </c>
      <c r="AU135" s="217" t="s">
        <v>87</v>
      </c>
      <c r="AY135" s="18" t="s">
        <v>147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85</v>
      </c>
      <c r="BK135" s="218">
        <f>ROUND(I135*H135,2)</f>
        <v>0</v>
      </c>
      <c r="BL135" s="18" t="s">
        <v>154</v>
      </c>
      <c r="BM135" s="217" t="s">
        <v>1334</v>
      </c>
    </row>
    <row r="136" s="2" customFormat="1" ht="24.15" customHeight="1">
      <c r="A136" s="40"/>
      <c r="B136" s="41"/>
      <c r="C136" s="206" t="s">
        <v>321</v>
      </c>
      <c r="D136" s="206" t="s">
        <v>149</v>
      </c>
      <c r="E136" s="207" t="s">
        <v>1335</v>
      </c>
      <c r="F136" s="208" t="s">
        <v>1336</v>
      </c>
      <c r="G136" s="209" t="s">
        <v>253</v>
      </c>
      <c r="H136" s="210">
        <v>1</v>
      </c>
      <c r="I136" s="211"/>
      <c r="J136" s="212">
        <f>ROUND(I136*H136,2)</f>
        <v>0</v>
      </c>
      <c r="K136" s="208" t="s">
        <v>32</v>
      </c>
      <c r="L136" s="46"/>
      <c r="M136" s="213" t="s">
        <v>32</v>
      </c>
      <c r="N136" s="214" t="s">
        <v>48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154</v>
      </c>
      <c r="AT136" s="217" t="s">
        <v>149</v>
      </c>
      <c r="AU136" s="217" t="s">
        <v>87</v>
      </c>
      <c r="AY136" s="18" t="s">
        <v>147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85</v>
      </c>
      <c r="BK136" s="218">
        <f>ROUND(I136*H136,2)</f>
        <v>0</v>
      </c>
      <c r="BL136" s="18" t="s">
        <v>154</v>
      </c>
      <c r="BM136" s="217" t="s">
        <v>1337</v>
      </c>
    </row>
    <row r="137" s="2" customFormat="1">
      <c r="A137" s="40"/>
      <c r="B137" s="41"/>
      <c r="C137" s="42"/>
      <c r="D137" s="226" t="s">
        <v>265</v>
      </c>
      <c r="E137" s="42"/>
      <c r="F137" s="257" t="s">
        <v>1338</v>
      </c>
      <c r="G137" s="42"/>
      <c r="H137" s="42"/>
      <c r="I137" s="221"/>
      <c r="J137" s="42"/>
      <c r="K137" s="42"/>
      <c r="L137" s="46"/>
      <c r="M137" s="268"/>
      <c r="N137" s="269"/>
      <c r="O137" s="270"/>
      <c r="P137" s="270"/>
      <c r="Q137" s="270"/>
      <c r="R137" s="270"/>
      <c r="S137" s="270"/>
      <c r="T137" s="271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265</v>
      </c>
      <c r="AU137" s="18" t="s">
        <v>87</v>
      </c>
    </row>
    <row r="138" s="2" customFormat="1" ht="6.96" customHeight="1">
      <c r="A138" s="40"/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vAvVTvqHgfQN+QqEw2wx5nfZfjsarQ+8obXLz9gX+x+OH5QL5SgM0Ow3CSytmH4KxAHss+rAIZpr2zkXgVdO7g==" hashValue="iACSG8UC4GDkTGc4LAkpkhwpo0tHzVUtByj7loxfdNeIinxc7trvRx04P/KZL+ipXNQRvIjnfvDsrE5fn5nMrw==" algorithmName="SHA-512" password="CC35"/>
  <autoFilter ref="C81:K13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87</v>
      </c>
    </row>
    <row r="4" s="1" customFormat="1" ht="24.96" customHeight="1">
      <c r="B4" s="21"/>
      <c r="D4" s="132" t="s">
        <v>98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Rekonstrukce výtahu v budově gymnázia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1339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32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33</v>
      </c>
      <c r="G12" s="40"/>
      <c r="H12" s="40"/>
      <c r="I12" s="134" t="s">
        <v>24</v>
      </c>
      <c r="J12" s="139" t="str">
        <f>'Rekapitulace stavby'!AN8</f>
        <v>13. 9. 2022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34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34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39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>Area Projekt s.r.o.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ROUND((SUM(BE81:BE96)),  2)</f>
        <v>0</v>
      </c>
      <c r="G33" s="40"/>
      <c r="H33" s="40"/>
      <c r="I33" s="150">
        <v>0.20999999999999999</v>
      </c>
      <c r="J33" s="149">
        <f>ROUND(((SUM(BE81:BE96))*I33),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ROUND((SUM(BF81:BF96)),  2)</f>
        <v>0</v>
      </c>
      <c r="G34" s="40"/>
      <c r="H34" s="40"/>
      <c r="I34" s="150">
        <v>0.14999999999999999</v>
      </c>
      <c r="J34" s="149">
        <f>ROUND(((SUM(BF81:BF96))*I34),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ROUND((SUM(BG81:BG96)),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ROUND((SUM(BH81:BH96)),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ROUND((SUM(BI81:BI96)),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výtahu v budově gymnázia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Technologie výtahu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 </v>
      </c>
      <c r="G52" s="42"/>
      <c r="H52" s="42"/>
      <c r="I52" s="33" t="s">
        <v>24</v>
      </c>
      <c r="J52" s="74" t="str">
        <f>IF(J12="","",J12)</f>
        <v>13. 9. 2022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33" t="s">
        <v>37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39</v>
      </c>
      <c r="J55" s="38" t="str">
        <f>E24</f>
        <v>Area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104</v>
      </c>
    </row>
    <row r="60" s="9" customFormat="1" ht="24.96" customHeight="1">
      <c r="A60" s="9"/>
      <c r="B60" s="167"/>
      <c r="C60" s="168"/>
      <c r="D60" s="169" t="s">
        <v>1340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1341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4" t="s">
        <v>132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3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Rekonstrukce výtahu v budově gymnázia</v>
      </c>
      <c r="F71" s="33"/>
      <c r="G71" s="33"/>
      <c r="H71" s="33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3" t="s">
        <v>99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03 - Technologie výtahu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22</v>
      </c>
      <c r="D75" s="42"/>
      <c r="E75" s="42"/>
      <c r="F75" s="28" t="str">
        <f>F12</f>
        <v xml:space="preserve"> </v>
      </c>
      <c r="G75" s="42"/>
      <c r="H75" s="42"/>
      <c r="I75" s="33" t="s">
        <v>24</v>
      </c>
      <c r="J75" s="74" t="str">
        <f>IF(J12="","",J12)</f>
        <v>13. 9. 2022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3" t="s">
        <v>30</v>
      </c>
      <c r="D77" s="42"/>
      <c r="E77" s="42"/>
      <c r="F77" s="28" t="str">
        <f>E15</f>
        <v xml:space="preserve"> </v>
      </c>
      <c r="G77" s="42"/>
      <c r="H77" s="42"/>
      <c r="I77" s="33" t="s">
        <v>37</v>
      </c>
      <c r="J77" s="38" t="str">
        <f>E21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3" t="s">
        <v>35</v>
      </c>
      <c r="D78" s="42"/>
      <c r="E78" s="42"/>
      <c r="F78" s="28" t="str">
        <f>IF(E18="","",E18)</f>
        <v>Vyplň údaj</v>
      </c>
      <c r="G78" s="42"/>
      <c r="H78" s="42"/>
      <c r="I78" s="33" t="s">
        <v>39</v>
      </c>
      <c r="J78" s="38" t="str">
        <f>E24</f>
        <v>Area Projekt s.r.o.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133</v>
      </c>
      <c r="D80" s="182" t="s">
        <v>62</v>
      </c>
      <c r="E80" s="182" t="s">
        <v>58</v>
      </c>
      <c r="F80" s="182" t="s">
        <v>59</v>
      </c>
      <c r="G80" s="182" t="s">
        <v>134</v>
      </c>
      <c r="H80" s="182" t="s">
        <v>135</v>
      </c>
      <c r="I80" s="182" t="s">
        <v>136</v>
      </c>
      <c r="J80" s="182" t="s">
        <v>103</v>
      </c>
      <c r="K80" s="183" t="s">
        <v>137</v>
      </c>
      <c r="L80" s="184"/>
      <c r="M80" s="94" t="s">
        <v>32</v>
      </c>
      <c r="N80" s="95" t="s">
        <v>47</v>
      </c>
      <c r="O80" s="95" t="s">
        <v>138</v>
      </c>
      <c r="P80" s="95" t="s">
        <v>139</v>
      </c>
      <c r="Q80" s="95" t="s">
        <v>140</v>
      </c>
      <c r="R80" s="95" t="s">
        <v>141</v>
      </c>
      <c r="S80" s="95" t="s">
        <v>142</v>
      </c>
      <c r="T80" s="96" t="s">
        <v>143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144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8" t="s">
        <v>76</v>
      </c>
      <c r="AU81" s="18" t="s">
        <v>104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76</v>
      </c>
      <c r="E82" s="193" t="s">
        <v>213</v>
      </c>
      <c r="F82" s="193" t="s">
        <v>1342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167</v>
      </c>
      <c r="AT82" s="202" t="s">
        <v>76</v>
      </c>
      <c r="AU82" s="202" t="s">
        <v>77</v>
      </c>
      <c r="AY82" s="201" t="s">
        <v>147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76</v>
      </c>
      <c r="E83" s="204" t="s">
        <v>1343</v>
      </c>
      <c r="F83" s="204" t="s">
        <v>1344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SUM(P84:P96)</f>
        <v>0</v>
      </c>
      <c r="Q83" s="198"/>
      <c r="R83" s="199">
        <f>SUM(R84:R96)</f>
        <v>0</v>
      </c>
      <c r="S83" s="198"/>
      <c r="T83" s="200">
        <f>SUM(T84:T96)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167</v>
      </c>
      <c r="AT83" s="202" t="s">
        <v>76</v>
      </c>
      <c r="AU83" s="202" t="s">
        <v>85</v>
      </c>
      <c r="AY83" s="201" t="s">
        <v>147</v>
      </c>
      <c r="BK83" s="203">
        <f>SUM(BK84:BK96)</f>
        <v>0</v>
      </c>
    </row>
    <row r="84" s="2" customFormat="1" ht="16.5" customHeight="1">
      <c r="A84" s="40"/>
      <c r="B84" s="41"/>
      <c r="C84" s="206" t="s">
        <v>85</v>
      </c>
      <c r="D84" s="206" t="s">
        <v>149</v>
      </c>
      <c r="E84" s="207" t="s">
        <v>1345</v>
      </c>
      <c r="F84" s="208" t="s">
        <v>1346</v>
      </c>
      <c r="G84" s="209" t="s">
        <v>253</v>
      </c>
      <c r="H84" s="210">
        <v>1</v>
      </c>
      <c r="I84" s="211"/>
      <c r="J84" s="212">
        <f>ROUND(I84*H84,2)</f>
        <v>0</v>
      </c>
      <c r="K84" s="208" t="s">
        <v>32</v>
      </c>
      <c r="L84" s="46"/>
      <c r="M84" s="213" t="s">
        <v>32</v>
      </c>
      <c r="N84" s="214" t="s">
        <v>48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523</v>
      </c>
      <c r="AT84" s="217" t="s">
        <v>149</v>
      </c>
      <c r="AU84" s="217" t="s">
        <v>87</v>
      </c>
      <c r="AY84" s="18" t="s">
        <v>147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8" t="s">
        <v>85</v>
      </c>
      <c r="BK84" s="218">
        <f>ROUND(I84*H84,2)</f>
        <v>0</v>
      </c>
      <c r="BL84" s="18" t="s">
        <v>523</v>
      </c>
      <c r="BM84" s="217" t="s">
        <v>1347</v>
      </c>
    </row>
    <row r="85" s="2" customFormat="1">
      <c r="A85" s="40"/>
      <c r="B85" s="41"/>
      <c r="C85" s="42"/>
      <c r="D85" s="226" t="s">
        <v>265</v>
      </c>
      <c r="E85" s="42"/>
      <c r="F85" s="257" t="s">
        <v>1348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8" t="s">
        <v>265</v>
      </c>
      <c r="AU85" s="18" t="s">
        <v>87</v>
      </c>
    </row>
    <row r="86" s="2" customFormat="1" ht="24.9" customHeight="1">
      <c r="A86" s="40"/>
      <c r="B86" s="41"/>
      <c r="C86" s="206" t="s">
        <v>87</v>
      </c>
      <c r="D86" s="206" t="s">
        <v>149</v>
      </c>
      <c r="E86" s="207" t="s">
        <v>1349</v>
      </c>
      <c r="F86" s="208" t="s">
        <v>1350</v>
      </c>
      <c r="G86" s="209" t="s">
        <v>508</v>
      </c>
      <c r="H86" s="210">
        <v>1</v>
      </c>
      <c r="I86" s="211"/>
      <c r="J86" s="212">
        <f>ROUND(I86*H86,2)</f>
        <v>0</v>
      </c>
      <c r="K86" s="208" t="s">
        <v>32</v>
      </c>
      <c r="L86" s="46"/>
      <c r="M86" s="213" t="s">
        <v>32</v>
      </c>
      <c r="N86" s="214" t="s">
        <v>48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523</v>
      </c>
      <c r="AT86" s="217" t="s">
        <v>149</v>
      </c>
      <c r="AU86" s="217" t="s">
        <v>87</v>
      </c>
      <c r="AY86" s="18" t="s">
        <v>147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8" t="s">
        <v>85</v>
      </c>
      <c r="BK86" s="218">
        <f>ROUND(I86*H86,2)</f>
        <v>0</v>
      </c>
      <c r="BL86" s="18" t="s">
        <v>523</v>
      </c>
      <c r="BM86" s="217" t="s">
        <v>1351</v>
      </c>
    </row>
    <row r="87" s="2" customFormat="1" ht="16.5" customHeight="1">
      <c r="A87" s="40"/>
      <c r="B87" s="41"/>
      <c r="C87" s="206" t="s">
        <v>167</v>
      </c>
      <c r="D87" s="206" t="s">
        <v>149</v>
      </c>
      <c r="E87" s="207" t="s">
        <v>1352</v>
      </c>
      <c r="F87" s="208" t="s">
        <v>1353</v>
      </c>
      <c r="G87" s="209" t="s">
        <v>253</v>
      </c>
      <c r="H87" s="210">
        <v>1</v>
      </c>
      <c r="I87" s="211"/>
      <c r="J87" s="212">
        <f>ROUND(I87*H87,2)</f>
        <v>0</v>
      </c>
      <c r="K87" s="208" t="s">
        <v>32</v>
      </c>
      <c r="L87" s="46"/>
      <c r="M87" s="213" t="s">
        <v>32</v>
      </c>
      <c r="N87" s="214" t="s">
        <v>48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523</v>
      </c>
      <c r="AT87" s="217" t="s">
        <v>149</v>
      </c>
      <c r="AU87" s="217" t="s">
        <v>87</v>
      </c>
      <c r="AY87" s="18" t="s">
        <v>147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85</v>
      </c>
      <c r="BK87" s="218">
        <f>ROUND(I87*H87,2)</f>
        <v>0</v>
      </c>
      <c r="BL87" s="18" t="s">
        <v>523</v>
      </c>
      <c r="BM87" s="217" t="s">
        <v>1354</v>
      </c>
    </row>
    <row r="88" s="2" customFormat="1" ht="16.5" customHeight="1">
      <c r="A88" s="40"/>
      <c r="B88" s="41"/>
      <c r="C88" s="206" t="s">
        <v>154</v>
      </c>
      <c r="D88" s="206" t="s">
        <v>149</v>
      </c>
      <c r="E88" s="207" t="s">
        <v>1355</v>
      </c>
      <c r="F88" s="208" t="s">
        <v>1356</v>
      </c>
      <c r="G88" s="209" t="s">
        <v>508</v>
      </c>
      <c r="H88" s="210">
        <v>1</v>
      </c>
      <c r="I88" s="211"/>
      <c r="J88" s="212">
        <f>ROUND(I88*H88,2)</f>
        <v>0</v>
      </c>
      <c r="K88" s="208" t="s">
        <v>32</v>
      </c>
      <c r="L88" s="46"/>
      <c r="M88" s="213" t="s">
        <v>32</v>
      </c>
      <c r="N88" s="214" t="s">
        <v>48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523</v>
      </c>
      <c r="AT88" s="217" t="s">
        <v>149</v>
      </c>
      <c r="AU88" s="217" t="s">
        <v>87</v>
      </c>
      <c r="AY88" s="18" t="s">
        <v>147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85</v>
      </c>
      <c r="BK88" s="218">
        <f>ROUND(I88*H88,2)</f>
        <v>0</v>
      </c>
      <c r="BL88" s="18" t="s">
        <v>523</v>
      </c>
      <c r="BM88" s="217" t="s">
        <v>1357</v>
      </c>
    </row>
    <row r="89" s="2" customFormat="1" ht="21.75" customHeight="1">
      <c r="A89" s="40"/>
      <c r="B89" s="41"/>
      <c r="C89" s="206" t="s">
        <v>180</v>
      </c>
      <c r="D89" s="206" t="s">
        <v>149</v>
      </c>
      <c r="E89" s="207" t="s">
        <v>1358</v>
      </c>
      <c r="F89" s="208" t="s">
        <v>1359</v>
      </c>
      <c r="G89" s="209" t="s">
        <v>508</v>
      </c>
      <c r="H89" s="210">
        <v>1</v>
      </c>
      <c r="I89" s="211"/>
      <c r="J89" s="212">
        <f>ROUND(I89*H89,2)</f>
        <v>0</v>
      </c>
      <c r="K89" s="208" t="s">
        <v>32</v>
      </c>
      <c r="L89" s="46"/>
      <c r="M89" s="213" t="s">
        <v>32</v>
      </c>
      <c r="N89" s="214" t="s">
        <v>48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523</v>
      </c>
      <c r="AT89" s="217" t="s">
        <v>149</v>
      </c>
      <c r="AU89" s="217" t="s">
        <v>87</v>
      </c>
      <c r="AY89" s="18" t="s">
        <v>147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85</v>
      </c>
      <c r="BK89" s="218">
        <f>ROUND(I89*H89,2)</f>
        <v>0</v>
      </c>
      <c r="BL89" s="18" t="s">
        <v>523</v>
      </c>
      <c r="BM89" s="217" t="s">
        <v>1360</v>
      </c>
    </row>
    <row r="90" s="2" customFormat="1">
      <c r="A90" s="40"/>
      <c r="B90" s="41"/>
      <c r="C90" s="42"/>
      <c r="D90" s="226" t="s">
        <v>265</v>
      </c>
      <c r="E90" s="42"/>
      <c r="F90" s="257" t="s">
        <v>1361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265</v>
      </c>
      <c r="AU90" s="18" t="s">
        <v>87</v>
      </c>
    </row>
    <row r="91" s="2" customFormat="1" ht="16.5" customHeight="1">
      <c r="A91" s="40"/>
      <c r="B91" s="41"/>
      <c r="C91" s="206" t="s">
        <v>186</v>
      </c>
      <c r="D91" s="206" t="s">
        <v>149</v>
      </c>
      <c r="E91" s="207" t="s">
        <v>1362</v>
      </c>
      <c r="F91" s="208" t="s">
        <v>1363</v>
      </c>
      <c r="G91" s="209" t="s">
        <v>508</v>
      </c>
      <c r="H91" s="210">
        <v>1</v>
      </c>
      <c r="I91" s="211"/>
      <c r="J91" s="212">
        <f>ROUND(I91*H91,2)</f>
        <v>0</v>
      </c>
      <c r="K91" s="208" t="s">
        <v>32</v>
      </c>
      <c r="L91" s="46"/>
      <c r="M91" s="213" t="s">
        <v>32</v>
      </c>
      <c r="N91" s="214" t="s">
        <v>48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523</v>
      </c>
      <c r="AT91" s="217" t="s">
        <v>149</v>
      </c>
      <c r="AU91" s="217" t="s">
        <v>87</v>
      </c>
      <c r="AY91" s="18" t="s">
        <v>147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85</v>
      </c>
      <c r="BK91" s="218">
        <f>ROUND(I91*H91,2)</f>
        <v>0</v>
      </c>
      <c r="BL91" s="18" t="s">
        <v>523</v>
      </c>
      <c r="BM91" s="217" t="s">
        <v>1364</v>
      </c>
    </row>
    <row r="92" s="2" customFormat="1">
      <c r="A92" s="40"/>
      <c r="B92" s="41"/>
      <c r="C92" s="42"/>
      <c r="D92" s="226" t="s">
        <v>265</v>
      </c>
      <c r="E92" s="42"/>
      <c r="F92" s="257" t="s">
        <v>1365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8" t="s">
        <v>265</v>
      </c>
      <c r="AU92" s="18" t="s">
        <v>87</v>
      </c>
    </row>
    <row r="93" s="2" customFormat="1" ht="37.8" customHeight="1">
      <c r="A93" s="40"/>
      <c r="B93" s="41"/>
      <c r="C93" s="206" t="s">
        <v>192</v>
      </c>
      <c r="D93" s="206" t="s">
        <v>149</v>
      </c>
      <c r="E93" s="207" t="s">
        <v>1366</v>
      </c>
      <c r="F93" s="208" t="s">
        <v>1367</v>
      </c>
      <c r="G93" s="209" t="s">
        <v>508</v>
      </c>
      <c r="H93" s="210">
        <v>1</v>
      </c>
      <c r="I93" s="211"/>
      <c r="J93" s="212">
        <f>ROUND(I93*H93,2)</f>
        <v>0</v>
      </c>
      <c r="K93" s="208" t="s">
        <v>32</v>
      </c>
      <c r="L93" s="46"/>
      <c r="M93" s="213" t="s">
        <v>32</v>
      </c>
      <c r="N93" s="214" t="s">
        <v>48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523</v>
      </c>
      <c r="AT93" s="217" t="s">
        <v>149</v>
      </c>
      <c r="AU93" s="217" t="s">
        <v>87</v>
      </c>
      <c r="AY93" s="18" t="s">
        <v>147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85</v>
      </c>
      <c r="BK93" s="218">
        <f>ROUND(I93*H93,2)</f>
        <v>0</v>
      </c>
      <c r="BL93" s="18" t="s">
        <v>523</v>
      </c>
      <c r="BM93" s="217" t="s">
        <v>1368</v>
      </c>
    </row>
    <row r="94" s="2" customFormat="1" ht="37.8" customHeight="1">
      <c r="A94" s="40"/>
      <c r="B94" s="41"/>
      <c r="C94" s="206" t="s">
        <v>200</v>
      </c>
      <c r="D94" s="206" t="s">
        <v>149</v>
      </c>
      <c r="E94" s="207" t="s">
        <v>1369</v>
      </c>
      <c r="F94" s="208" t="s">
        <v>1370</v>
      </c>
      <c r="G94" s="209" t="s">
        <v>508</v>
      </c>
      <c r="H94" s="210">
        <v>1</v>
      </c>
      <c r="I94" s="211"/>
      <c r="J94" s="212">
        <f>ROUND(I94*H94,2)</f>
        <v>0</v>
      </c>
      <c r="K94" s="208" t="s">
        <v>32</v>
      </c>
      <c r="L94" s="46"/>
      <c r="M94" s="213" t="s">
        <v>32</v>
      </c>
      <c r="N94" s="214" t="s">
        <v>48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523</v>
      </c>
      <c r="AT94" s="217" t="s">
        <v>149</v>
      </c>
      <c r="AU94" s="217" t="s">
        <v>87</v>
      </c>
      <c r="AY94" s="18" t="s">
        <v>147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85</v>
      </c>
      <c r="BK94" s="218">
        <f>ROUND(I94*H94,2)</f>
        <v>0</v>
      </c>
      <c r="BL94" s="18" t="s">
        <v>523</v>
      </c>
      <c r="BM94" s="217" t="s">
        <v>1371</v>
      </c>
    </row>
    <row r="95" s="2" customFormat="1" ht="16.5" customHeight="1">
      <c r="A95" s="40"/>
      <c r="B95" s="41"/>
      <c r="C95" s="206" t="s">
        <v>206</v>
      </c>
      <c r="D95" s="206" t="s">
        <v>149</v>
      </c>
      <c r="E95" s="207" t="s">
        <v>1372</v>
      </c>
      <c r="F95" s="208" t="s">
        <v>1373</v>
      </c>
      <c r="G95" s="209" t="s">
        <v>508</v>
      </c>
      <c r="H95" s="210">
        <v>1</v>
      </c>
      <c r="I95" s="211"/>
      <c r="J95" s="212">
        <f>ROUND(I95*H95,2)</f>
        <v>0</v>
      </c>
      <c r="K95" s="208" t="s">
        <v>32</v>
      </c>
      <c r="L95" s="46"/>
      <c r="M95" s="213" t="s">
        <v>32</v>
      </c>
      <c r="N95" s="214" t="s">
        <v>48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523</v>
      </c>
      <c r="AT95" s="217" t="s">
        <v>149</v>
      </c>
      <c r="AU95" s="217" t="s">
        <v>87</v>
      </c>
      <c r="AY95" s="18" t="s">
        <v>147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85</v>
      </c>
      <c r="BK95" s="218">
        <f>ROUND(I95*H95,2)</f>
        <v>0</v>
      </c>
      <c r="BL95" s="18" t="s">
        <v>523</v>
      </c>
      <c r="BM95" s="217" t="s">
        <v>1374</v>
      </c>
    </row>
    <row r="96" s="2" customFormat="1" ht="38.55" customHeight="1">
      <c r="A96" s="40"/>
      <c r="B96" s="41"/>
      <c r="C96" s="206" t="s">
        <v>212</v>
      </c>
      <c r="D96" s="206" t="s">
        <v>149</v>
      </c>
      <c r="E96" s="207" t="s">
        <v>1375</v>
      </c>
      <c r="F96" s="208" t="s">
        <v>1376</v>
      </c>
      <c r="G96" s="209" t="s">
        <v>508</v>
      </c>
      <c r="H96" s="210">
        <v>1</v>
      </c>
      <c r="I96" s="211"/>
      <c r="J96" s="212">
        <f>ROUND(I96*H96,2)</f>
        <v>0</v>
      </c>
      <c r="K96" s="208" t="s">
        <v>32</v>
      </c>
      <c r="L96" s="46"/>
      <c r="M96" s="272" t="s">
        <v>32</v>
      </c>
      <c r="N96" s="273" t="s">
        <v>48</v>
      </c>
      <c r="O96" s="270"/>
      <c r="P96" s="274">
        <f>O96*H96</f>
        <v>0</v>
      </c>
      <c r="Q96" s="274">
        <v>0</v>
      </c>
      <c r="R96" s="274">
        <f>Q96*H96</f>
        <v>0</v>
      </c>
      <c r="S96" s="274">
        <v>0</v>
      </c>
      <c r="T96" s="27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523</v>
      </c>
      <c r="AT96" s="217" t="s">
        <v>149</v>
      </c>
      <c r="AU96" s="217" t="s">
        <v>87</v>
      </c>
      <c r="AY96" s="18" t="s">
        <v>147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85</v>
      </c>
      <c r="BK96" s="218">
        <f>ROUND(I96*H96,2)</f>
        <v>0</v>
      </c>
      <c r="BL96" s="18" t="s">
        <v>523</v>
      </c>
      <c r="BM96" s="217" t="s">
        <v>1377</v>
      </c>
    </row>
    <row r="97" s="2" customFormat="1" ht="6.96" customHeight="1">
      <c r="A97" s="40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46"/>
      <c r="M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</sheetData>
  <sheetProtection sheet="1" autoFilter="0" formatColumns="0" formatRows="0" objects="1" scenarios="1" spinCount="100000" saltValue="A14t31DWd5LSlQVixglD6Ije3Qxi5dkxD8mKRKhMP79+OMvUwq1JtqMBF4ys7TgaiweGoObDldNVwaK/u6XQ1w==" hashValue="D9q1Tze4nOV4fWQCv9ACaxD5WF5ddv/jdhtmIGGjio1+pQi7DR2b1SZdI5wcaoB8REkDVLkX2YJFi52jfnBjfA==" algorithmName="SHA-512" password="CC35"/>
  <autoFilter ref="C80:K9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87</v>
      </c>
    </row>
    <row r="4" s="1" customFormat="1" ht="24.96" customHeight="1">
      <c r="B4" s="21"/>
      <c r="D4" s="132" t="s">
        <v>98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Rekonstrukce výtahu v budově gymnázia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1378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32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33</v>
      </c>
      <c r="G12" s="40"/>
      <c r="H12" s="40"/>
      <c r="I12" s="134" t="s">
        <v>24</v>
      </c>
      <c r="J12" s="139" t="str">
        <f>'Rekapitulace stavby'!AN8</f>
        <v>13. 9. 2022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34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34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39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>Area Projekt s.r.o.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ROUND((SUM(BE81:BE116)),  2)</f>
        <v>0</v>
      </c>
      <c r="G33" s="40"/>
      <c r="H33" s="40"/>
      <c r="I33" s="150">
        <v>0.20999999999999999</v>
      </c>
      <c r="J33" s="149">
        <f>ROUND(((SUM(BE81:BE116))*I33),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ROUND((SUM(BF81:BF116)),  2)</f>
        <v>0</v>
      </c>
      <c r="G34" s="40"/>
      <c r="H34" s="40"/>
      <c r="I34" s="150">
        <v>0.14999999999999999</v>
      </c>
      <c r="J34" s="149">
        <f>ROUND(((SUM(BF81:BF116))*I34),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ROUND((SUM(BG81:BG116)),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ROUND((SUM(BH81:BH116)),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ROUND((SUM(BI81:BI116)),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výtahu v budově gymnázia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Ostatní a vedlejší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 </v>
      </c>
      <c r="G52" s="42"/>
      <c r="H52" s="42"/>
      <c r="I52" s="33" t="s">
        <v>24</v>
      </c>
      <c r="J52" s="74" t="str">
        <f>IF(J12="","",J12)</f>
        <v>13. 9. 2022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33" t="s">
        <v>37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39</v>
      </c>
      <c r="J55" s="38" t="str">
        <f>E24</f>
        <v>Area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104</v>
      </c>
    </row>
    <row r="60" s="9" customFormat="1" ht="24.96" customHeight="1">
      <c r="A60" s="9"/>
      <c r="B60" s="167"/>
      <c r="C60" s="168"/>
      <c r="D60" s="169" t="s">
        <v>130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1379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4" t="s">
        <v>132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3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Rekonstrukce výtahu v budově gymnázia</v>
      </c>
      <c r="F71" s="33"/>
      <c r="G71" s="33"/>
      <c r="H71" s="33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3" t="s">
        <v>99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04 - Ostatní a vedlejší náklady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22</v>
      </c>
      <c r="D75" s="42"/>
      <c r="E75" s="42"/>
      <c r="F75" s="28" t="str">
        <f>F12</f>
        <v xml:space="preserve"> </v>
      </c>
      <c r="G75" s="42"/>
      <c r="H75" s="42"/>
      <c r="I75" s="33" t="s">
        <v>24</v>
      </c>
      <c r="J75" s="74" t="str">
        <f>IF(J12="","",J12)</f>
        <v>13. 9. 2022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3" t="s">
        <v>30</v>
      </c>
      <c r="D77" s="42"/>
      <c r="E77" s="42"/>
      <c r="F77" s="28" t="str">
        <f>E15</f>
        <v xml:space="preserve"> </v>
      </c>
      <c r="G77" s="42"/>
      <c r="H77" s="42"/>
      <c r="I77" s="33" t="s">
        <v>37</v>
      </c>
      <c r="J77" s="38" t="str">
        <f>E21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3" t="s">
        <v>35</v>
      </c>
      <c r="D78" s="42"/>
      <c r="E78" s="42"/>
      <c r="F78" s="28" t="str">
        <f>IF(E18="","",E18)</f>
        <v>Vyplň údaj</v>
      </c>
      <c r="G78" s="42"/>
      <c r="H78" s="42"/>
      <c r="I78" s="33" t="s">
        <v>39</v>
      </c>
      <c r="J78" s="38" t="str">
        <f>E24</f>
        <v>Area Projekt s.r.o.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133</v>
      </c>
      <c r="D80" s="182" t="s">
        <v>62</v>
      </c>
      <c r="E80" s="182" t="s">
        <v>58</v>
      </c>
      <c r="F80" s="182" t="s">
        <v>59</v>
      </c>
      <c r="G80" s="182" t="s">
        <v>134</v>
      </c>
      <c r="H80" s="182" t="s">
        <v>135</v>
      </c>
      <c r="I80" s="182" t="s">
        <v>136</v>
      </c>
      <c r="J80" s="182" t="s">
        <v>103</v>
      </c>
      <c r="K80" s="183" t="s">
        <v>137</v>
      </c>
      <c r="L80" s="184"/>
      <c r="M80" s="94" t="s">
        <v>32</v>
      </c>
      <c r="N80" s="95" t="s">
        <v>47</v>
      </c>
      <c r="O80" s="95" t="s">
        <v>138</v>
      </c>
      <c r="P80" s="95" t="s">
        <v>139</v>
      </c>
      <c r="Q80" s="95" t="s">
        <v>140</v>
      </c>
      <c r="R80" s="95" t="s">
        <v>141</v>
      </c>
      <c r="S80" s="95" t="s">
        <v>142</v>
      </c>
      <c r="T80" s="96" t="s">
        <v>143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144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8" t="s">
        <v>76</v>
      </c>
      <c r="AU81" s="18" t="s">
        <v>104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76</v>
      </c>
      <c r="E82" s="193" t="s">
        <v>1231</v>
      </c>
      <c r="F82" s="193" t="s">
        <v>1232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180</v>
      </c>
      <c r="AT82" s="202" t="s">
        <v>76</v>
      </c>
      <c r="AU82" s="202" t="s">
        <v>77</v>
      </c>
      <c r="AY82" s="201" t="s">
        <v>147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76</v>
      </c>
      <c r="E83" s="204" t="s">
        <v>1380</v>
      </c>
      <c r="F83" s="204" t="s">
        <v>1381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SUM(P84:P116)</f>
        <v>0</v>
      </c>
      <c r="Q83" s="198"/>
      <c r="R83" s="199">
        <f>SUM(R84:R116)</f>
        <v>0</v>
      </c>
      <c r="S83" s="198"/>
      <c r="T83" s="200">
        <f>SUM(T84:T116)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180</v>
      </c>
      <c r="AT83" s="202" t="s">
        <v>76</v>
      </c>
      <c r="AU83" s="202" t="s">
        <v>85</v>
      </c>
      <c r="AY83" s="201" t="s">
        <v>147</v>
      </c>
      <c r="BK83" s="203">
        <f>SUM(BK84:BK116)</f>
        <v>0</v>
      </c>
    </row>
    <row r="84" s="2" customFormat="1" ht="16.5" customHeight="1">
      <c r="A84" s="40"/>
      <c r="B84" s="41"/>
      <c r="C84" s="206" t="s">
        <v>85</v>
      </c>
      <c r="D84" s="206" t="s">
        <v>149</v>
      </c>
      <c r="E84" s="207" t="s">
        <v>1382</v>
      </c>
      <c r="F84" s="208" t="s">
        <v>1383</v>
      </c>
      <c r="G84" s="209" t="s">
        <v>253</v>
      </c>
      <c r="H84" s="210">
        <v>1</v>
      </c>
      <c r="I84" s="211"/>
      <c r="J84" s="212">
        <f>ROUND(I84*H84,2)</f>
        <v>0</v>
      </c>
      <c r="K84" s="208" t="s">
        <v>32</v>
      </c>
      <c r="L84" s="46"/>
      <c r="M84" s="213" t="s">
        <v>32</v>
      </c>
      <c r="N84" s="214" t="s">
        <v>48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154</v>
      </c>
      <c r="AT84" s="217" t="s">
        <v>149</v>
      </c>
      <c r="AU84" s="217" t="s">
        <v>87</v>
      </c>
      <c r="AY84" s="18" t="s">
        <v>147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8" t="s">
        <v>85</v>
      </c>
      <c r="BK84" s="218">
        <f>ROUND(I84*H84,2)</f>
        <v>0</v>
      </c>
      <c r="BL84" s="18" t="s">
        <v>154</v>
      </c>
      <c r="BM84" s="217" t="s">
        <v>1384</v>
      </c>
    </row>
    <row r="85" s="2" customFormat="1">
      <c r="A85" s="40"/>
      <c r="B85" s="41"/>
      <c r="C85" s="42"/>
      <c r="D85" s="226" t="s">
        <v>265</v>
      </c>
      <c r="E85" s="42"/>
      <c r="F85" s="257" t="s">
        <v>1385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8" t="s">
        <v>265</v>
      </c>
      <c r="AU85" s="18" t="s">
        <v>87</v>
      </c>
    </row>
    <row r="86" s="2" customFormat="1" ht="16.5" customHeight="1">
      <c r="A86" s="40"/>
      <c r="B86" s="41"/>
      <c r="C86" s="206" t="s">
        <v>87</v>
      </c>
      <c r="D86" s="206" t="s">
        <v>149</v>
      </c>
      <c r="E86" s="207" t="s">
        <v>1386</v>
      </c>
      <c r="F86" s="208" t="s">
        <v>1387</v>
      </c>
      <c r="G86" s="209" t="s">
        <v>253</v>
      </c>
      <c r="H86" s="210">
        <v>1</v>
      </c>
      <c r="I86" s="211"/>
      <c r="J86" s="212">
        <f>ROUND(I86*H86,2)</f>
        <v>0</v>
      </c>
      <c r="K86" s="208" t="s">
        <v>32</v>
      </c>
      <c r="L86" s="46"/>
      <c r="M86" s="213" t="s">
        <v>32</v>
      </c>
      <c r="N86" s="214" t="s">
        <v>48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154</v>
      </c>
      <c r="AT86" s="217" t="s">
        <v>149</v>
      </c>
      <c r="AU86" s="217" t="s">
        <v>87</v>
      </c>
      <c r="AY86" s="18" t="s">
        <v>147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8" t="s">
        <v>85</v>
      </c>
      <c r="BK86" s="218">
        <f>ROUND(I86*H86,2)</f>
        <v>0</v>
      </c>
      <c r="BL86" s="18" t="s">
        <v>154</v>
      </c>
      <c r="BM86" s="217" t="s">
        <v>1388</v>
      </c>
    </row>
    <row r="87" s="2" customFormat="1">
      <c r="A87" s="40"/>
      <c r="B87" s="41"/>
      <c r="C87" s="42"/>
      <c r="D87" s="226" t="s">
        <v>265</v>
      </c>
      <c r="E87" s="42"/>
      <c r="F87" s="257" t="s">
        <v>1389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8" t="s">
        <v>265</v>
      </c>
      <c r="AU87" s="18" t="s">
        <v>87</v>
      </c>
    </row>
    <row r="88" s="2" customFormat="1" ht="16.5" customHeight="1">
      <c r="A88" s="40"/>
      <c r="B88" s="41"/>
      <c r="C88" s="206" t="s">
        <v>167</v>
      </c>
      <c r="D88" s="206" t="s">
        <v>149</v>
      </c>
      <c r="E88" s="207" t="s">
        <v>1390</v>
      </c>
      <c r="F88" s="208" t="s">
        <v>1330</v>
      </c>
      <c r="G88" s="209" t="s">
        <v>253</v>
      </c>
      <c r="H88" s="210">
        <v>1</v>
      </c>
      <c r="I88" s="211"/>
      <c r="J88" s="212">
        <f>ROUND(I88*H88,2)</f>
        <v>0</v>
      </c>
      <c r="K88" s="208" t="s">
        <v>32</v>
      </c>
      <c r="L88" s="46"/>
      <c r="M88" s="213" t="s">
        <v>32</v>
      </c>
      <c r="N88" s="214" t="s">
        <v>48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154</v>
      </c>
      <c r="AT88" s="217" t="s">
        <v>149</v>
      </c>
      <c r="AU88" s="217" t="s">
        <v>87</v>
      </c>
      <c r="AY88" s="18" t="s">
        <v>147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85</v>
      </c>
      <c r="BK88" s="218">
        <f>ROUND(I88*H88,2)</f>
        <v>0</v>
      </c>
      <c r="BL88" s="18" t="s">
        <v>154</v>
      </c>
      <c r="BM88" s="217" t="s">
        <v>1391</v>
      </c>
    </row>
    <row r="89" s="2" customFormat="1">
      <c r="A89" s="40"/>
      <c r="B89" s="41"/>
      <c r="C89" s="42"/>
      <c r="D89" s="226" t="s">
        <v>265</v>
      </c>
      <c r="E89" s="42"/>
      <c r="F89" s="257" t="s">
        <v>1392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8" t="s">
        <v>265</v>
      </c>
      <c r="AU89" s="18" t="s">
        <v>87</v>
      </c>
    </row>
    <row r="90" s="2" customFormat="1" ht="16.5" customHeight="1">
      <c r="A90" s="40"/>
      <c r="B90" s="41"/>
      <c r="C90" s="206" t="s">
        <v>154</v>
      </c>
      <c r="D90" s="206" t="s">
        <v>149</v>
      </c>
      <c r="E90" s="207" t="s">
        <v>1393</v>
      </c>
      <c r="F90" s="208" t="s">
        <v>1394</v>
      </c>
      <c r="G90" s="209" t="s">
        <v>1197</v>
      </c>
      <c r="H90" s="210">
        <v>2</v>
      </c>
      <c r="I90" s="211"/>
      <c r="J90" s="212">
        <f>ROUND(I90*H90,2)</f>
        <v>0</v>
      </c>
      <c r="K90" s="208" t="s">
        <v>32</v>
      </c>
      <c r="L90" s="46"/>
      <c r="M90" s="213" t="s">
        <v>32</v>
      </c>
      <c r="N90" s="214" t="s">
        <v>48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154</v>
      </c>
      <c r="AT90" s="217" t="s">
        <v>149</v>
      </c>
      <c r="AU90" s="217" t="s">
        <v>87</v>
      </c>
      <c r="AY90" s="18" t="s">
        <v>147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85</v>
      </c>
      <c r="BK90" s="218">
        <f>ROUND(I90*H90,2)</f>
        <v>0</v>
      </c>
      <c r="BL90" s="18" t="s">
        <v>154</v>
      </c>
      <c r="BM90" s="217" t="s">
        <v>1395</v>
      </c>
    </row>
    <row r="91" s="2" customFormat="1">
      <c r="A91" s="40"/>
      <c r="B91" s="41"/>
      <c r="C91" s="42"/>
      <c r="D91" s="226" t="s">
        <v>265</v>
      </c>
      <c r="E91" s="42"/>
      <c r="F91" s="257" t="s">
        <v>1396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8" t="s">
        <v>265</v>
      </c>
      <c r="AU91" s="18" t="s">
        <v>87</v>
      </c>
    </row>
    <row r="92" s="2" customFormat="1" ht="16.5" customHeight="1">
      <c r="A92" s="40"/>
      <c r="B92" s="41"/>
      <c r="C92" s="206" t="s">
        <v>180</v>
      </c>
      <c r="D92" s="206" t="s">
        <v>149</v>
      </c>
      <c r="E92" s="207" t="s">
        <v>1397</v>
      </c>
      <c r="F92" s="208" t="s">
        <v>1398</v>
      </c>
      <c r="G92" s="209" t="s">
        <v>253</v>
      </c>
      <c r="H92" s="210">
        <v>1</v>
      </c>
      <c r="I92" s="211"/>
      <c r="J92" s="212">
        <f>ROUND(I92*H92,2)</f>
        <v>0</v>
      </c>
      <c r="K92" s="208" t="s">
        <v>32</v>
      </c>
      <c r="L92" s="46"/>
      <c r="M92" s="213" t="s">
        <v>32</v>
      </c>
      <c r="N92" s="214" t="s">
        <v>48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154</v>
      </c>
      <c r="AT92" s="217" t="s">
        <v>149</v>
      </c>
      <c r="AU92" s="217" t="s">
        <v>87</v>
      </c>
      <c r="AY92" s="18" t="s">
        <v>147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85</v>
      </c>
      <c r="BK92" s="218">
        <f>ROUND(I92*H92,2)</f>
        <v>0</v>
      </c>
      <c r="BL92" s="18" t="s">
        <v>154</v>
      </c>
      <c r="BM92" s="217" t="s">
        <v>1399</v>
      </c>
    </row>
    <row r="93" s="2" customFormat="1">
      <c r="A93" s="40"/>
      <c r="B93" s="41"/>
      <c r="C93" s="42"/>
      <c r="D93" s="226" t="s">
        <v>265</v>
      </c>
      <c r="E93" s="42"/>
      <c r="F93" s="257" t="s">
        <v>1400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265</v>
      </c>
      <c r="AU93" s="18" t="s">
        <v>87</v>
      </c>
    </row>
    <row r="94" s="2" customFormat="1" ht="24.15" customHeight="1">
      <c r="A94" s="40"/>
      <c r="B94" s="41"/>
      <c r="C94" s="206" t="s">
        <v>186</v>
      </c>
      <c r="D94" s="206" t="s">
        <v>149</v>
      </c>
      <c r="E94" s="207" t="s">
        <v>1401</v>
      </c>
      <c r="F94" s="208" t="s">
        <v>1402</v>
      </c>
      <c r="G94" s="209" t="s">
        <v>253</v>
      </c>
      <c r="H94" s="210">
        <v>1</v>
      </c>
      <c r="I94" s="211"/>
      <c r="J94" s="212">
        <f>ROUND(I94*H94,2)</f>
        <v>0</v>
      </c>
      <c r="K94" s="208" t="s">
        <v>32</v>
      </c>
      <c r="L94" s="46"/>
      <c r="M94" s="213" t="s">
        <v>32</v>
      </c>
      <c r="N94" s="214" t="s">
        <v>48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154</v>
      </c>
      <c r="AT94" s="217" t="s">
        <v>149</v>
      </c>
      <c r="AU94" s="217" t="s">
        <v>87</v>
      </c>
      <c r="AY94" s="18" t="s">
        <v>147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85</v>
      </c>
      <c r="BK94" s="218">
        <f>ROUND(I94*H94,2)</f>
        <v>0</v>
      </c>
      <c r="BL94" s="18" t="s">
        <v>154</v>
      </c>
      <c r="BM94" s="217" t="s">
        <v>1403</v>
      </c>
    </row>
    <row r="95" s="2" customFormat="1">
      <c r="A95" s="40"/>
      <c r="B95" s="41"/>
      <c r="C95" s="42"/>
      <c r="D95" s="226" t="s">
        <v>265</v>
      </c>
      <c r="E95" s="42"/>
      <c r="F95" s="257" t="s">
        <v>1404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265</v>
      </c>
      <c r="AU95" s="18" t="s">
        <v>87</v>
      </c>
    </row>
    <row r="96" s="2" customFormat="1" ht="16.5" customHeight="1">
      <c r="A96" s="40"/>
      <c r="B96" s="41"/>
      <c r="C96" s="206" t="s">
        <v>192</v>
      </c>
      <c r="D96" s="206" t="s">
        <v>149</v>
      </c>
      <c r="E96" s="207" t="s">
        <v>1405</v>
      </c>
      <c r="F96" s="208" t="s">
        <v>1406</v>
      </c>
      <c r="G96" s="209" t="s">
        <v>253</v>
      </c>
      <c r="H96" s="210">
        <v>1</v>
      </c>
      <c r="I96" s="211"/>
      <c r="J96" s="212">
        <f>ROUND(I96*H96,2)</f>
        <v>0</v>
      </c>
      <c r="K96" s="208" t="s">
        <v>32</v>
      </c>
      <c r="L96" s="46"/>
      <c r="M96" s="213" t="s">
        <v>32</v>
      </c>
      <c r="N96" s="214" t="s">
        <v>48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154</v>
      </c>
      <c r="AT96" s="217" t="s">
        <v>149</v>
      </c>
      <c r="AU96" s="217" t="s">
        <v>87</v>
      </c>
      <c r="AY96" s="18" t="s">
        <v>147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85</v>
      </c>
      <c r="BK96" s="218">
        <f>ROUND(I96*H96,2)</f>
        <v>0</v>
      </c>
      <c r="BL96" s="18" t="s">
        <v>154</v>
      </c>
      <c r="BM96" s="217" t="s">
        <v>1407</v>
      </c>
    </row>
    <row r="97" s="2" customFormat="1">
      <c r="A97" s="40"/>
      <c r="B97" s="41"/>
      <c r="C97" s="42"/>
      <c r="D97" s="226" t="s">
        <v>265</v>
      </c>
      <c r="E97" s="42"/>
      <c r="F97" s="257" t="s">
        <v>1408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265</v>
      </c>
      <c r="AU97" s="18" t="s">
        <v>87</v>
      </c>
    </row>
    <row r="98" s="2" customFormat="1" ht="44.25" customHeight="1">
      <c r="A98" s="40"/>
      <c r="B98" s="41"/>
      <c r="C98" s="206" t="s">
        <v>200</v>
      </c>
      <c r="D98" s="206" t="s">
        <v>149</v>
      </c>
      <c r="E98" s="207" t="s">
        <v>1409</v>
      </c>
      <c r="F98" s="208" t="s">
        <v>1410</v>
      </c>
      <c r="G98" s="209" t="s">
        <v>1197</v>
      </c>
      <c r="H98" s="210">
        <v>4</v>
      </c>
      <c r="I98" s="211"/>
      <c r="J98" s="212">
        <f>ROUND(I98*H98,2)</f>
        <v>0</v>
      </c>
      <c r="K98" s="208" t="s">
        <v>32</v>
      </c>
      <c r="L98" s="46"/>
      <c r="M98" s="213" t="s">
        <v>32</v>
      </c>
      <c r="N98" s="214" t="s">
        <v>48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154</v>
      </c>
      <c r="AT98" s="217" t="s">
        <v>149</v>
      </c>
      <c r="AU98" s="217" t="s">
        <v>87</v>
      </c>
      <c r="AY98" s="18" t="s">
        <v>147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85</v>
      </c>
      <c r="BK98" s="218">
        <f>ROUND(I98*H98,2)</f>
        <v>0</v>
      </c>
      <c r="BL98" s="18" t="s">
        <v>154</v>
      </c>
      <c r="BM98" s="217" t="s">
        <v>1411</v>
      </c>
    </row>
    <row r="99" s="2" customFormat="1">
      <c r="A99" s="40"/>
      <c r="B99" s="41"/>
      <c r="C99" s="42"/>
      <c r="D99" s="226" t="s">
        <v>265</v>
      </c>
      <c r="E99" s="42"/>
      <c r="F99" s="257" t="s">
        <v>1412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265</v>
      </c>
      <c r="AU99" s="18" t="s">
        <v>87</v>
      </c>
    </row>
    <row r="100" s="2" customFormat="1" ht="24.15" customHeight="1">
      <c r="A100" s="40"/>
      <c r="B100" s="41"/>
      <c r="C100" s="206" t="s">
        <v>206</v>
      </c>
      <c r="D100" s="206" t="s">
        <v>149</v>
      </c>
      <c r="E100" s="207" t="s">
        <v>1413</v>
      </c>
      <c r="F100" s="208" t="s">
        <v>1414</v>
      </c>
      <c r="G100" s="209" t="s">
        <v>253</v>
      </c>
      <c r="H100" s="210">
        <v>1</v>
      </c>
      <c r="I100" s="211"/>
      <c r="J100" s="212">
        <f>ROUND(I100*H100,2)</f>
        <v>0</v>
      </c>
      <c r="K100" s="208" t="s">
        <v>32</v>
      </c>
      <c r="L100" s="46"/>
      <c r="M100" s="213" t="s">
        <v>32</v>
      </c>
      <c r="N100" s="214" t="s">
        <v>48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154</v>
      </c>
      <c r="AT100" s="217" t="s">
        <v>149</v>
      </c>
      <c r="AU100" s="217" t="s">
        <v>87</v>
      </c>
      <c r="AY100" s="18" t="s">
        <v>147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85</v>
      </c>
      <c r="BK100" s="218">
        <f>ROUND(I100*H100,2)</f>
        <v>0</v>
      </c>
      <c r="BL100" s="18" t="s">
        <v>154</v>
      </c>
      <c r="BM100" s="217" t="s">
        <v>1415</v>
      </c>
    </row>
    <row r="101" s="2" customFormat="1">
      <c r="A101" s="40"/>
      <c r="B101" s="41"/>
      <c r="C101" s="42"/>
      <c r="D101" s="226" t="s">
        <v>265</v>
      </c>
      <c r="E101" s="42"/>
      <c r="F101" s="257" t="s">
        <v>1416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265</v>
      </c>
      <c r="AU101" s="18" t="s">
        <v>87</v>
      </c>
    </row>
    <row r="102" s="2" customFormat="1" ht="16.5" customHeight="1">
      <c r="A102" s="40"/>
      <c r="B102" s="41"/>
      <c r="C102" s="206" t="s">
        <v>212</v>
      </c>
      <c r="D102" s="206" t="s">
        <v>149</v>
      </c>
      <c r="E102" s="207" t="s">
        <v>1417</v>
      </c>
      <c r="F102" s="208" t="s">
        <v>1418</v>
      </c>
      <c r="G102" s="209" t="s">
        <v>253</v>
      </c>
      <c r="H102" s="210">
        <v>1</v>
      </c>
      <c r="I102" s="211"/>
      <c r="J102" s="212">
        <f>ROUND(I102*H102,2)</f>
        <v>0</v>
      </c>
      <c r="K102" s="208" t="s">
        <v>32</v>
      </c>
      <c r="L102" s="46"/>
      <c r="M102" s="213" t="s">
        <v>32</v>
      </c>
      <c r="N102" s="214" t="s">
        <v>48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154</v>
      </c>
      <c r="AT102" s="217" t="s">
        <v>149</v>
      </c>
      <c r="AU102" s="217" t="s">
        <v>87</v>
      </c>
      <c r="AY102" s="18" t="s">
        <v>147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85</v>
      </c>
      <c r="BK102" s="218">
        <f>ROUND(I102*H102,2)</f>
        <v>0</v>
      </c>
      <c r="BL102" s="18" t="s">
        <v>154</v>
      </c>
      <c r="BM102" s="217" t="s">
        <v>1419</v>
      </c>
    </row>
    <row r="103" s="2" customFormat="1">
      <c r="A103" s="40"/>
      <c r="B103" s="41"/>
      <c r="C103" s="42"/>
      <c r="D103" s="226" t="s">
        <v>265</v>
      </c>
      <c r="E103" s="42"/>
      <c r="F103" s="257" t="s">
        <v>1420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265</v>
      </c>
      <c r="AU103" s="18" t="s">
        <v>87</v>
      </c>
    </row>
    <row r="104" s="2" customFormat="1" ht="37.8" customHeight="1">
      <c r="A104" s="40"/>
      <c r="B104" s="41"/>
      <c r="C104" s="206" t="s">
        <v>218</v>
      </c>
      <c r="D104" s="206" t="s">
        <v>149</v>
      </c>
      <c r="E104" s="207" t="s">
        <v>1421</v>
      </c>
      <c r="F104" s="208" t="s">
        <v>1422</v>
      </c>
      <c r="G104" s="209" t="s">
        <v>253</v>
      </c>
      <c r="H104" s="210">
        <v>1</v>
      </c>
      <c r="I104" s="211"/>
      <c r="J104" s="212">
        <f>ROUND(I104*H104,2)</f>
        <v>0</v>
      </c>
      <c r="K104" s="208" t="s">
        <v>32</v>
      </c>
      <c r="L104" s="46"/>
      <c r="M104" s="213" t="s">
        <v>32</v>
      </c>
      <c r="N104" s="214" t="s">
        <v>48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154</v>
      </c>
      <c r="AT104" s="217" t="s">
        <v>149</v>
      </c>
      <c r="AU104" s="217" t="s">
        <v>87</v>
      </c>
      <c r="AY104" s="18" t="s">
        <v>147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85</v>
      </c>
      <c r="BK104" s="218">
        <f>ROUND(I104*H104,2)</f>
        <v>0</v>
      </c>
      <c r="BL104" s="18" t="s">
        <v>154</v>
      </c>
      <c r="BM104" s="217" t="s">
        <v>1423</v>
      </c>
    </row>
    <row r="105" s="2" customFormat="1">
      <c r="A105" s="40"/>
      <c r="B105" s="41"/>
      <c r="C105" s="42"/>
      <c r="D105" s="226" t="s">
        <v>265</v>
      </c>
      <c r="E105" s="42"/>
      <c r="F105" s="257" t="s">
        <v>1424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265</v>
      </c>
      <c r="AU105" s="18" t="s">
        <v>87</v>
      </c>
    </row>
    <row r="106" s="2" customFormat="1" ht="37.8" customHeight="1">
      <c r="A106" s="40"/>
      <c r="B106" s="41"/>
      <c r="C106" s="206" t="s">
        <v>224</v>
      </c>
      <c r="D106" s="206" t="s">
        <v>149</v>
      </c>
      <c r="E106" s="207" t="s">
        <v>1425</v>
      </c>
      <c r="F106" s="208" t="s">
        <v>1426</v>
      </c>
      <c r="G106" s="209" t="s">
        <v>253</v>
      </c>
      <c r="H106" s="210">
        <v>1</v>
      </c>
      <c r="I106" s="211"/>
      <c r="J106" s="212">
        <f>ROUND(I106*H106,2)</f>
        <v>0</v>
      </c>
      <c r="K106" s="208" t="s">
        <v>32</v>
      </c>
      <c r="L106" s="46"/>
      <c r="M106" s="213" t="s">
        <v>32</v>
      </c>
      <c r="N106" s="214" t="s">
        <v>48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154</v>
      </c>
      <c r="AT106" s="217" t="s">
        <v>149</v>
      </c>
      <c r="AU106" s="217" t="s">
        <v>87</v>
      </c>
      <c r="AY106" s="18" t="s">
        <v>147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85</v>
      </c>
      <c r="BK106" s="218">
        <f>ROUND(I106*H106,2)</f>
        <v>0</v>
      </c>
      <c r="BL106" s="18" t="s">
        <v>154</v>
      </c>
      <c r="BM106" s="217" t="s">
        <v>1427</v>
      </c>
    </row>
    <row r="107" s="2" customFormat="1">
      <c r="A107" s="40"/>
      <c r="B107" s="41"/>
      <c r="C107" s="42"/>
      <c r="D107" s="226" t="s">
        <v>265</v>
      </c>
      <c r="E107" s="42"/>
      <c r="F107" s="257" t="s">
        <v>1424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265</v>
      </c>
      <c r="AU107" s="18" t="s">
        <v>87</v>
      </c>
    </row>
    <row r="108" s="2" customFormat="1" ht="16.5" customHeight="1">
      <c r="A108" s="40"/>
      <c r="B108" s="41"/>
      <c r="C108" s="206" t="s">
        <v>231</v>
      </c>
      <c r="D108" s="206" t="s">
        <v>149</v>
      </c>
      <c r="E108" s="207" t="s">
        <v>1428</v>
      </c>
      <c r="F108" s="208" t="s">
        <v>1322</v>
      </c>
      <c r="G108" s="209" t="s">
        <v>253</v>
      </c>
      <c r="H108" s="210">
        <v>1</v>
      </c>
      <c r="I108" s="211"/>
      <c r="J108" s="212">
        <f>ROUND(I108*H108,2)</f>
        <v>0</v>
      </c>
      <c r="K108" s="208" t="s">
        <v>32</v>
      </c>
      <c r="L108" s="46"/>
      <c r="M108" s="213" t="s">
        <v>32</v>
      </c>
      <c r="N108" s="214" t="s">
        <v>48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154</v>
      </c>
      <c r="AT108" s="217" t="s">
        <v>149</v>
      </c>
      <c r="AU108" s="217" t="s">
        <v>87</v>
      </c>
      <c r="AY108" s="18" t="s">
        <v>147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85</v>
      </c>
      <c r="BK108" s="218">
        <f>ROUND(I108*H108,2)</f>
        <v>0</v>
      </c>
      <c r="BL108" s="18" t="s">
        <v>154</v>
      </c>
      <c r="BM108" s="217" t="s">
        <v>1429</v>
      </c>
    </row>
    <row r="109" s="2" customFormat="1">
      <c r="A109" s="40"/>
      <c r="B109" s="41"/>
      <c r="C109" s="42"/>
      <c r="D109" s="226" t="s">
        <v>265</v>
      </c>
      <c r="E109" s="42"/>
      <c r="F109" s="257" t="s">
        <v>1430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265</v>
      </c>
      <c r="AU109" s="18" t="s">
        <v>87</v>
      </c>
    </row>
    <row r="110" s="2" customFormat="1" ht="16.5" customHeight="1">
      <c r="A110" s="40"/>
      <c r="B110" s="41"/>
      <c r="C110" s="206" t="s">
        <v>236</v>
      </c>
      <c r="D110" s="206" t="s">
        <v>149</v>
      </c>
      <c r="E110" s="207" t="s">
        <v>1431</v>
      </c>
      <c r="F110" s="208" t="s">
        <v>1432</v>
      </c>
      <c r="G110" s="209" t="s">
        <v>253</v>
      </c>
      <c r="H110" s="210">
        <v>1</v>
      </c>
      <c r="I110" s="211"/>
      <c r="J110" s="212">
        <f>ROUND(I110*H110,2)</f>
        <v>0</v>
      </c>
      <c r="K110" s="208" t="s">
        <v>32</v>
      </c>
      <c r="L110" s="46"/>
      <c r="M110" s="213" t="s">
        <v>32</v>
      </c>
      <c r="N110" s="214" t="s">
        <v>48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154</v>
      </c>
      <c r="AT110" s="217" t="s">
        <v>149</v>
      </c>
      <c r="AU110" s="217" t="s">
        <v>87</v>
      </c>
      <c r="AY110" s="18" t="s">
        <v>147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85</v>
      </c>
      <c r="BK110" s="218">
        <f>ROUND(I110*H110,2)</f>
        <v>0</v>
      </c>
      <c r="BL110" s="18" t="s">
        <v>154</v>
      </c>
      <c r="BM110" s="217" t="s">
        <v>1433</v>
      </c>
    </row>
    <row r="111" s="2" customFormat="1">
      <c r="A111" s="40"/>
      <c r="B111" s="41"/>
      <c r="C111" s="42"/>
      <c r="D111" s="226" t="s">
        <v>265</v>
      </c>
      <c r="E111" s="42"/>
      <c r="F111" s="257" t="s">
        <v>1434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8" t="s">
        <v>265</v>
      </c>
      <c r="AU111" s="18" t="s">
        <v>87</v>
      </c>
    </row>
    <row r="112" s="2" customFormat="1" ht="16.5" customHeight="1">
      <c r="A112" s="40"/>
      <c r="B112" s="41"/>
      <c r="C112" s="206" t="s">
        <v>8</v>
      </c>
      <c r="D112" s="206" t="s">
        <v>149</v>
      </c>
      <c r="E112" s="207" t="s">
        <v>1435</v>
      </c>
      <c r="F112" s="208" t="s">
        <v>1436</v>
      </c>
      <c r="G112" s="209" t="s">
        <v>508</v>
      </c>
      <c r="H112" s="210">
        <v>1</v>
      </c>
      <c r="I112" s="211"/>
      <c r="J112" s="212">
        <f>ROUND(I112*H112,2)</f>
        <v>0</v>
      </c>
      <c r="K112" s="208" t="s">
        <v>1437</v>
      </c>
      <c r="L112" s="46"/>
      <c r="M112" s="213" t="s">
        <v>32</v>
      </c>
      <c r="N112" s="214" t="s">
        <v>48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1238</v>
      </c>
      <c r="AT112" s="217" t="s">
        <v>149</v>
      </c>
      <c r="AU112" s="217" t="s">
        <v>87</v>
      </c>
      <c r="AY112" s="18" t="s">
        <v>147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85</v>
      </c>
      <c r="BK112" s="218">
        <f>ROUND(I112*H112,2)</f>
        <v>0</v>
      </c>
      <c r="BL112" s="18" t="s">
        <v>1238</v>
      </c>
      <c r="BM112" s="217" t="s">
        <v>1438</v>
      </c>
    </row>
    <row r="113" s="13" customFormat="1">
      <c r="A113" s="13"/>
      <c r="B113" s="224"/>
      <c r="C113" s="225"/>
      <c r="D113" s="226" t="s">
        <v>158</v>
      </c>
      <c r="E113" s="227" t="s">
        <v>32</v>
      </c>
      <c r="F113" s="228" t="s">
        <v>1439</v>
      </c>
      <c r="G113" s="225"/>
      <c r="H113" s="229">
        <v>1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158</v>
      </c>
      <c r="AU113" s="235" t="s">
        <v>87</v>
      </c>
      <c r="AV113" s="13" t="s">
        <v>87</v>
      </c>
      <c r="AW113" s="13" t="s">
        <v>38</v>
      </c>
      <c r="AX113" s="13" t="s">
        <v>85</v>
      </c>
      <c r="AY113" s="235" t="s">
        <v>147</v>
      </c>
    </row>
    <row r="114" s="2" customFormat="1" ht="49.05" customHeight="1">
      <c r="A114" s="40"/>
      <c r="B114" s="41"/>
      <c r="C114" s="206" t="s">
        <v>245</v>
      </c>
      <c r="D114" s="206" t="s">
        <v>149</v>
      </c>
      <c r="E114" s="207" t="s">
        <v>1440</v>
      </c>
      <c r="F114" s="208" t="s">
        <v>1441</v>
      </c>
      <c r="G114" s="209" t="s">
        <v>253</v>
      </c>
      <c r="H114" s="210">
        <v>1</v>
      </c>
      <c r="I114" s="211"/>
      <c r="J114" s="212">
        <f>ROUND(I114*H114,2)</f>
        <v>0</v>
      </c>
      <c r="K114" s="208" t="s">
        <v>32</v>
      </c>
      <c r="L114" s="46"/>
      <c r="M114" s="213" t="s">
        <v>32</v>
      </c>
      <c r="N114" s="214" t="s">
        <v>48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154</v>
      </c>
      <c r="AT114" s="217" t="s">
        <v>149</v>
      </c>
      <c r="AU114" s="217" t="s">
        <v>87</v>
      </c>
      <c r="AY114" s="18" t="s">
        <v>147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85</v>
      </c>
      <c r="BK114" s="218">
        <f>ROUND(I114*H114,2)</f>
        <v>0</v>
      </c>
      <c r="BL114" s="18" t="s">
        <v>154</v>
      </c>
      <c r="BM114" s="217" t="s">
        <v>1442</v>
      </c>
    </row>
    <row r="115" s="2" customFormat="1" ht="16.5" customHeight="1">
      <c r="A115" s="40"/>
      <c r="B115" s="41"/>
      <c r="C115" s="206" t="s">
        <v>250</v>
      </c>
      <c r="D115" s="206" t="s">
        <v>149</v>
      </c>
      <c r="E115" s="207" t="s">
        <v>1443</v>
      </c>
      <c r="F115" s="208" t="s">
        <v>1444</v>
      </c>
      <c r="G115" s="209" t="s">
        <v>1197</v>
      </c>
      <c r="H115" s="210">
        <v>10</v>
      </c>
      <c r="I115" s="211"/>
      <c r="J115" s="212">
        <f>ROUND(I115*H115,2)</f>
        <v>0</v>
      </c>
      <c r="K115" s="208" t="s">
        <v>32</v>
      </c>
      <c r="L115" s="46"/>
      <c r="M115" s="213" t="s">
        <v>32</v>
      </c>
      <c r="N115" s="214" t="s">
        <v>48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154</v>
      </c>
      <c r="AT115" s="217" t="s">
        <v>149</v>
      </c>
      <c r="AU115" s="217" t="s">
        <v>87</v>
      </c>
      <c r="AY115" s="18" t="s">
        <v>147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85</v>
      </c>
      <c r="BK115" s="218">
        <f>ROUND(I115*H115,2)</f>
        <v>0</v>
      </c>
      <c r="BL115" s="18" t="s">
        <v>154</v>
      </c>
      <c r="BM115" s="217" t="s">
        <v>1445</v>
      </c>
    </row>
    <row r="116" s="2" customFormat="1">
      <c r="A116" s="40"/>
      <c r="B116" s="41"/>
      <c r="C116" s="42"/>
      <c r="D116" s="226" t="s">
        <v>265</v>
      </c>
      <c r="E116" s="42"/>
      <c r="F116" s="257" t="s">
        <v>1412</v>
      </c>
      <c r="G116" s="42"/>
      <c r="H116" s="42"/>
      <c r="I116" s="221"/>
      <c r="J116" s="42"/>
      <c r="K116" s="42"/>
      <c r="L116" s="46"/>
      <c r="M116" s="268"/>
      <c r="N116" s="269"/>
      <c r="O116" s="270"/>
      <c r="P116" s="270"/>
      <c r="Q116" s="270"/>
      <c r="R116" s="270"/>
      <c r="S116" s="270"/>
      <c r="T116" s="271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265</v>
      </c>
      <c r="AU116" s="18" t="s">
        <v>87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y2cjNPPGiUL1buF25uJKTWOS//1OE4gRk8+A84lc+TxgDTxAfi5ITwX1OBSFmfsNZrWAHR6sryJixxx8WJAc7g==" hashValue="LfDgrZwwcR+9dvwqOTE51KuS7Y/W1RUR2EywoD/TcQuPz5uiGxelFvHXYei3LyMjzqWV/9IaK1998JuPX7aalg==" algorithmName="SHA-512" password="CC35"/>
  <autoFilter ref="C80:K11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1446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1447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1448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1449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1450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1451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1452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1453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1454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1455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1456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84</v>
      </c>
      <c r="F18" s="287" t="s">
        <v>1457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1458</v>
      </c>
      <c r="F19" s="287" t="s">
        <v>1459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1460</v>
      </c>
      <c r="F20" s="287" t="s">
        <v>1461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96</v>
      </c>
      <c r="F21" s="287" t="s">
        <v>1462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1463</v>
      </c>
      <c r="F22" s="287" t="s">
        <v>1464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1465</v>
      </c>
      <c r="F23" s="287" t="s">
        <v>1466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1467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1468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1469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1470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1471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1472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1473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1474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1475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133</v>
      </c>
      <c r="F36" s="287"/>
      <c r="G36" s="287" t="s">
        <v>1476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1477</v>
      </c>
      <c r="F37" s="287"/>
      <c r="G37" s="287" t="s">
        <v>1478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58</v>
      </c>
      <c r="F38" s="287"/>
      <c r="G38" s="287" t="s">
        <v>1479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59</v>
      </c>
      <c r="F39" s="287"/>
      <c r="G39" s="287" t="s">
        <v>1480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134</v>
      </c>
      <c r="F40" s="287"/>
      <c r="G40" s="287" t="s">
        <v>1481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135</v>
      </c>
      <c r="F41" s="287"/>
      <c r="G41" s="287" t="s">
        <v>1482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1483</v>
      </c>
      <c r="F42" s="287"/>
      <c r="G42" s="287" t="s">
        <v>1484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1485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1486</v>
      </c>
      <c r="F44" s="287"/>
      <c r="G44" s="287" t="s">
        <v>1487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137</v>
      </c>
      <c r="F45" s="287"/>
      <c r="G45" s="287" t="s">
        <v>1488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1489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1490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1491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1492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1493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1494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1495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1496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1497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1498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1499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1500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1501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1502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1503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1504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1505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1506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1507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1508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1509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1510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1511</v>
      </c>
      <c r="D76" s="305"/>
      <c r="E76" s="305"/>
      <c r="F76" s="305" t="s">
        <v>1512</v>
      </c>
      <c r="G76" s="306"/>
      <c r="H76" s="305" t="s">
        <v>59</v>
      </c>
      <c r="I76" s="305" t="s">
        <v>62</v>
      </c>
      <c r="J76" s="305" t="s">
        <v>1513</v>
      </c>
      <c r="K76" s="304"/>
    </row>
    <row r="77" s="1" customFormat="1" ht="17.25" customHeight="1">
      <c r="B77" s="302"/>
      <c r="C77" s="307" t="s">
        <v>1514</v>
      </c>
      <c r="D77" s="307"/>
      <c r="E77" s="307"/>
      <c r="F77" s="308" t="s">
        <v>1515</v>
      </c>
      <c r="G77" s="309"/>
      <c r="H77" s="307"/>
      <c r="I77" s="307"/>
      <c r="J77" s="307" t="s">
        <v>1516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58</v>
      </c>
      <c r="D79" s="312"/>
      <c r="E79" s="312"/>
      <c r="F79" s="313" t="s">
        <v>1517</v>
      </c>
      <c r="G79" s="314"/>
      <c r="H79" s="290" t="s">
        <v>1518</v>
      </c>
      <c r="I79" s="290" t="s">
        <v>1519</v>
      </c>
      <c r="J79" s="290">
        <v>20</v>
      </c>
      <c r="K79" s="304"/>
    </row>
    <row r="80" s="1" customFormat="1" ht="15" customHeight="1">
      <c r="B80" s="302"/>
      <c r="C80" s="290" t="s">
        <v>1520</v>
      </c>
      <c r="D80" s="290"/>
      <c r="E80" s="290"/>
      <c r="F80" s="313" t="s">
        <v>1517</v>
      </c>
      <c r="G80" s="314"/>
      <c r="H80" s="290" t="s">
        <v>1521</v>
      </c>
      <c r="I80" s="290" t="s">
        <v>1519</v>
      </c>
      <c r="J80" s="290">
        <v>120</v>
      </c>
      <c r="K80" s="304"/>
    </row>
    <row r="81" s="1" customFormat="1" ht="15" customHeight="1">
      <c r="B81" s="315"/>
      <c r="C81" s="290" t="s">
        <v>1522</v>
      </c>
      <c r="D81" s="290"/>
      <c r="E81" s="290"/>
      <c r="F81" s="313" t="s">
        <v>1523</v>
      </c>
      <c r="G81" s="314"/>
      <c r="H81" s="290" t="s">
        <v>1524</v>
      </c>
      <c r="I81" s="290" t="s">
        <v>1519</v>
      </c>
      <c r="J81" s="290">
        <v>50</v>
      </c>
      <c r="K81" s="304"/>
    </row>
    <row r="82" s="1" customFormat="1" ht="15" customHeight="1">
      <c r="B82" s="315"/>
      <c r="C82" s="290" t="s">
        <v>1525</v>
      </c>
      <c r="D82" s="290"/>
      <c r="E82" s="290"/>
      <c r="F82" s="313" t="s">
        <v>1517</v>
      </c>
      <c r="G82" s="314"/>
      <c r="H82" s="290" t="s">
        <v>1526</v>
      </c>
      <c r="I82" s="290" t="s">
        <v>1527</v>
      </c>
      <c r="J82" s="290"/>
      <c r="K82" s="304"/>
    </row>
    <row r="83" s="1" customFormat="1" ht="15" customHeight="1">
      <c r="B83" s="315"/>
      <c r="C83" s="316" t="s">
        <v>1528</v>
      </c>
      <c r="D83" s="316"/>
      <c r="E83" s="316"/>
      <c r="F83" s="317" t="s">
        <v>1523</v>
      </c>
      <c r="G83" s="316"/>
      <c r="H83" s="316" t="s">
        <v>1529</v>
      </c>
      <c r="I83" s="316" t="s">
        <v>1519</v>
      </c>
      <c r="J83" s="316">
        <v>15</v>
      </c>
      <c r="K83" s="304"/>
    </row>
    <row r="84" s="1" customFormat="1" ht="15" customHeight="1">
      <c r="B84" s="315"/>
      <c r="C84" s="316" t="s">
        <v>1530</v>
      </c>
      <c r="D84" s="316"/>
      <c r="E84" s="316"/>
      <c r="F84" s="317" t="s">
        <v>1523</v>
      </c>
      <c r="G84" s="316"/>
      <c r="H84" s="316" t="s">
        <v>1531</v>
      </c>
      <c r="I84" s="316" t="s">
        <v>1519</v>
      </c>
      <c r="J84" s="316">
        <v>15</v>
      </c>
      <c r="K84" s="304"/>
    </row>
    <row r="85" s="1" customFormat="1" ht="15" customHeight="1">
      <c r="B85" s="315"/>
      <c r="C85" s="316" t="s">
        <v>1532</v>
      </c>
      <c r="D85" s="316"/>
      <c r="E85" s="316"/>
      <c r="F85" s="317" t="s">
        <v>1523</v>
      </c>
      <c r="G85" s="316"/>
      <c r="H85" s="316" t="s">
        <v>1533</v>
      </c>
      <c r="I85" s="316" t="s">
        <v>1519</v>
      </c>
      <c r="J85" s="316">
        <v>20</v>
      </c>
      <c r="K85" s="304"/>
    </row>
    <row r="86" s="1" customFormat="1" ht="15" customHeight="1">
      <c r="B86" s="315"/>
      <c r="C86" s="316" t="s">
        <v>1534</v>
      </c>
      <c r="D86" s="316"/>
      <c r="E86" s="316"/>
      <c r="F86" s="317" t="s">
        <v>1523</v>
      </c>
      <c r="G86" s="316"/>
      <c r="H86" s="316" t="s">
        <v>1535</v>
      </c>
      <c r="I86" s="316" t="s">
        <v>1519</v>
      </c>
      <c r="J86" s="316">
        <v>20</v>
      </c>
      <c r="K86" s="304"/>
    </row>
    <row r="87" s="1" customFormat="1" ht="15" customHeight="1">
      <c r="B87" s="315"/>
      <c r="C87" s="290" t="s">
        <v>1536</v>
      </c>
      <c r="D87" s="290"/>
      <c r="E87" s="290"/>
      <c r="F87" s="313" t="s">
        <v>1523</v>
      </c>
      <c r="G87" s="314"/>
      <c r="H87" s="290" t="s">
        <v>1537</v>
      </c>
      <c r="I87" s="290" t="s">
        <v>1519</v>
      </c>
      <c r="J87" s="290">
        <v>50</v>
      </c>
      <c r="K87" s="304"/>
    </row>
    <row r="88" s="1" customFormat="1" ht="15" customHeight="1">
      <c r="B88" s="315"/>
      <c r="C88" s="290" t="s">
        <v>1538</v>
      </c>
      <c r="D88" s="290"/>
      <c r="E88" s="290"/>
      <c r="F88" s="313" t="s">
        <v>1523</v>
      </c>
      <c r="G88" s="314"/>
      <c r="H88" s="290" t="s">
        <v>1539</v>
      </c>
      <c r="I88" s="290" t="s">
        <v>1519</v>
      </c>
      <c r="J88" s="290">
        <v>20</v>
      </c>
      <c r="K88" s="304"/>
    </row>
    <row r="89" s="1" customFormat="1" ht="15" customHeight="1">
      <c r="B89" s="315"/>
      <c r="C89" s="290" t="s">
        <v>1540</v>
      </c>
      <c r="D89" s="290"/>
      <c r="E89" s="290"/>
      <c r="F89" s="313" t="s">
        <v>1523</v>
      </c>
      <c r="G89" s="314"/>
      <c r="H89" s="290" t="s">
        <v>1541</v>
      </c>
      <c r="I89" s="290" t="s">
        <v>1519</v>
      </c>
      <c r="J89" s="290">
        <v>20</v>
      </c>
      <c r="K89" s="304"/>
    </row>
    <row r="90" s="1" customFormat="1" ht="15" customHeight="1">
      <c r="B90" s="315"/>
      <c r="C90" s="290" t="s">
        <v>1542</v>
      </c>
      <c r="D90" s="290"/>
      <c r="E90" s="290"/>
      <c r="F90" s="313" t="s">
        <v>1523</v>
      </c>
      <c r="G90" s="314"/>
      <c r="H90" s="290" t="s">
        <v>1543</v>
      </c>
      <c r="I90" s="290" t="s">
        <v>1519</v>
      </c>
      <c r="J90" s="290">
        <v>50</v>
      </c>
      <c r="K90" s="304"/>
    </row>
    <row r="91" s="1" customFormat="1" ht="15" customHeight="1">
      <c r="B91" s="315"/>
      <c r="C91" s="290" t="s">
        <v>1544</v>
      </c>
      <c r="D91" s="290"/>
      <c r="E91" s="290"/>
      <c r="F91" s="313" t="s">
        <v>1523</v>
      </c>
      <c r="G91" s="314"/>
      <c r="H91" s="290" t="s">
        <v>1544</v>
      </c>
      <c r="I91" s="290" t="s">
        <v>1519</v>
      </c>
      <c r="J91" s="290">
        <v>50</v>
      </c>
      <c r="K91" s="304"/>
    </row>
    <row r="92" s="1" customFormat="1" ht="15" customHeight="1">
      <c r="B92" s="315"/>
      <c r="C92" s="290" t="s">
        <v>1545</v>
      </c>
      <c r="D92" s="290"/>
      <c r="E92" s="290"/>
      <c r="F92" s="313" t="s">
        <v>1523</v>
      </c>
      <c r="G92" s="314"/>
      <c r="H92" s="290" t="s">
        <v>1546</v>
      </c>
      <c r="I92" s="290" t="s">
        <v>1519</v>
      </c>
      <c r="J92" s="290">
        <v>255</v>
      </c>
      <c r="K92" s="304"/>
    </row>
    <row r="93" s="1" customFormat="1" ht="15" customHeight="1">
      <c r="B93" s="315"/>
      <c r="C93" s="290" t="s">
        <v>1547</v>
      </c>
      <c r="D93" s="290"/>
      <c r="E93" s="290"/>
      <c r="F93" s="313" t="s">
        <v>1517</v>
      </c>
      <c r="G93" s="314"/>
      <c r="H93" s="290" t="s">
        <v>1548</v>
      </c>
      <c r="I93" s="290" t="s">
        <v>1549</v>
      </c>
      <c r="J93" s="290"/>
      <c r="K93" s="304"/>
    </row>
    <row r="94" s="1" customFormat="1" ht="15" customHeight="1">
      <c r="B94" s="315"/>
      <c r="C94" s="290" t="s">
        <v>1550</v>
      </c>
      <c r="D94" s="290"/>
      <c r="E94" s="290"/>
      <c r="F94" s="313" t="s">
        <v>1517</v>
      </c>
      <c r="G94" s="314"/>
      <c r="H94" s="290" t="s">
        <v>1551</v>
      </c>
      <c r="I94" s="290" t="s">
        <v>1552</v>
      </c>
      <c r="J94" s="290"/>
      <c r="K94" s="304"/>
    </row>
    <row r="95" s="1" customFormat="1" ht="15" customHeight="1">
      <c r="B95" s="315"/>
      <c r="C95" s="290" t="s">
        <v>1553</v>
      </c>
      <c r="D95" s="290"/>
      <c r="E95" s="290"/>
      <c r="F95" s="313" t="s">
        <v>1517</v>
      </c>
      <c r="G95" s="314"/>
      <c r="H95" s="290" t="s">
        <v>1553</v>
      </c>
      <c r="I95" s="290" t="s">
        <v>1552</v>
      </c>
      <c r="J95" s="290"/>
      <c r="K95" s="304"/>
    </row>
    <row r="96" s="1" customFormat="1" ht="15" customHeight="1">
      <c r="B96" s="315"/>
      <c r="C96" s="290" t="s">
        <v>43</v>
      </c>
      <c r="D96" s="290"/>
      <c r="E96" s="290"/>
      <c r="F96" s="313" t="s">
        <v>1517</v>
      </c>
      <c r="G96" s="314"/>
      <c r="H96" s="290" t="s">
        <v>1554</v>
      </c>
      <c r="I96" s="290" t="s">
        <v>1552</v>
      </c>
      <c r="J96" s="290"/>
      <c r="K96" s="304"/>
    </row>
    <row r="97" s="1" customFormat="1" ht="15" customHeight="1">
      <c r="B97" s="315"/>
      <c r="C97" s="290" t="s">
        <v>53</v>
      </c>
      <c r="D97" s="290"/>
      <c r="E97" s="290"/>
      <c r="F97" s="313" t="s">
        <v>1517</v>
      </c>
      <c r="G97" s="314"/>
      <c r="H97" s="290" t="s">
        <v>1555</v>
      </c>
      <c r="I97" s="290" t="s">
        <v>1552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1556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1511</v>
      </c>
      <c r="D103" s="305"/>
      <c r="E103" s="305"/>
      <c r="F103" s="305" t="s">
        <v>1512</v>
      </c>
      <c r="G103" s="306"/>
      <c r="H103" s="305" t="s">
        <v>59</v>
      </c>
      <c r="I103" s="305" t="s">
        <v>62</v>
      </c>
      <c r="J103" s="305" t="s">
        <v>1513</v>
      </c>
      <c r="K103" s="304"/>
    </row>
    <row r="104" s="1" customFormat="1" ht="17.25" customHeight="1">
      <c r="B104" s="302"/>
      <c r="C104" s="307" t="s">
        <v>1514</v>
      </c>
      <c r="D104" s="307"/>
      <c r="E104" s="307"/>
      <c r="F104" s="308" t="s">
        <v>1515</v>
      </c>
      <c r="G104" s="309"/>
      <c r="H104" s="307"/>
      <c r="I104" s="307"/>
      <c r="J104" s="307" t="s">
        <v>1516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58</v>
      </c>
      <c r="D106" s="312"/>
      <c r="E106" s="312"/>
      <c r="F106" s="313" t="s">
        <v>1517</v>
      </c>
      <c r="G106" s="290"/>
      <c r="H106" s="290" t="s">
        <v>1557</v>
      </c>
      <c r="I106" s="290" t="s">
        <v>1519</v>
      </c>
      <c r="J106" s="290">
        <v>20</v>
      </c>
      <c r="K106" s="304"/>
    </row>
    <row r="107" s="1" customFormat="1" ht="15" customHeight="1">
      <c r="B107" s="302"/>
      <c r="C107" s="290" t="s">
        <v>1520</v>
      </c>
      <c r="D107" s="290"/>
      <c r="E107" s="290"/>
      <c r="F107" s="313" t="s">
        <v>1517</v>
      </c>
      <c r="G107" s="290"/>
      <c r="H107" s="290" t="s">
        <v>1557</v>
      </c>
      <c r="I107" s="290" t="s">
        <v>1519</v>
      </c>
      <c r="J107" s="290">
        <v>120</v>
      </c>
      <c r="K107" s="304"/>
    </row>
    <row r="108" s="1" customFormat="1" ht="15" customHeight="1">
      <c r="B108" s="315"/>
      <c r="C108" s="290" t="s">
        <v>1522</v>
      </c>
      <c r="D108" s="290"/>
      <c r="E108" s="290"/>
      <c r="F108" s="313" t="s">
        <v>1523</v>
      </c>
      <c r="G108" s="290"/>
      <c r="H108" s="290" t="s">
        <v>1557</v>
      </c>
      <c r="I108" s="290" t="s">
        <v>1519</v>
      </c>
      <c r="J108" s="290">
        <v>50</v>
      </c>
      <c r="K108" s="304"/>
    </row>
    <row r="109" s="1" customFormat="1" ht="15" customHeight="1">
      <c r="B109" s="315"/>
      <c r="C109" s="290" t="s">
        <v>1525</v>
      </c>
      <c r="D109" s="290"/>
      <c r="E109" s="290"/>
      <c r="F109" s="313" t="s">
        <v>1517</v>
      </c>
      <c r="G109" s="290"/>
      <c r="H109" s="290" t="s">
        <v>1557</v>
      </c>
      <c r="I109" s="290" t="s">
        <v>1527</v>
      </c>
      <c r="J109" s="290"/>
      <c r="K109" s="304"/>
    </row>
    <row r="110" s="1" customFormat="1" ht="15" customHeight="1">
      <c r="B110" s="315"/>
      <c r="C110" s="290" t="s">
        <v>1536</v>
      </c>
      <c r="D110" s="290"/>
      <c r="E110" s="290"/>
      <c r="F110" s="313" t="s">
        <v>1523</v>
      </c>
      <c r="G110" s="290"/>
      <c r="H110" s="290" t="s">
        <v>1557</v>
      </c>
      <c r="I110" s="290" t="s">
        <v>1519</v>
      </c>
      <c r="J110" s="290">
        <v>50</v>
      </c>
      <c r="K110" s="304"/>
    </row>
    <row r="111" s="1" customFormat="1" ht="15" customHeight="1">
      <c r="B111" s="315"/>
      <c r="C111" s="290" t="s">
        <v>1544</v>
      </c>
      <c r="D111" s="290"/>
      <c r="E111" s="290"/>
      <c r="F111" s="313" t="s">
        <v>1523</v>
      </c>
      <c r="G111" s="290"/>
      <c r="H111" s="290" t="s">
        <v>1557</v>
      </c>
      <c r="I111" s="290" t="s">
        <v>1519</v>
      </c>
      <c r="J111" s="290">
        <v>50</v>
      </c>
      <c r="K111" s="304"/>
    </row>
    <row r="112" s="1" customFormat="1" ht="15" customHeight="1">
      <c r="B112" s="315"/>
      <c r="C112" s="290" t="s">
        <v>1542</v>
      </c>
      <c r="D112" s="290"/>
      <c r="E112" s="290"/>
      <c r="F112" s="313" t="s">
        <v>1523</v>
      </c>
      <c r="G112" s="290"/>
      <c r="H112" s="290" t="s">
        <v>1557</v>
      </c>
      <c r="I112" s="290" t="s">
        <v>1519</v>
      </c>
      <c r="J112" s="290">
        <v>50</v>
      </c>
      <c r="K112" s="304"/>
    </row>
    <row r="113" s="1" customFormat="1" ht="15" customHeight="1">
      <c r="B113" s="315"/>
      <c r="C113" s="290" t="s">
        <v>58</v>
      </c>
      <c r="D113" s="290"/>
      <c r="E113" s="290"/>
      <c r="F113" s="313" t="s">
        <v>1517</v>
      </c>
      <c r="G113" s="290"/>
      <c r="H113" s="290" t="s">
        <v>1558</v>
      </c>
      <c r="I113" s="290" t="s">
        <v>1519</v>
      </c>
      <c r="J113" s="290">
        <v>20</v>
      </c>
      <c r="K113" s="304"/>
    </row>
    <row r="114" s="1" customFormat="1" ht="15" customHeight="1">
      <c r="B114" s="315"/>
      <c r="C114" s="290" t="s">
        <v>1559</v>
      </c>
      <c r="D114" s="290"/>
      <c r="E114" s="290"/>
      <c r="F114" s="313" t="s">
        <v>1517</v>
      </c>
      <c r="G114" s="290"/>
      <c r="H114" s="290" t="s">
        <v>1560</v>
      </c>
      <c r="I114" s="290" t="s">
        <v>1519</v>
      </c>
      <c r="J114" s="290">
        <v>120</v>
      </c>
      <c r="K114" s="304"/>
    </row>
    <row r="115" s="1" customFormat="1" ht="15" customHeight="1">
      <c r="B115" s="315"/>
      <c r="C115" s="290" t="s">
        <v>43</v>
      </c>
      <c r="D115" s="290"/>
      <c r="E115" s="290"/>
      <c r="F115" s="313" t="s">
        <v>1517</v>
      </c>
      <c r="G115" s="290"/>
      <c r="H115" s="290" t="s">
        <v>1561</v>
      </c>
      <c r="I115" s="290" t="s">
        <v>1552</v>
      </c>
      <c r="J115" s="290"/>
      <c r="K115" s="304"/>
    </row>
    <row r="116" s="1" customFormat="1" ht="15" customHeight="1">
      <c r="B116" s="315"/>
      <c r="C116" s="290" t="s">
        <v>53</v>
      </c>
      <c r="D116" s="290"/>
      <c r="E116" s="290"/>
      <c r="F116" s="313" t="s">
        <v>1517</v>
      </c>
      <c r="G116" s="290"/>
      <c r="H116" s="290" t="s">
        <v>1562</v>
      </c>
      <c r="I116" s="290" t="s">
        <v>1552</v>
      </c>
      <c r="J116" s="290"/>
      <c r="K116" s="304"/>
    </row>
    <row r="117" s="1" customFormat="1" ht="15" customHeight="1">
      <c r="B117" s="315"/>
      <c r="C117" s="290" t="s">
        <v>62</v>
      </c>
      <c r="D117" s="290"/>
      <c r="E117" s="290"/>
      <c r="F117" s="313" t="s">
        <v>1517</v>
      </c>
      <c r="G117" s="290"/>
      <c r="H117" s="290" t="s">
        <v>1563</v>
      </c>
      <c r="I117" s="290" t="s">
        <v>1564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1565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1511</v>
      </c>
      <c r="D123" s="305"/>
      <c r="E123" s="305"/>
      <c r="F123" s="305" t="s">
        <v>1512</v>
      </c>
      <c r="G123" s="306"/>
      <c r="H123" s="305" t="s">
        <v>59</v>
      </c>
      <c r="I123" s="305" t="s">
        <v>62</v>
      </c>
      <c r="J123" s="305" t="s">
        <v>1513</v>
      </c>
      <c r="K123" s="334"/>
    </row>
    <row r="124" s="1" customFormat="1" ht="17.25" customHeight="1">
      <c r="B124" s="333"/>
      <c r="C124" s="307" t="s">
        <v>1514</v>
      </c>
      <c r="D124" s="307"/>
      <c r="E124" s="307"/>
      <c r="F124" s="308" t="s">
        <v>1515</v>
      </c>
      <c r="G124" s="309"/>
      <c r="H124" s="307"/>
      <c r="I124" s="307"/>
      <c r="J124" s="307" t="s">
        <v>1516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1520</v>
      </c>
      <c r="D126" s="312"/>
      <c r="E126" s="312"/>
      <c r="F126" s="313" t="s">
        <v>1517</v>
      </c>
      <c r="G126" s="290"/>
      <c r="H126" s="290" t="s">
        <v>1557</v>
      </c>
      <c r="I126" s="290" t="s">
        <v>1519</v>
      </c>
      <c r="J126" s="290">
        <v>120</v>
      </c>
      <c r="K126" s="338"/>
    </row>
    <row r="127" s="1" customFormat="1" ht="15" customHeight="1">
      <c r="B127" s="335"/>
      <c r="C127" s="290" t="s">
        <v>1566</v>
      </c>
      <c r="D127" s="290"/>
      <c r="E127" s="290"/>
      <c r="F127" s="313" t="s">
        <v>1517</v>
      </c>
      <c r="G127" s="290"/>
      <c r="H127" s="290" t="s">
        <v>1567</v>
      </c>
      <c r="I127" s="290" t="s">
        <v>1519</v>
      </c>
      <c r="J127" s="290" t="s">
        <v>1568</v>
      </c>
      <c r="K127" s="338"/>
    </row>
    <row r="128" s="1" customFormat="1" ht="15" customHeight="1">
      <c r="B128" s="335"/>
      <c r="C128" s="290" t="s">
        <v>1465</v>
      </c>
      <c r="D128" s="290"/>
      <c r="E128" s="290"/>
      <c r="F128" s="313" t="s">
        <v>1517</v>
      </c>
      <c r="G128" s="290"/>
      <c r="H128" s="290" t="s">
        <v>1569</v>
      </c>
      <c r="I128" s="290" t="s">
        <v>1519</v>
      </c>
      <c r="J128" s="290" t="s">
        <v>1568</v>
      </c>
      <c r="K128" s="338"/>
    </row>
    <row r="129" s="1" customFormat="1" ht="15" customHeight="1">
      <c r="B129" s="335"/>
      <c r="C129" s="290" t="s">
        <v>1528</v>
      </c>
      <c r="D129" s="290"/>
      <c r="E129" s="290"/>
      <c r="F129" s="313" t="s">
        <v>1523</v>
      </c>
      <c r="G129" s="290"/>
      <c r="H129" s="290" t="s">
        <v>1529</v>
      </c>
      <c r="I129" s="290" t="s">
        <v>1519</v>
      </c>
      <c r="J129" s="290">
        <v>15</v>
      </c>
      <c r="K129" s="338"/>
    </row>
    <row r="130" s="1" customFormat="1" ht="15" customHeight="1">
      <c r="B130" s="335"/>
      <c r="C130" s="316" t="s">
        <v>1530</v>
      </c>
      <c r="D130" s="316"/>
      <c r="E130" s="316"/>
      <c r="F130" s="317" t="s">
        <v>1523</v>
      </c>
      <c r="G130" s="316"/>
      <c r="H130" s="316" t="s">
        <v>1531</v>
      </c>
      <c r="I130" s="316" t="s">
        <v>1519</v>
      </c>
      <c r="J130" s="316">
        <v>15</v>
      </c>
      <c r="K130" s="338"/>
    </row>
    <row r="131" s="1" customFormat="1" ht="15" customHeight="1">
      <c r="B131" s="335"/>
      <c r="C131" s="316" t="s">
        <v>1532</v>
      </c>
      <c r="D131" s="316"/>
      <c r="E131" s="316"/>
      <c r="F131" s="317" t="s">
        <v>1523</v>
      </c>
      <c r="G131" s="316"/>
      <c r="H131" s="316" t="s">
        <v>1533</v>
      </c>
      <c r="I131" s="316" t="s">
        <v>1519</v>
      </c>
      <c r="J131" s="316">
        <v>20</v>
      </c>
      <c r="K131" s="338"/>
    </row>
    <row r="132" s="1" customFormat="1" ht="15" customHeight="1">
      <c r="B132" s="335"/>
      <c r="C132" s="316" t="s">
        <v>1534</v>
      </c>
      <c r="D132" s="316"/>
      <c r="E132" s="316"/>
      <c r="F132" s="317" t="s">
        <v>1523</v>
      </c>
      <c r="G132" s="316"/>
      <c r="H132" s="316" t="s">
        <v>1535</v>
      </c>
      <c r="I132" s="316" t="s">
        <v>1519</v>
      </c>
      <c r="J132" s="316">
        <v>20</v>
      </c>
      <c r="K132" s="338"/>
    </row>
    <row r="133" s="1" customFormat="1" ht="15" customHeight="1">
      <c r="B133" s="335"/>
      <c r="C133" s="290" t="s">
        <v>1522</v>
      </c>
      <c r="D133" s="290"/>
      <c r="E133" s="290"/>
      <c r="F133" s="313" t="s">
        <v>1523</v>
      </c>
      <c r="G133" s="290"/>
      <c r="H133" s="290" t="s">
        <v>1557</v>
      </c>
      <c r="I133" s="290" t="s">
        <v>1519</v>
      </c>
      <c r="J133" s="290">
        <v>50</v>
      </c>
      <c r="K133" s="338"/>
    </row>
    <row r="134" s="1" customFormat="1" ht="15" customHeight="1">
      <c r="B134" s="335"/>
      <c r="C134" s="290" t="s">
        <v>1536</v>
      </c>
      <c r="D134" s="290"/>
      <c r="E134" s="290"/>
      <c r="F134" s="313" t="s">
        <v>1523</v>
      </c>
      <c r="G134" s="290"/>
      <c r="H134" s="290" t="s">
        <v>1557</v>
      </c>
      <c r="I134" s="290" t="s">
        <v>1519</v>
      </c>
      <c r="J134" s="290">
        <v>50</v>
      </c>
      <c r="K134" s="338"/>
    </row>
    <row r="135" s="1" customFormat="1" ht="15" customHeight="1">
      <c r="B135" s="335"/>
      <c r="C135" s="290" t="s">
        <v>1542</v>
      </c>
      <c r="D135" s="290"/>
      <c r="E135" s="290"/>
      <c r="F135" s="313" t="s">
        <v>1523</v>
      </c>
      <c r="G135" s="290"/>
      <c r="H135" s="290" t="s">
        <v>1557</v>
      </c>
      <c r="I135" s="290" t="s">
        <v>1519</v>
      </c>
      <c r="J135" s="290">
        <v>50</v>
      </c>
      <c r="K135" s="338"/>
    </row>
    <row r="136" s="1" customFormat="1" ht="15" customHeight="1">
      <c r="B136" s="335"/>
      <c r="C136" s="290" t="s">
        <v>1544</v>
      </c>
      <c r="D136" s="290"/>
      <c r="E136" s="290"/>
      <c r="F136" s="313" t="s">
        <v>1523</v>
      </c>
      <c r="G136" s="290"/>
      <c r="H136" s="290" t="s">
        <v>1557</v>
      </c>
      <c r="I136" s="290" t="s">
        <v>1519</v>
      </c>
      <c r="J136" s="290">
        <v>50</v>
      </c>
      <c r="K136" s="338"/>
    </row>
    <row r="137" s="1" customFormat="1" ht="15" customHeight="1">
      <c r="B137" s="335"/>
      <c r="C137" s="290" t="s">
        <v>1545</v>
      </c>
      <c r="D137" s="290"/>
      <c r="E137" s="290"/>
      <c r="F137" s="313" t="s">
        <v>1523</v>
      </c>
      <c r="G137" s="290"/>
      <c r="H137" s="290" t="s">
        <v>1570</v>
      </c>
      <c r="I137" s="290" t="s">
        <v>1519</v>
      </c>
      <c r="J137" s="290">
        <v>255</v>
      </c>
      <c r="K137" s="338"/>
    </row>
    <row r="138" s="1" customFormat="1" ht="15" customHeight="1">
      <c r="B138" s="335"/>
      <c r="C138" s="290" t="s">
        <v>1547</v>
      </c>
      <c r="D138" s="290"/>
      <c r="E138" s="290"/>
      <c r="F138" s="313" t="s">
        <v>1517</v>
      </c>
      <c r="G138" s="290"/>
      <c r="H138" s="290" t="s">
        <v>1571</v>
      </c>
      <c r="I138" s="290" t="s">
        <v>1549</v>
      </c>
      <c r="J138" s="290"/>
      <c r="K138" s="338"/>
    </row>
    <row r="139" s="1" customFormat="1" ht="15" customHeight="1">
      <c r="B139" s="335"/>
      <c r="C139" s="290" t="s">
        <v>1550</v>
      </c>
      <c r="D139" s="290"/>
      <c r="E139" s="290"/>
      <c r="F139" s="313" t="s">
        <v>1517</v>
      </c>
      <c r="G139" s="290"/>
      <c r="H139" s="290" t="s">
        <v>1572</v>
      </c>
      <c r="I139" s="290" t="s">
        <v>1552</v>
      </c>
      <c r="J139" s="290"/>
      <c r="K139" s="338"/>
    </row>
    <row r="140" s="1" customFormat="1" ht="15" customHeight="1">
      <c r="B140" s="335"/>
      <c r="C140" s="290" t="s">
        <v>1553</v>
      </c>
      <c r="D140" s="290"/>
      <c r="E140" s="290"/>
      <c r="F140" s="313" t="s">
        <v>1517</v>
      </c>
      <c r="G140" s="290"/>
      <c r="H140" s="290" t="s">
        <v>1553</v>
      </c>
      <c r="I140" s="290" t="s">
        <v>1552</v>
      </c>
      <c r="J140" s="290"/>
      <c r="K140" s="338"/>
    </row>
    <row r="141" s="1" customFormat="1" ht="15" customHeight="1">
      <c r="B141" s="335"/>
      <c r="C141" s="290" t="s">
        <v>43</v>
      </c>
      <c r="D141" s="290"/>
      <c r="E141" s="290"/>
      <c r="F141" s="313" t="s">
        <v>1517</v>
      </c>
      <c r="G141" s="290"/>
      <c r="H141" s="290" t="s">
        <v>1573</v>
      </c>
      <c r="I141" s="290" t="s">
        <v>1552</v>
      </c>
      <c r="J141" s="290"/>
      <c r="K141" s="338"/>
    </row>
    <row r="142" s="1" customFormat="1" ht="15" customHeight="1">
      <c r="B142" s="335"/>
      <c r="C142" s="290" t="s">
        <v>1574</v>
      </c>
      <c r="D142" s="290"/>
      <c r="E142" s="290"/>
      <c r="F142" s="313" t="s">
        <v>1517</v>
      </c>
      <c r="G142" s="290"/>
      <c r="H142" s="290" t="s">
        <v>1575</v>
      </c>
      <c r="I142" s="290" t="s">
        <v>1552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1576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1511</v>
      </c>
      <c r="D148" s="305"/>
      <c r="E148" s="305"/>
      <c r="F148" s="305" t="s">
        <v>1512</v>
      </c>
      <c r="G148" s="306"/>
      <c r="H148" s="305" t="s">
        <v>59</v>
      </c>
      <c r="I148" s="305" t="s">
        <v>62</v>
      </c>
      <c r="J148" s="305" t="s">
        <v>1513</v>
      </c>
      <c r="K148" s="304"/>
    </row>
    <row r="149" s="1" customFormat="1" ht="17.25" customHeight="1">
      <c r="B149" s="302"/>
      <c r="C149" s="307" t="s">
        <v>1514</v>
      </c>
      <c r="D149" s="307"/>
      <c r="E149" s="307"/>
      <c r="F149" s="308" t="s">
        <v>1515</v>
      </c>
      <c r="G149" s="309"/>
      <c r="H149" s="307"/>
      <c r="I149" s="307"/>
      <c r="J149" s="307" t="s">
        <v>1516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1520</v>
      </c>
      <c r="D151" s="290"/>
      <c r="E151" s="290"/>
      <c r="F151" s="343" t="s">
        <v>1517</v>
      </c>
      <c r="G151" s="290"/>
      <c r="H151" s="342" t="s">
        <v>1557</v>
      </c>
      <c r="I151" s="342" t="s">
        <v>1519</v>
      </c>
      <c r="J151" s="342">
        <v>120</v>
      </c>
      <c r="K151" s="338"/>
    </row>
    <row r="152" s="1" customFormat="1" ht="15" customHeight="1">
      <c r="B152" s="315"/>
      <c r="C152" s="342" t="s">
        <v>1566</v>
      </c>
      <c r="D152" s="290"/>
      <c r="E152" s="290"/>
      <c r="F152" s="343" t="s">
        <v>1517</v>
      </c>
      <c r="G152" s="290"/>
      <c r="H152" s="342" t="s">
        <v>1577</v>
      </c>
      <c r="I152" s="342" t="s">
        <v>1519</v>
      </c>
      <c r="J152" s="342" t="s">
        <v>1568</v>
      </c>
      <c r="K152" s="338"/>
    </row>
    <row r="153" s="1" customFormat="1" ht="15" customHeight="1">
      <c r="B153" s="315"/>
      <c r="C153" s="342" t="s">
        <v>1465</v>
      </c>
      <c r="D153" s="290"/>
      <c r="E153" s="290"/>
      <c r="F153" s="343" t="s">
        <v>1517</v>
      </c>
      <c r="G153" s="290"/>
      <c r="H153" s="342" t="s">
        <v>1578</v>
      </c>
      <c r="I153" s="342" t="s">
        <v>1519</v>
      </c>
      <c r="J153" s="342" t="s">
        <v>1568</v>
      </c>
      <c r="K153" s="338"/>
    </row>
    <row r="154" s="1" customFormat="1" ht="15" customHeight="1">
      <c r="B154" s="315"/>
      <c r="C154" s="342" t="s">
        <v>1522</v>
      </c>
      <c r="D154" s="290"/>
      <c r="E154" s="290"/>
      <c r="F154" s="343" t="s">
        <v>1523</v>
      </c>
      <c r="G154" s="290"/>
      <c r="H154" s="342" t="s">
        <v>1557</v>
      </c>
      <c r="I154" s="342" t="s">
        <v>1519</v>
      </c>
      <c r="J154" s="342">
        <v>50</v>
      </c>
      <c r="K154" s="338"/>
    </row>
    <row r="155" s="1" customFormat="1" ht="15" customHeight="1">
      <c r="B155" s="315"/>
      <c r="C155" s="342" t="s">
        <v>1525</v>
      </c>
      <c r="D155" s="290"/>
      <c r="E155" s="290"/>
      <c r="F155" s="343" t="s">
        <v>1517</v>
      </c>
      <c r="G155" s="290"/>
      <c r="H155" s="342" t="s">
        <v>1557</v>
      </c>
      <c r="I155" s="342" t="s">
        <v>1527</v>
      </c>
      <c r="J155" s="342"/>
      <c r="K155" s="338"/>
    </row>
    <row r="156" s="1" customFormat="1" ht="15" customHeight="1">
      <c r="B156" s="315"/>
      <c r="C156" s="342" t="s">
        <v>1536</v>
      </c>
      <c r="D156" s="290"/>
      <c r="E156" s="290"/>
      <c r="F156" s="343" t="s">
        <v>1523</v>
      </c>
      <c r="G156" s="290"/>
      <c r="H156" s="342" t="s">
        <v>1557</v>
      </c>
      <c r="I156" s="342" t="s">
        <v>1519</v>
      </c>
      <c r="J156" s="342">
        <v>50</v>
      </c>
      <c r="K156" s="338"/>
    </row>
    <row r="157" s="1" customFormat="1" ht="15" customHeight="1">
      <c r="B157" s="315"/>
      <c r="C157" s="342" t="s">
        <v>1544</v>
      </c>
      <c r="D157" s="290"/>
      <c r="E157" s="290"/>
      <c r="F157" s="343" t="s">
        <v>1523</v>
      </c>
      <c r="G157" s="290"/>
      <c r="H157" s="342" t="s">
        <v>1557</v>
      </c>
      <c r="I157" s="342" t="s">
        <v>1519</v>
      </c>
      <c r="J157" s="342">
        <v>50</v>
      </c>
      <c r="K157" s="338"/>
    </row>
    <row r="158" s="1" customFormat="1" ht="15" customHeight="1">
      <c r="B158" s="315"/>
      <c r="C158" s="342" t="s">
        <v>1542</v>
      </c>
      <c r="D158" s="290"/>
      <c r="E158" s="290"/>
      <c r="F158" s="343" t="s">
        <v>1523</v>
      </c>
      <c r="G158" s="290"/>
      <c r="H158" s="342" t="s">
        <v>1557</v>
      </c>
      <c r="I158" s="342" t="s">
        <v>1519</v>
      </c>
      <c r="J158" s="342">
        <v>50</v>
      </c>
      <c r="K158" s="338"/>
    </row>
    <row r="159" s="1" customFormat="1" ht="15" customHeight="1">
      <c r="B159" s="315"/>
      <c r="C159" s="342" t="s">
        <v>102</v>
      </c>
      <c r="D159" s="290"/>
      <c r="E159" s="290"/>
      <c r="F159" s="343" t="s">
        <v>1517</v>
      </c>
      <c r="G159" s="290"/>
      <c r="H159" s="342" t="s">
        <v>1579</v>
      </c>
      <c r="I159" s="342" t="s">
        <v>1519</v>
      </c>
      <c r="J159" s="342" t="s">
        <v>1580</v>
      </c>
      <c r="K159" s="338"/>
    </row>
    <row r="160" s="1" customFormat="1" ht="15" customHeight="1">
      <c r="B160" s="315"/>
      <c r="C160" s="342" t="s">
        <v>1581</v>
      </c>
      <c r="D160" s="290"/>
      <c r="E160" s="290"/>
      <c r="F160" s="343" t="s">
        <v>1517</v>
      </c>
      <c r="G160" s="290"/>
      <c r="H160" s="342" t="s">
        <v>1582</v>
      </c>
      <c r="I160" s="342" t="s">
        <v>1552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1583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1511</v>
      </c>
      <c r="D166" s="305"/>
      <c r="E166" s="305"/>
      <c r="F166" s="305" t="s">
        <v>1512</v>
      </c>
      <c r="G166" s="347"/>
      <c r="H166" s="348" t="s">
        <v>59</v>
      </c>
      <c r="I166" s="348" t="s">
        <v>62</v>
      </c>
      <c r="J166" s="305" t="s">
        <v>1513</v>
      </c>
      <c r="K166" s="282"/>
    </row>
    <row r="167" s="1" customFormat="1" ht="17.25" customHeight="1">
      <c r="B167" s="283"/>
      <c r="C167" s="307" t="s">
        <v>1514</v>
      </c>
      <c r="D167" s="307"/>
      <c r="E167" s="307"/>
      <c r="F167" s="308" t="s">
        <v>1515</v>
      </c>
      <c r="G167" s="349"/>
      <c r="H167" s="350"/>
      <c r="I167" s="350"/>
      <c r="J167" s="307" t="s">
        <v>1516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1520</v>
      </c>
      <c r="D169" s="290"/>
      <c r="E169" s="290"/>
      <c r="F169" s="313" t="s">
        <v>1517</v>
      </c>
      <c r="G169" s="290"/>
      <c r="H169" s="290" t="s">
        <v>1557</v>
      </c>
      <c r="I169" s="290" t="s">
        <v>1519</v>
      </c>
      <c r="J169" s="290">
        <v>120</v>
      </c>
      <c r="K169" s="338"/>
    </row>
    <row r="170" s="1" customFormat="1" ht="15" customHeight="1">
      <c r="B170" s="315"/>
      <c r="C170" s="290" t="s">
        <v>1566</v>
      </c>
      <c r="D170" s="290"/>
      <c r="E170" s="290"/>
      <c r="F170" s="313" t="s">
        <v>1517</v>
      </c>
      <c r="G170" s="290"/>
      <c r="H170" s="290" t="s">
        <v>1567</v>
      </c>
      <c r="I170" s="290" t="s">
        <v>1519</v>
      </c>
      <c r="J170" s="290" t="s">
        <v>1568</v>
      </c>
      <c r="K170" s="338"/>
    </row>
    <row r="171" s="1" customFormat="1" ht="15" customHeight="1">
      <c r="B171" s="315"/>
      <c r="C171" s="290" t="s">
        <v>1465</v>
      </c>
      <c r="D171" s="290"/>
      <c r="E171" s="290"/>
      <c r="F171" s="313" t="s">
        <v>1517</v>
      </c>
      <c r="G171" s="290"/>
      <c r="H171" s="290" t="s">
        <v>1584</v>
      </c>
      <c r="I171" s="290" t="s">
        <v>1519</v>
      </c>
      <c r="J171" s="290" t="s">
        <v>1568</v>
      </c>
      <c r="K171" s="338"/>
    </row>
    <row r="172" s="1" customFormat="1" ht="15" customHeight="1">
      <c r="B172" s="315"/>
      <c r="C172" s="290" t="s">
        <v>1522</v>
      </c>
      <c r="D172" s="290"/>
      <c r="E172" s="290"/>
      <c r="F172" s="313" t="s">
        <v>1523</v>
      </c>
      <c r="G172" s="290"/>
      <c r="H172" s="290" t="s">
        <v>1584</v>
      </c>
      <c r="I172" s="290" t="s">
        <v>1519</v>
      </c>
      <c r="J172" s="290">
        <v>50</v>
      </c>
      <c r="K172" s="338"/>
    </row>
    <row r="173" s="1" customFormat="1" ht="15" customHeight="1">
      <c r="B173" s="315"/>
      <c r="C173" s="290" t="s">
        <v>1525</v>
      </c>
      <c r="D173" s="290"/>
      <c r="E173" s="290"/>
      <c r="F173" s="313" t="s">
        <v>1517</v>
      </c>
      <c r="G173" s="290"/>
      <c r="H173" s="290" t="s">
        <v>1584</v>
      </c>
      <c r="I173" s="290" t="s">
        <v>1527</v>
      </c>
      <c r="J173" s="290"/>
      <c r="K173" s="338"/>
    </row>
    <row r="174" s="1" customFormat="1" ht="15" customHeight="1">
      <c r="B174" s="315"/>
      <c r="C174" s="290" t="s">
        <v>1536</v>
      </c>
      <c r="D174" s="290"/>
      <c r="E174" s="290"/>
      <c r="F174" s="313" t="s">
        <v>1523</v>
      </c>
      <c r="G174" s="290"/>
      <c r="H174" s="290" t="s">
        <v>1584</v>
      </c>
      <c r="I174" s="290" t="s">
        <v>1519</v>
      </c>
      <c r="J174" s="290">
        <v>50</v>
      </c>
      <c r="K174" s="338"/>
    </row>
    <row r="175" s="1" customFormat="1" ht="15" customHeight="1">
      <c r="B175" s="315"/>
      <c r="C175" s="290" t="s">
        <v>1544</v>
      </c>
      <c r="D175" s="290"/>
      <c r="E175" s="290"/>
      <c r="F175" s="313" t="s">
        <v>1523</v>
      </c>
      <c r="G175" s="290"/>
      <c r="H175" s="290" t="s">
        <v>1584</v>
      </c>
      <c r="I175" s="290" t="s">
        <v>1519</v>
      </c>
      <c r="J175" s="290">
        <v>50</v>
      </c>
      <c r="K175" s="338"/>
    </row>
    <row r="176" s="1" customFormat="1" ht="15" customHeight="1">
      <c r="B176" s="315"/>
      <c r="C176" s="290" t="s">
        <v>1542</v>
      </c>
      <c r="D176" s="290"/>
      <c r="E176" s="290"/>
      <c r="F176" s="313" t="s">
        <v>1523</v>
      </c>
      <c r="G176" s="290"/>
      <c r="H176" s="290" t="s">
        <v>1584</v>
      </c>
      <c r="I176" s="290" t="s">
        <v>1519</v>
      </c>
      <c r="J176" s="290">
        <v>50</v>
      </c>
      <c r="K176" s="338"/>
    </row>
    <row r="177" s="1" customFormat="1" ht="15" customHeight="1">
      <c r="B177" s="315"/>
      <c r="C177" s="290" t="s">
        <v>133</v>
      </c>
      <c r="D177" s="290"/>
      <c r="E177" s="290"/>
      <c r="F177" s="313" t="s">
        <v>1517</v>
      </c>
      <c r="G177" s="290"/>
      <c r="H177" s="290" t="s">
        <v>1585</v>
      </c>
      <c r="I177" s="290" t="s">
        <v>1586</v>
      </c>
      <c r="J177" s="290"/>
      <c r="K177" s="338"/>
    </row>
    <row r="178" s="1" customFormat="1" ht="15" customHeight="1">
      <c r="B178" s="315"/>
      <c r="C178" s="290" t="s">
        <v>62</v>
      </c>
      <c r="D178" s="290"/>
      <c r="E178" s="290"/>
      <c r="F178" s="313" t="s">
        <v>1517</v>
      </c>
      <c r="G178" s="290"/>
      <c r="H178" s="290" t="s">
        <v>1587</v>
      </c>
      <c r="I178" s="290" t="s">
        <v>1588</v>
      </c>
      <c r="J178" s="290">
        <v>1</v>
      </c>
      <c r="K178" s="338"/>
    </row>
    <row r="179" s="1" customFormat="1" ht="15" customHeight="1">
      <c r="B179" s="315"/>
      <c r="C179" s="290" t="s">
        <v>58</v>
      </c>
      <c r="D179" s="290"/>
      <c r="E179" s="290"/>
      <c r="F179" s="313" t="s">
        <v>1517</v>
      </c>
      <c r="G179" s="290"/>
      <c r="H179" s="290" t="s">
        <v>1589</v>
      </c>
      <c r="I179" s="290" t="s">
        <v>1519</v>
      </c>
      <c r="J179" s="290">
        <v>20</v>
      </c>
      <c r="K179" s="338"/>
    </row>
    <row r="180" s="1" customFormat="1" ht="15" customHeight="1">
      <c r="B180" s="315"/>
      <c r="C180" s="290" t="s">
        <v>59</v>
      </c>
      <c r="D180" s="290"/>
      <c r="E180" s="290"/>
      <c r="F180" s="313" t="s">
        <v>1517</v>
      </c>
      <c r="G180" s="290"/>
      <c r="H180" s="290" t="s">
        <v>1590</v>
      </c>
      <c r="I180" s="290" t="s">
        <v>1519</v>
      </c>
      <c r="J180" s="290">
        <v>255</v>
      </c>
      <c r="K180" s="338"/>
    </row>
    <row r="181" s="1" customFormat="1" ht="15" customHeight="1">
      <c r="B181" s="315"/>
      <c r="C181" s="290" t="s">
        <v>134</v>
      </c>
      <c r="D181" s="290"/>
      <c r="E181" s="290"/>
      <c r="F181" s="313" t="s">
        <v>1517</v>
      </c>
      <c r="G181" s="290"/>
      <c r="H181" s="290" t="s">
        <v>1481</v>
      </c>
      <c r="I181" s="290" t="s">
        <v>1519</v>
      </c>
      <c r="J181" s="290">
        <v>10</v>
      </c>
      <c r="K181" s="338"/>
    </row>
    <row r="182" s="1" customFormat="1" ht="15" customHeight="1">
      <c r="B182" s="315"/>
      <c r="C182" s="290" t="s">
        <v>135</v>
      </c>
      <c r="D182" s="290"/>
      <c r="E182" s="290"/>
      <c r="F182" s="313" t="s">
        <v>1517</v>
      </c>
      <c r="G182" s="290"/>
      <c r="H182" s="290" t="s">
        <v>1591</v>
      </c>
      <c r="I182" s="290" t="s">
        <v>1552</v>
      </c>
      <c r="J182" s="290"/>
      <c r="K182" s="338"/>
    </row>
    <row r="183" s="1" customFormat="1" ht="15" customHeight="1">
      <c r="B183" s="315"/>
      <c r="C183" s="290" t="s">
        <v>1592</v>
      </c>
      <c r="D183" s="290"/>
      <c r="E183" s="290"/>
      <c r="F183" s="313" t="s">
        <v>1517</v>
      </c>
      <c r="G183" s="290"/>
      <c r="H183" s="290" t="s">
        <v>1593</v>
      </c>
      <c r="I183" s="290" t="s">
        <v>1552</v>
      </c>
      <c r="J183" s="290"/>
      <c r="K183" s="338"/>
    </row>
    <row r="184" s="1" customFormat="1" ht="15" customHeight="1">
      <c r="B184" s="315"/>
      <c r="C184" s="290" t="s">
        <v>1581</v>
      </c>
      <c r="D184" s="290"/>
      <c r="E184" s="290"/>
      <c r="F184" s="313" t="s">
        <v>1517</v>
      </c>
      <c r="G184" s="290"/>
      <c r="H184" s="290" t="s">
        <v>1594</v>
      </c>
      <c r="I184" s="290" t="s">
        <v>1552</v>
      </c>
      <c r="J184" s="290"/>
      <c r="K184" s="338"/>
    </row>
    <row r="185" s="1" customFormat="1" ht="15" customHeight="1">
      <c r="B185" s="315"/>
      <c r="C185" s="290" t="s">
        <v>137</v>
      </c>
      <c r="D185" s="290"/>
      <c r="E185" s="290"/>
      <c r="F185" s="313" t="s">
        <v>1523</v>
      </c>
      <c r="G185" s="290"/>
      <c r="H185" s="290" t="s">
        <v>1595</v>
      </c>
      <c r="I185" s="290" t="s">
        <v>1519</v>
      </c>
      <c r="J185" s="290">
        <v>50</v>
      </c>
      <c r="K185" s="338"/>
    </row>
    <row r="186" s="1" customFormat="1" ht="15" customHeight="1">
      <c r="B186" s="315"/>
      <c r="C186" s="290" t="s">
        <v>1596</v>
      </c>
      <c r="D186" s="290"/>
      <c r="E186" s="290"/>
      <c r="F186" s="313" t="s">
        <v>1523</v>
      </c>
      <c r="G186" s="290"/>
      <c r="H186" s="290" t="s">
        <v>1597</v>
      </c>
      <c r="I186" s="290" t="s">
        <v>1598</v>
      </c>
      <c r="J186" s="290"/>
      <c r="K186" s="338"/>
    </row>
    <row r="187" s="1" customFormat="1" ht="15" customHeight="1">
      <c r="B187" s="315"/>
      <c r="C187" s="290" t="s">
        <v>1599</v>
      </c>
      <c r="D187" s="290"/>
      <c r="E187" s="290"/>
      <c r="F187" s="313" t="s">
        <v>1523</v>
      </c>
      <c r="G187" s="290"/>
      <c r="H187" s="290" t="s">
        <v>1600</v>
      </c>
      <c r="I187" s="290" t="s">
        <v>1598</v>
      </c>
      <c r="J187" s="290"/>
      <c r="K187" s="338"/>
    </row>
    <row r="188" s="1" customFormat="1" ht="15" customHeight="1">
      <c r="B188" s="315"/>
      <c r="C188" s="290" t="s">
        <v>1601</v>
      </c>
      <c r="D188" s="290"/>
      <c r="E188" s="290"/>
      <c r="F188" s="313" t="s">
        <v>1523</v>
      </c>
      <c r="G188" s="290"/>
      <c r="H188" s="290" t="s">
        <v>1602</v>
      </c>
      <c r="I188" s="290" t="s">
        <v>1598</v>
      </c>
      <c r="J188" s="290"/>
      <c r="K188" s="338"/>
    </row>
    <row r="189" s="1" customFormat="1" ht="15" customHeight="1">
      <c r="B189" s="315"/>
      <c r="C189" s="351" t="s">
        <v>1603</v>
      </c>
      <c r="D189" s="290"/>
      <c r="E189" s="290"/>
      <c r="F189" s="313" t="s">
        <v>1523</v>
      </c>
      <c r="G189" s="290"/>
      <c r="H189" s="290" t="s">
        <v>1604</v>
      </c>
      <c r="I189" s="290" t="s">
        <v>1605</v>
      </c>
      <c r="J189" s="352" t="s">
        <v>1606</v>
      </c>
      <c r="K189" s="338"/>
    </row>
    <row r="190" s="1" customFormat="1" ht="15" customHeight="1">
      <c r="B190" s="315"/>
      <c r="C190" s="351" t="s">
        <v>47</v>
      </c>
      <c r="D190" s="290"/>
      <c r="E190" s="290"/>
      <c r="F190" s="313" t="s">
        <v>1517</v>
      </c>
      <c r="G190" s="290"/>
      <c r="H190" s="287" t="s">
        <v>1607</v>
      </c>
      <c r="I190" s="290" t="s">
        <v>1608</v>
      </c>
      <c r="J190" s="290"/>
      <c r="K190" s="338"/>
    </row>
    <row r="191" s="1" customFormat="1" ht="15" customHeight="1">
      <c r="B191" s="315"/>
      <c r="C191" s="351" t="s">
        <v>1609</v>
      </c>
      <c r="D191" s="290"/>
      <c r="E191" s="290"/>
      <c r="F191" s="313" t="s">
        <v>1517</v>
      </c>
      <c r="G191" s="290"/>
      <c r="H191" s="290" t="s">
        <v>1610</v>
      </c>
      <c r="I191" s="290" t="s">
        <v>1552</v>
      </c>
      <c r="J191" s="290"/>
      <c r="K191" s="338"/>
    </row>
    <row r="192" s="1" customFormat="1" ht="15" customHeight="1">
      <c r="B192" s="315"/>
      <c r="C192" s="351" t="s">
        <v>1611</v>
      </c>
      <c r="D192" s="290"/>
      <c r="E192" s="290"/>
      <c r="F192" s="313" t="s">
        <v>1517</v>
      </c>
      <c r="G192" s="290"/>
      <c r="H192" s="290" t="s">
        <v>1612</v>
      </c>
      <c r="I192" s="290" t="s">
        <v>1552</v>
      </c>
      <c r="J192" s="290"/>
      <c r="K192" s="338"/>
    </row>
    <row r="193" s="1" customFormat="1" ht="15" customHeight="1">
      <c r="B193" s="315"/>
      <c r="C193" s="351" t="s">
        <v>1613</v>
      </c>
      <c r="D193" s="290"/>
      <c r="E193" s="290"/>
      <c r="F193" s="313" t="s">
        <v>1523</v>
      </c>
      <c r="G193" s="290"/>
      <c r="H193" s="290" t="s">
        <v>1614</v>
      </c>
      <c r="I193" s="290" t="s">
        <v>1552</v>
      </c>
      <c r="J193" s="290"/>
      <c r="K193" s="338"/>
    </row>
    <row r="194" s="1" customFormat="1" ht="15" customHeight="1">
      <c r="B194" s="344"/>
      <c r="C194" s="353"/>
      <c r="D194" s="324"/>
      <c r="E194" s="324"/>
      <c r="F194" s="324"/>
      <c r="G194" s="324"/>
      <c r="H194" s="324"/>
      <c r="I194" s="324"/>
      <c r="J194" s="324"/>
      <c r="K194" s="345"/>
    </row>
    <row r="195" s="1" customFormat="1" ht="18.75" customHeight="1">
      <c r="B195" s="326"/>
      <c r="C195" s="336"/>
      <c r="D195" s="336"/>
      <c r="E195" s="336"/>
      <c r="F195" s="346"/>
      <c r="G195" s="336"/>
      <c r="H195" s="336"/>
      <c r="I195" s="336"/>
      <c r="J195" s="336"/>
      <c r="K195" s="326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</row>
    <row r="198" s="1" customFormat="1" ht="13.5">
      <c r="B198" s="277"/>
      <c r="C198" s="278"/>
      <c r="D198" s="278"/>
      <c r="E198" s="278"/>
      <c r="F198" s="278"/>
      <c r="G198" s="278"/>
      <c r="H198" s="278"/>
      <c r="I198" s="278"/>
      <c r="J198" s="278"/>
      <c r="K198" s="279"/>
    </row>
    <row r="199" s="1" customFormat="1" ht="21">
      <c r="B199" s="280"/>
      <c r="C199" s="281" t="s">
        <v>1615</v>
      </c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5.5" customHeight="1">
      <c r="B200" s="280"/>
      <c r="C200" s="354" t="s">
        <v>1616</v>
      </c>
      <c r="D200" s="354"/>
      <c r="E200" s="354"/>
      <c r="F200" s="354" t="s">
        <v>1617</v>
      </c>
      <c r="G200" s="355"/>
      <c r="H200" s="354" t="s">
        <v>1618</v>
      </c>
      <c r="I200" s="354"/>
      <c r="J200" s="354"/>
      <c r="K200" s="282"/>
    </row>
    <row r="201" s="1" customFormat="1" ht="5.25" customHeight="1">
      <c r="B201" s="315"/>
      <c r="C201" s="310"/>
      <c r="D201" s="310"/>
      <c r="E201" s="310"/>
      <c r="F201" s="310"/>
      <c r="G201" s="336"/>
      <c r="H201" s="310"/>
      <c r="I201" s="310"/>
      <c r="J201" s="310"/>
      <c r="K201" s="338"/>
    </row>
    <row r="202" s="1" customFormat="1" ht="15" customHeight="1">
      <c r="B202" s="315"/>
      <c r="C202" s="290" t="s">
        <v>1608</v>
      </c>
      <c r="D202" s="290"/>
      <c r="E202" s="290"/>
      <c r="F202" s="313" t="s">
        <v>48</v>
      </c>
      <c r="G202" s="290"/>
      <c r="H202" s="290" t="s">
        <v>1619</v>
      </c>
      <c r="I202" s="290"/>
      <c r="J202" s="290"/>
      <c r="K202" s="338"/>
    </row>
    <row r="203" s="1" customFormat="1" ht="15" customHeight="1">
      <c r="B203" s="315"/>
      <c r="C203" s="290"/>
      <c r="D203" s="290"/>
      <c r="E203" s="290"/>
      <c r="F203" s="313" t="s">
        <v>49</v>
      </c>
      <c r="G203" s="290"/>
      <c r="H203" s="290" t="s">
        <v>1620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52</v>
      </c>
      <c r="G204" s="290"/>
      <c r="H204" s="290" t="s">
        <v>1621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50</v>
      </c>
      <c r="G205" s="290"/>
      <c r="H205" s="290" t="s">
        <v>1622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51</v>
      </c>
      <c r="G206" s="290"/>
      <c r="H206" s="290" t="s">
        <v>1623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/>
      <c r="G207" s="290"/>
      <c r="H207" s="290"/>
      <c r="I207" s="290"/>
      <c r="J207" s="290"/>
      <c r="K207" s="338"/>
    </row>
    <row r="208" s="1" customFormat="1" ht="15" customHeight="1">
      <c r="B208" s="315"/>
      <c r="C208" s="290" t="s">
        <v>1564</v>
      </c>
      <c r="D208" s="290"/>
      <c r="E208" s="290"/>
      <c r="F208" s="313" t="s">
        <v>84</v>
      </c>
      <c r="G208" s="290"/>
      <c r="H208" s="290" t="s">
        <v>1624</v>
      </c>
      <c r="I208" s="290"/>
      <c r="J208" s="290"/>
      <c r="K208" s="338"/>
    </row>
    <row r="209" s="1" customFormat="1" ht="15" customHeight="1">
      <c r="B209" s="315"/>
      <c r="C209" s="290"/>
      <c r="D209" s="290"/>
      <c r="E209" s="290"/>
      <c r="F209" s="313" t="s">
        <v>1460</v>
      </c>
      <c r="G209" s="290"/>
      <c r="H209" s="290" t="s">
        <v>1461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1458</v>
      </c>
      <c r="G210" s="290"/>
      <c r="H210" s="290" t="s">
        <v>1625</v>
      </c>
      <c r="I210" s="290"/>
      <c r="J210" s="290"/>
      <c r="K210" s="338"/>
    </row>
    <row r="211" s="1" customFormat="1" ht="15" customHeight="1">
      <c r="B211" s="356"/>
      <c r="C211" s="290"/>
      <c r="D211" s="290"/>
      <c r="E211" s="290"/>
      <c r="F211" s="313" t="s">
        <v>96</v>
      </c>
      <c r="G211" s="351"/>
      <c r="H211" s="342" t="s">
        <v>1462</v>
      </c>
      <c r="I211" s="342"/>
      <c r="J211" s="342"/>
      <c r="K211" s="357"/>
    </row>
    <row r="212" s="1" customFormat="1" ht="15" customHeight="1">
      <c r="B212" s="356"/>
      <c r="C212" s="290"/>
      <c r="D212" s="290"/>
      <c r="E212" s="290"/>
      <c r="F212" s="313" t="s">
        <v>1463</v>
      </c>
      <c r="G212" s="351"/>
      <c r="H212" s="342" t="s">
        <v>1381</v>
      </c>
      <c r="I212" s="342"/>
      <c r="J212" s="342"/>
      <c r="K212" s="357"/>
    </row>
    <row r="213" s="1" customFormat="1" ht="15" customHeight="1">
      <c r="B213" s="356"/>
      <c r="C213" s="290"/>
      <c r="D213" s="290"/>
      <c r="E213" s="290"/>
      <c r="F213" s="313"/>
      <c r="G213" s="351"/>
      <c r="H213" s="342"/>
      <c r="I213" s="342"/>
      <c r="J213" s="342"/>
      <c r="K213" s="357"/>
    </row>
    <row r="214" s="1" customFormat="1" ht="15" customHeight="1">
      <c r="B214" s="356"/>
      <c r="C214" s="290" t="s">
        <v>1588</v>
      </c>
      <c r="D214" s="290"/>
      <c r="E214" s="290"/>
      <c r="F214" s="313">
        <v>1</v>
      </c>
      <c r="G214" s="351"/>
      <c r="H214" s="342" t="s">
        <v>1626</v>
      </c>
      <c r="I214" s="342"/>
      <c r="J214" s="342"/>
      <c r="K214" s="357"/>
    </row>
    <row r="215" s="1" customFormat="1" ht="15" customHeight="1">
      <c r="B215" s="356"/>
      <c r="C215" s="290"/>
      <c r="D215" s="290"/>
      <c r="E215" s="290"/>
      <c r="F215" s="313">
        <v>2</v>
      </c>
      <c r="G215" s="351"/>
      <c r="H215" s="342" t="s">
        <v>1627</v>
      </c>
      <c r="I215" s="342"/>
      <c r="J215" s="342"/>
      <c r="K215" s="357"/>
    </row>
    <row r="216" s="1" customFormat="1" ht="15" customHeight="1">
      <c r="B216" s="356"/>
      <c r="C216" s="290"/>
      <c r="D216" s="290"/>
      <c r="E216" s="290"/>
      <c r="F216" s="313">
        <v>3</v>
      </c>
      <c r="G216" s="351"/>
      <c r="H216" s="342" t="s">
        <v>1628</v>
      </c>
      <c r="I216" s="342"/>
      <c r="J216" s="342"/>
      <c r="K216" s="357"/>
    </row>
    <row r="217" s="1" customFormat="1" ht="15" customHeight="1">
      <c r="B217" s="356"/>
      <c r="C217" s="290"/>
      <c r="D217" s="290"/>
      <c r="E217" s="290"/>
      <c r="F217" s="313">
        <v>4</v>
      </c>
      <c r="G217" s="351"/>
      <c r="H217" s="342" t="s">
        <v>1629</v>
      </c>
      <c r="I217" s="342"/>
      <c r="J217" s="342"/>
      <c r="K217" s="357"/>
    </row>
    <row r="218" s="1" customFormat="1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DESKTOP-SFRLSCC\HP</dc:creator>
  <cp:lastModifiedBy>DESKTOP-SFRLSCC\HP</cp:lastModifiedBy>
  <dcterms:created xsi:type="dcterms:W3CDTF">2023-05-30T08:59:57Z</dcterms:created>
  <dcterms:modified xsi:type="dcterms:W3CDTF">2023-05-30T09:00:10Z</dcterms:modified>
</cp:coreProperties>
</file>