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01 - Demolice garáží 2 a 3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'00 - Vedlejší a ostatní n...'!$C$80:$K$110</definedName>
    <definedName name="_xlnm.Print_Area" localSheetId="1">'00 - Vedlejší a ostatní n...'!$C$4:$J$39,'00 - Vedlejší a ostatní n...'!$C$45:$J$62,'00 - Vedlejší a ostatní n...'!$C$68:$J$110</definedName>
    <definedName name="_xlnm.Print_Titles" localSheetId="1">'00 - Vedlejší a ostatní n...'!$80:$80</definedName>
    <definedName name="_xlnm._FilterDatabase" localSheetId="2" hidden="1">'0101 - Demolice garáží 2 a 3'!$C$99:$K$341</definedName>
    <definedName name="_xlnm.Print_Area" localSheetId="2">'0101 - Demolice garáží 2 a 3'!$C$4:$J$41,'0101 - Demolice garáží 2 a 3'!$C$47:$J$79,'0101 - Demolice garáží 2 a 3'!$C$85:$J$341</definedName>
    <definedName name="_xlnm.Print_Titles" localSheetId="2">'0101 - Demolice garáží 2 a 3'!$99:$99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9"/>
  <c r="J38"/>
  <c i="1" r="AY57"/>
  <c i="3" r="J37"/>
  <c i="1" r="AX57"/>
  <c i="3" r="BI339"/>
  <c r="BH339"/>
  <c r="BG339"/>
  <c r="BF339"/>
  <c r="T339"/>
  <c r="R339"/>
  <c r="P339"/>
  <c r="BI334"/>
  <c r="BH334"/>
  <c r="BG334"/>
  <c r="BF334"/>
  <c r="T334"/>
  <c r="R334"/>
  <c r="P334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T235"/>
  <c r="R236"/>
  <c r="R235"/>
  <c r="P236"/>
  <c r="P235"/>
  <c r="BI232"/>
  <c r="BH232"/>
  <c r="BG232"/>
  <c r="BF232"/>
  <c r="T232"/>
  <c r="T231"/>
  <c r="R232"/>
  <c r="R231"/>
  <c r="P232"/>
  <c r="P231"/>
  <c r="BI228"/>
  <c r="BH228"/>
  <c r="BG228"/>
  <c r="BF228"/>
  <c r="T228"/>
  <c r="T227"/>
  <c r="R228"/>
  <c r="R227"/>
  <c r="P228"/>
  <c r="P227"/>
  <c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J96"/>
  <c r="F96"/>
  <c r="F94"/>
  <c r="E92"/>
  <c r="J58"/>
  <c r="F58"/>
  <c r="F56"/>
  <c r="E54"/>
  <c r="J26"/>
  <c r="E26"/>
  <c r="J59"/>
  <c r="J25"/>
  <c r="J20"/>
  <c r="E20"/>
  <c r="F59"/>
  <c r="J19"/>
  <c r="J14"/>
  <c r="J94"/>
  <c r="E7"/>
  <c r="E88"/>
  <c i="2" r="J37"/>
  <c r="J36"/>
  <c i="1" r="AY55"/>
  <c i="2" r="J35"/>
  <c i="1" r="AX55"/>
  <c i="2"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" r="L50"/>
  <c r="AM50"/>
  <c r="AM49"/>
  <c r="L49"/>
  <c r="AM47"/>
  <c r="L47"/>
  <c r="L45"/>
  <c r="L44"/>
  <c i="2" r="BK99"/>
  <c i="3" r="BK327"/>
  <c r="BK253"/>
  <c r="J128"/>
  <c r="J255"/>
  <c r="BK188"/>
  <c r="J334"/>
  <c r="J276"/>
  <c r="BK224"/>
  <c r="J311"/>
  <c i="2" r="J103"/>
  <c r="BK103"/>
  <c i="3" r="BK332"/>
  <c r="BK276"/>
  <c r="BK202"/>
  <c r="J327"/>
  <c r="J247"/>
  <c r="BK308"/>
  <c r="J228"/>
  <c r="BK138"/>
  <c r="BK128"/>
  <c i="2" r="J90"/>
  <c r="J84"/>
  <c i="3" r="J269"/>
  <c r="BK192"/>
  <c r="J339"/>
  <c r="J262"/>
  <c r="BK324"/>
  <c r="BK257"/>
  <c r="BK194"/>
  <c r="J213"/>
  <c i="2" r="BK101"/>
  <c r="J99"/>
  <c i="3" r="J287"/>
  <c r="J249"/>
  <c r="BK133"/>
  <c r="J305"/>
  <c r="J190"/>
  <c r="J317"/>
  <c r="BK259"/>
  <c r="J188"/>
  <c r="J219"/>
  <c i="2" r="BK84"/>
  <c r="J88"/>
  <c i="3" r="BK274"/>
  <c r="J224"/>
  <c r="BK334"/>
  <c r="BK278"/>
  <c r="BK158"/>
  <c r="BK290"/>
  <c r="BK190"/>
  <c r="J211"/>
  <c i="2" r="J95"/>
  <c r="BK97"/>
  <c i="3" r="J264"/>
  <c r="J119"/>
  <c r="BK295"/>
  <c r="J215"/>
  <c r="BK124"/>
  <c r="J274"/>
  <c r="BK211"/>
  <c r="BK215"/>
  <c i="2" r="J97"/>
  <c r="J101"/>
  <c i="3" r="J280"/>
  <c r="J208"/>
  <c r="BK317"/>
  <c r="J221"/>
  <c r="BK108"/>
  <c r="BK280"/>
  <c r="BK232"/>
  <c r="J124"/>
  <c i="2" r="J105"/>
  <c r="J107"/>
  <c r="J86"/>
  <c i="3" r="J267"/>
  <c r="J217"/>
  <c r="BK339"/>
  <c r="BK269"/>
  <c r="J173"/>
  <c r="BK305"/>
  <c r="BK249"/>
  <c r="J164"/>
  <c r="J205"/>
  <c i="2" r="BK107"/>
  <c r="BK95"/>
  <c i="3" r="BK283"/>
  <c r="BK242"/>
  <c r="BK199"/>
  <c r="BK320"/>
  <c r="BK208"/>
  <c r="BK314"/>
  <c r="J253"/>
  <c r="J202"/>
  <c r="BK221"/>
  <c r="J143"/>
  <c i="2" r="J109"/>
  <c r="BK90"/>
  <c i="3" r="BK285"/>
  <c r="J232"/>
  <c r="J103"/>
  <c r="J271"/>
  <c r="BK167"/>
  <c r="BK287"/>
  <c r="BK247"/>
  <c r="BK178"/>
  <c r="J196"/>
  <c i="2" r="BK109"/>
  <c i="1" r="AS56"/>
  <c i="3" r="J314"/>
  <c r="J257"/>
  <c r="BK143"/>
  <c r="J302"/>
  <c r="J192"/>
  <c r="J155"/>
  <c r="BK271"/>
  <c r="BK219"/>
  <c r="J236"/>
  <c r="J138"/>
  <c i="2" r="J93"/>
  <c i="3" r="J320"/>
  <c r="BK255"/>
  <c r="J194"/>
  <c r="J324"/>
  <c r="J242"/>
  <c r="BK103"/>
  <c r="BK267"/>
  <c r="BK205"/>
  <c r="J245"/>
  <c r="J133"/>
  <c i="2" r="BK92"/>
  <c r="BK105"/>
  <c i="3" r="BK302"/>
  <c r="J259"/>
  <c r="BK161"/>
  <c r="J298"/>
  <c r="BK217"/>
  <c r="J113"/>
  <c r="BK264"/>
  <c r="BK245"/>
  <c r="BK155"/>
  <c r="J167"/>
  <c i="2" r="BK88"/>
  <c i="3" r="J308"/>
  <c r="J251"/>
  <c r="J158"/>
  <c r="BK311"/>
  <c r="J199"/>
  <c r="J332"/>
  <c r="BK262"/>
  <c r="BK196"/>
  <c r="J239"/>
  <c r="BK146"/>
  <c i="2" r="J92"/>
  <c i="3" r="BK298"/>
  <c r="BK239"/>
  <c r="J108"/>
  <c r="J285"/>
  <c r="J178"/>
  <c r="J295"/>
  <c r="BK251"/>
  <c r="BK173"/>
  <c r="BK164"/>
  <c i="2" r="BK86"/>
  <c r="BK93"/>
  <c i="3" r="J278"/>
  <c r="BK228"/>
  <c r="BK113"/>
  <c r="J290"/>
  <c r="BK213"/>
  <c r="J146"/>
  <c r="J283"/>
  <c r="BK236"/>
  <c r="BK119"/>
  <c r="J161"/>
  <c i="2" l="1" r="P83"/>
  <c r="P82"/>
  <c r="P81"/>
  <c i="1" r="AU55"/>
  <c i="3" r="P102"/>
  <c r="P142"/>
  <c r="R187"/>
  <c r="R238"/>
  <c r="P286"/>
  <c r="P301"/>
  <c r="P323"/>
  <c i="2" r="R83"/>
  <c r="R82"/>
  <c r="R81"/>
  <c i="3" r="T102"/>
  <c r="T142"/>
  <c r="P187"/>
  <c r="BK238"/>
  <c r="J238"/>
  <c r="J73"/>
  <c r="BK286"/>
  <c r="J286"/>
  <c r="J74"/>
  <c r="BK301"/>
  <c r="J301"/>
  <c r="J75"/>
  <c r="P331"/>
  <c r="P330"/>
  <c i="2" r="BK83"/>
  <c r="J83"/>
  <c r="J61"/>
  <c i="3" r="BK102"/>
  <c r="J102"/>
  <c r="J65"/>
  <c r="R142"/>
  <c r="T187"/>
  <c r="T238"/>
  <c r="T226"/>
  <c r="T286"/>
  <c r="T301"/>
  <c r="T323"/>
  <c r="BK331"/>
  <c r="J331"/>
  <c r="J78"/>
  <c r="R331"/>
  <c r="R330"/>
  <c i="2" r="T83"/>
  <c r="T82"/>
  <c r="T81"/>
  <c i="3" r="R102"/>
  <c r="R101"/>
  <c r="BK142"/>
  <c r="J142"/>
  <c r="J66"/>
  <c r="BK187"/>
  <c r="J187"/>
  <c r="J67"/>
  <c r="P238"/>
  <c r="P226"/>
  <c r="R286"/>
  <c r="R301"/>
  <c r="BK323"/>
  <c r="J323"/>
  <c r="J76"/>
  <c r="R323"/>
  <c r="T331"/>
  <c r="T330"/>
  <c r="BK227"/>
  <c r="J227"/>
  <c r="J70"/>
  <c r="BK231"/>
  <c r="J231"/>
  <c r="J71"/>
  <c r="BK235"/>
  <c r="J235"/>
  <c r="J72"/>
  <c r="BK223"/>
  <c r="J223"/>
  <c r="J68"/>
  <c r="E50"/>
  <c r="F97"/>
  <c r="BE103"/>
  <c r="BE108"/>
  <c r="BE124"/>
  <c r="BE155"/>
  <c r="BE167"/>
  <c r="BE178"/>
  <c r="BE190"/>
  <c r="BE196"/>
  <c r="BE205"/>
  <c r="BE224"/>
  <c r="BE242"/>
  <c r="BE245"/>
  <c r="BE305"/>
  <c r="J97"/>
  <c r="BE128"/>
  <c r="BE143"/>
  <c r="BE192"/>
  <c r="BE199"/>
  <c r="BE213"/>
  <c r="BE215"/>
  <c r="BE221"/>
  <c r="BE253"/>
  <c r="BE259"/>
  <c r="BE269"/>
  <c r="BE278"/>
  <c r="BE285"/>
  <c r="BE287"/>
  <c r="BE302"/>
  <c r="BE308"/>
  <c r="BE311"/>
  <c r="J56"/>
  <c r="BE113"/>
  <c r="BE119"/>
  <c r="BE133"/>
  <c r="BE138"/>
  <c r="BE194"/>
  <c r="BE202"/>
  <c r="BE228"/>
  <c r="BE232"/>
  <c r="BE236"/>
  <c r="BE239"/>
  <c r="BE247"/>
  <c r="BE249"/>
  <c r="BE255"/>
  <c r="BE257"/>
  <c r="BE262"/>
  <c r="BE264"/>
  <c r="BE276"/>
  <c r="BE283"/>
  <c r="BE290"/>
  <c r="BE298"/>
  <c r="BE314"/>
  <c r="BE320"/>
  <c r="BE324"/>
  <c r="BE339"/>
  <c r="BE146"/>
  <c r="BE158"/>
  <c r="BE161"/>
  <c r="BE164"/>
  <c r="BE173"/>
  <c r="BE188"/>
  <c r="BE208"/>
  <c r="BE211"/>
  <c r="BE217"/>
  <c r="BE219"/>
  <c r="BE251"/>
  <c r="BE267"/>
  <c r="BE271"/>
  <c r="BE274"/>
  <c r="BE280"/>
  <c r="BE295"/>
  <c r="BE317"/>
  <c r="BE327"/>
  <c r="BE332"/>
  <c r="BE334"/>
  <c i="2" r="BE92"/>
  <c r="E48"/>
  <c r="J52"/>
  <c r="F55"/>
  <c r="BE84"/>
  <c r="BE93"/>
  <c r="BE95"/>
  <c r="BE101"/>
  <c r="BE103"/>
  <c r="J55"/>
  <c r="BE86"/>
  <c r="BE88"/>
  <c r="BE90"/>
  <c r="BE97"/>
  <c r="BE99"/>
  <c r="BE105"/>
  <c r="BE107"/>
  <c r="BE109"/>
  <c i="3" r="F36"/>
  <c i="1" r="BA57"/>
  <c r="BA56"/>
  <c r="AW56"/>
  <c i="2" r="F35"/>
  <c i="1" r="BB55"/>
  <c i="3" r="F38"/>
  <c i="1" r="BC57"/>
  <c r="BC56"/>
  <c r="AY56"/>
  <c i="3" r="F37"/>
  <c i="1" r="BB57"/>
  <c r="BB56"/>
  <c r="AX56"/>
  <c i="2" r="F34"/>
  <c i="1" r="BA55"/>
  <c r="AS54"/>
  <c i="2" r="J34"/>
  <c i="1" r="AW55"/>
  <c i="3" r="J36"/>
  <c i="1" r="AW57"/>
  <c i="2" r="F37"/>
  <c i="1" r="BD55"/>
  <c i="2" r="F36"/>
  <c i="1" r="BC55"/>
  <c i="3" r="F39"/>
  <c i="1" r="BD57"/>
  <c r="BD56"/>
  <c i="3" l="1" r="R226"/>
  <c r="R100"/>
  <c r="T101"/>
  <c r="T100"/>
  <c r="P101"/>
  <c r="P100"/>
  <c i="1" r="AU57"/>
  <c i="3" r="BK101"/>
  <c r="J101"/>
  <c r="J64"/>
  <c i="2" r="BK82"/>
  <c r="J82"/>
  <c r="J60"/>
  <c i="3" r="BK226"/>
  <c r="J226"/>
  <c r="J69"/>
  <c r="BK330"/>
  <c r="J330"/>
  <c r="J77"/>
  <c i="1" r="BD54"/>
  <c r="W33"/>
  <c i="3" r="J35"/>
  <c i="1" r="AV57"/>
  <c r="AT57"/>
  <c r="BC54"/>
  <c r="W32"/>
  <c r="BA54"/>
  <c r="W30"/>
  <c i="2" r="J33"/>
  <c i="1" r="AV55"/>
  <c r="AT55"/>
  <c r="AU56"/>
  <c r="AU54"/>
  <c r="BB54"/>
  <c r="W31"/>
  <c i="3" r="F35"/>
  <c i="1" r="AZ57"/>
  <c r="AZ56"/>
  <c r="AV56"/>
  <c r="AT56"/>
  <c i="2" r="F33"/>
  <c i="1" r="AZ55"/>
  <c i="2" l="1" r="BK81"/>
  <c r="J81"/>
  <c r="J59"/>
  <c i="3" r="BK100"/>
  <c r="J100"/>
  <c r="J63"/>
  <c i="1" r="AZ54"/>
  <c r="W29"/>
  <c r="AY54"/>
  <c r="AX54"/>
  <c r="AW54"/>
  <c r="AK30"/>
  <c i="2" l="1" r="J30"/>
  <c i="1" r="AG55"/>
  <c i="3" r="J32"/>
  <c i="1" r="AG57"/>
  <c r="AG56"/>
  <c r="AV54"/>
  <c r="AK29"/>
  <c i="2" l="1" r="J39"/>
  <c i="3" r="J41"/>
  <c i="1" r="AN57"/>
  <c r="AN55"/>
  <c r="AN56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<sst xmlns="http://schemas.openxmlformats.org/spreadsheetml/2006/main">
  <si>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</si>
  <si>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</si>
  <si>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</si>
  <si>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</si>
  <si>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</si>
  <si>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{a0f11716-d331-4ea3-a2ae-b2dbdf1614cc}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</si>
  <si>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</si>
  <si>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</si>
  <si>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</si>
  <si>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</si>
  <si>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</si>
  <si>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</si>
  <si>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</si>
  <si>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</si>
  <si>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07/22/06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</si>
  <si>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</si>
  <si>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</si>
  <si>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Demolice objektu garáží na st. p. č. 1378, k. ú. Rokycany - Nemocnice Rokycany, 1. etapa, 0372022</t>
  </si>
  <si>
    <t>KSO:</t>
  </si>
  <si>
    <t>801 11 19</t>
  </si>
  <si>
    <t>CC-CZ:</t>
  </si>
  <si>
    <t>1264</t>
  </si>
  <si>
    <t>Místo:</t>
  </si>
  <si>
    <t>st. p. č. 1378, Voldušská 750, Rokycany</t>
  </si>
  <si>
    <t>Datum:</t>
  </si>
  <si>
    <t>30. 5. 2022</t>
  </si>
  <si>
    <t>CZ-CPV:</t>
  </si>
  <si>
    <t>45000000-7</t>
  </si>
  <si>
    <t>CZ-CPA:</t>
  </si>
  <si>
    <t>43.11.10</t>
  </si>
  <si>
    <t>Zadavatel:</t>
  </si>
  <si>
    <t>IČ:</t>
  </si>
  <si>
    <t>26360900</t>
  </si>
  <si>
    <t>Rokycanská nemocnice, a.s.</t>
  </si>
  <si>
    <t>DIČ:</t>
  </si>
  <si>
    <t>CZ26360900</t>
  </si>
  <si>
    <t>Uchazeč:</t>
  </si>
  <si>
    <t>Vyplň údaj</t>
  </si>
  <si>
    <t>Projektant:</t>
  </si>
  <si>
    <t>07727755</t>
  </si>
  <si>
    <t>SEAP s.r.o.</t>
  </si>
  <si>
    <t>CZ07727755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</si>
  <si>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</si>
  <si>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</si>
  <si>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</si>
  <si>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</si>
  <si>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</si>
  <si>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</si>
  <si>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</si>
  <si>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</si>
  <si>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</si>
  <si>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</si>
  <si>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</si>
  <si>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</si>
  <si>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</si>
  <si>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</si>
  <si>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</si>
  <si>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</si>
  <si>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</si>
  <si>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</si>
  <si>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</si>
  <si>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</si>
  <si>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</si>
  <si>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</si>
  <si>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</si>
  <si>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</si>
  <si>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</si>
  <si>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</si>
  <si>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</si>
  <si>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</si>
  <si>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</si>
  <si>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</si>
  <si>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</si>
  <si>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</si>
  <si>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</si>
  <si>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</si>
  <si>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</si>
  <si>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</si>
  <si>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</si>
  <si>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</si>
  <si>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</si>
  <si>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</si>
  <si>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</si>
  <si>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</si>
  <si>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</si>
  <si>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</si>
  <si>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</si>
  <si>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</si>
  <si>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</si>
  <si>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</si>
  <si>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</si>
  <si>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{c7898838-8834-46fa-b693-22c6f550a20d}</t>
  </si>
  <si>
    <t>2</t>
  </si>
  <si>
    <t>01</t>
  </si>
  <si>
    <t>D.1 Architektonicko stavební řešení</t>
  </si>
  <si>
    <t>{fd74bf5a-97b3-415b-a02c-64f00f0dce61}</t>
  </si>
  <si>
    <t>0101</t>
  </si>
  <si>
    <t>Demolice garáží 2 a 3</t>
  </si>
  <si>
    <t>Soupis</t>
  </si>
  <si>
    <t>{b1f7fad7-6b3c-4f59-b650-ab1099a84aea}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</si>
  <si>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</si>
  <si>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</si>
  <si>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</si>
  <si>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</si>
  <si>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</si>
  <si>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</si>
  <si>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</si>
  <si>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</si>
  <si>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</si>
  <si>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</si>
  <si>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</si>
  <si>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</si>
  <si>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</si>
  <si>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</si>
  <si>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</si>
  <si>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</si>
  <si>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</si>
  <si>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</si>
  <si>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</si>
  <si>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</si>
  <si>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</si>
  <si>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</si>
  <si>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</si>
  <si>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</si>
  <si>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</si>
  <si>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</si>
  <si>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VRN9</t>
  </si>
  <si>
    <t>Ostatní náklady</t>
  </si>
  <si>
    <t>K</t>
  </si>
  <si>
    <t>005121 R</t>
  </si>
  <si>
    <t>Zařízení staveniště</t>
  </si>
  <si>
    <t>ks</t>
  </si>
  <si>
    <t>262144</t>
  </si>
  <si>
    <t>165065322</t>
  </si>
  <si>
    <t>P</t>
  </si>
  <si>
    <t>Poznámka k položce:_x000d_
Veškeré náklady spojené s vybudováním, provozem a odstraněním zařízení staveniště.		_x000d_
Především v souladu s NV č. 591/2006 Sb., plánem BOZP a v souladu s požadavky zadávací dokumentace</t>
  </si>
  <si>
    <t>005211010R</t>
  </si>
  <si>
    <t>Předání a převzetí staveniště</t>
  </si>
  <si>
    <t xml:space="preserve">hod   </t>
  </si>
  <si>
    <t>605818222</t>
  </si>
  <si>
    <t>Poznámka k položce:_x000d_
Náklady spojené s účastí zhotovitele na předání a převzetí staveniště. Včetně vystavení zápisu</t>
  </si>
  <si>
    <t>3</t>
  </si>
  <si>
    <t>005211080R</t>
  </si>
  <si>
    <t>Bezpečnostní a hygienická opatření na staveništi</t>
  </si>
  <si>
    <t>220780507</t>
  </si>
  <si>
    <t>Poznámka k položce:_x000d_
Např. ochrana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atd.</t>
  </si>
  <si>
    <t>4</t>
  </si>
  <si>
    <t>005211081X</t>
  </si>
  <si>
    <t>Činnosti a opatření dle plánu BOZP, dle zákona č. 309/2006 Sb.</t>
  </si>
  <si>
    <t>92276350</t>
  </si>
  <si>
    <t>Poznámka k položce:_x000d_
veškerá opatření dle plánu BOZP dle zákona č. 309/2006 Sb. v aktuálním znění v době provádění stavby a oprávněných pokynů (např. podle vyhl. č. 591/2006 Sb., atd.) koordinátora bezpečnosti práce pro bezpečné provádění díla v souladu s legislativními požadavky (např. realizace zabezpečení stavby proti pádům z výšky, vymezování pracovišť nebo pořádání kontrolních dnů KOO BOZP s účastí dotčených osob, atd.), a to i u veškerých subdodavatelů na všech stupních dodavatelské hierarchie (např. včetně dopravců, atd.)</t>
  </si>
  <si>
    <t>043203000X03</t>
  </si>
  <si>
    <t>Průběžné a konečné měření přítomnosti azbestu včetně protokolu</t>
  </si>
  <si>
    <t>1940920058</t>
  </si>
  <si>
    <t>6</t>
  </si>
  <si>
    <t>064103000X01</t>
  </si>
  <si>
    <t>Práce ve škodlivém prostředí, ochrana okolí před vlivem azbestu</t>
  </si>
  <si>
    <t>-1483658214</t>
  </si>
  <si>
    <t>Poznámka k položce:_x000d_
Náklady na ztížené provádění stavebních prací v neobvyklém a práci ztěžujícím prostředí, jako např. ve zdraví škodlivém prostředí, práce pod vodou či v podzemí.</t>
  </si>
  <si>
    <t>7</t>
  </si>
  <si>
    <t>950R001</t>
  </si>
  <si>
    <t>Předání a převzetí díla</t>
  </si>
  <si>
    <t>-1417773724</t>
  </si>
  <si>
    <t>Poznámka k položce:_x000d_
Včetně vystavení zápisu</t>
  </si>
  <si>
    <t>8</t>
  </si>
  <si>
    <t>005X9551</t>
  </si>
  <si>
    <t>Dopracování zadávací dokumentace na dodavatelskou realizační a dílenskou dokumentaci</t>
  </si>
  <si>
    <t>-1290611451</t>
  </si>
  <si>
    <t>Poznámka k položce:_x000d_
Zohlednit zejména požadavky a řešení dle zadávací projektové dokumentace a dále dodavatelem provedený konečný výběr typů a výrobců, jednotlivých materiálů, výrobků a zařízení a s ohledem na jejich skutečné parametry, návody výrobců, své firemní know-how, atd. Bude vypracována, projednána a odsouhlasena s investorem před započetím díla, resp. před započetím montáže a objednáním materiálu. Součástí projednání bude i deklarace (např. doložení výpočtů, soulad s návody výrobců, soulad s touto projektovou dokumentací, ...) provozních a charakteristických parametrů včetně deklarace zadávacím projektem požadovaných parametrů a charakteristik. Deklarace pouhým prohlášením bez objektivních prokázání tvrzení není možná. Teprve po schválení investorem může dodavatel započít s realizací. Schválením dokumentace na sebe investor nebere odpovědnost za její správnost. Včetně předání a převzetí dokumentace skutečného stavu včetně kontroly dokumentace a jejího souladu se skutečným stavem za účasti investora._x000d_
Dokumentace je v rozsahu této dílčí části výkazu.</t>
  </si>
  <si>
    <t>9</t>
  </si>
  <si>
    <t>9988741.1</t>
  </si>
  <si>
    <t>Ostatní zúčtovatelné stavební, montážní, pomocné a doplňkové práce v potřebném rozsahu</t>
  </si>
  <si>
    <t>563613370</t>
  </si>
  <si>
    <t>Poznámka k položce:_x000d_
Především stavební, montážní, pomocné a doplňkové práce vyplývající z návodů výrobců dodavatelem zvolených a na stavbu dodaných materiálů výrobků a zařízení (např. zohledňuje skutečná doporučení a požadavky výrobců vůči zadávací dokumentaci, kde konkrétní výrobky nemohou být deklarovány). Dále náklady na stavební, montážní, pomocné a doplňkové práce na přizpůsobování instalovaných materiálů, výrobků a zařízení ostatním technickým zařízením stavby i její stavební části, atd. Také se jedná o náklady na stavební, montážní, pomocné a doplňkové práce pro veškerý a většinou běžný drobný materiál jako jsou např. šroubení, těsnění, spojovací materiál, atd. a dále pro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jsou to stavební, montážní, pomocné a doplňkové práce pro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89/2012 Sb. vše dle zákona č. 89/2012 Sb. (tzv. NOZ),</t>
  </si>
  <si>
    <t>10</t>
  </si>
  <si>
    <t>9988744.1</t>
  </si>
  <si>
    <t>Ostatní zúčtovatelný drobný, pomocný, doplňkový a ostatní materiál , v potřebném rozsahu pro řádné dokončení díla</t>
  </si>
  <si>
    <t>-181662851</t>
  </si>
  <si>
    <t>Poznámka k položce:_x000d_
Především materiál, výrobky a zařízení vyplývající z návodů výrobců dodavatelem zvolených a na stavbu dodaných materiálů, výrobků a zařízení (např. zohledňuje skutečná doporučení a požadavky výrobců vůči zadávací dokumentaci, kde konkrétní výrobky nemohou být deklarovány). Dále náklady na přizpůsobování instalovaných materiálů, výrobků a zařízení ostatním technickým zařízením stavby i její stavební části, atd. Také se jedná o veškerý a většinou běžný drobný materiál jako jsou např. šroubení, těsnění, spojovací materiál, atd. Dále se jedná o další náklady na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je to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89/2012 Sb. vše dle zákona č. 89/2012 Sb. (tzv. NOZ),</t>
  </si>
  <si>
    <t>11</t>
  </si>
  <si>
    <t>005121025X</t>
  </si>
  <si>
    <t>Náklady na energie</t>
  </si>
  <si>
    <t>-857007868</t>
  </si>
  <si>
    <t>Poznámka k položce:_x000d_
vodné, stočné, elektrická energie a jiné spotřebované energie a média nutných k výstavbě</t>
  </si>
  <si>
    <t>12</t>
  </si>
  <si>
    <t>005211091X.1</t>
  </si>
  <si>
    <t>Likvidace odpadů</t>
  </si>
  <si>
    <t>180955085</t>
  </si>
  <si>
    <t>Poznámka k položce:_x000d_
Kompletní systém sběru, třídění, odvozu a likvidace odpadu v souladu se zák. č.185/2001 Sb. v platném znění a vyhl. č.381/2001 Sb. v platném znění</t>
  </si>
  <si>
    <t>13</t>
  </si>
  <si>
    <t>005211092X.1</t>
  </si>
  <si>
    <t>Průběžný a závěrečný úklid</t>
  </si>
  <si>
    <t>1531400141</t>
  </si>
  <si>
    <t xml:space="preserve">Poznámka k položce:_x000d_
Provádění průběžného úklidu během stavby pro řádné, bezpečné a ekologické provádění díla. Provedení komplexního úklidu po dokončení stavby a udržování tohoto stavu do doby předání stavby stavebníkovi. Úklid je včetně shromažďování odpadů pro jejich následný odvoz a likvidaci v souladu s platnou legislativou. Úklid a shromažďování musí být prováděno tak, aby nedocházelo k nadměrnému víření prachu a odpadu, všechna pracoviště byla trvale bezpečná a umožňovala plynulý pohyb a přesun materiálu, aby materiál a zařízení stavby a vznikající odapd byly pouze na místech k tomu předem určených  aby stavba plnila i vizuálně uklizený dojem (např. materiál, zařízení a odpad  srovnaný ve vzájemně oddělených skupinách dle účelu použití nebo jeho druhuprůběžné odklízení a oddělené shromažďování vznikajících odpadů dle jejich druhu na k tomu určených místech, nádobách, atd.)</t>
  </si>
  <si>
    <t>14</t>
  </si>
  <si>
    <t>005124010R</t>
  </si>
  <si>
    <t>Koordinační činnost</t>
  </si>
  <si>
    <t>1435598069</t>
  </si>
  <si>
    <t>Poznámka k položce:_x000d_
Koordinace stavebních a technologických dodávek stavby.</t>
  </si>
  <si>
    <t>01 - D.1 Architektonicko stavební řešení</t>
  </si>
  <si>
    <t>Soupis:</t>
  </si>
  <si>
    <t>0101 - Demolice garáží 2 a 3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</si>
  <si>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</si>
  <si>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</si>
  <si>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</si>
  <si>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</si>
  <si>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</si>
  <si>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</si>
  <si>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</si>
  <si>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</si>
  <si>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</si>
  <si>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</si>
  <si>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</si>
  <si>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</si>
  <si>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</si>
  <si>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>HSV</t>
  </si>
  <si>
    <t>Práce a dodávky HSV</t>
  </si>
  <si>
    <t>Zemní práce</t>
  </si>
  <si>
    <t>122151103</t>
  </si>
  <si>
    <t>Odkopávky a prokopávky nezapažené strojně v hornině třídy těžitelnosti I skupiny 1 a 2 přes 50 do 100 m3</t>
  </si>
  <si>
    <t>m3</t>
  </si>
  <si>
    <t>1919871248</t>
  </si>
  <si>
    <t>Online PSC</t>
  </si>
  <si>
    <t>https://podminky.urs.cz/item/CS_URS_2022_01/122151103</t>
  </si>
  <si>
    <t>VV</t>
  </si>
  <si>
    <t>"terén G3" ((0,5+5,0*0,5)*(15,29+0,5))*(0+0,2)/2</t>
  </si>
  <si>
    <t>"terén G2" ((0,5+6,1+0,5)*23,32 + 1,8*0,5)*(0+0,2)/2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</si>
  <si>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</si>
  <si>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</si>
  <si>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</si>
  <si>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-116469869</t>
  </si>
  <si>
    <t>https://podminky.urs.cz/item/CS_URS_2022_01/162751117</t>
  </si>
  <si>
    <t>171201221</t>
  </si>
  <si>
    <t>Poplatek za uložení stavebního odpadu na skládce (skládkovné) zeminy a kamení zatříděného do Katalogu odpadů pod kódem 17 05 04</t>
  </si>
  <si>
    <t>t</t>
  </si>
  <si>
    <t>-665751712</t>
  </si>
  <si>
    <t>https://podminky.urs.cz/item/CS_URS_2022_01/171201221</t>
  </si>
  <si>
    <t>21,384*1,8 'Přepočtené koeficientem množství</t>
  </si>
  <si>
    <t>181351103</t>
  </si>
  <si>
    <t>Rozprostření a urovnání ornice v rovině nebo ve svahu sklonu do 1:5 strojně při souvislé ploše přes 100 do 500 m2, tl. vrstvy do 200 mm</t>
  </si>
  <si>
    <t>m2</t>
  </si>
  <si>
    <t>1319072026</t>
  </si>
  <si>
    <t>https://podminky.urs.cz/item/CS_URS_2022_01/181351103</t>
  </si>
  <si>
    <t>"terén G3" ((0,5+5,0*0,5)*(15,29+0,5))</t>
  </si>
  <si>
    <t>"terén G2" ((0,5+6,1+0,5)*23,32 + 1,8*0,5)</t>
  </si>
  <si>
    <t>M</t>
  </si>
  <si>
    <t>10364101</t>
  </si>
  <si>
    <t xml:space="preserve">zemina pro terénní úpravy -  ornice</t>
  </si>
  <si>
    <t>1386219474</t>
  </si>
  <si>
    <t>"terén G3" ((0,5+5,0*0,5)*(15,29+0,5))*1,5</t>
  </si>
  <si>
    <t>"terén G2" ((0,5+6,1+0,5)*23,32 + 1,8*0,5)*1,5</t>
  </si>
  <si>
    <t>181951111</t>
  </si>
  <si>
    <t>Úprava pláně vyrovnáním výškových rozdílů strojně v hornině třídy těžitelnosti I, skupiny 1 až 3 bez zhutnění</t>
  </si>
  <si>
    <t>-1406667284</t>
  </si>
  <si>
    <t>https://podminky.urs.cz/item/CS_URS_2022_01/181951111</t>
  </si>
  <si>
    <t>183405211</t>
  </si>
  <si>
    <t>Výsev trávníku hydroosevem na ornici</t>
  </si>
  <si>
    <t>-792373800</t>
  </si>
  <si>
    <t>https://podminky.urs.cz/item/CS_URS_2022_01/183405211</t>
  </si>
  <si>
    <t>00572410</t>
  </si>
  <si>
    <t>osivo směs travní parková</t>
  </si>
  <si>
    <t>kg</t>
  </si>
  <si>
    <t>-1555456275</t>
  </si>
  <si>
    <t>Ostatní konstrukce a práce, bourání</t>
  </si>
  <si>
    <t>919735123</t>
  </si>
  <si>
    <t>Řezání stávajícího betonového krytu nebo podkladu hloubky přes 100 do 150 mm</t>
  </si>
  <si>
    <t>m</t>
  </si>
  <si>
    <t>36218436</t>
  </si>
  <si>
    <t>https://podminky.urs.cz/item/CS_URS_2022_01/919735123</t>
  </si>
  <si>
    <t>"chodník/nájezd" ((23,32+15,29+1,8))</t>
  </si>
  <si>
    <t>949101111</t>
  </si>
  <si>
    <t>Lešení pomocné pracovní pro objekty pozemních staveb pro zatížení do 150 kg/m2, o výšce lešeňové podlahy do 1,9 m</t>
  </si>
  <si>
    <t>379129695</t>
  </si>
  <si>
    <t>https://podminky.urs.cz/item/CS_URS_2022_01/949101111</t>
  </si>
  <si>
    <t>"otvory" (5*1,25 + 3,96 + 2*4,35 + 3,75 + 3,17 + 5*2,85)*0,6</t>
  </si>
  <si>
    <t>"elektro" 0</t>
  </si>
  <si>
    <t>"světelné rozvody" (2*(23,32+1,87+1,0)+12,5+5*(4,8+1,4+2*2*0)+4*6,1+2*3,2+14,0+4*2*0 + 23,32+1,0+3*1,0)*0,6</t>
  </si>
  <si>
    <t>(23,32+0+3,0)*0,6</t>
  </si>
  <si>
    <t>"atika" (23,32+6,8)*0,6</t>
  </si>
  <si>
    <t>"žlaby" (23,32 + 2*15,29)*0,6</t>
  </si>
  <si>
    <t>952902121</t>
  </si>
  <si>
    <t>Čištění budov při provádění oprav a udržovacích prací podlah drsných nebo chodníků zametením</t>
  </si>
  <si>
    <t>-1533572152</t>
  </si>
  <si>
    <t>https://podminky.urs.cz/item/CS_URS_2022_01/952902121</t>
  </si>
  <si>
    <t>"chodník/nájezd" ((23,32+15,29+1,8)*2,0)</t>
  </si>
  <si>
    <t>952902491</t>
  </si>
  <si>
    <t>Čištění budov při provádění oprav a udržovacích prací nezpevněných venkovních ploch vyhrabáním</t>
  </si>
  <si>
    <t>373492291</t>
  </si>
  <si>
    <t>https://podminky.urs.cz/item/CS_URS_2022_01/952902491</t>
  </si>
  <si>
    <t>"okap chodník" ((23,32+15,29+5,0)*2,0)</t>
  </si>
  <si>
    <t>968062245</t>
  </si>
  <si>
    <t>Vybourání dřevěných rámů oken s křídly, dveřních zárubní, vrat, stěn, ostění nebo obkladů rámů oken s křídly jednoduchých, plochy do 2 m2</t>
  </si>
  <si>
    <t>-1281371108</t>
  </si>
  <si>
    <t>https://podminky.urs.cz/item/CS_URS_2022_01/968062245</t>
  </si>
  <si>
    <t>"okna" 5*(1,25*1)</t>
  </si>
  <si>
    <t>968072559</t>
  </si>
  <si>
    <t>Vybourání kovových rámů oken s křídly, dveřních zárubní, vrat, stěn, ostění nebo obkladů vrat, mimo posuvných a skládacích, plochy přes 5 m2</t>
  </si>
  <si>
    <t>-814332943</t>
  </si>
  <si>
    <t>https://podminky.urs.cz/item/CS_URS_2022_01/968072559</t>
  </si>
  <si>
    <t>"vrata" ((3,96*2,5) + 2*(4,35*2,5) + (3,75*2,5) + (3,17*2,5) + 5*(2,85*2,1))</t>
  </si>
  <si>
    <t>981513111</t>
  </si>
  <si>
    <t>Demolice konstrukcí objektů těžkými mechanizačními prostředky zdiva na maltu vápennou nebo vápenocementovou z cihel, tvárnic, kamene, zdiva smíšeného nebo hrázděného</t>
  </si>
  <si>
    <t>-126213185</t>
  </si>
  <si>
    <t>https://podminky.urs.cz/item/CS_URS_2022_01/981513111</t>
  </si>
  <si>
    <t>"zdivo G3" ((2*15,09+5*4,6)*2,2 + 5*5,0*(0,2+1,2)/2)*0,2</t>
  </si>
  <si>
    <t>"zdivo G2" ((4,3+4,4+4,2+4,1+4,1)*3,3*0,45 + (4,2+4,2+3,8+3,9+3,8)*2,5*0,35 + (2*5,7)*(3,3+2,5)/2*0,3 + 6,9*(3,3+2,5)/2*0,35)</t>
  </si>
  <si>
    <t>"atika G2" ((6,9*(0,3+1,1)/2 + 23,32*0,3)*0,2)</t>
  </si>
  <si>
    <t>16</t>
  </si>
  <si>
    <t>981513114</t>
  </si>
  <si>
    <t>Demolice konstrukcí objektů těžkými mechanizačními prostředky konstrukcí ze železobetonu</t>
  </si>
  <si>
    <t>1047401581</t>
  </si>
  <si>
    <t>https://podminky.urs.cz/item/CS_URS_2022_01/981513114</t>
  </si>
  <si>
    <t>"strop G2" (7,3*23,32*(0,1 + 0,2*(0,1/0,6)))</t>
  </si>
  <si>
    <t>"sloupy G2" (4*0,8*0,5*3,3 + 4*0,8*0,5*2,5)</t>
  </si>
  <si>
    <t>17</t>
  </si>
  <si>
    <t>981513116</t>
  </si>
  <si>
    <t>Demolice konstrukcí objektů těžkými mechanizačními prostředky konstrukcí z betonu prostého</t>
  </si>
  <si>
    <t>992953150</t>
  </si>
  <si>
    <t>https://podminky.urs.cz/item/CS_URS_2022_01/981513116</t>
  </si>
  <si>
    <t>"podlaha G3" (5*4,6*2,9*(0,15+0,15))</t>
  </si>
  <si>
    <t>"podlaha G2" ((4,4 + 14,0 + 4,1)*6,1*(0,15+0,15))</t>
  </si>
  <si>
    <t>"základy G3" ((2*15,9 + 5*4,6)*0,3*0,3)</t>
  </si>
  <si>
    <t>"základy G2" (((2*23,32 + 6,1)*0,7 + 2*6,1*0,5)*0,3)</t>
  </si>
  <si>
    <t>"okap chodník" ((23,32+15,29+5,0)*0,5*0,15)</t>
  </si>
  <si>
    <t>"chodník/nájezd" ((23,32+15,29+1,8)*0,5*0,15)</t>
  </si>
  <si>
    <t>997</t>
  </si>
  <si>
    <t>Přesun sutě</t>
  </si>
  <si>
    <t>18</t>
  </si>
  <si>
    <t>997006002</t>
  </si>
  <si>
    <t>Úprava stavebního odpadu třídění na jednotlivé druhy</t>
  </si>
  <si>
    <t>-1773983469</t>
  </si>
  <si>
    <t>https://podminky.urs.cz/item/CS_URS_2022_01/997006002</t>
  </si>
  <si>
    <t>19</t>
  </si>
  <si>
    <t>997006014</t>
  </si>
  <si>
    <t>Úprava stavebního odpadu pytlování nebezpečného odpadu s obsahem azbestu z vlnitých tabulí</t>
  </si>
  <si>
    <t>787623657</t>
  </si>
  <si>
    <t>https://podminky.urs.cz/item/CS_URS_2022_01/997006014</t>
  </si>
  <si>
    <t>20</t>
  </si>
  <si>
    <t>997013111</t>
  </si>
  <si>
    <t>Vnitrostaveništní doprava suti a vybouraných hmot vodorovně do 50 m svisle s použitím mechanizace pro budovy a haly výšky do 6 m</t>
  </si>
  <si>
    <t>-1144928526</t>
  </si>
  <si>
    <t>https://podminky.urs.cz/item/CS_URS_2022_01/997013111</t>
  </si>
  <si>
    <t>997013501</t>
  </si>
  <si>
    <t>Odvoz suti a vybouraných hmot na skládku nebo meziskládku se složením, na vzdálenost do 1 km</t>
  </si>
  <si>
    <t>-2104455234</t>
  </si>
  <si>
    <t>https://podminky.urs.cz/item/CS_URS_2022_01/997013501</t>
  </si>
  <si>
    <t>22</t>
  </si>
  <si>
    <t>997013509</t>
  </si>
  <si>
    <t>Odvoz suti a vybouraných hmot na skládku nebo meziskládku se složením, na vzdálenost Příplatek k ceně za každý další i započatý 1 km přes 1 km</t>
  </si>
  <si>
    <t>1731374963</t>
  </si>
  <si>
    <t>https://podminky.urs.cz/item/CS_URS_2022_01/997013509</t>
  </si>
  <si>
    <t>453,187*14 'Přepočtené koeficientem množství</t>
  </si>
  <si>
    <t>23</t>
  </si>
  <si>
    <t>997013601</t>
  </si>
  <si>
    <t>Poplatek za uložení stavebního odpadu na skládce (skládkovné) z prostého betonu zatříděného do Katalogu odpadů pod kódem 17 01 01</t>
  </si>
  <si>
    <t>-1892930868</t>
  </si>
  <si>
    <t>https://podminky.urs.cz/item/CS_URS_2022_01/997013601</t>
  </si>
  <si>
    <t>453,187*0,42 'Přepočtené koeficientem množství</t>
  </si>
  <si>
    <t>24</t>
  </si>
  <si>
    <t>997013602</t>
  </si>
  <si>
    <t>Poplatek za uložení stavebního odpadu na skládce (skládkovné) z armovaného betonu zatříděného do Katalogu odpadů pod kódem 17 01 01</t>
  </si>
  <si>
    <t>-798868149</t>
  </si>
  <si>
    <t>https://podminky.urs.cz/item/CS_URS_2022_01/997013602</t>
  </si>
  <si>
    <t>453,187*0,16 'Přepočtené koeficientem množství</t>
  </si>
  <si>
    <t>25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</si>
  <si>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</si>
  <si>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</si>
  <si>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994349654</t>
  </si>
  <si>
    <t>https://podminky.urs.cz/item/CS_URS_2022_01/997013609</t>
  </si>
  <si>
    <t>453,187*0,38 'Přepočtené koeficientem množství</t>
  </si>
  <si>
    <t>26</t>
  </si>
  <si>
    <t>997013631</t>
  </si>
  <si>
    <t>Poplatek za uložení stavebního odpadu na skládce (skládkovné) směsného stavebního a demoličního zatříděného do Katalogu odpadů pod kódem 17 09 04</t>
  </si>
  <si>
    <t>2067930666</t>
  </si>
  <si>
    <t>https://podminky.urs.cz/item/CS_URS_2022_01/997013631</t>
  </si>
  <si>
    <t>453,187*0,04 'Přepočtené koeficientem množství</t>
  </si>
  <si>
    <t>27</t>
  </si>
  <si>
    <t>997013635</t>
  </si>
  <si>
    <t>Poplatek za uložení stavebního odpadu na skládce (skládkovné) komunálního zatříděného do Katalogu odpadů pod kódem 20 03 01</t>
  </si>
  <si>
    <t>88576755</t>
  </si>
  <si>
    <t>https://podminky.urs.cz/item/CS_URS_2022_01/997013635</t>
  </si>
  <si>
    <t>28</t>
  </si>
  <si>
    <t>997013645</t>
  </si>
  <si>
    <t>Poplatek za uložení stavebního odpadu na skládce (skládkovné) asfaltového bez obsahu dehtu zatříděného do Katalogu odpadů pod kódem 17 03 02</t>
  </si>
  <si>
    <t>94786811</t>
  </si>
  <si>
    <t>https://podminky.urs.cz/item/CS_URS_2022_01/997013645</t>
  </si>
  <si>
    <t>29</t>
  </si>
  <si>
    <t>997013804</t>
  </si>
  <si>
    <t>Poplatek za uložení stavebního odpadu na skládce (skládkovné) ze skla zatříděného do Katalogu odpadů pod kódem 17 02 02</t>
  </si>
  <si>
    <t>430924813</t>
  </si>
  <si>
    <t>https://podminky.urs.cz/item/CS_URS_2022_01/997013804</t>
  </si>
  <si>
    <t>30</t>
  </si>
  <si>
    <t>997013811</t>
  </si>
  <si>
    <t>Poplatek za uložení stavebního odpadu na skládce (skládkovné) dřevěného zatříděného do Katalogu odpadů pod kódem 17 02 01</t>
  </si>
  <si>
    <t>135829121</t>
  </si>
  <si>
    <t>https://podminky.urs.cz/item/CS_URS_2022_01/997013811</t>
  </si>
  <si>
    <t>31</t>
  </si>
  <si>
    <t>997013814</t>
  </si>
  <si>
    <t>Poplatek za uložení stavebního odpadu na skládce (skládkovné) z izolačních materiálů zatříděného do Katalogu odpadů pod kódem 17 06 04</t>
  </si>
  <si>
    <t>108730379</t>
  </si>
  <si>
    <t>https://podminky.urs.cz/item/CS_URS_2022_01/997013814</t>
  </si>
  <si>
    <t>32</t>
  </si>
  <si>
    <t>997013821</t>
  </si>
  <si>
    <t>Poplatek za uložení stavebního odpadu na skládce (skládkovné) ze stavebních materiálů obsahujících azbest zatříděných do Katalogu odpadů pod kódem 17 06 05</t>
  </si>
  <si>
    <t>-1110611720</t>
  </si>
  <si>
    <t>https://podminky.urs.cz/item/CS_URS_2022_01/997013821</t>
  </si>
  <si>
    <t>998</t>
  </si>
  <si>
    <t>Přesun hmot</t>
  </si>
  <si>
    <t>33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</si>
  <si>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</si>
  <si>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</si>
  <si>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1598580531</t>
  </si>
  <si>
    <t>https://podminky.urs.cz/item/CS_URS_2022_01/998011001</t>
  </si>
  <si>
    <t>PSV</t>
  </si>
  <si>
    <t>Práce a dodávky PSV</t>
  </si>
  <si>
    <t>711</t>
  </si>
  <si>
    <t>Izolace proti vodě, vlhkosti a plynům</t>
  </si>
  <si>
    <t>34</t>
  </si>
  <si>
    <t>711131811</t>
  </si>
  <si>
    <t>Odstranění izolace proti zemní vlhkosti na ploše vodorovné V</t>
  </si>
  <si>
    <t>1009659442</t>
  </si>
  <si>
    <t>https://podminky.urs.cz/item/CS_URS_2022_01/711131811</t>
  </si>
  <si>
    <t>"hydroizolace" (6,9*23,32 + 5,0*15,29)</t>
  </si>
  <si>
    <t>712</t>
  </si>
  <si>
    <t>Povlakové krytiny</t>
  </si>
  <si>
    <t>35</t>
  </si>
  <si>
    <t>712340832</t>
  </si>
  <si>
    <t>Odstranění povlakové krytiny střech plochých do 10° z přitavených pásů NAIP v plné ploše dvouvrstvé</t>
  </si>
  <si>
    <t>261265151</t>
  </si>
  <si>
    <t>https://podminky.urs.cz/item/CS_URS_2022_01/712340832</t>
  </si>
  <si>
    <t>"krytina ASF" (7,3*(23,32-0,2))</t>
  </si>
  <si>
    <t>721</t>
  </si>
  <si>
    <t>Zdravotechnika - vnitřní kanalizace</t>
  </si>
  <si>
    <t>36</t>
  </si>
  <si>
    <t>721242804</t>
  </si>
  <si>
    <t>Demontáž lapačů střešních splavenin DN 125</t>
  </si>
  <si>
    <t>kus</t>
  </si>
  <si>
    <t>-1549346353</t>
  </si>
  <si>
    <t>https://podminky.urs.cz/item/CS_URS_2022_01/721242804</t>
  </si>
  <si>
    <t>741</t>
  </si>
  <si>
    <t>Elektroinstalace - silnoproud</t>
  </si>
  <si>
    <t>37</t>
  </si>
  <si>
    <t>741121861</t>
  </si>
  <si>
    <t>Demontáž kabelů měděných uložených pod omítku plných kulatých počtu a průřezu žil 2x1,5 až 2,5 mm2, 3x1,5 mm2, 4x1,5 mm2</t>
  </si>
  <si>
    <t>426647361</t>
  </si>
  <si>
    <t>https://podminky.urs.cz/item/CS_URS_2022_01/741121861</t>
  </si>
  <si>
    <t>"světelné rozvody" (2*(23,32+1,87+1,0)+12,5+5*(4,8+1,4+2*2*1,5)+4*6,1+2*3,2+14,0+4*2*2,5 + 23,32+1,0+3*1,0)</t>
  </si>
  <si>
    <t>38</t>
  </si>
  <si>
    <t>741121865</t>
  </si>
  <si>
    <t>Demontáž kabelů měděných uložených pod omítku plných kulatých počtu a průřezu žil 4x6 až 10 mm2, 5x4 až 6 mm2, 7x1,5 až 2,5 mm2</t>
  </si>
  <si>
    <t>-1672798209</t>
  </si>
  <si>
    <t>https://podminky.urs.cz/item/CS_URS_2022_01/741121865</t>
  </si>
  <si>
    <t>(23,32+1,5+3,0)</t>
  </si>
  <si>
    <t>39</t>
  </si>
  <si>
    <t>741211813</t>
  </si>
  <si>
    <t>Demontáž rozvodnic kovových, uložených pod omítkou, krytí do IPx 4, plochy přes 0,2 do 0,8 m2</t>
  </si>
  <si>
    <t>-852377067</t>
  </si>
  <si>
    <t>https://podminky.urs.cz/item/CS_URS_2022_01/741211813</t>
  </si>
  <si>
    <t>40</t>
  </si>
  <si>
    <t>741213811</t>
  </si>
  <si>
    <t>Demontáž kabelu z rozvodnice bez zachování funkčnosti (do suti) silových, průřezu do 4 mm2</t>
  </si>
  <si>
    <t>1484936280</t>
  </si>
  <si>
    <t>https://podminky.urs.cz/item/CS_URS_2022_01/741213811</t>
  </si>
  <si>
    <t>41</t>
  </si>
  <si>
    <t>741213813</t>
  </si>
  <si>
    <t>Demontáž kabelu z rozvodnice bez zachování funkčnosti (do suti) silových, průřezu přes 4 do 10 mm2</t>
  </si>
  <si>
    <t>-1420040335</t>
  </si>
  <si>
    <t>https://podminky.urs.cz/item/CS_URS_2022_01/741213813</t>
  </si>
  <si>
    <t>42</t>
  </si>
  <si>
    <t>741311813</t>
  </si>
  <si>
    <t>Demontáž spínačů bez zachování funkčnosti (do suti) nástěnných, pro prostředí normální do 10 A, připojení šroubové do 2 svorek</t>
  </si>
  <si>
    <t>324928474</t>
  </si>
  <si>
    <t>https://podminky.urs.cz/item/CS_URS_2022_01/741311813</t>
  </si>
  <si>
    <t>43</t>
  </si>
  <si>
    <t>741315887</t>
  </si>
  <si>
    <t>Demontáž zásuvek bez zachování funkčnosti (do suti) průmyslových polozapuštěných nebo zapuštěných, pro prostředí venkovní nebo mokré, připojení šroubové 3P+PE</t>
  </si>
  <si>
    <t>1657341720</t>
  </si>
  <si>
    <t>https://podminky.urs.cz/item/CS_URS_2022_01/741315887</t>
  </si>
  <si>
    <t>44</t>
  </si>
  <si>
    <t>741322815</t>
  </si>
  <si>
    <t>Demontáž jističů jednopólových nn bez signálního kontaktu do 25 A ze skříně</t>
  </si>
  <si>
    <t>475776577</t>
  </si>
  <si>
    <t>https://podminky.urs.cz/item/CS_URS_2022_01/741322815</t>
  </si>
  <si>
    <t>45</t>
  </si>
  <si>
    <t>741322865</t>
  </si>
  <si>
    <t>Demontáž jističů třípólových nn bez signálního kontaktu do 63 A ze skříně</t>
  </si>
  <si>
    <t>-830972495</t>
  </si>
  <si>
    <t>https://podminky.urs.cz/item/CS_URS_2022_01/741322865</t>
  </si>
  <si>
    <t>46</t>
  </si>
  <si>
    <t>741371843</t>
  </si>
  <si>
    <t>Demontáž svítidel bez zachování funkčnosti (do suti) interiérových se standardní paticí (E27, T5, GU10) nebo integrovaným zdrojem LED přisazených, ploše stropních přes 0,09 do 0,36 m2</t>
  </si>
  <si>
    <t>-1932490994</t>
  </si>
  <si>
    <t>https://podminky.urs.cz/item/CS_URS_2022_01/741371843</t>
  </si>
  <si>
    <t>5+5</t>
  </si>
  <si>
    <t>47</t>
  </si>
  <si>
    <t>741372863</t>
  </si>
  <si>
    <t>Demontáž svítidel bez zachování funkčnosti (do suti) průmyslových se standardní paticí (E27, T5, GU10) nebo integrovaným zdrojem LED přisazených, ploše přes 0,09 do 0,36 m2</t>
  </si>
  <si>
    <t>-1735920431</t>
  </si>
  <si>
    <t>https://podminky.urs.cz/item/CS_URS_2022_01/741372863</t>
  </si>
  <si>
    <t>48</t>
  </si>
  <si>
    <t>741421811</t>
  </si>
  <si>
    <t>Demontáž hromosvodného vedení bez zachování funkčnosti svodových drátů nebo lan kolmého svodu, průměru do 8 mm</t>
  </si>
  <si>
    <t>-1772690914</t>
  </si>
  <si>
    <t>https://podminky.urs.cz/item/CS_URS_2022_01/741421811</t>
  </si>
  <si>
    <t>3,0+3,5</t>
  </si>
  <si>
    <t>49</t>
  </si>
  <si>
    <t>741421821</t>
  </si>
  <si>
    <t>Demontáž hromosvodného vedení bez zachování funkčnosti svodových drátů nebo lan na rovné střeše, průměru do 8 mm</t>
  </si>
  <si>
    <t>-2111011021</t>
  </si>
  <si>
    <t>https://podminky.urs.cz/item/CS_URS_2022_01/741421821</t>
  </si>
  <si>
    <t>50</t>
  </si>
  <si>
    <t>741421831</t>
  </si>
  <si>
    <t>Demontáž hromosvodného vedení bez zachování funkčnosti svodových drátů nebo lan na šikmé střeše, průměru do 8 mm</t>
  </si>
  <si>
    <t>1786869086</t>
  </si>
  <si>
    <t>https://podminky.urs.cz/item/CS_URS_2022_01/741421831</t>
  </si>
  <si>
    <t>51</t>
  </si>
  <si>
    <t>741421843</t>
  </si>
  <si>
    <t>Demontáž hromosvodného vedení bez zachování funkčnosti svorek šroubových se 2 šrouby</t>
  </si>
  <si>
    <t>-1802730762</t>
  </si>
  <si>
    <t>https://podminky.urs.cz/item/CS_URS_2022_01/741421843</t>
  </si>
  <si>
    <t>2+3</t>
  </si>
  <si>
    <t>52</t>
  </si>
  <si>
    <t>741421851</t>
  </si>
  <si>
    <t>Demontáž hromosvodného vedení podpěr střešního vedení pod hřeben</t>
  </si>
  <si>
    <t>475840384</t>
  </si>
  <si>
    <t>https://podminky.urs.cz/item/CS_URS_2022_01/741421851</t>
  </si>
  <si>
    <t>53</t>
  </si>
  <si>
    <t>741421853</t>
  </si>
  <si>
    <t>Demontáž hromosvodného vedení podpěr střešního vedení pod tašky</t>
  </si>
  <si>
    <t>-715998657</t>
  </si>
  <si>
    <t>https://podminky.urs.cz/item/CS_URS_2022_01/741421853</t>
  </si>
  <si>
    <t>54</t>
  </si>
  <si>
    <t>741421855</t>
  </si>
  <si>
    <t>Demontáž hromosvodného vedení podpěr střešního vedení pro plochou střechu</t>
  </si>
  <si>
    <t>-1856685006</t>
  </si>
  <si>
    <t>https://podminky.urs.cz/item/CS_URS_2022_01/741421855</t>
  </si>
  <si>
    <t>55</t>
  </si>
  <si>
    <t>741421861</t>
  </si>
  <si>
    <t>Demontáž hromosvodného vedení podpěr svislého vedení šroubovaného</t>
  </si>
  <si>
    <t>-2085221890</t>
  </si>
  <si>
    <t>https://podminky.urs.cz/item/CS_URS_2022_01/741421861</t>
  </si>
  <si>
    <t>3+2</t>
  </si>
  <si>
    <t>56</t>
  </si>
  <si>
    <t>741421871</t>
  </si>
  <si>
    <t>Demontáž hromosvodného vedení doplňků ochranných úhelníků, délky do 1,4 m</t>
  </si>
  <si>
    <t>576238044</t>
  </si>
  <si>
    <t>https://podminky.urs.cz/item/CS_URS_2022_01/741421871</t>
  </si>
  <si>
    <t>57</t>
  </si>
  <si>
    <t>741X901</t>
  </si>
  <si>
    <t>Ukončení a zaizolování připojovacích rozvodů, případně odpojení v rozvaděči</t>
  </si>
  <si>
    <t>1668358524</t>
  </si>
  <si>
    <t>762</t>
  </si>
  <si>
    <t>Konstrukce tesařské</t>
  </si>
  <si>
    <t>58</t>
  </si>
  <si>
    <t>762331812</t>
  </si>
  <si>
    <t>Demontáž vázaných konstrukcí krovů sklonu do 60° z hranolů, hranolků, fošen, průřezové plochy přes 120 do 224 cm2</t>
  </si>
  <si>
    <t>-624359422</t>
  </si>
  <si>
    <t>https://podminky.urs.cz/item/CS_URS_2022_01/762331812</t>
  </si>
  <si>
    <t>"krokve" (2*3,1*17)</t>
  </si>
  <si>
    <t>59</t>
  </si>
  <si>
    <t>762331813</t>
  </si>
  <si>
    <t>Demontáž vázaných konstrukcí krovů sklonu do 60° z hranolů, hranolků, fošen, průřezové plochy přes 224 do 288 cm2</t>
  </si>
  <si>
    <t>-883101892</t>
  </si>
  <si>
    <t>https://podminky.urs.cz/item/CS_URS_2022_01/762331813</t>
  </si>
  <si>
    <t>"sloupek" (1,0*17)</t>
  </si>
  <si>
    <t>"pozednice" (2*(15,29+0,3))</t>
  </si>
  <si>
    <t>60</t>
  </si>
  <si>
    <t>762331814</t>
  </si>
  <si>
    <t>Demontáž vázaných konstrukcí krovů sklonu do 60° z hranolů, hranolků, fošen, průřezové plochy přes 288 do 450 cm2</t>
  </si>
  <si>
    <t>-1672841767</t>
  </si>
  <si>
    <t>https://podminky.urs.cz/item/CS_URS_2022_01/762331814</t>
  </si>
  <si>
    <t>"hambálek" (5,7*17)</t>
  </si>
  <si>
    <t>61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</si>
  <si>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</si>
  <si>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</si>
  <si>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151305141</t>
  </si>
  <si>
    <t>https://podminky.urs.cz/item/CS_URS_2022_01/762342812</t>
  </si>
  <si>
    <t>"krytina AZC" (2*3,1*(15,29+0,3))</t>
  </si>
  <si>
    <t>764</t>
  </si>
  <si>
    <t>Konstrukce klempířské</t>
  </si>
  <si>
    <t>62</t>
  </si>
  <si>
    <t>764002811</t>
  </si>
  <si>
    <t>Demontáž klempířských konstrukcí okapového plechu do suti, v krytině povlakové</t>
  </si>
  <si>
    <t>31018242</t>
  </si>
  <si>
    <t>https://podminky.urs.cz/item/CS_URS_2022_01/764002811</t>
  </si>
  <si>
    <t>"okapy" (23,32 + 0)</t>
  </si>
  <si>
    <t>63</t>
  </si>
  <si>
    <t>764002841</t>
  </si>
  <si>
    <t>Demontáž klempířských konstrukcí oplechování horních ploch zdí a nadezdívek do suti</t>
  </si>
  <si>
    <t>1501556292</t>
  </si>
  <si>
    <t>https://podminky.urs.cz/item/CS_URS_2022_01/764002841</t>
  </si>
  <si>
    <t>"atika" (23,32+6,8)</t>
  </si>
  <si>
    <t>64</t>
  </si>
  <si>
    <t>764002851</t>
  </si>
  <si>
    <t>Demontáž klempířských konstrukcí oplechování parapetů do suti</t>
  </si>
  <si>
    <t>-1040716604</t>
  </si>
  <si>
    <t>https://podminky.urs.cz/item/CS_URS_2022_01/764002851</t>
  </si>
  <si>
    <t>"okna" 5*(1,25)</t>
  </si>
  <si>
    <t>65</t>
  </si>
  <si>
    <t>764002861</t>
  </si>
  <si>
    <t>Demontáž klempířských konstrukcí oplechování říms do suti</t>
  </si>
  <si>
    <t>-654218881</t>
  </si>
  <si>
    <t>https://podminky.urs.cz/item/CS_URS_2022_01/764002861</t>
  </si>
  <si>
    <t>"římsy" (23,32)</t>
  </si>
  <si>
    <t>66</t>
  </si>
  <si>
    <t>764002871</t>
  </si>
  <si>
    <t>Demontáž klempířských konstrukcí lemování zdí do suti</t>
  </si>
  <si>
    <t>2142092328</t>
  </si>
  <si>
    <t>https://podminky.urs.cz/item/CS_URS_2022_01/764002871</t>
  </si>
  <si>
    <t>"lem. zdí" (2*3,1+7,0)</t>
  </si>
  <si>
    <t>67</t>
  </si>
  <si>
    <t>764004801</t>
  </si>
  <si>
    <t>Demontáž klempířských konstrukcí žlabu podokapního do suti</t>
  </si>
  <si>
    <t>1147252294</t>
  </si>
  <si>
    <t>https://podminky.urs.cz/item/CS_URS_2022_01/764004801</t>
  </si>
  <si>
    <t>"žlaby" (23,32 + 2*15,29)</t>
  </si>
  <si>
    <t>68</t>
  </si>
  <si>
    <t>764004861</t>
  </si>
  <si>
    <t>Demontáž klempířských konstrukcí svodu do suti</t>
  </si>
  <si>
    <t>1582003584</t>
  </si>
  <si>
    <t>https://podminky.urs.cz/item/CS_URS_2022_01/764004861</t>
  </si>
  <si>
    <t>"svody" (2*2,4 + 2,6)</t>
  </si>
  <si>
    <t>765</t>
  </si>
  <si>
    <t>Krytina skládaná</t>
  </si>
  <si>
    <t>69</t>
  </si>
  <si>
    <t>765131857</t>
  </si>
  <si>
    <t>Demontáž azbestocementové krytiny vlnité sklonu do 30° do suti</t>
  </si>
  <si>
    <t>-1386495526</t>
  </si>
  <si>
    <t>https://podminky.urs.cz/item/CS_URS_2022_01/765131857</t>
  </si>
  <si>
    <t>70</t>
  </si>
  <si>
    <t>765131877</t>
  </si>
  <si>
    <t>Demontáž azbestocementové krytiny vlnité sklonu do 30° hřebene nebo nároží do suti</t>
  </si>
  <si>
    <t>1019760204</t>
  </si>
  <si>
    <t>https://podminky.urs.cz/item/CS_URS_2022_01/765131877</t>
  </si>
  <si>
    <t>"krytina AZC" ((15,29+0,3))</t>
  </si>
  <si>
    <t>71</t>
  </si>
  <si>
    <t>011514001</t>
  </si>
  <si>
    <t>Stavebně-statický průzkum</t>
  </si>
  <si>
    <t>hod.</t>
  </si>
  <si>
    <t>-1495787168</t>
  </si>
  <si>
    <t>Poznámka k položce:_x000d_
Určení správného technologického postupu demolice s ohledem na statiku konstrukcí a jejich materiál, ochrany pracovníků a okkolí stavby před škodlivými vlivy, identifikace škodlivých materiálů.</t>
  </si>
  <si>
    <t>72</t>
  </si>
  <si>
    <t>011514002</t>
  </si>
  <si>
    <t>Vyhledání dotčených technických sítí</t>
  </si>
  <si>
    <t>-103294762</t>
  </si>
  <si>
    <t>Poznámka k položce:_x000d_
Vyhledání dotčených technických sítí dotčených demolicí, určení optimálního odpojení sítí demolovaného objektu s ohledem na zachování funkčnosti okolních staveb.</t>
  </si>
  <si>
    <t>"kanalizace" 2</t>
  </si>
  <si>
    <t>"elektro" 4</t>
  </si>
  <si>
    <t>73</t>
  </si>
  <si>
    <t>064203000</t>
  </si>
  <si>
    <t>Práce se škodlivými materiály</t>
  </si>
  <si>
    <t>soubor</t>
  </si>
  <si>
    <t>-1468646698</t>
  </si>
  <si>
    <t>https://podminky.urs.cz/item/CS_URS_2022_01/064203000</t>
  </si>
  <si>
    <t>Poznámka k položce:_x000d_
Ochrana pracovníků a okolí stavby před škodlivými materiály - ochranné pomůcky, smáčení materiálu proti víření prachu, zakrývání ochrannou plachtou, atd.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</si>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</sst>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151103" TargetMode="External" /><Relationship Id="rId2" Type="http://schemas.openxmlformats.org/officeDocument/2006/relationships/hyperlink" Target="https://podminky.urs.cz/item/CS_URS_2022_01/162751117" TargetMode="External" /><Relationship Id="rId3" Type="http://schemas.openxmlformats.org/officeDocument/2006/relationships/hyperlink" Target="https://podminky.urs.cz/item/CS_URS_2022_01/171201221" TargetMode="External" /><Relationship Id="rId4" Type="http://schemas.openxmlformats.org/officeDocument/2006/relationships/hyperlink" Target="https://podminky.urs.cz/item/CS_URS_2022_01/181351103" TargetMode="External" /><Relationship Id="rId5" Type="http://schemas.openxmlformats.org/officeDocument/2006/relationships/hyperlink" Target="https://podminky.urs.cz/item/CS_URS_2022_01/181951111" TargetMode="External" /><Relationship Id="rId6" Type="http://schemas.openxmlformats.org/officeDocument/2006/relationships/hyperlink" Target="https://podminky.urs.cz/item/CS_URS_2022_01/183405211" TargetMode="External" /><Relationship Id="rId7" Type="http://schemas.openxmlformats.org/officeDocument/2006/relationships/hyperlink" Target="https://podminky.urs.cz/item/CS_URS_2022_01/919735123" TargetMode="External" /><Relationship Id="rId8" Type="http://schemas.openxmlformats.org/officeDocument/2006/relationships/hyperlink" Target="https://podminky.urs.cz/item/CS_URS_2022_01/949101111" TargetMode="External" /><Relationship Id="rId9" Type="http://schemas.openxmlformats.org/officeDocument/2006/relationships/hyperlink" Target="https://podminky.urs.cz/item/CS_URS_2022_01/952902121" TargetMode="External" /><Relationship Id="rId10" Type="http://schemas.openxmlformats.org/officeDocument/2006/relationships/hyperlink" Target="https://podminky.urs.cz/item/CS_URS_2022_01/952902491" TargetMode="External" /><Relationship Id="rId11" Type="http://schemas.openxmlformats.org/officeDocument/2006/relationships/hyperlink" Target="https://podminky.urs.cz/item/CS_URS_2022_01/968062245" TargetMode="External" /><Relationship Id="rId12" Type="http://schemas.openxmlformats.org/officeDocument/2006/relationships/hyperlink" Target="https://podminky.urs.cz/item/CS_URS_2022_01/968072559" TargetMode="External" /><Relationship Id="rId13" Type="http://schemas.openxmlformats.org/officeDocument/2006/relationships/hyperlink" Target="https://podminky.urs.cz/item/CS_URS_2022_01/981513111" TargetMode="External" /><Relationship Id="rId14" Type="http://schemas.openxmlformats.org/officeDocument/2006/relationships/hyperlink" Target="https://podminky.urs.cz/item/CS_URS_2022_01/981513114" TargetMode="External" /><Relationship Id="rId15" Type="http://schemas.openxmlformats.org/officeDocument/2006/relationships/hyperlink" Target="https://podminky.urs.cz/item/CS_URS_2022_01/981513116" TargetMode="External" /><Relationship Id="rId16" Type="http://schemas.openxmlformats.org/officeDocument/2006/relationships/hyperlink" Target="https://podminky.urs.cz/item/CS_URS_2022_01/997006002" TargetMode="External" /><Relationship Id="rId17" Type="http://schemas.openxmlformats.org/officeDocument/2006/relationships/hyperlink" Target="https://podminky.urs.cz/item/CS_URS_2022_01/997006014" TargetMode="External" /><Relationship Id="rId18" Type="http://schemas.openxmlformats.org/officeDocument/2006/relationships/hyperlink" Target="https://podminky.urs.cz/item/CS_URS_2022_01/997013111" TargetMode="External" /><Relationship Id="rId19" Type="http://schemas.openxmlformats.org/officeDocument/2006/relationships/hyperlink" Target="https://podminky.urs.cz/item/CS_URS_2022_01/997013501" TargetMode="External" /><Relationship Id="rId20" Type="http://schemas.openxmlformats.org/officeDocument/2006/relationships/hyperlink" Target="https://podminky.urs.cz/item/CS_URS_2022_01/997013509" TargetMode="External" /><Relationship Id="rId21" Type="http://schemas.openxmlformats.org/officeDocument/2006/relationships/hyperlink" Target="https://podminky.urs.cz/item/CS_URS_2022_01/997013601" TargetMode="External" /><Relationship Id="rId22" Type="http://schemas.openxmlformats.org/officeDocument/2006/relationships/hyperlink" Target="https://podminky.urs.cz/item/CS_URS_2022_01/997013602" TargetMode="External" /><Relationship Id="rId23" Type="http://schemas.openxmlformats.org/officeDocument/2006/relationships/hyperlink" Target="https://podminky.urs.cz/item/CS_URS_2022_01/997013609" TargetMode="External" /><Relationship Id="rId24" Type="http://schemas.openxmlformats.org/officeDocument/2006/relationships/hyperlink" Target="https://podminky.urs.cz/item/CS_URS_2022_01/997013631" TargetMode="External" /><Relationship Id="rId25" Type="http://schemas.openxmlformats.org/officeDocument/2006/relationships/hyperlink" Target="https://podminky.urs.cz/item/CS_URS_2022_01/997013635" TargetMode="External" /><Relationship Id="rId26" Type="http://schemas.openxmlformats.org/officeDocument/2006/relationships/hyperlink" Target="https://podminky.urs.cz/item/CS_URS_2022_01/997013645" TargetMode="External" /><Relationship Id="rId27" Type="http://schemas.openxmlformats.org/officeDocument/2006/relationships/hyperlink" Target="https://podminky.urs.cz/item/CS_URS_2022_01/997013804" TargetMode="External" /><Relationship Id="rId28" Type="http://schemas.openxmlformats.org/officeDocument/2006/relationships/hyperlink" Target="https://podminky.urs.cz/item/CS_URS_2022_01/997013811" TargetMode="External" /><Relationship Id="rId29" Type="http://schemas.openxmlformats.org/officeDocument/2006/relationships/hyperlink" Target="https://podminky.urs.cz/item/CS_URS_2022_01/997013814" TargetMode="External" /><Relationship Id="rId30" Type="http://schemas.openxmlformats.org/officeDocument/2006/relationships/hyperlink" Target="https://podminky.urs.cz/item/CS_URS_2022_01/997013821" TargetMode="External" /><Relationship Id="rId31" Type="http://schemas.openxmlformats.org/officeDocument/2006/relationships/hyperlink" Target="https://podminky.urs.cz/item/CS_URS_2022_01/998011001" TargetMode="External" /><Relationship Id="rId32" Type="http://schemas.openxmlformats.org/officeDocument/2006/relationships/hyperlink" Target="https://podminky.urs.cz/item/CS_URS_2022_01/711131811" TargetMode="External" /><Relationship Id="rId33" Type="http://schemas.openxmlformats.org/officeDocument/2006/relationships/hyperlink" Target="https://podminky.urs.cz/item/CS_URS_2022_01/712340832" TargetMode="External" /><Relationship Id="rId34" Type="http://schemas.openxmlformats.org/officeDocument/2006/relationships/hyperlink" Target="https://podminky.urs.cz/item/CS_URS_2022_01/721242804" TargetMode="External" /><Relationship Id="rId35" Type="http://schemas.openxmlformats.org/officeDocument/2006/relationships/hyperlink" Target="https://podminky.urs.cz/item/CS_URS_2022_01/741121861" TargetMode="External" /><Relationship Id="rId36" Type="http://schemas.openxmlformats.org/officeDocument/2006/relationships/hyperlink" Target="https://podminky.urs.cz/item/CS_URS_2022_01/741121865" TargetMode="External" /><Relationship Id="rId37" Type="http://schemas.openxmlformats.org/officeDocument/2006/relationships/hyperlink" Target="https://podminky.urs.cz/item/CS_URS_2022_01/741211813" TargetMode="External" /><Relationship Id="rId38" Type="http://schemas.openxmlformats.org/officeDocument/2006/relationships/hyperlink" Target="https://podminky.urs.cz/item/CS_URS_2022_01/741213811" TargetMode="External" /><Relationship Id="rId39" Type="http://schemas.openxmlformats.org/officeDocument/2006/relationships/hyperlink" Target="https://podminky.urs.cz/item/CS_URS_2022_01/741213813" TargetMode="External" /><Relationship Id="rId40" Type="http://schemas.openxmlformats.org/officeDocument/2006/relationships/hyperlink" Target="https://podminky.urs.cz/item/CS_URS_2022_01/741311813" TargetMode="External" /><Relationship Id="rId41" Type="http://schemas.openxmlformats.org/officeDocument/2006/relationships/hyperlink" Target="https://podminky.urs.cz/item/CS_URS_2022_01/741315887" TargetMode="External" /><Relationship Id="rId42" Type="http://schemas.openxmlformats.org/officeDocument/2006/relationships/hyperlink" Target="https://podminky.urs.cz/item/CS_URS_2022_01/741322815" TargetMode="External" /><Relationship Id="rId43" Type="http://schemas.openxmlformats.org/officeDocument/2006/relationships/hyperlink" Target="https://podminky.urs.cz/item/CS_URS_2022_01/741322865" TargetMode="External" /><Relationship Id="rId44" Type="http://schemas.openxmlformats.org/officeDocument/2006/relationships/hyperlink" Target="https://podminky.urs.cz/item/CS_URS_2022_01/741371843" TargetMode="External" /><Relationship Id="rId45" Type="http://schemas.openxmlformats.org/officeDocument/2006/relationships/hyperlink" Target="https://podminky.urs.cz/item/CS_URS_2022_01/741372863" TargetMode="External" /><Relationship Id="rId46" Type="http://schemas.openxmlformats.org/officeDocument/2006/relationships/hyperlink" Target="https://podminky.urs.cz/item/CS_URS_2022_01/741421811" TargetMode="External" /><Relationship Id="rId47" Type="http://schemas.openxmlformats.org/officeDocument/2006/relationships/hyperlink" Target="https://podminky.urs.cz/item/CS_URS_2022_01/741421821" TargetMode="External" /><Relationship Id="rId48" Type="http://schemas.openxmlformats.org/officeDocument/2006/relationships/hyperlink" Target="https://podminky.urs.cz/item/CS_URS_2022_01/741421831" TargetMode="External" /><Relationship Id="rId49" Type="http://schemas.openxmlformats.org/officeDocument/2006/relationships/hyperlink" Target="https://podminky.urs.cz/item/CS_URS_2022_01/741421843" TargetMode="External" /><Relationship Id="rId50" Type="http://schemas.openxmlformats.org/officeDocument/2006/relationships/hyperlink" Target="https://podminky.urs.cz/item/CS_URS_2022_01/741421851" TargetMode="External" /><Relationship Id="rId51" Type="http://schemas.openxmlformats.org/officeDocument/2006/relationships/hyperlink" Target="https://podminky.urs.cz/item/CS_URS_2022_01/741421853" TargetMode="External" /><Relationship Id="rId52" Type="http://schemas.openxmlformats.org/officeDocument/2006/relationships/hyperlink" Target="https://podminky.urs.cz/item/CS_URS_2022_01/741421855" TargetMode="External" /><Relationship Id="rId53" Type="http://schemas.openxmlformats.org/officeDocument/2006/relationships/hyperlink" Target="https://podminky.urs.cz/item/CS_URS_2022_01/741421861" TargetMode="External" /><Relationship Id="rId54" Type="http://schemas.openxmlformats.org/officeDocument/2006/relationships/hyperlink" Target="https://podminky.urs.cz/item/CS_URS_2022_01/741421871" TargetMode="External" /><Relationship Id="rId55" Type="http://schemas.openxmlformats.org/officeDocument/2006/relationships/hyperlink" Target="https://podminky.urs.cz/item/CS_URS_2022_01/762331812" TargetMode="External" /><Relationship Id="rId56" Type="http://schemas.openxmlformats.org/officeDocument/2006/relationships/hyperlink" Target="https://podminky.urs.cz/item/CS_URS_2022_01/762331813" TargetMode="External" /><Relationship Id="rId57" Type="http://schemas.openxmlformats.org/officeDocument/2006/relationships/hyperlink" Target="https://podminky.urs.cz/item/CS_URS_2022_01/762331814" TargetMode="External" /><Relationship Id="rId58" Type="http://schemas.openxmlformats.org/officeDocument/2006/relationships/hyperlink" Target="https://podminky.urs.cz/item/CS_URS_2022_01/762342812" TargetMode="External" /><Relationship Id="rId59" Type="http://schemas.openxmlformats.org/officeDocument/2006/relationships/hyperlink" Target="https://podminky.urs.cz/item/CS_URS_2022_01/764002811" TargetMode="External" /><Relationship Id="rId60" Type="http://schemas.openxmlformats.org/officeDocument/2006/relationships/hyperlink" Target="https://podminky.urs.cz/item/CS_URS_2022_01/764002841" TargetMode="External" /><Relationship Id="rId61" Type="http://schemas.openxmlformats.org/officeDocument/2006/relationships/hyperlink" Target="https://podminky.urs.cz/item/CS_URS_2022_01/764002851" TargetMode="External" /><Relationship Id="rId62" Type="http://schemas.openxmlformats.org/officeDocument/2006/relationships/hyperlink" Target="https://podminky.urs.cz/item/CS_URS_2022_01/764002861" TargetMode="External" /><Relationship Id="rId63" Type="http://schemas.openxmlformats.org/officeDocument/2006/relationships/hyperlink" Target="https://podminky.urs.cz/item/CS_URS_2022_01/764002871" TargetMode="External" /><Relationship Id="rId64" Type="http://schemas.openxmlformats.org/officeDocument/2006/relationships/hyperlink" Target="https://podminky.urs.cz/item/CS_URS_2022_01/764004801" TargetMode="External" /><Relationship Id="rId65" Type="http://schemas.openxmlformats.org/officeDocument/2006/relationships/hyperlink" Target="https://podminky.urs.cz/item/CS_URS_2022_01/764004861" TargetMode="External" /><Relationship Id="rId66" Type="http://schemas.openxmlformats.org/officeDocument/2006/relationships/hyperlink" Target="https://podminky.urs.cz/item/CS_URS_2022_01/765131857" TargetMode="External" /><Relationship Id="rId67" Type="http://schemas.openxmlformats.org/officeDocument/2006/relationships/hyperlink" Target="https://podminky.urs.cz/item/CS_URS_2022_01/765131877" TargetMode="External" /><Relationship Id="rId68" Type="http://schemas.openxmlformats.org/officeDocument/2006/relationships/hyperlink" Target="https://podminky.urs.cz/item/CS_URS_2022_01/064203000" TargetMode="External" /><Relationship Id="rId6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37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37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31"/>
      <c r="BS17" s="17" t="s">
        <v>42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44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44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50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51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52</v>
      </c>
      <c r="E29" s="48"/>
      <c r="F29" s="32" t="s">
        <v>53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59</v>
      </c>
      <c r="U35" s="55"/>
      <c r="V35" s="55"/>
      <c r="W35" s="55"/>
      <c r="X35" s="57" t="s">
        <v>60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61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07/22/06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Demolice objektu garáží na st. p. č. 1378, k. ú. Rokycany - Nemocnice Rokycany, 1. etapa, 0372022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st. p. č. 1378, Voldušská 750, Rokycany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30. 5. 2022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Rokycanská nemocnice,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38</v>
      </c>
      <c r="AJ49" s="41"/>
      <c r="AK49" s="41"/>
      <c r="AL49" s="41"/>
      <c r="AM49" s="74" t="str">
        <f>IF(E17="","",E17)</f>
        <v>SEAP s.r.o.</v>
      </c>
      <c r="AN49" s="65"/>
      <c r="AO49" s="65"/>
      <c r="AP49" s="65"/>
      <c r="AQ49" s="41"/>
      <c r="AR49" s="45"/>
      <c r="AS49" s="75" t="s">
        <v>62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36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63</v>
      </c>
      <c r="D52" s="88"/>
      <c r="E52" s="88"/>
      <c r="F52" s="88"/>
      <c r="G52" s="88"/>
      <c r="H52" s="89"/>
      <c r="I52" s="90" t="s">
        <v>64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65</v>
      </c>
      <c r="AH52" s="88"/>
      <c r="AI52" s="88"/>
      <c r="AJ52" s="88"/>
      <c r="AK52" s="88"/>
      <c r="AL52" s="88"/>
      <c r="AM52" s="88"/>
      <c r="AN52" s="90" t="s">
        <v>66</v>
      </c>
      <c r="AO52" s="88"/>
      <c r="AP52" s="88"/>
      <c r="AQ52" s="92" t="s">
        <v>67</v>
      </c>
      <c r="AR52" s="45"/>
      <c r="AS52" s="93" t="s">
        <v>68</v>
      </c>
      <c r="AT52" s="94" t="s">
        <v>69</v>
      </c>
      <c r="AU52" s="94" t="s">
        <v>70</v>
      </c>
      <c r="AV52" s="94" t="s">
        <v>71</v>
      </c>
      <c r="AW52" s="94" t="s">
        <v>72</v>
      </c>
      <c r="AX52" s="94" t="s">
        <v>73</v>
      </c>
      <c r="AY52" s="94" t="s">
        <v>74</v>
      </c>
      <c r="AZ52" s="94" t="s">
        <v>75</v>
      </c>
      <c r="BA52" s="94" t="s">
        <v>76</v>
      </c>
      <c r="BB52" s="94" t="s">
        <v>77</v>
      </c>
      <c r="BC52" s="94" t="s">
        <v>78</v>
      </c>
      <c r="BD52" s="95" t="s">
        <v>79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80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44</v>
      </c>
      <c r="AR54" s="105"/>
      <c r="AS54" s="106">
        <f>ROUND(AS55+AS56,2)</f>
        <v>0</v>
      </c>
      <c r="AT54" s="107">
        <f>ROUND(SUM(AV54:AW54),2)</f>
        <v>0</v>
      </c>
      <c r="AU54" s="108">
        <f>ROUND(AU55+AU56,5)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ROUND(AZ55+AZ56,2)</f>
        <v>0</v>
      </c>
      <c r="BA54" s="107">
        <f>ROUND(BA55+BA56,2)</f>
        <v>0</v>
      </c>
      <c r="BB54" s="107">
        <f>ROUND(BB55+BB56,2)</f>
        <v>0</v>
      </c>
      <c r="BC54" s="107">
        <f>ROUND(BC55+BC56,2)</f>
        <v>0</v>
      </c>
      <c r="BD54" s="109">
        <f>ROUND(BD55+BD56,2)</f>
        <v>0</v>
      </c>
      <c r="BE54" s="6"/>
      <c r="BS54" s="110" t="s">
        <v>81</v>
      </c>
      <c r="BT54" s="110" t="s">
        <v>82</v>
      </c>
      <c r="BU54" s="111" t="s">
        <v>83</v>
      </c>
      <c r="BV54" s="110" t="s">
        <v>84</v>
      </c>
      <c r="BW54" s="110" t="s">
        <v>5</v>
      </c>
      <c r="BX54" s="110" t="s">
        <v>85</v>
      </c>
      <c r="CL54" s="110" t="s">
        <v>19</v>
      </c>
    </row>
    <row r="55" s="7" customFormat="1" ht="16.5" customHeight="1">
      <c r="A55" s="112" t="s">
        <v>86</v>
      </c>
      <c r="B55" s="113"/>
      <c r="C55" s="114"/>
      <c r="D55" s="115" t="s">
        <v>87</v>
      </c>
      <c r="E55" s="115"/>
      <c r="F55" s="115"/>
      <c r="G55" s="115"/>
      <c r="H55" s="115"/>
      <c r="I55" s="116"/>
      <c r="J55" s="115" t="s">
        <v>88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Vedlejší a ostatní n...'!J30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89</v>
      </c>
      <c r="AR55" s="119"/>
      <c r="AS55" s="120">
        <v>0</v>
      </c>
      <c r="AT55" s="121">
        <f>ROUND(SUM(AV55:AW55),2)</f>
        <v>0</v>
      </c>
      <c r="AU55" s="122">
        <f>'00 - Vedlejší a ostatní n...'!P81</f>
        <v>0</v>
      </c>
      <c r="AV55" s="121">
        <f>'00 - Vedlejší a ostatní n...'!J33</f>
        <v>0</v>
      </c>
      <c r="AW55" s="121">
        <f>'00 - Vedlejší a ostatní n...'!J34</f>
        <v>0</v>
      </c>
      <c r="AX55" s="121">
        <f>'00 - Vedlejší a ostatní n...'!J35</f>
        <v>0</v>
      </c>
      <c r="AY55" s="121">
        <f>'00 - Vedlejší a ostatní n...'!J36</f>
        <v>0</v>
      </c>
      <c r="AZ55" s="121">
        <f>'00 - Vedlejší a ostatní n...'!F33</f>
        <v>0</v>
      </c>
      <c r="BA55" s="121">
        <f>'00 - Vedlejší a ostatní n...'!F34</f>
        <v>0</v>
      </c>
      <c r="BB55" s="121">
        <f>'00 - Vedlejší a ostatní n...'!F35</f>
        <v>0</v>
      </c>
      <c r="BC55" s="121">
        <f>'00 - Vedlejší a ostatní n...'!F36</f>
        <v>0</v>
      </c>
      <c r="BD55" s="123">
        <f>'00 - Vedlejší a ostatní n...'!F37</f>
        <v>0</v>
      </c>
      <c r="BE55" s="7"/>
      <c r="BT55" s="124" t="s">
        <v>90</v>
      </c>
      <c r="BV55" s="124" t="s">
        <v>84</v>
      </c>
      <c r="BW55" s="124" t="s">
        <v>91</v>
      </c>
      <c r="BX55" s="124" t="s">
        <v>5</v>
      </c>
      <c r="CL55" s="124" t="s">
        <v>19</v>
      </c>
      <c r="CM55" s="124" t="s">
        <v>92</v>
      </c>
    </row>
    <row r="56" s="7" customFormat="1" ht="16.5" customHeight="1">
      <c r="A56" s="7"/>
      <c r="B56" s="113"/>
      <c r="C56" s="114"/>
      <c r="D56" s="115" t="s">
        <v>93</v>
      </c>
      <c r="E56" s="115"/>
      <c r="F56" s="115"/>
      <c r="G56" s="115"/>
      <c r="H56" s="115"/>
      <c r="I56" s="116"/>
      <c r="J56" s="115" t="s">
        <v>94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25">
        <f>ROUND(AG57,2)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89</v>
      </c>
      <c r="AR56" s="119"/>
      <c r="AS56" s="120">
        <f>ROUND(AS57,2)</f>
        <v>0</v>
      </c>
      <c r="AT56" s="121">
        <f>ROUND(SUM(AV56:AW56),2)</f>
        <v>0</v>
      </c>
      <c r="AU56" s="122">
        <f>ROUND(AU57,5)</f>
        <v>0</v>
      </c>
      <c r="AV56" s="121">
        <f>ROUND(AZ56*L29,2)</f>
        <v>0</v>
      </c>
      <c r="AW56" s="121">
        <f>ROUND(BA56*L30,2)</f>
        <v>0</v>
      </c>
      <c r="AX56" s="121">
        <f>ROUND(BB56*L29,2)</f>
        <v>0</v>
      </c>
      <c r="AY56" s="121">
        <f>ROUND(BC56*L30,2)</f>
        <v>0</v>
      </c>
      <c r="AZ56" s="121">
        <f>ROUND(AZ57,2)</f>
        <v>0</v>
      </c>
      <c r="BA56" s="121">
        <f>ROUND(BA57,2)</f>
        <v>0</v>
      </c>
      <c r="BB56" s="121">
        <f>ROUND(BB57,2)</f>
        <v>0</v>
      </c>
      <c r="BC56" s="121">
        <f>ROUND(BC57,2)</f>
        <v>0</v>
      </c>
      <c r="BD56" s="123">
        <f>ROUND(BD57,2)</f>
        <v>0</v>
      </c>
      <c r="BE56" s="7"/>
      <c r="BS56" s="124" t="s">
        <v>81</v>
      </c>
      <c r="BT56" s="124" t="s">
        <v>90</v>
      </c>
      <c r="BU56" s="124" t="s">
        <v>83</v>
      </c>
      <c r="BV56" s="124" t="s">
        <v>84</v>
      </c>
      <c r="BW56" s="124" t="s">
        <v>95</v>
      </c>
      <c r="BX56" s="124" t="s">
        <v>5</v>
      </c>
      <c r="CL56" s="124" t="s">
        <v>19</v>
      </c>
      <c r="CM56" s="124" t="s">
        <v>92</v>
      </c>
    </row>
    <row r="57" s="4" customFormat="1" ht="16.5" customHeight="1">
      <c r="A57" s="112" t="s">
        <v>86</v>
      </c>
      <c r="B57" s="64"/>
      <c r="C57" s="126"/>
      <c r="D57" s="126"/>
      <c r="E57" s="127" t="s">
        <v>96</v>
      </c>
      <c r="F57" s="127"/>
      <c r="G57" s="127"/>
      <c r="H57" s="127"/>
      <c r="I57" s="127"/>
      <c r="J57" s="126"/>
      <c r="K57" s="127" t="s">
        <v>97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'0101 - Demolice garáží 2 a 3'!J32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98</v>
      </c>
      <c r="AR57" s="66"/>
      <c r="AS57" s="130">
        <v>0</v>
      </c>
      <c r="AT57" s="131">
        <f>ROUND(SUM(AV57:AW57),2)</f>
        <v>0</v>
      </c>
      <c r="AU57" s="132">
        <f>'0101 - Demolice garáží 2 a 3'!P100</f>
        <v>0</v>
      </c>
      <c r="AV57" s="131">
        <f>'0101 - Demolice garáží 2 a 3'!J35</f>
        <v>0</v>
      </c>
      <c r="AW57" s="131">
        <f>'0101 - Demolice garáží 2 a 3'!J36</f>
        <v>0</v>
      </c>
      <c r="AX57" s="131">
        <f>'0101 - Demolice garáží 2 a 3'!J37</f>
        <v>0</v>
      </c>
      <c r="AY57" s="131">
        <f>'0101 - Demolice garáží 2 a 3'!J38</f>
        <v>0</v>
      </c>
      <c r="AZ57" s="131">
        <f>'0101 - Demolice garáží 2 a 3'!F35</f>
        <v>0</v>
      </c>
      <c r="BA57" s="131">
        <f>'0101 - Demolice garáží 2 a 3'!F36</f>
        <v>0</v>
      </c>
      <c r="BB57" s="131">
        <f>'0101 - Demolice garáží 2 a 3'!F37</f>
        <v>0</v>
      </c>
      <c r="BC57" s="131">
        <f>'0101 - Demolice garáží 2 a 3'!F38</f>
        <v>0</v>
      </c>
      <c r="BD57" s="133">
        <f>'0101 - Demolice garáží 2 a 3'!F39</f>
        <v>0</v>
      </c>
      <c r="BE57" s="4"/>
      <c r="BT57" s="134" t="s">
        <v>92</v>
      </c>
      <c r="BV57" s="134" t="s">
        <v>84</v>
      </c>
      <c r="BW57" s="134" t="s">
        <v>99</v>
      </c>
      <c r="BX57" s="134" t="s">
        <v>95</v>
      </c>
      <c r="CL57" s="134" t="s">
        <v>19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jgsyoFQbBc1Fve3cUmynAw9K4WkIE3x+FyjUbrAWm9tf5IY9AfCjP+priRjjCWDJA0IZ9mAPtHlsDzar1+pvJw==" hashValue="L43cW43P8157/Rwvms/uylIgxMEzbeU51DRRMLA7DfNAefUgbqt6Ri7hD6qJ/nse5qZLi11lFLPb455mphgWgA==" algorithmName="SHA-512" password="B036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5" location="'00 - Vedlejší a ostatní n...'!C2" display="/"/>
    <hyperlink ref="A57" location="'0101 - Demolice garáží 2 a 3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20"/>
      <c r="AT3" s="17" t="s">
        <v>92</v>
      </c>
    </row>
    <row r="4" s="1" customFormat="1" ht="24.96" customHeight="1">
      <c r="B4" s="20"/>
      <c r="D4" s="137" t="s">
        <v>100</v>
      </c>
      <c r="L4" s="20"/>
      <c r="M4" s="13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9" t="s">
        <v>16</v>
      </c>
      <c r="L6" s="20"/>
    </row>
    <row r="7" s="1" customFormat="1" ht="26.25" customHeight="1">
      <c r="B7" s="20"/>
      <c r="E7" s="140" t="str">
        <f>'Rekapitulace stavby'!K6</f>
        <v>Demolice objektu garáží na st. p. č. 1378, k. ú. Rokycany - Nemocnice Rokycany, 1. etapa, 0372022</v>
      </c>
      <c r="F7" s="139"/>
      <c r="G7" s="139"/>
      <c r="H7" s="139"/>
      <c r="L7" s="20"/>
    </row>
    <row r="8" s="2" customFormat="1" ht="12" customHeight="1">
      <c r="A8" s="39"/>
      <c r="B8" s="45"/>
      <c r="C8" s="39"/>
      <c r="D8" s="139" t="s">
        <v>101</v>
      </c>
      <c r="E8" s="39"/>
      <c r="F8" s="39"/>
      <c r="G8" s="39"/>
      <c r="H8" s="39"/>
      <c r="I8" s="39"/>
      <c r="J8" s="39"/>
      <c r="K8" s="39"/>
      <c r="L8" s="14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2" t="s">
        <v>102</v>
      </c>
      <c r="F9" s="39"/>
      <c r="G9" s="39"/>
      <c r="H9" s="39"/>
      <c r="I9" s="39"/>
      <c r="J9" s="39"/>
      <c r="K9" s="39"/>
      <c r="L9" s="14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9" t="s">
        <v>18</v>
      </c>
      <c r="E11" s="39"/>
      <c r="F11" s="134" t="s">
        <v>19</v>
      </c>
      <c r="G11" s="39"/>
      <c r="H11" s="39"/>
      <c r="I11" s="139" t="s">
        <v>20</v>
      </c>
      <c r="J11" s="134" t="s">
        <v>44</v>
      </c>
      <c r="K11" s="39"/>
      <c r="L11" s="14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9" t="s">
        <v>22</v>
      </c>
      <c r="E12" s="39"/>
      <c r="F12" s="134" t="s">
        <v>23</v>
      </c>
      <c r="G12" s="39"/>
      <c r="H12" s="39"/>
      <c r="I12" s="139" t="s">
        <v>24</v>
      </c>
      <c r="J12" s="143" t="str">
        <f>'Rekapitulace stavby'!AN8</f>
        <v>30. 5. 2022</v>
      </c>
      <c r="K12" s="39"/>
      <c r="L12" s="14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9" t="s">
        <v>30</v>
      </c>
      <c r="E14" s="39"/>
      <c r="F14" s="39"/>
      <c r="G14" s="39"/>
      <c r="H14" s="39"/>
      <c r="I14" s="139" t="s">
        <v>31</v>
      </c>
      <c r="J14" s="134" t="s">
        <v>32</v>
      </c>
      <c r="K14" s="39"/>
      <c r="L14" s="14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33</v>
      </c>
      <c r="F15" s="39"/>
      <c r="G15" s="39"/>
      <c r="H15" s="39"/>
      <c r="I15" s="139" t="s">
        <v>34</v>
      </c>
      <c r="J15" s="134" t="s">
        <v>35</v>
      </c>
      <c r="K15" s="39"/>
      <c r="L15" s="14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9" t="s">
        <v>36</v>
      </c>
      <c r="E17" s="39"/>
      <c r="F17" s="39"/>
      <c r="G17" s="39"/>
      <c r="H17" s="39"/>
      <c r="I17" s="139" t="s">
        <v>31</v>
      </c>
      <c r="J17" s="33" t="str">
        <f>'Rekapitulace stavby'!AN13</f>
        <v>Vyplň údaj</v>
      </c>
      <c r="K17" s="39"/>
      <c r="L17" s="14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4"/>
      <c r="G18" s="134"/>
      <c r="H18" s="134"/>
      <c r="I18" s="139" t="s">
        <v>34</v>
      </c>
      <c r="J18" s="33" t="str">
        <f>'Rekapitulace stavby'!AN14</f>
        <v>Vyplň údaj</v>
      </c>
      <c r="K18" s="39"/>
      <c r="L18" s="14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9" t="s">
        <v>38</v>
      </c>
      <c r="E20" s="39"/>
      <c r="F20" s="39"/>
      <c r="G20" s="39"/>
      <c r="H20" s="39"/>
      <c r="I20" s="139" t="s">
        <v>31</v>
      </c>
      <c r="J20" s="134" t="s">
        <v>39</v>
      </c>
      <c r="K20" s="39"/>
      <c r="L20" s="14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40</v>
      </c>
      <c r="F21" s="39"/>
      <c r="G21" s="39"/>
      <c r="H21" s="39"/>
      <c r="I21" s="139" t="s">
        <v>34</v>
      </c>
      <c r="J21" s="134" t="s">
        <v>41</v>
      </c>
      <c r="K21" s="39"/>
      <c r="L21" s="14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9" t="s">
        <v>43</v>
      </c>
      <c r="E23" s="39"/>
      <c r="F23" s="39"/>
      <c r="G23" s="39"/>
      <c r="H23" s="39"/>
      <c r="I23" s="139" t="s">
        <v>31</v>
      </c>
      <c r="J23" s="134" t="str">
        <f>IF('Rekapitulace stavby'!AN19="","",'Rekapitulace stavby'!AN19)</f>
        <v/>
      </c>
      <c r="K23" s="39"/>
      <c r="L23" s="14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39" t="s">
        <v>34</v>
      </c>
      <c r="J24" s="134" t="str">
        <f>IF('Rekapitulace stavby'!AN20="","",'Rekapitulace stavby'!AN20)</f>
        <v/>
      </c>
      <c r="K24" s="39"/>
      <c r="L24" s="14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9" t="s">
        <v>46</v>
      </c>
      <c r="E26" s="39"/>
      <c r="F26" s="39"/>
      <c r="G26" s="39"/>
      <c r="H26" s="39"/>
      <c r="I26" s="39"/>
      <c r="J26" s="39"/>
      <c r="K26" s="39"/>
      <c r="L26" s="14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4"/>
      <c r="B27" s="145"/>
      <c r="C27" s="144"/>
      <c r="D27" s="144"/>
      <c r="E27" s="146" t="s">
        <v>44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8"/>
      <c r="J29" s="148"/>
      <c r="K29" s="148"/>
      <c r="L29" s="14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9" t="s">
        <v>48</v>
      </c>
      <c r="E30" s="39"/>
      <c r="F30" s="39"/>
      <c r="G30" s="39"/>
      <c r="H30" s="39"/>
      <c r="I30" s="39"/>
      <c r="J30" s="150">
        <f>ROUND(J81, 2)</f>
        <v>0</v>
      </c>
      <c r="K30" s="39"/>
      <c r="L30" s="14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8"/>
      <c r="J31" s="148"/>
      <c r="K31" s="148"/>
      <c r="L31" s="14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1" t="s">
        <v>50</v>
      </c>
      <c r="G32" s="39"/>
      <c r="H32" s="39"/>
      <c r="I32" s="151" t="s">
        <v>49</v>
      </c>
      <c r="J32" s="151" t="s">
        <v>51</v>
      </c>
      <c r="K32" s="39"/>
      <c r="L32" s="14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2" t="s">
        <v>52</v>
      </c>
      <c r="E33" s="139" t="s">
        <v>53</v>
      </c>
      <c r="F33" s="153">
        <f>ROUND((SUM(BE81:BE110)),  2)</f>
        <v>0</v>
      </c>
      <c r="G33" s="39"/>
      <c r="H33" s="39"/>
      <c r="I33" s="154">
        <v>0.20999999999999999</v>
      </c>
      <c r="J33" s="153">
        <f>ROUND(((SUM(BE81:BE110))*I33),  2)</f>
        <v>0</v>
      </c>
      <c r="K33" s="39"/>
      <c r="L33" s="14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9" t="s">
        <v>54</v>
      </c>
      <c r="F34" s="153">
        <f>ROUND((SUM(BF81:BF110)),  2)</f>
        <v>0</v>
      </c>
      <c r="G34" s="39"/>
      <c r="H34" s="39"/>
      <c r="I34" s="154">
        <v>0.14999999999999999</v>
      </c>
      <c r="J34" s="153">
        <f>ROUND(((SUM(BF81:BF110))*I34),  2)</f>
        <v>0</v>
      </c>
      <c r="K34" s="39"/>
      <c r="L34" s="14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9" t="s">
        <v>55</v>
      </c>
      <c r="F35" s="153">
        <f>ROUND((SUM(BG81:BG110)),  2)</f>
        <v>0</v>
      </c>
      <c r="G35" s="39"/>
      <c r="H35" s="39"/>
      <c r="I35" s="154">
        <v>0.20999999999999999</v>
      </c>
      <c r="J35" s="153">
        <f>0</f>
        <v>0</v>
      </c>
      <c r="K35" s="39"/>
      <c r="L35" s="14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9" t="s">
        <v>56</v>
      </c>
      <c r="F36" s="153">
        <f>ROUND((SUM(BH81:BH110)),  2)</f>
        <v>0</v>
      </c>
      <c r="G36" s="39"/>
      <c r="H36" s="39"/>
      <c r="I36" s="154">
        <v>0.14999999999999999</v>
      </c>
      <c r="J36" s="153">
        <f>0</f>
        <v>0</v>
      </c>
      <c r="K36" s="39"/>
      <c r="L36" s="14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9" t="s">
        <v>57</v>
      </c>
      <c r="F37" s="153">
        <f>ROUND((SUM(BI81:BI110)),  2)</f>
        <v>0</v>
      </c>
      <c r="G37" s="39"/>
      <c r="H37" s="39"/>
      <c r="I37" s="154">
        <v>0</v>
      </c>
      <c r="J37" s="153">
        <f>0</f>
        <v>0</v>
      </c>
      <c r="K37" s="39"/>
      <c r="L37" s="14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5"/>
      <c r="D39" s="156" t="s">
        <v>58</v>
      </c>
      <c r="E39" s="157"/>
      <c r="F39" s="157"/>
      <c r="G39" s="158" t="s">
        <v>59</v>
      </c>
      <c r="H39" s="159" t="s">
        <v>60</v>
      </c>
      <c r="I39" s="157"/>
      <c r="J39" s="160">
        <f>SUM(J30:J37)</f>
        <v>0</v>
      </c>
      <c r="K39" s="161"/>
      <c r="L39" s="14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4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4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103</v>
      </c>
      <c r="D45" s="41"/>
      <c r="E45" s="41"/>
      <c r="F45" s="41"/>
      <c r="G45" s="41"/>
      <c r="H45" s="41"/>
      <c r="I45" s="41"/>
      <c r="J45" s="41"/>
      <c r="K45" s="41"/>
      <c r="L45" s="14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4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6" t="str">
        <f>E7</f>
        <v>Demolice objektu garáží na st. p. č. 1378, k. ú. Rokycany - Nemocnice Rokycany, 1. etapa, 0372022</v>
      </c>
      <c r="F48" s="32"/>
      <c r="G48" s="32"/>
      <c r="H48" s="32"/>
      <c r="I48" s="41"/>
      <c r="J48" s="41"/>
      <c r="K48" s="41"/>
      <c r="L48" s="14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101</v>
      </c>
      <c r="D49" s="41"/>
      <c r="E49" s="41"/>
      <c r="F49" s="41"/>
      <c r="G49" s="41"/>
      <c r="H49" s="41"/>
      <c r="I49" s="41"/>
      <c r="J49" s="41"/>
      <c r="K49" s="41"/>
      <c r="L49" s="14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00 - Vedlejší a ostatní náklady</v>
      </c>
      <c r="F50" s="41"/>
      <c r="G50" s="41"/>
      <c r="H50" s="41"/>
      <c r="I50" s="41"/>
      <c r="J50" s="41"/>
      <c r="K50" s="41"/>
      <c r="L50" s="14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st. p. č. 1378, Voldušská 750, Rokycany</v>
      </c>
      <c r="G52" s="41"/>
      <c r="H52" s="41"/>
      <c r="I52" s="32" t="s">
        <v>24</v>
      </c>
      <c r="J52" s="73" t="str">
        <f>IF(J12="","",J12)</f>
        <v>30. 5. 2022</v>
      </c>
      <c r="K52" s="41"/>
      <c r="L52" s="14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Rokycanská nemocnice, a.s.</v>
      </c>
      <c r="G54" s="41"/>
      <c r="H54" s="41"/>
      <c r="I54" s="32" t="s">
        <v>38</v>
      </c>
      <c r="J54" s="37" t="str">
        <f>E21</f>
        <v>SEAP s.r.o.</v>
      </c>
      <c r="K54" s="41"/>
      <c r="L54" s="14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 xml:space="preserve"> </v>
      </c>
      <c r="K55" s="41"/>
      <c r="L55" s="14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7" t="s">
        <v>104</v>
      </c>
      <c r="D57" s="168"/>
      <c r="E57" s="168"/>
      <c r="F57" s="168"/>
      <c r="G57" s="168"/>
      <c r="H57" s="168"/>
      <c r="I57" s="168"/>
      <c r="J57" s="169" t="s">
        <v>105</v>
      </c>
      <c r="K57" s="168"/>
      <c r="L57" s="14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0" t="s">
        <v>80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106</v>
      </c>
    </row>
    <row r="60" s="9" customFormat="1" ht="24.96" customHeight="1">
      <c r="A60" s="9"/>
      <c r="B60" s="171"/>
      <c r="C60" s="172"/>
      <c r="D60" s="173" t="s">
        <v>107</v>
      </c>
      <c r="E60" s="174"/>
      <c r="F60" s="174"/>
      <c r="G60" s="174"/>
      <c r="H60" s="174"/>
      <c r="I60" s="174"/>
      <c r="J60" s="175">
        <f>J82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26"/>
      <c r="D61" s="178" t="s">
        <v>108</v>
      </c>
      <c r="E61" s="179"/>
      <c r="F61" s="179"/>
      <c r="G61" s="179"/>
      <c r="H61" s="179"/>
      <c r="I61" s="179"/>
      <c r="J61" s="180">
        <f>J83</f>
        <v>0</v>
      </c>
      <c r="K61" s="126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1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1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1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3" t="s">
        <v>109</v>
      </c>
      <c r="D68" s="41"/>
      <c r="E68" s="41"/>
      <c r="F68" s="41"/>
      <c r="G68" s="41"/>
      <c r="H68" s="41"/>
      <c r="I68" s="41"/>
      <c r="J68" s="41"/>
      <c r="K68" s="41"/>
      <c r="L68" s="141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2" t="s">
        <v>16</v>
      </c>
      <c r="D70" s="41"/>
      <c r="E70" s="41"/>
      <c r="F70" s="41"/>
      <c r="G70" s="41"/>
      <c r="H70" s="41"/>
      <c r="I70" s="41"/>
      <c r="J70" s="41"/>
      <c r="K70" s="41"/>
      <c r="L70" s="14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6.25" customHeight="1">
      <c r="A71" s="39"/>
      <c r="B71" s="40"/>
      <c r="C71" s="41"/>
      <c r="D71" s="41"/>
      <c r="E71" s="166" t="str">
        <f>E7</f>
        <v>Demolice objektu garáží na st. p. č. 1378, k. ú. Rokycany - Nemocnice Rokycany, 1. etapa, 0372022</v>
      </c>
      <c r="F71" s="32"/>
      <c r="G71" s="32"/>
      <c r="H71" s="32"/>
      <c r="I71" s="41"/>
      <c r="J71" s="41"/>
      <c r="K71" s="41"/>
      <c r="L71" s="14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101</v>
      </c>
      <c r="D72" s="41"/>
      <c r="E72" s="41"/>
      <c r="F72" s="41"/>
      <c r="G72" s="41"/>
      <c r="H72" s="41"/>
      <c r="I72" s="41"/>
      <c r="J72" s="41"/>
      <c r="K72" s="41"/>
      <c r="L72" s="14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00 - Vedlejší a ostatní náklady</v>
      </c>
      <c r="F73" s="41"/>
      <c r="G73" s="41"/>
      <c r="H73" s="41"/>
      <c r="I73" s="41"/>
      <c r="J73" s="41"/>
      <c r="K73" s="41"/>
      <c r="L73" s="14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22</v>
      </c>
      <c r="D75" s="41"/>
      <c r="E75" s="41"/>
      <c r="F75" s="27" t="str">
        <f>F12</f>
        <v>st. p. č. 1378, Voldušská 750, Rokycany</v>
      </c>
      <c r="G75" s="41"/>
      <c r="H75" s="41"/>
      <c r="I75" s="32" t="s">
        <v>24</v>
      </c>
      <c r="J75" s="73" t="str">
        <f>IF(J12="","",J12)</f>
        <v>30. 5. 2022</v>
      </c>
      <c r="K75" s="41"/>
      <c r="L75" s="14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2" t="s">
        <v>30</v>
      </c>
      <c r="D77" s="41"/>
      <c r="E77" s="41"/>
      <c r="F77" s="27" t="str">
        <f>E15</f>
        <v>Rokycanská nemocnice, a.s.</v>
      </c>
      <c r="G77" s="41"/>
      <c r="H77" s="41"/>
      <c r="I77" s="32" t="s">
        <v>38</v>
      </c>
      <c r="J77" s="37" t="str">
        <f>E21</f>
        <v>SEAP s.r.o.</v>
      </c>
      <c r="K77" s="41"/>
      <c r="L77" s="14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36</v>
      </c>
      <c r="D78" s="41"/>
      <c r="E78" s="41"/>
      <c r="F78" s="27" t="str">
        <f>IF(E18="","",E18)</f>
        <v>Vyplň údaj</v>
      </c>
      <c r="G78" s="41"/>
      <c r="H78" s="41"/>
      <c r="I78" s="32" t="s">
        <v>43</v>
      </c>
      <c r="J78" s="37" t="str">
        <f>E24</f>
        <v xml:space="preserve"> </v>
      </c>
      <c r="K78" s="41"/>
      <c r="L78" s="14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2"/>
      <c r="B80" s="183"/>
      <c r="C80" s="184" t="s">
        <v>110</v>
      </c>
      <c r="D80" s="185" t="s">
        <v>67</v>
      </c>
      <c r="E80" s="185" t="s">
        <v>63</v>
      </c>
      <c r="F80" s="185" t="s">
        <v>64</v>
      </c>
      <c r="G80" s="185" t="s">
        <v>111</v>
      </c>
      <c r="H80" s="185" t="s">
        <v>112</v>
      </c>
      <c r="I80" s="185" t="s">
        <v>113</v>
      </c>
      <c r="J80" s="186" t="s">
        <v>105</v>
      </c>
      <c r="K80" s="187" t="s">
        <v>114</v>
      </c>
      <c r="L80" s="188"/>
      <c r="M80" s="93" t="s">
        <v>44</v>
      </c>
      <c r="N80" s="94" t="s">
        <v>52</v>
      </c>
      <c r="O80" s="94" t="s">
        <v>115</v>
      </c>
      <c r="P80" s="94" t="s">
        <v>116</v>
      </c>
      <c r="Q80" s="94" t="s">
        <v>117</v>
      </c>
      <c r="R80" s="94" t="s">
        <v>118</v>
      </c>
      <c r="S80" s="94" t="s">
        <v>119</v>
      </c>
      <c r="T80" s="95" t="s">
        <v>120</v>
      </c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</row>
    <row r="81" s="2" customFormat="1" ht="22.8" customHeight="1">
      <c r="A81" s="39"/>
      <c r="B81" s="40"/>
      <c r="C81" s="100" t="s">
        <v>121</v>
      </c>
      <c r="D81" s="41"/>
      <c r="E81" s="41"/>
      <c r="F81" s="41"/>
      <c r="G81" s="41"/>
      <c r="H81" s="41"/>
      <c r="I81" s="41"/>
      <c r="J81" s="189">
        <f>BK81</f>
        <v>0</v>
      </c>
      <c r="K81" s="41"/>
      <c r="L81" s="45"/>
      <c r="M81" s="96"/>
      <c r="N81" s="190"/>
      <c r="O81" s="97"/>
      <c r="P81" s="191">
        <f>P82</f>
        <v>0</v>
      </c>
      <c r="Q81" s="97"/>
      <c r="R81" s="191">
        <f>R82</f>
        <v>0</v>
      </c>
      <c r="S81" s="97"/>
      <c r="T81" s="192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7" t="s">
        <v>81</v>
      </c>
      <c r="AU81" s="17" t="s">
        <v>106</v>
      </c>
      <c r="BK81" s="193">
        <f>BK82</f>
        <v>0</v>
      </c>
    </row>
    <row r="82" s="12" customFormat="1" ht="25.92" customHeight="1">
      <c r="A82" s="12"/>
      <c r="B82" s="194"/>
      <c r="C82" s="195"/>
      <c r="D82" s="196" t="s">
        <v>81</v>
      </c>
      <c r="E82" s="197" t="s">
        <v>122</v>
      </c>
      <c r="F82" s="197" t="s">
        <v>123</v>
      </c>
      <c r="G82" s="195"/>
      <c r="H82" s="195"/>
      <c r="I82" s="198"/>
      <c r="J82" s="199">
        <f>BK82</f>
        <v>0</v>
      </c>
      <c r="K82" s="195"/>
      <c r="L82" s="200"/>
      <c r="M82" s="201"/>
      <c r="N82" s="202"/>
      <c r="O82" s="202"/>
      <c r="P82" s="203">
        <f>P83</f>
        <v>0</v>
      </c>
      <c r="Q82" s="202"/>
      <c r="R82" s="203">
        <f>R83</f>
        <v>0</v>
      </c>
      <c r="S82" s="202"/>
      <c r="T82" s="20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5" t="s">
        <v>124</v>
      </c>
      <c r="AT82" s="206" t="s">
        <v>81</v>
      </c>
      <c r="AU82" s="206" t="s">
        <v>82</v>
      </c>
      <c r="AY82" s="205" t="s">
        <v>125</v>
      </c>
      <c r="BK82" s="207">
        <f>BK83</f>
        <v>0</v>
      </c>
    </row>
    <row r="83" s="12" customFormat="1" ht="22.8" customHeight="1">
      <c r="A83" s="12"/>
      <c r="B83" s="194"/>
      <c r="C83" s="195"/>
      <c r="D83" s="196" t="s">
        <v>81</v>
      </c>
      <c r="E83" s="208" t="s">
        <v>126</v>
      </c>
      <c r="F83" s="208" t="s">
        <v>127</v>
      </c>
      <c r="G83" s="195"/>
      <c r="H83" s="195"/>
      <c r="I83" s="198"/>
      <c r="J83" s="209">
        <f>BK83</f>
        <v>0</v>
      </c>
      <c r="K83" s="195"/>
      <c r="L83" s="200"/>
      <c r="M83" s="201"/>
      <c r="N83" s="202"/>
      <c r="O83" s="202"/>
      <c r="P83" s="203">
        <f>SUM(P84:P110)</f>
        <v>0</v>
      </c>
      <c r="Q83" s="202"/>
      <c r="R83" s="203">
        <f>SUM(R84:R110)</f>
        <v>0</v>
      </c>
      <c r="S83" s="202"/>
      <c r="T83" s="204">
        <f>SUM(T84:T110)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5" t="s">
        <v>124</v>
      </c>
      <c r="AT83" s="206" t="s">
        <v>81</v>
      </c>
      <c r="AU83" s="206" t="s">
        <v>90</v>
      </c>
      <c r="AY83" s="205" t="s">
        <v>125</v>
      </c>
      <c r="BK83" s="207">
        <f>SUM(BK84:BK110)</f>
        <v>0</v>
      </c>
    </row>
    <row r="84" s="2" customFormat="1" ht="16.5" customHeight="1">
      <c r="A84" s="39"/>
      <c r="B84" s="40"/>
      <c r="C84" s="210" t="s">
        <v>90</v>
      </c>
      <c r="D84" s="210" t="s">
        <v>128</v>
      </c>
      <c r="E84" s="211" t="s">
        <v>129</v>
      </c>
      <c r="F84" s="212" t="s">
        <v>130</v>
      </c>
      <c r="G84" s="213" t="s">
        <v>131</v>
      </c>
      <c r="H84" s="214">
        <v>1</v>
      </c>
      <c r="I84" s="215"/>
      <c r="J84" s="216">
        <f>ROUND(I84*H84,2)</f>
        <v>0</v>
      </c>
      <c r="K84" s="217"/>
      <c r="L84" s="45"/>
      <c r="M84" s="218" t="s">
        <v>44</v>
      </c>
      <c r="N84" s="219" t="s">
        <v>53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132</v>
      </c>
      <c r="AT84" s="222" t="s">
        <v>128</v>
      </c>
      <c r="AU84" s="222" t="s">
        <v>92</v>
      </c>
      <c r="AY84" s="17" t="s">
        <v>125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7" t="s">
        <v>90</v>
      </c>
      <c r="BK84" s="223">
        <f>ROUND(I84*H84,2)</f>
        <v>0</v>
      </c>
      <c r="BL84" s="17" t="s">
        <v>132</v>
      </c>
      <c r="BM84" s="222" t="s">
        <v>133</v>
      </c>
    </row>
    <row r="85" s="2" customFormat="1">
      <c r="A85" s="39"/>
      <c r="B85" s="40"/>
      <c r="C85" s="41"/>
      <c r="D85" s="224" t="s">
        <v>134</v>
      </c>
      <c r="E85" s="41"/>
      <c r="F85" s="225" t="s">
        <v>135</v>
      </c>
      <c r="G85" s="41"/>
      <c r="H85" s="41"/>
      <c r="I85" s="226"/>
      <c r="J85" s="41"/>
      <c r="K85" s="41"/>
      <c r="L85" s="45"/>
      <c r="M85" s="227"/>
      <c r="N85" s="228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134</v>
      </c>
      <c r="AU85" s="17" t="s">
        <v>92</v>
      </c>
    </row>
    <row r="86" s="2" customFormat="1" ht="16.5" customHeight="1">
      <c r="A86" s="39"/>
      <c r="B86" s="40"/>
      <c r="C86" s="210" t="s">
        <v>92</v>
      </c>
      <c r="D86" s="210" t="s">
        <v>128</v>
      </c>
      <c r="E86" s="211" t="s">
        <v>136</v>
      </c>
      <c r="F86" s="212" t="s">
        <v>137</v>
      </c>
      <c r="G86" s="213" t="s">
        <v>138</v>
      </c>
      <c r="H86" s="214">
        <v>2</v>
      </c>
      <c r="I86" s="215"/>
      <c r="J86" s="216">
        <f>ROUND(I86*H86,2)</f>
        <v>0</v>
      </c>
      <c r="K86" s="217"/>
      <c r="L86" s="45"/>
      <c r="M86" s="218" t="s">
        <v>44</v>
      </c>
      <c r="N86" s="219" t="s">
        <v>53</v>
      </c>
      <c r="O86" s="85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2" t="s">
        <v>132</v>
      </c>
      <c r="AT86" s="222" t="s">
        <v>128</v>
      </c>
      <c r="AU86" s="222" t="s">
        <v>92</v>
      </c>
      <c r="AY86" s="17" t="s">
        <v>125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17" t="s">
        <v>90</v>
      </c>
      <c r="BK86" s="223">
        <f>ROUND(I86*H86,2)</f>
        <v>0</v>
      </c>
      <c r="BL86" s="17" t="s">
        <v>132</v>
      </c>
      <c r="BM86" s="222" t="s">
        <v>139</v>
      </c>
    </row>
    <row r="87" s="2" customFormat="1">
      <c r="A87" s="39"/>
      <c r="B87" s="40"/>
      <c r="C87" s="41"/>
      <c r="D87" s="224" t="s">
        <v>134</v>
      </c>
      <c r="E87" s="41"/>
      <c r="F87" s="225" t="s">
        <v>140</v>
      </c>
      <c r="G87" s="41"/>
      <c r="H87" s="41"/>
      <c r="I87" s="226"/>
      <c r="J87" s="41"/>
      <c r="K87" s="41"/>
      <c r="L87" s="45"/>
      <c r="M87" s="227"/>
      <c r="N87" s="228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7" t="s">
        <v>134</v>
      </c>
      <c r="AU87" s="17" t="s">
        <v>92</v>
      </c>
    </row>
    <row r="88" s="2" customFormat="1" ht="16.5" customHeight="1">
      <c r="A88" s="39"/>
      <c r="B88" s="40"/>
      <c r="C88" s="210" t="s">
        <v>141</v>
      </c>
      <c r="D88" s="210" t="s">
        <v>128</v>
      </c>
      <c r="E88" s="211" t="s">
        <v>142</v>
      </c>
      <c r="F88" s="212" t="s">
        <v>143</v>
      </c>
      <c r="G88" s="213" t="s">
        <v>131</v>
      </c>
      <c r="H88" s="214">
        <v>1</v>
      </c>
      <c r="I88" s="215"/>
      <c r="J88" s="216">
        <f>ROUND(I88*H88,2)</f>
        <v>0</v>
      </c>
      <c r="K88" s="217"/>
      <c r="L88" s="45"/>
      <c r="M88" s="218" t="s">
        <v>44</v>
      </c>
      <c r="N88" s="219" t="s">
        <v>53</v>
      </c>
      <c r="O88" s="85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2" t="s">
        <v>132</v>
      </c>
      <c r="AT88" s="222" t="s">
        <v>128</v>
      </c>
      <c r="AU88" s="222" t="s">
        <v>92</v>
      </c>
      <c r="AY88" s="17" t="s">
        <v>125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7" t="s">
        <v>90</v>
      </c>
      <c r="BK88" s="223">
        <f>ROUND(I88*H88,2)</f>
        <v>0</v>
      </c>
      <c r="BL88" s="17" t="s">
        <v>132</v>
      </c>
      <c r="BM88" s="222" t="s">
        <v>144</v>
      </c>
    </row>
    <row r="89" s="2" customFormat="1">
      <c r="A89" s="39"/>
      <c r="B89" s="40"/>
      <c r="C89" s="41"/>
      <c r="D89" s="224" t="s">
        <v>134</v>
      </c>
      <c r="E89" s="41"/>
      <c r="F89" s="225" t="s">
        <v>145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134</v>
      </c>
      <c r="AU89" s="17" t="s">
        <v>92</v>
      </c>
    </row>
    <row r="90" s="2" customFormat="1" ht="24.15" customHeight="1">
      <c r="A90" s="39"/>
      <c r="B90" s="40"/>
      <c r="C90" s="210" t="s">
        <v>146</v>
      </c>
      <c r="D90" s="210" t="s">
        <v>128</v>
      </c>
      <c r="E90" s="211" t="s">
        <v>147</v>
      </c>
      <c r="F90" s="212" t="s">
        <v>148</v>
      </c>
      <c r="G90" s="213" t="s">
        <v>131</v>
      </c>
      <c r="H90" s="214">
        <v>1</v>
      </c>
      <c r="I90" s="215"/>
      <c r="J90" s="216">
        <f>ROUND(I90*H90,2)</f>
        <v>0</v>
      </c>
      <c r="K90" s="217"/>
      <c r="L90" s="45"/>
      <c r="M90" s="218" t="s">
        <v>44</v>
      </c>
      <c r="N90" s="219" t="s">
        <v>53</v>
      </c>
      <c r="O90" s="85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2" t="s">
        <v>132</v>
      </c>
      <c r="AT90" s="222" t="s">
        <v>128</v>
      </c>
      <c r="AU90" s="222" t="s">
        <v>92</v>
      </c>
      <c r="AY90" s="17" t="s">
        <v>125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7" t="s">
        <v>90</v>
      </c>
      <c r="BK90" s="223">
        <f>ROUND(I90*H90,2)</f>
        <v>0</v>
      </c>
      <c r="BL90" s="17" t="s">
        <v>132</v>
      </c>
      <c r="BM90" s="222" t="s">
        <v>149</v>
      </c>
    </row>
    <row r="91" s="2" customFormat="1">
      <c r="A91" s="39"/>
      <c r="B91" s="40"/>
      <c r="C91" s="41"/>
      <c r="D91" s="224" t="s">
        <v>134</v>
      </c>
      <c r="E91" s="41"/>
      <c r="F91" s="225" t="s">
        <v>150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7" t="s">
        <v>134</v>
      </c>
      <c r="AU91" s="17" t="s">
        <v>92</v>
      </c>
    </row>
    <row r="92" s="2" customFormat="1" ht="24.15" customHeight="1">
      <c r="A92" s="39"/>
      <c r="B92" s="40"/>
      <c r="C92" s="210" t="s">
        <v>124</v>
      </c>
      <c r="D92" s="210" t="s">
        <v>128</v>
      </c>
      <c r="E92" s="211" t="s">
        <v>151</v>
      </c>
      <c r="F92" s="212" t="s">
        <v>152</v>
      </c>
      <c r="G92" s="213" t="s">
        <v>131</v>
      </c>
      <c r="H92" s="214">
        <v>1</v>
      </c>
      <c r="I92" s="215"/>
      <c r="J92" s="216">
        <f>ROUND(I92*H92,2)</f>
        <v>0</v>
      </c>
      <c r="K92" s="217"/>
      <c r="L92" s="45"/>
      <c r="M92" s="218" t="s">
        <v>44</v>
      </c>
      <c r="N92" s="219" t="s">
        <v>53</v>
      </c>
      <c r="O92" s="85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2" t="s">
        <v>132</v>
      </c>
      <c r="AT92" s="222" t="s">
        <v>128</v>
      </c>
      <c r="AU92" s="222" t="s">
        <v>92</v>
      </c>
      <c r="AY92" s="17" t="s">
        <v>125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7" t="s">
        <v>90</v>
      </c>
      <c r="BK92" s="223">
        <f>ROUND(I92*H92,2)</f>
        <v>0</v>
      </c>
      <c r="BL92" s="17" t="s">
        <v>132</v>
      </c>
      <c r="BM92" s="222" t="s">
        <v>153</v>
      </c>
    </row>
    <row r="93" s="2" customFormat="1" ht="24.15" customHeight="1">
      <c r="A93" s="39"/>
      <c r="B93" s="40"/>
      <c r="C93" s="210" t="s">
        <v>154</v>
      </c>
      <c r="D93" s="210" t="s">
        <v>128</v>
      </c>
      <c r="E93" s="211" t="s">
        <v>155</v>
      </c>
      <c r="F93" s="212" t="s">
        <v>156</v>
      </c>
      <c r="G93" s="213" t="s">
        <v>131</v>
      </c>
      <c r="H93" s="214">
        <v>1</v>
      </c>
      <c r="I93" s="215"/>
      <c r="J93" s="216">
        <f>ROUND(I93*H93,2)</f>
        <v>0</v>
      </c>
      <c r="K93" s="217"/>
      <c r="L93" s="45"/>
      <c r="M93" s="218" t="s">
        <v>44</v>
      </c>
      <c r="N93" s="219" t="s">
        <v>53</v>
      </c>
      <c r="O93" s="85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2" t="s">
        <v>132</v>
      </c>
      <c r="AT93" s="222" t="s">
        <v>128</v>
      </c>
      <c r="AU93" s="222" t="s">
        <v>92</v>
      </c>
      <c r="AY93" s="17" t="s">
        <v>125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7" t="s">
        <v>90</v>
      </c>
      <c r="BK93" s="223">
        <f>ROUND(I93*H93,2)</f>
        <v>0</v>
      </c>
      <c r="BL93" s="17" t="s">
        <v>132</v>
      </c>
      <c r="BM93" s="222" t="s">
        <v>157</v>
      </c>
    </row>
    <row r="94" s="2" customFormat="1">
      <c r="A94" s="39"/>
      <c r="B94" s="40"/>
      <c r="C94" s="41"/>
      <c r="D94" s="224" t="s">
        <v>134</v>
      </c>
      <c r="E94" s="41"/>
      <c r="F94" s="225" t="s">
        <v>158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134</v>
      </c>
      <c r="AU94" s="17" t="s">
        <v>92</v>
      </c>
    </row>
    <row r="95" s="2" customFormat="1" ht="16.5" customHeight="1">
      <c r="A95" s="39"/>
      <c r="B95" s="40"/>
      <c r="C95" s="210" t="s">
        <v>159</v>
      </c>
      <c r="D95" s="210" t="s">
        <v>128</v>
      </c>
      <c r="E95" s="211" t="s">
        <v>160</v>
      </c>
      <c r="F95" s="212" t="s">
        <v>161</v>
      </c>
      <c r="G95" s="213" t="s">
        <v>138</v>
      </c>
      <c r="H95" s="214">
        <v>2</v>
      </c>
      <c r="I95" s="215"/>
      <c r="J95" s="216">
        <f>ROUND(I95*H95,2)</f>
        <v>0</v>
      </c>
      <c r="K95" s="217"/>
      <c r="L95" s="45"/>
      <c r="M95" s="218" t="s">
        <v>44</v>
      </c>
      <c r="N95" s="219" t="s">
        <v>53</v>
      </c>
      <c r="O95" s="85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2" t="s">
        <v>132</v>
      </c>
      <c r="AT95" s="222" t="s">
        <v>128</v>
      </c>
      <c r="AU95" s="222" t="s">
        <v>92</v>
      </c>
      <c r="AY95" s="17" t="s">
        <v>125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7" t="s">
        <v>90</v>
      </c>
      <c r="BK95" s="223">
        <f>ROUND(I95*H95,2)</f>
        <v>0</v>
      </c>
      <c r="BL95" s="17" t="s">
        <v>132</v>
      </c>
      <c r="BM95" s="222" t="s">
        <v>162</v>
      </c>
    </row>
    <row r="96" s="2" customFormat="1">
      <c r="A96" s="39"/>
      <c r="B96" s="40"/>
      <c r="C96" s="41"/>
      <c r="D96" s="224" t="s">
        <v>134</v>
      </c>
      <c r="E96" s="41"/>
      <c r="F96" s="225" t="s">
        <v>163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134</v>
      </c>
      <c r="AU96" s="17" t="s">
        <v>92</v>
      </c>
    </row>
    <row r="97" s="2" customFormat="1" ht="24.15" customHeight="1">
      <c r="A97" s="39"/>
      <c r="B97" s="40"/>
      <c r="C97" s="210" t="s">
        <v>164</v>
      </c>
      <c r="D97" s="210" t="s">
        <v>128</v>
      </c>
      <c r="E97" s="211" t="s">
        <v>165</v>
      </c>
      <c r="F97" s="212" t="s">
        <v>166</v>
      </c>
      <c r="G97" s="213" t="s">
        <v>131</v>
      </c>
      <c r="H97" s="214">
        <v>1</v>
      </c>
      <c r="I97" s="215"/>
      <c r="J97" s="216">
        <f>ROUND(I97*H97,2)</f>
        <v>0</v>
      </c>
      <c r="K97" s="217"/>
      <c r="L97" s="45"/>
      <c r="M97" s="218" t="s">
        <v>44</v>
      </c>
      <c r="N97" s="219" t="s">
        <v>53</v>
      </c>
      <c r="O97" s="85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2" t="s">
        <v>132</v>
      </c>
      <c r="AT97" s="222" t="s">
        <v>128</v>
      </c>
      <c r="AU97" s="222" t="s">
        <v>92</v>
      </c>
      <c r="AY97" s="17" t="s">
        <v>125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7" t="s">
        <v>90</v>
      </c>
      <c r="BK97" s="223">
        <f>ROUND(I97*H97,2)</f>
        <v>0</v>
      </c>
      <c r="BL97" s="17" t="s">
        <v>132</v>
      </c>
      <c r="BM97" s="222" t="s">
        <v>167</v>
      </c>
    </row>
    <row r="98" s="2" customFormat="1">
      <c r="A98" s="39"/>
      <c r="B98" s="40"/>
      <c r="C98" s="41"/>
      <c r="D98" s="224" t="s">
        <v>134</v>
      </c>
      <c r="E98" s="41"/>
      <c r="F98" s="225" t="s">
        <v>168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134</v>
      </c>
      <c r="AU98" s="17" t="s">
        <v>92</v>
      </c>
    </row>
    <row r="99" s="2" customFormat="1" ht="24.15" customHeight="1">
      <c r="A99" s="39"/>
      <c r="B99" s="40"/>
      <c r="C99" s="210" t="s">
        <v>169</v>
      </c>
      <c r="D99" s="210" t="s">
        <v>128</v>
      </c>
      <c r="E99" s="211" t="s">
        <v>170</v>
      </c>
      <c r="F99" s="212" t="s">
        <v>171</v>
      </c>
      <c r="G99" s="213" t="s">
        <v>131</v>
      </c>
      <c r="H99" s="214">
        <v>1</v>
      </c>
      <c r="I99" s="215"/>
      <c r="J99" s="216">
        <f>ROUND(I99*H99,2)</f>
        <v>0</v>
      </c>
      <c r="K99" s="217"/>
      <c r="L99" s="45"/>
      <c r="M99" s="218" t="s">
        <v>44</v>
      </c>
      <c r="N99" s="219" t="s">
        <v>53</v>
      </c>
      <c r="O99" s="85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2" t="s">
        <v>132</v>
      </c>
      <c r="AT99" s="222" t="s">
        <v>128</v>
      </c>
      <c r="AU99" s="222" t="s">
        <v>92</v>
      </c>
      <c r="AY99" s="17" t="s">
        <v>125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7" t="s">
        <v>90</v>
      </c>
      <c r="BK99" s="223">
        <f>ROUND(I99*H99,2)</f>
        <v>0</v>
      </c>
      <c r="BL99" s="17" t="s">
        <v>132</v>
      </c>
      <c r="BM99" s="222" t="s">
        <v>172</v>
      </c>
    </row>
    <row r="100" s="2" customFormat="1">
      <c r="A100" s="39"/>
      <c r="B100" s="40"/>
      <c r="C100" s="41"/>
      <c r="D100" s="224" t="s">
        <v>134</v>
      </c>
      <c r="E100" s="41"/>
      <c r="F100" s="225" t="s">
        <v>173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134</v>
      </c>
      <c r="AU100" s="17" t="s">
        <v>92</v>
      </c>
    </row>
    <row r="101" s="2" customFormat="1" ht="37.8" customHeight="1">
      <c r="A101" s="39"/>
      <c r="B101" s="40"/>
      <c r="C101" s="210" t="s">
        <v>174</v>
      </c>
      <c r="D101" s="210" t="s">
        <v>128</v>
      </c>
      <c r="E101" s="211" t="s">
        <v>175</v>
      </c>
      <c r="F101" s="212" t="s">
        <v>176</v>
      </c>
      <c r="G101" s="213" t="s">
        <v>131</v>
      </c>
      <c r="H101" s="214">
        <v>1</v>
      </c>
      <c r="I101" s="215"/>
      <c r="J101" s="216">
        <f>ROUND(I101*H101,2)</f>
        <v>0</v>
      </c>
      <c r="K101" s="217"/>
      <c r="L101" s="45"/>
      <c r="M101" s="218" t="s">
        <v>44</v>
      </c>
      <c r="N101" s="219" t="s">
        <v>53</v>
      </c>
      <c r="O101" s="85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132</v>
      </c>
      <c r="AT101" s="222" t="s">
        <v>128</v>
      </c>
      <c r="AU101" s="222" t="s">
        <v>92</v>
      </c>
      <c r="AY101" s="17" t="s">
        <v>125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7" t="s">
        <v>90</v>
      </c>
      <c r="BK101" s="223">
        <f>ROUND(I101*H101,2)</f>
        <v>0</v>
      </c>
      <c r="BL101" s="17" t="s">
        <v>132</v>
      </c>
      <c r="BM101" s="222" t="s">
        <v>177</v>
      </c>
    </row>
    <row r="102" s="2" customFormat="1">
      <c r="A102" s="39"/>
      <c r="B102" s="40"/>
      <c r="C102" s="41"/>
      <c r="D102" s="224" t="s">
        <v>134</v>
      </c>
      <c r="E102" s="41"/>
      <c r="F102" s="225" t="s">
        <v>178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7" t="s">
        <v>134</v>
      </c>
      <c r="AU102" s="17" t="s">
        <v>92</v>
      </c>
    </row>
    <row r="103" s="2" customFormat="1" ht="16.5" customHeight="1">
      <c r="A103" s="39"/>
      <c r="B103" s="40"/>
      <c r="C103" s="210" t="s">
        <v>179</v>
      </c>
      <c r="D103" s="210" t="s">
        <v>128</v>
      </c>
      <c r="E103" s="211" t="s">
        <v>180</v>
      </c>
      <c r="F103" s="212" t="s">
        <v>181</v>
      </c>
      <c r="G103" s="213" t="s">
        <v>131</v>
      </c>
      <c r="H103" s="214">
        <v>1</v>
      </c>
      <c r="I103" s="215"/>
      <c r="J103" s="216">
        <f>ROUND(I103*H103,2)</f>
        <v>0</v>
      </c>
      <c r="K103" s="217"/>
      <c r="L103" s="45"/>
      <c r="M103" s="218" t="s">
        <v>44</v>
      </c>
      <c r="N103" s="219" t="s">
        <v>53</v>
      </c>
      <c r="O103" s="85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2" t="s">
        <v>132</v>
      </c>
      <c r="AT103" s="222" t="s">
        <v>128</v>
      </c>
      <c r="AU103" s="222" t="s">
        <v>92</v>
      </c>
      <c r="AY103" s="17" t="s">
        <v>125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7" t="s">
        <v>90</v>
      </c>
      <c r="BK103" s="223">
        <f>ROUND(I103*H103,2)</f>
        <v>0</v>
      </c>
      <c r="BL103" s="17" t="s">
        <v>132</v>
      </c>
      <c r="BM103" s="222" t="s">
        <v>182</v>
      </c>
    </row>
    <row r="104" s="2" customFormat="1">
      <c r="A104" s="39"/>
      <c r="B104" s="40"/>
      <c r="C104" s="41"/>
      <c r="D104" s="224" t="s">
        <v>134</v>
      </c>
      <c r="E104" s="41"/>
      <c r="F104" s="225" t="s">
        <v>183</v>
      </c>
      <c r="G104" s="41"/>
      <c r="H104" s="41"/>
      <c r="I104" s="226"/>
      <c r="J104" s="41"/>
      <c r="K104" s="41"/>
      <c r="L104" s="45"/>
      <c r="M104" s="227"/>
      <c r="N104" s="22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134</v>
      </c>
      <c r="AU104" s="17" t="s">
        <v>92</v>
      </c>
    </row>
    <row r="105" s="2" customFormat="1" ht="16.5" customHeight="1">
      <c r="A105" s="39"/>
      <c r="B105" s="40"/>
      <c r="C105" s="210" t="s">
        <v>184</v>
      </c>
      <c r="D105" s="210" t="s">
        <v>128</v>
      </c>
      <c r="E105" s="211" t="s">
        <v>185</v>
      </c>
      <c r="F105" s="212" t="s">
        <v>186</v>
      </c>
      <c r="G105" s="213" t="s">
        <v>131</v>
      </c>
      <c r="H105" s="214">
        <v>1</v>
      </c>
      <c r="I105" s="215"/>
      <c r="J105" s="216">
        <f>ROUND(I105*H105,2)</f>
        <v>0</v>
      </c>
      <c r="K105" s="217"/>
      <c r="L105" s="45"/>
      <c r="M105" s="218" t="s">
        <v>44</v>
      </c>
      <c r="N105" s="219" t="s">
        <v>53</v>
      </c>
      <c r="O105" s="85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2" t="s">
        <v>132</v>
      </c>
      <c r="AT105" s="222" t="s">
        <v>128</v>
      </c>
      <c r="AU105" s="222" t="s">
        <v>92</v>
      </c>
      <c r="AY105" s="17" t="s">
        <v>125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7" t="s">
        <v>90</v>
      </c>
      <c r="BK105" s="223">
        <f>ROUND(I105*H105,2)</f>
        <v>0</v>
      </c>
      <c r="BL105" s="17" t="s">
        <v>132</v>
      </c>
      <c r="BM105" s="222" t="s">
        <v>187</v>
      </c>
    </row>
    <row r="106" s="2" customFormat="1">
      <c r="A106" s="39"/>
      <c r="B106" s="40"/>
      <c r="C106" s="41"/>
      <c r="D106" s="224" t="s">
        <v>134</v>
      </c>
      <c r="E106" s="41"/>
      <c r="F106" s="225" t="s">
        <v>188</v>
      </c>
      <c r="G106" s="41"/>
      <c r="H106" s="41"/>
      <c r="I106" s="226"/>
      <c r="J106" s="41"/>
      <c r="K106" s="41"/>
      <c r="L106" s="45"/>
      <c r="M106" s="227"/>
      <c r="N106" s="22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7" t="s">
        <v>134</v>
      </c>
      <c r="AU106" s="17" t="s">
        <v>92</v>
      </c>
    </row>
    <row r="107" s="2" customFormat="1" ht="16.5" customHeight="1">
      <c r="A107" s="39"/>
      <c r="B107" s="40"/>
      <c r="C107" s="210" t="s">
        <v>189</v>
      </c>
      <c r="D107" s="210" t="s">
        <v>128</v>
      </c>
      <c r="E107" s="211" t="s">
        <v>190</v>
      </c>
      <c r="F107" s="212" t="s">
        <v>191</v>
      </c>
      <c r="G107" s="213" t="s">
        <v>131</v>
      </c>
      <c r="H107" s="214">
        <v>1</v>
      </c>
      <c r="I107" s="215"/>
      <c r="J107" s="216">
        <f>ROUND(I107*H107,2)</f>
        <v>0</v>
      </c>
      <c r="K107" s="217"/>
      <c r="L107" s="45"/>
      <c r="M107" s="218" t="s">
        <v>44</v>
      </c>
      <c r="N107" s="219" t="s">
        <v>53</v>
      </c>
      <c r="O107" s="85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2" t="s">
        <v>132</v>
      </c>
      <c r="AT107" s="222" t="s">
        <v>128</v>
      </c>
      <c r="AU107" s="222" t="s">
        <v>92</v>
      </c>
      <c r="AY107" s="17" t="s">
        <v>125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7" t="s">
        <v>90</v>
      </c>
      <c r="BK107" s="223">
        <f>ROUND(I107*H107,2)</f>
        <v>0</v>
      </c>
      <c r="BL107" s="17" t="s">
        <v>132</v>
      </c>
      <c r="BM107" s="222" t="s">
        <v>192</v>
      </c>
    </row>
    <row r="108" s="2" customFormat="1">
      <c r="A108" s="39"/>
      <c r="B108" s="40"/>
      <c r="C108" s="41"/>
      <c r="D108" s="224" t="s">
        <v>134</v>
      </c>
      <c r="E108" s="41"/>
      <c r="F108" s="225" t="s">
        <v>193</v>
      </c>
      <c r="G108" s="41"/>
      <c r="H108" s="41"/>
      <c r="I108" s="226"/>
      <c r="J108" s="41"/>
      <c r="K108" s="41"/>
      <c r="L108" s="45"/>
      <c r="M108" s="227"/>
      <c r="N108" s="22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7" t="s">
        <v>134</v>
      </c>
      <c r="AU108" s="17" t="s">
        <v>92</v>
      </c>
    </row>
    <row r="109" s="2" customFormat="1" ht="16.5" customHeight="1">
      <c r="A109" s="39"/>
      <c r="B109" s="40"/>
      <c r="C109" s="210" t="s">
        <v>194</v>
      </c>
      <c r="D109" s="210" t="s">
        <v>128</v>
      </c>
      <c r="E109" s="211" t="s">
        <v>195</v>
      </c>
      <c r="F109" s="212" t="s">
        <v>196</v>
      </c>
      <c r="G109" s="213" t="s">
        <v>131</v>
      </c>
      <c r="H109" s="214">
        <v>1</v>
      </c>
      <c r="I109" s="215"/>
      <c r="J109" s="216">
        <f>ROUND(I109*H109,2)</f>
        <v>0</v>
      </c>
      <c r="K109" s="217"/>
      <c r="L109" s="45"/>
      <c r="M109" s="218" t="s">
        <v>44</v>
      </c>
      <c r="N109" s="219" t="s">
        <v>53</v>
      </c>
      <c r="O109" s="85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2" t="s">
        <v>132</v>
      </c>
      <c r="AT109" s="222" t="s">
        <v>128</v>
      </c>
      <c r="AU109" s="222" t="s">
        <v>92</v>
      </c>
      <c r="AY109" s="17" t="s">
        <v>125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7" t="s">
        <v>90</v>
      </c>
      <c r="BK109" s="223">
        <f>ROUND(I109*H109,2)</f>
        <v>0</v>
      </c>
      <c r="BL109" s="17" t="s">
        <v>132</v>
      </c>
      <c r="BM109" s="222" t="s">
        <v>197</v>
      </c>
    </row>
    <row r="110" s="2" customFormat="1">
      <c r="A110" s="39"/>
      <c r="B110" s="40"/>
      <c r="C110" s="41"/>
      <c r="D110" s="224" t="s">
        <v>134</v>
      </c>
      <c r="E110" s="41"/>
      <c r="F110" s="225" t="s">
        <v>198</v>
      </c>
      <c r="G110" s="41"/>
      <c r="H110" s="41"/>
      <c r="I110" s="226"/>
      <c r="J110" s="41"/>
      <c r="K110" s="41"/>
      <c r="L110" s="45"/>
      <c r="M110" s="229"/>
      <c r="N110" s="230"/>
      <c r="O110" s="231"/>
      <c r="P110" s="231"/>
      <c r="Q110" s="231"/>
      <c r="R110" s="231"/>
      <c r="S110" s="231"/>
      <c r="T110" s="232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134</v>
      </c>
      <c r="AU110" s="17" t="s">
        <v>92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W45uNfqbuzC0xN6NxaHyf+RvoG81MBJzFxIgLG8EzdgVfEzLU7z8Xr4pOSVWo0dgtd/gr7fBeZ2XoG1nA6iOLA==" hashValue="hmFn5bGvbLwe9kRHolRxRYhD7iLxoA2nXVkYCF/DLxbalKS6zjv2UhlSzc4Y5/6mZz6sfC0j218Zu4bDUHVtVg==" algorithmName="SHA-512" password="B036"/>
  <autoFilter ref="C80:K11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20"/>
      <c r="AT3" s="17" t="s">
        <v>92</v>
      </c>
    </row>
    <row r="4" s="1" customFormat="1" ht="24.96" customHeight="1">
      <c r="B4" s="20"/>
      <c r="D4" s="137" t="s">
        <v>100</v>
      </c>
      <c r="L4" s="20"/>
      <c r="M4" s="13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9" t="s">
        <v>16</v>
      </c>
      <c r="L6" s="20"/>
    </row>
    <row r="7" s="1" customFormat="1" ht="26.25" customHeight="1">
      <c r="B7" s="20"/>
      <c r="E7" s="140" t="str">
        <f>'Rekapitulace stavby'!K6</f>
        <v>Demolice objektu garáží na st. p. č. 1378, k. ú. Rokycany - Nemocnice Rokycany, 1. etapa, 0372022</v>
      </c>
      <c r="F7" s="139"/>
      <c r="G7" s="139"/>
      <c r="H7" s="139"/>
      <c r="L7" s="20"/>
    </row>
    <row r="8" s="1" customFormat="1" ht="12" customHeight="1">
      <c r="B8" s="20"/>
      <c r="D8" s="139" t="s">
        <v>101</v>
      </c>
      <c r="L8" s="20"/>
    </row>
    <row r="9" s="2" customFormat="1" ht="16.5" customHeight="1">
      <c r="A9" s="39"/>
      <c r="B9" s="45"/>
      <c r="C9" s="39"/>
      <c r="D9" s="39"/>
      <c r="E9" s="140" t="s">
        <v>199</v>
      </c>
      <c r="F9" s="39"/>
      <c r="G9" s="39"/>
      <c r="H9" s="39"/>
      <c r="I9" s="39"/>
      <c r="J9" s="39"/>
      <c r="K9" s="39"/>
      <c r="L9" s="14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9" t="s">
        <v>200</v>
      </c>
      <c r="E10" s="39"/>
      <c r="F10" s="39"/>
      <c r="G10" s="39"/>
      <c r="H10" s="39"/>
      <c r="I10" s="39"/>
      <c r="J10" s="39"/>
      <c r="K10" s="39"/>
      <c r="L10" s="14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2" t="s">
        <v>201</v>
      </c>
      <c r="F11" s="39"/>
      <c r="G11" s="39"/>
      <c r="H11" s="39"/>
      <c r="I11" s="39"/>
      <c r="J11" s="39"/>
      <c r="K11" s="39"/>
      <c r="L11" s="14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39" t="s">
        <v>18</v>
      </c>
      <c r="E13" s="39"/>
      <c r="F13" s="134" t="s">
        <v>19</v>
      </c>
      <c r="G13" s="39"/>
      <c r="H13" s="39"/>
      <c r="I13" s="139" t="s">
        <v>20</v>
      </c>
      <c r="J13" s="134" t="s">
        <v>21</v>
      </c>
      <c r="K13" s="39"/>
      <c r="L13" s="14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9" t="s">
        <v>22</v>
      </c>
      <c r="E14" s="39"/>
      <c r="F14" s="134" t="s">
        <v>23</v>
      </c>
      <c r="G14" s="39"/>
      <c r="H14" s="39"/>
      <c r="I14" s="139" t="s">
        <v>24</v>
      </c>
      <c r="J14" s="143" t="str">
        <f>'Rekapitulace stavby'!AN8</f>
        <v>30. 5. 2022</v>
      </c>
      <c r="K14" s="39"/>
      <c r="L14" s="14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21.84" customHeight="1">
      <c r="A15" s="39"/>
      <c r="B15" s="45"/>
      <c r="C15" s="39"/>
      <c r="D15" s="233" t="s">
        <v>26</v>
      </c>
      <c r="E15" s="39"/>
      <c r="F15" s="234" t="s">
        <v>27</v>
      </c>
      <c r="G15" s="39"/>
      <c r="H15" s="39"/>
      <c r="I15" s="233" t="s">
        <v>28</v>
      </c>
      <c r="J15" s="234" t="s">
        <v>29</v>
      </c>
      <c r="K15" s="39"/>
      <c r="L15" s="14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39" t="s">
        <v>30</v>
      </c>
      <c r="E16" s="39"/>
      <c r="F16" s="39"/>
      <c r="G16" s="39"/>
      <c r="H16" s="39"/>
      <c r="I16" s="139" t="s">
        <v>31</v>
      </c>
      <c r="J16" s="134" t="s">
        <v>32</v>
      </c>
      <c r="K16" s="39"/>
      <c r="L16" s="14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33</v>
      </c>
      <c r="F17" s="39"/>
      <c r="G17" s="39"/>
      <c r="H17" s="39"/>
      <c r="I17" s="139" t="s">
        <v>34</v>
      </c>
      <c r="J17" s="134" t="s">
        <v>35</v>
      </c>
      <c r="K17" s="39"/>
      <c r="L17" s="14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39" t="s">
        <v>36</v>
      </c>
      <c r="E19" s="39"/>
      <c r="F19" s="39"/>
      <c r="G19" s="39"/>
      <c r="H19" s="39"/>
      <c r="I19" s="139" t="s">
        <v>31</v>
      </c>
      <c r="J19" s="33" t="str">
        <f>'Rekapitulace stavby'!AN13</f>
        <v>Vyplň údaj</v>
      </c>
      <c r="K19" s="39"/>
      <c r="L19" s="14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39" t="s">
        <v>34</v>
      </c>
      <c r="J20" s="33" t="str">
        <f>'Rekapitulace stavby'!AN14</f>
        <v>Vyplň údaj</v>
      </c>
      <c r="K20" s="39"/>
      <c r="L20" s="14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39" t="s">
        <v>38</v>
      </c>
      <c r="E22" s="39"/>
      <c r="F22" s="39"/>
      <c r="G22" s="39"/>
      <c r="H22" s="39"/>
      <c r="I22" s="139" t="s">
        <v>31</v>
      </c>
      <c r="J22" s="134" t="s">
        <v>39</v>
      </c>
      <c r="K22" s="39"/>
      <c r="L22" s="14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40</v>
      </c>
      <c r="F23" s="39"/>
      <c r="G23" s="39"/>
      <c r="H23" s="39"/>
      <c r="I23" s="139" t="s">
        <v>34</v>
      </c>
      <c r="J23" s="134" t="s">
        <v>41</v>
      </c>
      <c r="K23" s="39"/>
      <c r="L23" s="14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39" t="s">
        <v>43</v>
      </c>
      <c r="E25" s="39"/>
      <c r="F25" s="39"/>
      <c r="G25" s="39"/>
      <c r="H25" s="39"/>
      <c r="I25" s="139" t="s">
        <v>31</v>
      </c>
      <c r="J25" s="134" t="str">
        <f>IF('Rekapitulace stavby'!AN19="","",'Rekapitulace stavby'!AN19)</f>
        <v/>
      </c>
      <c r="K25" s="39"/>
      <c r="L25" s="14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39" t="s">
        <v>34</v>
      </c>
      <c r="J26" s="134" t="str">
        <f>IF('Rekapitulace stavby'!AN20="","",'Rekapitulace stavby'!AN20)</f>
        <v/>
      </c>
      <c r="K26" s="39"/>
      <c r="L26" s="14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39" t="s">
        <v>46</v>
      </c>
      <c r="E28" s="39"/>
      <c r="F28" s="39"/>
      <c r="G28" s="39"/>
      <c r="H28" s="39"/>
      <c r="I28" s="39"/>
      <c r="J28" s="39"/>
      <c r="K28" s="39"/>
      <c r="L28" s="14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4"/>
      <c r="B29" s="145"/>
      <c r="C29" s="144"/>
      <c r="D29" s="144"/>
      <c r="E29" s="146" t="s">
        <v>44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8"/>
      <c r="J31" s="148"/>
      <c r="K31" s="148"/>
      <c r="L31" s="14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49" t="s">
        <v>48</v>
      </c>
      <c r="E32" s="39"/>
      <c r="F32" s="39"/>
      <c r="G32" s="39"/>
      <c r="H32" s="39"/>
      <c r="I32" s="39"/>
      <c r="J32" s="150">
        <f>ROUND(J100, 2)</f>
        <v>0</v>
      </c>
      <c r="K32" s="39"/>
      <c r="L32" s="14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48"/>
      <c r="E33" s="148"/>
      <c r="F33" s="148"/>
      <c r="G33" s="148"/>
      <c r="H33" s="148"/>
      <c r="I33" s="148"/>
      <c r="J33" s="148"/>
      <c r="K33" s="148"/>
      <c r="L33" s="14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1" t="s">
        <v>50</v>
      </c>
      <c r="G34" s="39"/>
      <c r="H34" s="39"/>
      <c r="I34" s="151" t="s">
        <v>49</v>
      </c>
      <c r="J34" s="151" t="s">
        <v>51</v>
      </c>
      <c r="K34" s="39"/>
      <c r="L34" s="14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2" t="s">
        <v>52</v>
      </c>
      <c r="E35" s="139" t="s">
        <v>53</v>
      </c>
      <c r="F35" s="153">
        <f>ROUND((SUM(BE100:BE341)),  2)</f>
        <v>0</v>
      </c>
      <c r="G35" s="39"/>
      <c r="H35" s="39"/>
      <c r="I35" s="154">
        <v>0.20999999999999999</v>
      </c>
      <c r="J35" s="153">
        <f>ROUND(((SUM(BE100:BE341))*I35),  2)</f>
        <v>0</v>
      </c>
      <c r="K35" s="39"/>
      <c r="L35" s="14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9" t="s">
        <v>54</v>
      </c>
      <c r="F36" s="153">
        <f>ROUND((SUM(BF100:BF341)),  2)</f>
        <v>0</v>
      </c>
      <c r="G36" s="39"/>
      <c r="H36" s="39"/>
      <c r="I36" s="154">
        <v>0.14999999999999999</v>
      </c>
      <c r="J36" s="153">
        <f>ROUND(((SUM(BF100:BF341))*I36),  2)</f>
        <v>0</v>
      </c>
      <c r="K36" s="39"/>
      <c r="L36" s="14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9" t="s">
        <v>55</v>
      </c>
      <c r="F37" s="153">
        <f>ROUND((SUM(BG100:BG341)),  2)</f>
        <v>0</v>
      </c>
      <c r="G37" s="39"/>
      <c r="H37" s="39"/>
      <c r="I37" s="154">
        <v>0.20999999999999999</v>
      </c>
      <c r="J37" s="153">
        <f>0</f>
        <v>0</v>
      </c>
      <c r="K37" s="39"/>
      <c r="L37" s="14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39" t="s">
        <v>56</v>
      </c>
      <c r="F38" s="153">
        <f>ROUND((SUM(BH100:BH341)),  2)</f>
        <v>0</v>
      </c>
      <c r="G38" s="39"/>
      <c r="H38" s="39"/>
      <c r="I38" s="154">
        <v>0.14999999999999999</v>
      </c>
      <c r="J38" s="153">
        <f>0</f>
        <v>0</v>
      </c>
      <c r="K38" s="39"/>
      <c r="L38" s="14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39" t="s">
        <v>57</v>
      </c>
      <c r="F39" s="153">
        <f>ROUND((SUM(BI100:BI341)),  2)</f>
        <v>0</v>
      </c>
      <c r="G39" s="39"/>
      <c r="H39" s="39"/>
      <c r="I39" s="154">
        <v>0</v>
      </c>
      <c r="J39" s="153">
        <f>0</f>
        <v>0</v>
      </c>
      <c r="K39" s="39"/>
      <c r="L39" s="14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5"/>
      <c r="D41" s="156" t="s">
        <v>58</v>
      </c>
      <c r="E41" s="157"/>
      <c r="F41" s="157"/>
      <c r="G41" s="158" t="s">
        <v>59</v>
      </c>
      <c r="H41" s="159" t="s">
        <v>60</v>
      </c>
      <c r="I41" s="157"/>
      <c r="J41" s="160">
        <f>SUM(J32:J39)</f>
        <v>0</v>
      </c>
      <c r="K41" s="161"/>
      <c r="L41" s="141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41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4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3" t="s">
        <v>103</v>
      </c>
      <c r="D47" s="41"/>
      <c r="E47" s="41"/>
      <c r="F47" s="41"/>
      <c r="G47" s="41"/>
      <c r="H47" s="41"/>
      <c r="I47" s="41"/>
      <c r="J47" s="41"/>
      <c r="K47" s="41"/>
      <c r="L47" s="14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41"/>
      <c r="J49" s="41"/>
      <c r="K49" s="41"/>
      <c r="L49" s="14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66" t="str">
        <f>E7</f>
        <v>Demolice objektu garáží na st. p. č. 1378, k. ú. Rokycany - Nemocnice Rokycany, 1. etapa, 0372022</v>
      </c>
      <c r="F50" s="32"/>
      <c r="G50" s="32"/>
      <c r="H50" s="32"/>
      <c r="I50" s="41"/>
      <c r="J50" s="41"/>
      <c r="K50" s="41"/>
      <c r="L50" s="14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1"/>
      <c r="C51" s="32" t="s">
        <v>101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9"/>
      <c r="B52" s="40"/>
      <c r="C52" s="41"/>
      <c r="D52" s="41"/>
      <c r="E52" s="166" t="s">
        <v>199</v>
      </c>
      <c r="F52" s="41"/>
      <c r="G52" s="41"/>
      <c r="H52" s="41"/>
      <c r="I52" s="41"/>
      <c r="J52" s="41"/>
      <c r="K52" s="41"/>
      <c r="L52" s="14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2" t="s">
        <v>200</v>
      </c>
      <c r="D53" s="41"/>
      <c r="E53" s="41"/>
      <c r="F53" s="41"/>
      <c r="G53" s="41"/>
      <c r="H53" s="41"/>
      <c r="I53" s="41"/>
      <c r="J53" s="41"/>
      <c r="K53" s="41"/>
      <c r="L53" s="14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0101 - Demolice garáží 2 a 3</v>
      </c>
      <c r="F54" s="41"/>
      <c r="G54" s="41"/>
      <c r="H54" s="41"/>
      <c r="I54" s="41"/>
      <c r="J54" s="41"/>
      <c r="K54" s="41"/>
      <c r="L54" s="14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2" t="s">
        <v>22</v>
      </c>
      <c r="D56" s="41"/>
      <c r="E56" s="41"/>
      <c r="F56" s="27" t="str">
        <f>F14</f>
        <v>st. p. č. 1378, Voldušská 750, Rokycany</v>
      </c>
      <c r="G56" s="41"/>
      <c r="H56" s="41"/>
      <c r="I56" s="32" t="s">
        <v>24</v>
      </c>
      <c r="J56" s="73" t="str">
        <f>IF(J14="","",J14)</f>
        <v>30. 5. 2022</v>
      </c>
      <c r="K56" s="41"/>
      <c r="L56" s="14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>Rokycanská nemocnice, a.s.</v>
      </c>
      <c r="G58" s="41"/>
      <c r="H58" s="41"/>
      <c r="I58" s="32" t="s">
        <v>38</v>
      </c>
      <c r="J58" s="37" t="str">
        <f>E23</f>
        <v>SEAP s.r.o.</v>
      </c>
      <c r="K58" s="41"/>
      <c r="L58" s="14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2" t="s">
        <v>36</v>
      </c>
      <c r="D59" s="41"/>
      <c r="E59" s="41"/>
      <c r="F59" s="27" t="str">
        <f>IF(E20="","",E20)</f>
        <v>Vyplň údaj</v>
      </c>
      <c r="G59" s="41"/>
      <c r="H59" s="41"/>
      <c r="I59" s="32" t="s">
        <v>43</v>
      </c>
      <c r="J59" s="37" t="str">
        <f>E26</f>
        <v xml:space="preserve"> </v>
      </c>
      <c r="K59" s="41"/>
      <c r="L59" s="14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1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67" t="s">
        <v>104</v>
      </c>
      <c r="D61" s="168"/>
      <c r="E61" s="168"/>
      <c r="F61" s="168"/>
      <c r="G61" s="168"/>
      <c r="H61" s="168"/>
      <c r="I61" s="168"/>
      <c r="J61" s="169" t="s">
        <v>105</v>
      </c>
      <c r="K61" s="168"/>
      <c r="L61" s="141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1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0" t="s">
        <v>80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1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106</v>
      </c>
    </row>
    <row r="64" s="9" customFormat="1" ht="24.96" customHeight="1">
      <c r="A64" s="9"/>
      <c r="B64" s="171"/>
      <c r="C64" s="172"/>
      <c r="D64" s="173" t="s">
        <v>202</v>
      </c>
      <c r="E64" s="174"/>
      <c r="F64" s="174"/>
      <c r="G64" s="174"/>
      <c r="H64" s="174"/>
      <c r="I64" s="174"/>
      <c r="J64" s="175">
        <f>J101</f>
        <v>0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26"/>
      <c r="D65" s="178" t="s">
        <v>203</v>
      </c>
      <c r="E65" s="179"/>
      <c r="F65" s="179"/>
      <c r="G65" s="179"/>
      <c r="H65" s="179"/>
      <c r="I65" s="179"/>
      <c r="J65" s="180">
        <f>J102</f>
        <v>0</v>
      </c>
      <c r="K65" s="126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26"/>
      <c r="D66" s="178" t="s">
        <v>204</v>
      </c>
      <c r="E66" s="179"/>
      <c r="F66" s="179"/>
      <c r="G66" s="179"/>
      <c r="H66" s="179"/>
      <c r="I66" s="179"/>
      <c r="J66" s="180">
        <f>J142</f>
        <v>0</v>
      </c>
      <c r="K66" s="126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26"/>
      <c r="D67" s="178" t="s">
        <v>205</v>
      </c>
      <c r="E67" s="179"/>
      <c r="F67" s="179"/>
      <c r="G67" s="179"/>
      <c r="H67" s="179"/>
      <c r="I67" s="179"/>
      <c r="J67" s="180">
        <f>J187</f>
        <v>0</v>
      </c>
      <c r="K67" s="126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26"/>
      <c r="D68" s="178" t="s">
        <v>206</v>
      </c>
      <c r="E68" s="179"/>
      <c r="F68" s="179"/>
      <c r="G68" s="179"/>
      <c r="H68" s="179"/>
      <c r="I68" s="179"/>
      <c r="J68" s="180">
        <f>J223</f>
        <v>0</v>
      </c>
      <c r="K68" s="126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1"/>
      <c r="C69" s="172"/>
      <c r="D69" s="173" t="s">
        <v>207</v>
      </c>
      <c r="E69" s="174"/>
      <c r="F69" s="174"/>
      <c r="G69" s="174"/>
      <c r="H69" s="174"/>
      <c r="I69" s="174"/>
      <c r="J69" s="175">
        <f>J226</f>
        <v>0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7"/>
      <c r="C70" s="126"/>
      <c r="D70" s="178" t="s">
        <v>208</v>
      </c>
      <c r="E70" s="179"/>
      <c r="F70" s="179"/>
      <c r="G70" s="179"/>
      <c r="H70" s="179"/>
      <c r="I70" s="179"/>
      <c r="J70" s="180">
        <f>J227</f>
        <v>0</v>
      </c>
      <c r="K70" s="126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26"/>
      <c r="D71" s="178" t="s">
        <v>209</v>
      </c>
      <c r="E71" s="179"/>
      <c r="F71" s="179"/>
      <c r="G71" s="179"/>
      <c r="H71" s="179"/>
      <c r="I71" s="179"/>
      <c r="J71" s="180">
        <f>J231</f>
        <v>0</v>
      </c>
      <c r="K71" s="126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26"/>
      <c r="D72" s="178" t="s">
        <v>210</v>
      </c>
      <c r="E72" s="179"/>
      <c r="F72" s="179"/>
      <c r="G72" s="179"/>
      <c r="H72" s="179"/>
      <c r="I72" s="179"/>
      <c r="J72" s="180">
        <f>J235</f>
        <v>0</v>
      </c>
      <c r="K72" s="126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26"/>
      <c r="D73" s="178" t="s">
        <v>211</v>
      </c>
      <c r="E73" s="179"/>
      <c r="F73" s="179"/>
      <c r="G73" s="179"/>
      <c r="H73" s="179"/>
      <c r="I73" s="179"/>
      <c r="J73" s="180">
        <f>J238</f>
        <v>0</v>
      </c>
      <c r="K73" s="126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26"/>
      <c r="D74" s="178" t="s">
        <v>212</v>
      </c>
      <c r="E74" s="179"/>
      <c r="F74" s="179"/>
      <c r="G74" s="179"/>
      <c r="H74" s="179"/>
      <c r="I74" s="179"/>
      <c r="J74" s="180">
        <f>J286</f>
        <v>0</v>
      </c>
      <c r="K74" s="126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26"/>
      <c r="D75" s="178" t="s">
        <v>213</v>
      </c>
      <c r="E75" s="179"/>
      <c r="F75" s="179"/>
      <c r="G75" s="179"/>
      <c r="H75" s="179"/>
      <c r="I75" s="179"/>
      <c r="J75" s="180">
        <f>J301</f>
        <v>0</v>
      </c>
      <c r="K75" s="126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26"/>
      <c r="D76" s="178" t="s">
        <v>214</v>
      </c>
      <c r="E76" s="179"/>
      <c r="F76" s="179"/>
      <c r="G76" s="179"/>
      <c r="H76" s="179"/>
      <c r="I76" s="179"/>
      <c r="J76" s="180">
        <f>J323</f>
        <v>0</v>
      </c>
      <c r="K76" s="126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1"/>
      <c r="C77" s="172"/>
      <c r="D77" s="173" t="s">
        <v>107</v>
      </c>
      <c r="E77" s="174"/>
      <c r="F77" s="174"/>
      <c r="G77" s="174"/>
      <c r="H77" s="174"/>
      <c r="I77" s="174"/>
      <c r="J77" s="175">
        <f>J330</f>
        <v>0</v>
      </c>
      <c r="K77" s="172"/>
      <c r="L77" s="17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7"/>
      <c r="C78" s="126"/>
      <c r="D78" s="178" t="s">
        <v>108</v>
      </c>
      <c r="E78" s="179"/>
      <c r="F78" s="179"/>
      <c r="G78" s="179"/>
      <c r="H78" s="179"/>
      <c r="I78" s="179"/>
      <c r="J78" s="180">
        <f>J331</f>
        <v>0</v>
      </c>
      <c r="K78" s="126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3" t="s">
        <v>109</v>
      </c>
      <c r="D85" s="41"/>
      <c r="E85" s="41"/>
      <c r="F85" s="41"/>
      <c r="G85" s="41"/>
      <c r="H85" s="41"/>
      <c r="I85" s="41"/>
      <c r="J85" s="41"/>
      <c r="K85" s="41"/>
      <c r="L85" s="14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2" t="s">
        <v>16</v>
      </c>
      <c r="D87" s="41"/>
      <c r="E87" s="41"/>
      <c r="F87" s="41"/>
      <c r="G87" s="41"/>
      <c r="H87" s="41"/>
      <c r="I87" s="41"/>
      <c r="J87" s="41"/>
      <c r="K87" s="41"/>
      <c r="L87" s="14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6.25" customHeight="1">
      <c r="A88" s="39"/>
      <c r="B88" s="40"/>
      <c r="C88" s="41"/>
      <c r="D88" s="41"/>
      <c r="E88" s="166" t="str">
        <f>E7</f>
        <v>Demolice objektu garáží na st. p. č. 1378, k. ú. Rokycany - Nemocnice Rokycany, 1. etapa, 0372022</v>
      </c>
      <c r="F88" s="32"/>
      <c r="G88" s="32"/>
      <c r="H88" s="32"/>
      <c r="I88" s="41"/>
      <c r="J88" s="41"/>
      <c r="K88" s="41"/>
      <c r="L88" s="14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1"/>
      <c r="C89" s="32" t="s">
        <v>101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9"/>
      <c r="B90" s="40"/>
      <c r="C90" s="41"/>
      <c r="D90" s="41"/>
      <c r="E90" s="166" t="s">
        <v>199</v>
      </c>
      <c r="F90" s="41"/>
      <c r="G90" s="41"/>
      <c r="H90" s="41"/>
      <c r="I90" s="41"/>
      <c r="J90" s="41"/>
      <c r="K90" s="41"/>
      <c r="L90" s="14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2" t="s">
        <v>200</v>
      </c>
      <c r="D91" s="41"/>
      <c r="E91" s="41"/>
      <c r="F91" s="41"/>
      <c r="G91" s="41"/>
      <c r="H91" s="41"/>
      <c r="I91" s="41"/>
      <c r="J91" s="41"/>
      <c r="K91" s="41"/>
      <c r="L91" s="141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0101 - Demolice garáží 2 a 3</v>
      </c>
      <c r="F92" s="41"/>
      <c r="G92" s="41"/>
      <c r="H92" s="41"/>
      <c r="I92" s="41"/>
      <c r="J92" s="41"/>
      <c r="K92" s="41"/>
      <c r="L92" s="141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1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2" t="s">
        <v>22</v>
      </c>
      <c r="D94" s="41"/>
      <c r="E94" s="41"/>
      <c r="F94" s="27" t="str">
        <f>F14</f>
        <v>st. p. č. 1378, Voldušská 750, Rokycany</v>
      </c>
      <c r="G94" s="41"/>
      <c r="H94" s="41"/>
      <c r="I94" s="32" t="s">
        <v>24</v>
      </c>
      <c r="J94" s="73" t="str">
        <f>IF(J14="","",J14)</f>
        <v>30. 5. 2022</v>
      </c>
      <c r="K94" s="41"/>
      <c r="L94" s="141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1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2" t="s">
        <v>30</v>
      </c>
      <c r="D96" s="41"/>
      <c r="E96" s="41"/>
      <c r="F96" s="27" t="str">
        <f>E17</f>
        <v>Rokycanská nemocnice, a.s.</v>
      </c>
      <c r="G96" s="41"/>
      <c r="H96" s="41"/>
      <c r="I96" s="32" t="s">
        <v>38</v>
      </c>
      <c r="J96" s="37" t="str">
        <f>E23</f>
        <v>SEAP s.r.o.</v>
      </c>
      <c r="K96" s="41"/>
      <c r="L96" s="141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2" t="s">
        <v>36</v>
      </c>
      <c r="D97" s="41"/>
      <c r="E97" s="41"/>
      <c r="F97" s="27" t="str">
        <f>IF(E20="","",E20)</f>
        <v>Vyplň údaj</v>
      </c>
      <c r="G97" s="41"/>
      <c r="H97" s="41"/>
      <c r="I97" s="32" t="s">
        <v>43</v>
      </c>
      <c r="J97" s="37" t="str">
        <f>E26</f>
        <v xml:space="preserve"> </v>
      </c>
      <c r="K97" s="41"/>
      <c r="L97" s="141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1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2"/>
      <c r="B99" s="183"/>
      <c r="C99" s="184" t="s">
        <v>110</v>
      </c>
      <c r="D99" s="185" t="s">
        <v>67</v>
      </c>
      <c r="E99" s="185" t="s">
        <v>63</v>
      </c>
      <c r="F99" s="185" t="s">
        <v>64</v>
      </c>
      <c r="G99" s="185" t="s">
        <v>111</v>
      </c>
      <c r="H99" s="185" t="s">
        <v>112</v>
      </c>
      <c r="I99" s="185" t="s">
        <v>113</v>
      </c>
      <c r="J99" s="186" t="s">
        <v>105</v>
      </c>
      <c r="K99" s="187" t="s">
        <v>114</v>
      </c>
      <c r="L99" s="188"/>
      <c r="M99" s="93" t="s">
        <v>44</v>
      </c>
      <c r="N99" s="94" t="s">
        <v>52</v>
      </c>
      <c r="O99" s="94" t="s">
        <v>115</v>
      </c>
      <c r="P99" s="94" t="s">
        <v>116</v>
      </c>
      <c r="Q99" s="94" t="s">
        <v>117</v>
      </c>
      <c r="R99" s="94" t="s">
        <v>118</v>
      </c>
      <c r="S99" s="94" t="s">
        <v>119</v>
      </c>
      <c r="T99" s="95" t="s">
        <v>120</v>
      </c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</row>
    <row r="100" s="2" customFormat="1" ht="22.8" customHeight="1">
      <c r="A100" s="39"/>
      <c r="B100" s="40"/>
      <c r="C100" s="100" t="s">
        <v>121</v>
      </c>
      <c r="D100" s="41"/>
      <c r="E100" s="41"/>
      <c r="F100" s="41"/>
      <c r="G100" s="41"/>
      <c r="H100" s="41"/>
      <c r="I100" s="41"/>
      <c r="J100" s="189">
        <f>BK100</f>
        <v>0</v>
      </c>
      <c r="K100" s="41"/>
      <c r="L100" s="45"/>
      <c r="M100" s="96"/>
      <c r="N100" s="190"/>
      <c r="O100" s="97"/>
      <c r="P100" s="191">
        <f>P101+P226+P330</f>
        <v>0</v>
      </c>
      <c r="Q100" s="97"/>
      <c r="R100" s="191">
        <f>R101+R226+R330</f>
        <v>0.55726951999999996</v>
      </c>
      <c r="S100" s="97"/>
      <c r="T100" s="192">
        <f>T101+T226+T330</f>
        <v>453.18664274000002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81</v>
      </c>
      <c r="AU100" s="17" t="s">
        <v>106</v>
      </c>
      <c r="BK100" s="193">
        <f>BK101+BK226+BK330</f>
        <v>0</v>
      </c>
    </row>
    <row r="101" s="12" customFormat="1" ht="25.92" customHeight="1">
      <c r="A101" s="12"/>
      <c r="B101" s="194"/>
      <c r="C101" s="195"/>
      <c r="D101" s="196" t="s">
        <v>81</v>
      </c>
      <c r="E101" s="197" t="s">
        <v>215</v>
      </c>
      <c r="F101" s="197" t="s">
        <v>216</v>
      </c>
      <c r="G101" s="195"/>
      <c r="H101" s="195"/>
      <c r="I101" s="198"/>
      <c r="J101" s="199">
        <f>BK101</f>
        <v>0</v>
      </c>
      <c r="K101" s="195"/>
      <c r="L101" s="200"/>
      <c r="M101" s="201"/>
      <c r="N101" s="202"/>
      <c r="O101" s="202"/>
      <c r="P101" s="203">
        <f>P102+P142+P187+P223</f>
        <v>0</v>
      </c>
      <c r="Q101" s="202"/>
      <c r="R101" s="203">
        <f>R102+R142+R187+R223</f>
        <v>0.5234704</v>
      </c>
      <c r="S101" s="202"/>
      <c r="T101" s="204">
        <f>T102+T142+T187+T223</f>
        <v>441.53154000000001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5" t="s">
        <v>90</v>
      </c>
      <c r="AT101" s="206" t="s">
        <v>81</v>
      </c>
      <c r="AU101" s="206" t="s">
        <v>82</v>
      </c>
      <c r="AY101" s="205" t="s">
        <v>125</v>
      </c>
      <c r="BK101" s="207">
        <f>BK102+BK142+BK187+BK223</f>
        <v>0</v>
      </c>
    </row>
    <row r="102" s="12" customFormat="1" ht="22.8" customHeight="1">
      <c r="A102" s="12"/>
      <c r="B102" s="194"/>
      <c r="C102" s="195"/>
      <c r="D102" s="196" t="s">
        <v>81</v>
      </c>
      <c r="E102" s="208" t="s">
        <v>90</v>
      </c>
      <c r="F102" s="208" t="s">
        <v>217</v>
      </c>
      <c r="G102" s="195"/>
      <c r="H102" s="195"/>
      <c r="I102" s="198"/>
      <c r="J102" s="209">
        <f>BK102</f>
        <v>0</v>
      </c>
      <c r="K102" s="195"/>
      <c r="L102" s="200"/>
      <c r="M102" s="201"/>
      <c r="N102" s="202"/>
      <c r="O102" s="202"/>
      <c r="P102" s="203">
        <f>SUM(P103:P141)</f>
        <v>0</v>
      </c>
      <c r="Q102" s="202"/>
      <c r="R102" s="203">
        <f>SUM(R103:R141)</f>
        <v>0.48542134000000003</v>
      </c>
      <c r="S102" s="202"/>
      <c r="T102" s="204">
        <f>SUM(T103:T141)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5" t="s">
        <v>90</v>
      </c>
      <c r="AT102" s="206" t="s">
        <v>81</v>
      </c>
      <c r="AU102" s="206" t="s">
        <v>90</v>
      </c>
      <c r="AY102" s="205" t="s">
        <v>125</v>
      </c>
      <c r="BK102" s="207">
        <f>SUM(BK103:BK141)</f>
        <v>0</v>
      </c>
    </row>
    <row r="103" s="2" customFormat="1" ht="33" customHeight="1">
      <c r="A103" s="39"/>
      <c r="B103" s="40"/>
      <c r="C103" s="210" t="s">
        <v>90</v>
      </c>
      <c r="D103" s="210" t="s">
        <v>128</v>
      </c>
      <c r="E103" s="211" t="s">
        <v>218</v>
      </c>
      <c r="F103" s="212" t="s">
        <v>219</v>
      </c>
      <c r="G103" s="213" t="s">
        <v>220</v>
      </c>
      <c r="H103" s="214">
        <v>21.384</v>
      </c>
      <c r="I103" s="215"/>
      <c r="J103" s="216">
        <f>ROUND(I103*H103,2)</f>
        <v>0</v>
      </c>
      <c r="K103" s="217"/>
      <c r="L103" s="45"/>
      <c r="M103" s="218" t="s">
        <v>44</v>
      </c>
      <c r="N103" s="219" t="s">
        <v>53</v>
      </c>
      <c r="O103" s="85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2" t="s">
        <v>146</v>
      </c>
      <c r="AT103" s="222" t="s">
        <v>128</v>
      </c>
      <c r="AU103" s="222" t="s">
        <v>92</v>
      </c>
      <c r="AY103" s="17" t="s">
        <v>125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7" t="s">
        <v>90</v>
      </c>
      <c r="BK103" s="223">
        <f>ROUND(I103*H103,2)</f>
        <v>0</v>
      </c>
      <c r="BL103" s="17" t="s">
        <v>146</v>
      </c>
      <c r="BM103" s="222" t="s">
        <v>221</v>
      </c>
    </row>
    <row r="104" s="2" customFormat="1">
      <c r="A104" s="39"/>
      <c r="B104" s="40"/>
      <c r="C104" s="41"/>
      <c r="D104" s="235" t="s">
        <v>222</v>
      </c>
      <c r="E104" s="41"/>
      <c r="F104" s="236" t="s">
        <v>223</v>
      </c>
      <c r="G104" s="41"/>
      <c r="H104" s="41"/>
      <c r="I104" s="226"/>
      <c r="J104" s="41"/>
      <c r="K104" s="41"/>
      <c r="L104" s="45"/>
      <c r="M104" s="227"/>
      <c r="N104" s="22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222</v>
      </c>
      <c r="AU104" s="17" t="s">
        <v>92</v>
      </c>
    </row>
    <row r="105" s="13" customFormat="1">
      <c r="A105" s="13"/>
      <c r="B105" s="237"/>
      <c r="C105" s="238"/>
      <c r="D105" s="224" t="s">
        <v>224</v>
      </c>
      <c r="E105" s="239" t="s">
        <v>44</v>
      </c>
      <c r="F105" s="240" t="s">
        <v>225</v>
      </c>
      <c r="G105" s="238"/>
      <c r="H105" s="241">
        <v>4.7370000000000001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224</v>
      </c>
      <c r="AU105" s="247" t="s">
        <v>92</v>
      </c>
      <c r="AV105" s="13" t="s">
        <v>92</v>
      </c>
      <c r="AW105" s="13" t="s">
        <v>42</v>
      </c>
      <c r="AX105" s="13" t="s">
        <v>82</v>
      </c>
      <c r="AY105" s="247" t="s">
        <v>125</v>
      </c>
    </row>
    <row r="106" s="13" customFormat="1">
      <c r="A106" s="13"/>
      <c r="B106" s="237"/>
      <c r="C106" s="238"/>
      <c r="D106" s="224" t="s">
        <v>224</v>
      </c>
      <c r="E106" s="239" t="s">
        <v>44</v>
      </c>
      <c r="F106" s="240" t="s">
        <v>226</v>
      </c>
      <c r="G106" s="238"/>
      <c r="H106" s="241">
        <v>16.646999999999998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224</v>
      </c>
      <c r="AU106" s="247" t="s">
        <v>92</v>
      </c>
      <c r="AV106" s="13" t="s">
        <v>92</v>
      </c>
      <c r="AW106" s="13" t="s">
        <v>42</v>
      </c>
      <c r="AX106" s="13" t="s">
        <v>82</v>
      </c>
      <c r="AY106" s="247" t="s">
        <v>125</v>
      </c>
    </row>
    <row r="107" s="14" customFormat="1">
      <c r="A107" s="14"/>
      <c r="B107" s="248"/>
      <c r="C107" s="249"/>
      <c r="D107" s="224" t="s">
        <v>224</v>
      </c>
      <c r="E107" s="250" t="s">
        <v>44</v>
      </c>
      <c r="F107" s="251" t="s">
        <v>227</v>
      </c>
      <c r="G107" s="249"/>
      <c r="H107" s="252">
        <v>21.384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224</v>
      </c>
      <c r="AU107" s="258" t="s">
        <v>92</v>
      </c>
      <c r="AV107" s="14" t="s">
        <v>146</v>
      </c>
      <c r="AW107" s="14" t="s">
        <v>42</v>
      </c>
      <c r="AX107" s="14" t="s">
        <v>90</v>
      </c>
      <c r="AY107" s="258" t="s">
        <v>125</v>
      </c>
    </row>
    <row r="108" s="2" customFormat="1" ht="62.7" customHeight="1">
      <c r="A108" s="39"/>
      <c r="B108" s="40"/>
      <c r="C108" s="210" t="s">
        <v>92</v>
      </c>
      <c r="D108" s="210" t="s">
        <v>128</v>
      </c>
      <c r="E108" s="211" t="s">
        <v>228</v>
      </c>
      <c r="F108" s="212" t="s">
        <v>229</v>
      </c>
      <c r="G108" s="213" t="s">
        <v>220</v>
      </c>
      <c r="H108" s="214">
        <v>21.384</v>
      </c>
      <c r="I108" s="215"/>
      <c r="J108" s="216">
        <f>ROUND(I108*H108,2)</f>
        <v>0</v>
      </c>
      <c r="K108" s="217"/>
      <c r="L108" s="45"/>
      <c r="M108" s="218" t="s">
        <v>44</v>
      </c>
      <c r="N108" s="219" t="s">
        <v>53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146</v>
      </c>
      <c r="AT108" s="222" t="s">
        <v>128</v>
      </c>
      <c r="AU108" s="222" t="s">
        <v>92</v>
      </c>
      <c r="AY108" s="17" t="s">
        <v>125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7" t="s">
        <v>90</v>
      </c>
      <c r="BK108" s="223">
        <f>ROUND(I108*H108,2)</f>
        <v>0</v>
      </c>
      <c r="BL108" s="17" t="s">
        <v>146</v>
      </c>
      <c r="BM108" s="222" t="s">
        <v>230</v>
      </c>
    </row>
    <row r="109" s="2" customFormat="1">
      <c r="A109" s="39"/>
      <c r="B109" s="40"/>
      <c r="C109" s="41"/>
      <c r="D109" s="235" t="s">
        <v>222</v>
      </c>
      <c r="E109" s="41"/>
      <c r="F109" s="236" t="s">
        <v>231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222</v>
      </c>
      <c r="AU109" s="17" t="s">
        <v>92</v>
      </c>
    </row>
    <row r="110" s="13" customFormat="1">
      <c r="A110" s="13"/>
      <c r="B110" s="237"/>
      <c r="C110" s="238"/>
      <c r="D110" s="224" t="s">
        <v>224</v>
      </c>
      <c r="E110" s="239" t="s">
        <v>44</v>
      </c>
      <c r="F110" s="240" t="s">
        <v>225</v>
      </c>
      <c r="G110" s="238"/>
      <c r="H110" s="241">
        <v>4.7370000000000001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224</v>
      </c>
      <c r="AU110" s="247" t="s">
        <v>92</v>
      </c>
      <c r="AV110" s="13" t="s">
        <v>92</v>
      </c>
      <c r="AW110" s="13" t="s">
        <v>42</v>
      </c>
      <c r="AX110" s="13" t="s">
        <v>82</v>
      </c>
      <c r="AY110" s="247" t="s">
        <v>125</v>
      </c>
    </row>
    <row r="111" s="13" customFormat="1">
      <c r="A111" s="13"/>
      <c r="B111" s="237"/>
      <c r="C111" s="238"/>
      <c r="D111" s="224" t="s">
        <v>224</v>
      </c>
      <c r="E111" s="239" t="s">
        <v>44</v>
      </c>
      <c r="F111" s="240" t="s">
        <v>226</v>
      </c>
      <c r="G111" s="238"/>
      <c r="H111" s="241">
        <v>16.646999999999998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224</v>
      </c>
      <c r="AU111" s="247" t="s">
        <v>92</v>
      </c>
      <c r="AV111" s="13" t="s">
        <v>92</v>
      </c>
      <c r="AW111" s="13" t="s">
        <v>42</v>
      </c>
      <c r="AX111" s="13" t="s">
        <v>82</v>
      </c>
      <c r="AY111" s="247" t="s">
        <v>125</v>
      </c>
    </row>
    <row r="112" s="14" customFormat="1">
      <c r="A112" s="14"/>
      <c r="B112" s="248"/>
      <c r="C112" s="249"/>
      <c r="D112" s="224" t="s">
        <v>224</v>
      </c>
      <c r="E112" s="250" t="s">
        <v>44</v>
      </c>
      <c r="F112" s="251" t="s">
        <v>227</v>
      </c>
      <c r="G112" s="249"/>
      <c r="H112" s="252">
        <v>21.384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224</v>
      </c>
      <c r="AU112" s="258" t="s">
        <v>92</v>
      </c>
      <c r="AV112" s="14" t="s">
        <v>146</v>
      </c>
      <c r="AW112" s="14" t="s">
        <v>42</v>
      </c>
      <c r="AX112" s="14" t="s">
        <v>90</v>
      </c>
      <c r="AY112" s="258" t="s">
        <v>125</v>
      </c>
    </row>
    <row r="113" s="2" customFormat="1" ht="44.25" customHeight="1">
      <c r="A113" s="39"/>
      <c r="B113" s="40"/>
      <c r="C113" s="210" t="s">
        <v>141</v>
      </c>
      <c r="D113" s="210" t="s">
        <v>128</v>
      </c>
      <c r="E113" s="211" t="s">
        <v>232</v>
      </c>
      <c r="F113" s="212" t="s">
        <v>233</v>
      </c>
      <c r="G113" s="213" t="s">
        <v>234</v>
      </c>
      <c r="H113" s="214">
        <v>38.491</v>
      </c>
      <c r="I113" s="215"/>
      <c r="J113" s="216">
        <f>ROUND(I113*H113,2)</f>
        <v>0</v>
      </c>
      <c r="K113" s="217"/>
      <c r="L113" s="45"/>
      <c r="M113" s="218" t="s">
        <v>44</v>
      </c>
      <c r="N113" s="219" t="s">
        <v>53</v>
      </c>
      <c r="O113" s="85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2" t="s">
        <v>146</v>
      </c>
      <c r="AT113" s="222" t="s">
        <v>128</v>
      </c>
      <c r="AU113" s="222" t="s">
        <v>92</v>
      </c>
      <c r="AY113" s="17" t="s">
        <v>125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7" t="s">
        <v>90</v>
      </c>
      <c r="BK113" s="223">
        <f>ROUND(I113*H113,2)</f>
        <v>0</v>
      </c>
      <c r="BL113" s="17" t="s">
        <v>146</v>
      </c>
      <c r="BM113" s="222" t="s">
        <v>235</v>
      </c>
    </row>
    <row r="114" s="2" customFormat="1">
      <c r="A114" s="39"/>
      <c r="B114" s="40"/>
      <c r="C114" s="41"/>
      <c r="D114" s="235" t="s">
        <v>222</v>
      </c>
      <c r="E114" s="41"/>
      <c r="F114" s="236" t="s">
        <v>236</v>
      </c>
      <c r="G114" s="41"/>
      <c r="H114" s="41"/>
      <c r="I114" s="226"/>
      <c r="J114" s="41"/>
      <c r="K114" s="41"/>
      <c r="L114" s="45"/>
      <c r="M114" s="227"/>
      <c r="N114" s="22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7" t="s">
        <v>222</v>
      </c>
      <c r="AU114" s="17" t="s">
        <v>92</v>
      </c>
    </row>
    <row r="115" s="13" customFormat="1">
      <c r="A115" s="13"/>
      <c r="B115" s="237"/>
      <c r="C115" s="238"/>
      <c r="D115" s="224" t="s">
        <v>224</v>
      </c>
      <c r="E115" s="239" t="s">
        <v>44</v>
      </c>
      <c r="F115" s="240" t="s">
        <v>225</v>
      </c>
      <c r="G115" s="238"/>
      <c r="H115" s="241">
        <v>4.7370000000000001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224</v>
      </c>
      <c r="AU115" s="247" t="s">
        <v>92</v>
      </c>
      <c r="AV115" s="13" t="s">
        <v>92</v>
      </c>
      <c r="AW115" s="13" t="s">
        <v>42</v>
      </c>
      <c r="AX115" s="13" t="s">
        <v>82</v>
      </c>
      <c r="AY115" s="247" t="s">
        <v>125</v>
      </c>
    </row>
    <row r="116" s="13" customFormat="1">
      <c r="A116" s="13"/>
      <c r="B116" s="237"/>
      <c r="C116" s="238"/>
      <c r="D116" s="224" t="s">
        <v>224</v>
      </c>
      <c r="E116" s="239" t="s">
        <v>44</v>
      </c>
      <c r="F116" s="240" t="s">
        <v>226</v>
      </c>
      <c r="G116" s="238"/>
      <c r="H116" s="241">
        <v>16.646999999999998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224</v>
      </c>
      <c r="AU116" s="247" t="s">
        <v>92</v>
      </c>
      <c r="AV116" s="13" t="s">
        <v>92</v>
      </c>
      <c r="AW116" s="13" t="s">
        <v>42</v>
      </c>
      <c r="AX116" s="13" t="s">
        <v>82</v>
      </c>
      <c r="AY116" s="247" t="s">
        <v>125</v>
      </c>
    </row>
    <row r="117" s="14" customFormat="1">
      <c r="A117" s="14"/>
      <c r="B117" s="248"/>
      <c r="C117" s="249"/>
      <c r="D117" s="224" t="s">
        <v>224</v>
      </c>
      <c r="E117" s="250" t="s">
        <v>44</v>
      </c>
      <c r="F117" s="251" t="s">
        <v>227</v>
      </c>
      <c r="G117" s="249"/>
      <c r="H117" s="252">
        <v>21.384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224</v>
      </c>
      <c r="AU117" s="258" t="s">
        <v>92</v>
      </c>
      <c r="AV117" s="14" t="s">
        <v>146</v>
      </c>
      <c r="AW117" s="14" t="s">
        <v>42</v>
      </c>
      <c r="AX117" s="14" t="s">
        <v>90</v>
      </c>
      <c r="AY117" s="258" t="s">
        <v>125</v>
      </c>
    </row>
    <row r="118" s="13" customFormat="1">
      <c r="A118" s="13"/>
      <c r="B118" s="237"/>
      <c r="C118" s="238"/>
      <c r="D118" s="224" t="s">
        <v>224</v>
      </c>
      <c r="E118" s="238"/>
      <c r="F118" s="240" t="s">
        <v>237</v>
      </c>
      <c r="G118" s="238"/>
      <c r="H118" s="241">
        <v>38.491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224</v>
      </c>
      <c r="AU118" s="247" t="s">
        <v>92</v>
      </c>
      <c r="AV118" s="13" t="s">
        <v>92</v>
      </c>
      <c r="AW118" s="13" t="s">
        <v>4</v>
      </c>
      <c r="AX118" s="13" t="s">
        <v>90</v>
      </c>
      <c r="AY118" s="247" t="s">
        <v>125</v>
      </c>
    </row>
    <row r="119" s="2" customFormat="1" ht="37.8" customHeight="1">
      <c r="A119" s="39"/>
      <c r="B119" s="40"/>
      <c r="C119" s="210" t="s">
        <v>146</v>
      </c>
      <c r="D119" s="210" t="s">
        <v>128</v>
      </c>
      <c r="E119" s="211" t="s">
        <v>238</v>
      </c>
      <c r="F119" s="212" t="s">
        <v>239</v>
      </c>
      <c r="G119" s="213" t="s">
        <v>240</v>
      </c>
      <c r="H119" s="214">
        <v>213.84200000000001</v>
      </c>
      <c r="I119" s="215"/>
      <c r="J119" s="216">
        <f>ROUND(I119*H119,2)</f>
        <v>0</v>
      </c>
      <c r="K119" s="217"/>
      <c r="L119" s="45"/>
      <c r="M119" s="218" t="s">
        <v>44</v>
      </c>
      <c r="N119" s="219" t="s">
        <v>53</v>
      </c>
      <c r="O119" s="85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2" t="s">
        <v>146</v>
      </c>
      <c r="AT119" s="222" t="s">
        <v>128</v>
      </c>
      <c r="AU119" s="222" t="s">
        <v>92</v>
      </c>
      <c r="AY119" s="17" t="s">
        <v>125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7" t="s">
        <v>90</v>
      </c>
      <c r="BK119" s="223">
        <f>ROUND(I119*H119,2)</f>
        <v>0</v>
      </c>
      <c r="BL119" s="17" t="s">
        <v>146</v>
      </c>
      <c r="BM119" s="222" t="s">
        <v>241</v>
      </c>
    </row>
    <row r="120" s="2" customFormat="1">
      <c r="A120" s="39"/>
      <c r="B120" s="40"/>
      <c r="C120" s="41"/>
      <c r="D120" s="235" t="s">
        <v>222</v>
      </c>
      <c r="E120" s="41"/>
      <c r="F120" s="236" t="s">
        <v>242</v>
      </c>
      <c r="G120" s="41"/>
      <c r="H120" s="41"/>
      <c r="I120" s="226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7" t="s">
        <v>222</v>
      </c>
      <c r="AU120" s="17" t="s">
        <v>92</v>
      </c>
    </row>
    <row r="121" s="13" customFormat="1">
      <c r="A121" s="13"/>
      <c r="B121" s="237"/>
      <c r="C121" s="238"/>
      <c r="D121" s="224" t="s">
        <v>224</v>
      </c>
      <c r="E121" s="239" t="s">
        <v>44</v>
      </c>
      <c r="F121" s="240" t="s">
        <v>243</v>
      </c>
      <c r="G121" s="238"/>
      <c r="H121" s="241">
        <v>47.369999999999997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224</v>
      </c>
      <c r="AU121" s="247" t="s">
        <v>92</v>
      </c>
      <c r="AV121" s="13" t="s">
        <v>92</v>
      </c>
      <c r="AW121" s="13" t="s">
        <v>42</v>
      </c>
      <c r="AX121" s="13" t="s">
        <v>82</v>
      </c>
      <c r="AY121" s="247" t="s">
        <v>125</v>
      </c>
    </row>
    <row r="122" s="13" customFormat="1">
      <c r="A122" s="13"/>
      <c r="B122" s="237"/>
      <c r="C122" s="238"/>
      <c r="D122" s="224" t="s">
        <v>224</v>
      </c>
      <c r="E122" s="239" t="s">
        <v>44</v>
      </c>
      <c r="F122" s="240" t="s">
        <v>244</v>
      </c>
      <c r="G122" s="238"/>
      <c r="H122" s="241">
        <v>166.47200000000001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224</v>
      </c>
      <c r="AU122" s="247" t="s">
        <v>92</v>
      </c>
      <c r="AV122" s="13" t="s">
        <v>92</v>
      </c>
      <c r="AW122" s="13" t="s">
        <v>42</v>
      </c>
      <c r="AX122" s="13" t="s">
        <v>82</v>
      </c>
      <c r="AY122" s="247" t="s">
        <v>125</v>
      </c>
    </row>
    <row r="123" s="14" customFormat="1">
      <c r="A123" s="14"/>
      <c r="B123" s="248"/>
      <c r="C123" s="249"/>
      <c r="D123" s="224" t="s">
        <v>224</v>
      </c>
      <c r="E123" s="250" t="s">
        <v>44</v>
      </c>
      <c r="F123" s="251" t="s">
        <v>227</v>
      </c>
      <c r="G123" s="249"/>
      <c r="H123" s="252">
        <v>213.84200000000001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224</v>
      </c>
      <c r="AU123" s="258" t="s">
        <v>92</v>
      </c>
      <c r="AV123" s="14" t="s">
        <v>146</v>
      </c>
      <c r="AW123" s="14" t="s">
        <v>42</v>
      </c>
      <c r="AX123" s="14" t="s">
        <v>90</v>
      </c>
      <c r="AY123" s="258" t="s">
        <v>125</v>
      </c>
    </row>
    <row r="124" s="2" customFormat="1" ht="16.5" customHeight="1">
      <c r="A124" s="39"/>
      <c r="B124" s="40"/>
      <c r="C124" s="259" t="s">
        <v>124</v>
      </c>
      <c r="D124" s="259" t="s">
        <v>245</v>
      </c>
      <c r="E124" s="260" t="s">
        <v>246</v>
      </c>
      <c r="F124" s="261" t="s">
        <v>247</v>
      </c>
      <c r="G124" s="262" t="s">
        <v>234</v>
      </c>
      <c r="H124" s="263">
        <v>320.76299999999998</v>
      </c>
      <c r="I124" s="264"/>
      <c r="J124" s="265">
        <f>ROUND(I124*H124,2)</f>
        <v>0</v>
      </c>
      <c r="K124" s="266"/>
      <c r="L124" s="267"/>
      <c r="M124" s="268" t="s">
        <v>44</v>
      </c>
      <c r="N124" s="269" t="s">
        <v>53</v>
      </c>
      <c r="O124" s="85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2" t="s">
        <v>164</v>
      </c>
      <c r="AT124" s="222" t="s">
        <v>245</v>
      </c>
      <c r="AU124" s="222" t="s">
        <v>92</v>
      </c>
      <c r="AY124" s="17" t="s">
        <v>125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7" t="s">
        <v>90</v>
      </c>
      <c r="BK124" s="223">
        <f>ROUND(I124*H124,2)</f>
        <v>0</v>
      </c>
      <c r="BL124" s="17" t="s">
        <v>146</v>
      </c>
      <c r="BM124" s="222" t="s">
        <v>248</v>
      </c>
    </row>
    <row r="125" s="13" customFormat="1">
      <c r="A125" s="13"/>
      <c r="B125" s="237"/>
      <c r="C125" s="238"/>
      <c r="D125" s="224" t="s">
        <v>224</v>
      </c>
      <c r="E125" s="239" t="s">
        <v>44</v>
      </c>
      <c r="F125" s="240" t="s">
        <v>249</v>
      </c>
      <c r="G125" s="238"/>
      <c r="H125" s="241">
        <v>71.055000000000007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224</v>
      </c>
      <c r="AU125" s="247" t="s">
        <v>92</v>
      </c>
      <c r="AV125" s="13" t="s">
        <v>92</v>
      </c>
      <c r="AW125" s="13" t="s">
        <v>42</v>
      </c>
      <c r="AX125" s="13" t="s">
        <v>82</v>
      </c>
      <c r="AY125" s="247" t="s">
        <v>125</v>
      </c>
    </row>
    <row r="126" s="13" customFormat="1">
      <c r="A126" s="13"/>
      <c r="B126" s="237"/>
      <c r="C126" s="238"/>
      <c r="D126" s="224" t="s">
        <v>224</v>
      </c>
      <c r="E126" s="239" t="s">
        <v>44</v>
      </c>
      <c r="F126" s="240" t="s">
        <v>250</v>
      </c>
      <c r="G126" s="238"/>
      <c r="H126" s="241">
        <v>249.708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224</v>
      </c>
      <c r="AU126" s="247" t="s">
        <v>92</v>
      </c>
      <c r="AV126" s="13" t="s">
        <v>92</v>
      </c>
      <c r="AW126" s="13" t="s">
        <v>42</v>
      </c>
      <c r="AX126" s="13" t="s">
        <v>82</v>
      </c>
      <c r="AY126" s="247" t="s">
        <v>125</v>
      </c>
    </row>
    <row r="127" s="14" customFormat="1">
      <c r="A127" s="14"/>
      <c r="B127" s="248"/>
      <c r="C127" s="249"/>
      <c r="D127" s="224" t="s">
        <v>224</v>
      </c>
      <c r="E127" s="250" t="s">
        <v>44</v>
      </c>
      <c r="F127" s="251" t="s">
        <v>227</v>
      </c>
      <c r="G127" s="249"/>
      <c r="H127" s="252">
        <v>320.76299999999998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224</v>
      </c>
      <c r="AU127" s="258" t="s">
        <v>92</v>
      </c>
      <c r="AV127" s="14" t="s">
        <v>146</v>
      </c>
      <c r="AW127" s="14" t="s">
        <v>42</v>
      </c>
      <c r="AX127" s="14" t="s">
        <v>90</v>
      </c>
      <c r="AY127" s="258" t="s">
        <v>125</v>
      </c>
    </row>
    <row r="128" s="2" customFormat="1" ht="33" customHeight="1">
      <c r="A128" s="39"/>
      <c r="B128" s="40"/>
      <c r="C128" s="210" t="s">
        <v>154</v>
      </c>
      <c r="D128" s="210" t="s">
        <v>128</v>
      </c>
      <c r="E128" s="211" t="s">
        <v>251</v>
      </c>
      <c r="F128" s="212" t="s">
        <v>252</v>
      </c>
      <c r="G128" s="213" t="s">
        <v>240</v>
      </c>
      <c r="H128" s="214">
        <v>213.84200000000001</v>
      </c>
      <c r="I128" s="215"/>
      <c r="J128" s="216">
        <f>ROUND(I128*H128,2)</f>
        <v>0</v>
      </c>
      <c r="K128" s="217"/>
      <c r="L128" s="45"/>
      <c r="M128" s="218" t="s">
        <v>44</v>
      </c>
      <c r="N128" s="219" t="s">
        <v>53</v>
      </c>
      <c r="O128" s="85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2" t="s">
        <v>146</v>
      </c>
      <c r="AT128" s="222" t="s">
        <v>128</v>
      </c>
      <c r="AU128" s="222" t="s">
        <v>92</v>
      </c>
      <c r="AY128" s="17" t="s">
        <v>125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7" t="s">
        <v>90</v>
      </c>
      <c r="BK128" s="223">
        <f>ROUND(I128*H128,2)</f>
        <v>0</v>
      </c>
      <c r="BL128" s="17" t="s">
        <v>146</v>
      </c>
      <c r="BM128" s="222" t="s">
        <v>253</v>
      </c>
    </row>
    <row r="129" s="2" customFormat="1">
      <c r="A129" s="39"/>
      <c r="B129" s="40"/>
      <c r="C129" s="41"/>
      <c r="D129" s="235" t="s">
        <v>222</v>
      </c>
      <c r="E129" s="41"/>
      <c r="F129" s="236" t="s">
        <v>254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222</v>
      </c>
      <c r="AU129" s="17" t="s">
        <v>92</v>
      </c>
    </row>
    <row r="130" s="13" customFormat="1">
      <c r="A130" s="13"/>
      <c r="B130" s="237"/>
      <c r="C130" s="238"/>
      <c r="D130" s="224" t="s">
        <v>224</v>
      </c>
      <c r="E130" s="239" t="s">
        <v>44</v>
      </c>
      <c r="F130" s="240" t="s">
        <v>243</v>
      </c>
      <c r="G130" s="238"/>
      <c r="H130" s="241">
        <v>47.369999999999997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224</v>
      </c>
      <c r="AU130" s="247" t="s">
        <v>92</v>
      </c>
      <c r="AV130" s="13" t="s">
        <v>92</v>
      </c>
      <c r="AW130" s="13" t="s">
        <v>42</v>
      </c>
      <c r="AX130" s="13" t="s">
        <v>82</v>
      </c>
      <c r="AY130" s="247" t="s">
        <v>125</v>
      </c>
    </row>
    <row r="131" s="13" customFormat="1">
      <c r="A131" s="13"/>
      <c r="B131" s="237"/>
      <c r="C131" s="238"/>
      <c r="D131" s="224" t="s">
        <v>224</v>
      </c>
      <c r="E131" s="239" t="s">
        <v>44</v>
      </c>
      <c r="F131" s="240" t="s">
        <v>244</v>
      </c>
      <c r="G131" s="238"/>
      <c r="H131" s="241">
        <v>166.47200000000001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224</v>
      </c>
      <c r="AU131" s="247" t="s">
        <v>92</v>
      </c>
      <c r="AV131" s="13" t="s">
        <v>92</v>
      </c>
      <c r="AW131" s="13" t="s">
        <v>42</v>
      </c>
      <c r="AX131" s="13" t="s">
        <v>82</v>
      </c>
      <c r="AY131" s="247" t="s">
        <v>125</v>
      </c>
    </row>
    <row r="132" s="14" customFormat="1">
      <c r="A132" s="14"/>
      <c r="B132" s="248"/>
      <c r="C132" s="249"/>
      <c r="D132" s="224" t="s">
        <v>224</v>
      </c>
      <c r="E132" s="250" t="s">
        <v>44</v>
      </c>
      <c r="F132" s="251" t="s">
        <v>227</v>
      </c>
      <c r="G132" s="249"/>
      <c r="H132" s="252">
        <v>213.84200000000001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224</v>
      </c>
      <c r="AU132" s="258" t="s">
        <v>92</v>
      </c>
      <c r="AV132" s="14" t="s">
        <v>146</v>
      </c>
      <c r="AW132" s="14" t="s">
        <v>42</v>
      </c>
      <c r="AX132" s="14" t="s">
        <v>90</v>
      </c>
      <c r="AY132" s="258" t="s">
        <v>125</v>
      </c>
    </row>
    <row r="133" s="2" customFormat="1" ht="16.5" customHeight="1">
      <c r="A133" s="39"/>
      <c r="B133" s="40"/>
      <c r="C133" s="210" t="s">
        <v>159</v>
      </c>
      <c r="D133" s="210" t="s">
        <v>128</v>
      </c>
      <c r="E133" s="211" t="s">
        <v>255</v>
      </c>
      <c r="F133" s="212" t="s">
        <v>256</v>
      </c>
      <c r="G133" s="213" t="s">
        <v>240</v>
      </c>
      <c r="H133" s="214">
        <v>213.84200000000001</v>
      </c>
      <c r="I133" s="215"/>
      <c r="J133" s="216">
        <f>ROUND(I133*H133,2)</f>
        <v>0</v>
      </c>
      <c r="K133" s="217"/>
      <c r="L133" s="45"/>
      <c r="M133" s="218" t="s">
        <v>44</v>
      </c>
      <c r="N133" s="219" t="s">
        <v>53</v>
      </c>
      <c r="O133" s="85"/>
      <c r="P133" s="220">
        <f>O133*H133</f>
        <v>0</v>
      </c>
      <c r="Q133" s="220">
        <v>0.0012700000000000001</v>
      </c>
      <c r="R133" s="220">
        <f>Q133*H133</f>
        <v>0.27157934000000006</v>
      </c>
      <c r="S133" s="220">
        <v>0</v>
      </c>
      <c r="T133" s="22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2" t="s">
        <v>146</v>
      </c>
      <c r="AT133" s="222" t="s">
        <v>128</v>
      </c>
      <c r="AU133" s="222" t="s">
        <v>92</v>
      </c>
      <c r="AY133" s="17" t="s">
        <v>125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7" t="s">
        <v>90</v>
      </c>
      <c r="BK133" s="223">
        <f>ROUND(I133*H133,2)</f>
        <v>0</v>
      </c>
      <c r="BL133" s="17" t="s">
        <v>146</v>
      </c>
      <c r="BM133" s="222" t="s">
        <v>257</v>
      </c>
    </row>
    <row r="134" s="2" customFormat="1">
      <c r="A134" s="39"/>
      <c r="B134" s="40"/>
      <c r="C134" s="41"/>
      <c r="D134" s="235" t="s">
        <v>222</v>
      </c>
      <c r="E134" s="41"/>
      <c r="F134" s="236" t="s">
        <v>258</v>
      </c>
      <c r="G134" s="41"/>
      <c r="H134" s="41"/>
      <c r="I134" s="226"/>
      <c r="J134" s="41"/>
      <c r="K134" s="41"/>
      <c r="L134" s="45"/>
      <c r="M134" s="227"/>
      <c r="N134" s="22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222</v>
      </c>
      <c r="AU134" s="17" t="s">
        <v>92</v>
      </c>
    </row>
    <row r="135" s="13" customFormat="1">
      <c r="A135" s="13"/>
      <c r="B135" s="237"/>
      <c r="C135" s="238"/>
      <c r="D135" s="224" t="s">
        <v>224</v>
      </c>
      <c r="E135" s="239" t="s">
        <v>44</v>
      </c>
      <c r="F135" s="240" t="s">
        <v>243</v>
      </c>
      <c r="G135" s="238"/>
      <c r="H135" s="241">
        <v>47.369999999999997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224</v>
      </c>
      <c r="AU135" s="247" t="s">
        <v>92</v>
      </c>
      <c r="AV135" s="13" t="s">
        <v>92</v>
      </c>
      <c r="AW135" s="13" t="s">
        <v>42</v>
      </c>
      <c r="AX135" s="13" t="s">
        <v>82</v>
      </c>
      <c r="AY135" s="247" t="s">
        <v>125</v>
      </c>
    </row>
    <row r="136" s="13" customFormat="1">
      <c r="A136" s="13"/>
      <c r="B136" s="237"/>
      <c r="C136" s="238"/>
      <c r="D136" s="224" t="s">
        <v>224</v>
      </c>
      <c r="E136" s="239" t="s">
        <v>44</v>
      </c>
      <c r="F136" s="240" t="s">
        <v>244</v>
      </c>
      <c r="G136" s="238"/>
      <c r="H136" s="241">
        <v>166.47200000000001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224</v>
      </c>
      <c r="AU136" s="247" t="s">
        <v>92</v>
      </c>
      <c r="AV136" s="13" t="s">
        <v>92</v>
      </c>
      <c r="AW136" s="13" t="s">
        <v>42</v>
      </c>
      <c r="AX136" s="13" t="s">
        <v>82</v>
      </c>
      <c r="AY136" s="247" t="s">
        <v>125</v>
      </c>
    </row>
    <row r="137" s="14" customFormat="1">
      <c r="A137" s="14"/>
      <c r="B137" s="248"/>
      <c r="C137" s="249"/>
      <c r="D137" s="224" t="s">
        <v>224</v>
      </c>
      <c r="E137" s="250" t="s">
        <v>44</v>
      </c>
      <c r="F137" s="251" t="s">
        <v>227</v>
      </c>
      <c r="G137" s="249"/>
      <c r="H137" s="252">
        <v>213.84200000000001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224</v>
      </c>
      <c r="AU137" s="258" t="s">
        <v>92</v>
      </c>
      <c r="AV137" s="14" t="s">
        <v>146</v>
      </c>
      <c r="AW137" s="14" t="s">
        <v>42</v>
      </c>
      <c r="AX137" s="14" t="s">
        <v>90</v>
      </c>
      <c r="AY137" s="258" t="s">
        <v>125</v>
      </c>
    </row>
    <row r="138" s="2" customFormat="1" ht="16.5" customHeight="1">
      <c r="A138" s="39"/>
      <c r="B138" s="40"/>
      <c r="C138" s="259" t="s">
        <v>164</v>
      </c>
      <c r="D138" s="259" t="s">
        <v>245</v>
      </c>
      <c r="E138" s="260" t="s">
        <v>259</v>
      </c>
      <c r="F138" s="261" t="s">
        <v>260</v>
      </c>
      <c r="G138" s="262" t="s">
        <v>261</v>
      </c>
      <c r="H138" s="263">
        <v>213.84200000000001</v>
      </c>
      <c r="I138" s="264"/>
      <c r="J138" s="265">
        <f>ROUND(I138*H138,2)</f>
        <v>0</v>
      </c>
      <c r="K138" s="266"/>
      <c r="L138" s="267"/>
      <c r="M138" s="268" t="s">
        <v>44</v>
      </c>
      <c r="N138" s="269" t="s">
        <v>53</v>
      </c>
      <c r="O138" s="85"/>
      <c r="P138" s="220">
        <f>O138*H138</f>
        <v>0</v>
      </c>
      <c r="Q138" s="220">
        <v>0.001</v>
      </c>
      <c r="R138" s="220">
        <f>Q138*H138</f>
        <v>0.213842</v>
      </c>
      <c r="S138" s="220">
        <v>0</v>
      </c>
      <c r="T138" s="22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2" t="s">
        <v>164</v>
      </c>
      <c r="AT138" s="222" t="s">
        <v>245</v>
      </c>
      <c r="AU138" s="222" t="s">
        <v>92</v>
      </c>
      <c r="AY138" s="17" t="s">
        <v>125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7" t="s">
        <v>90</v>
      </c>
      <c r="BK138" s="223">
        <f>ROUND(I138*H138,2)</f>
        <v>0</v>
      </c>
      <c r="BL138" s="17" t="s">
        <v>146</v>
      </c>
      <c r="BM138" s="222" t="s">
        <v>262</v>
      </c>
    </row>
    <row r="139" s="13" customFormat="1">
      <c r="A139" s="13"/>
      <c r="B139" s="237"/>
      <c r="C139" s="238"/>
      <c r="D139" s="224" t="s">
        <v>224</v>
      </c>
      <c r="E139" s="239" t="s">
        <v>44</v>
      </c>
      <c r="F139" s="240" t="s">
        <v>243</v>
      </c>
      <c r="G139" s="238"/>
      <c r="H139" s="241">
        <v>47.369999999999997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224</v>
      </c>
      <c r="AU139" s="247" t="s">
        <v>92</v>
      </c>
      <c r="AV139" s="13" t="s">
        <v>92</v>
      </c>
      <c r="AW139" s="13" t="s">
        <v>42</v>
      </c>
      <c r="AX139" s="13" t="s">
        <v>82</v>
      </c>
      <c r="AY139" s="247" t="s">
        <v>125</v>
      </c>
    </row>
    <row r="140" s="13" customFormat="1">
      <c r="A140" s="13"/>
      <c r="B140" s="237"/>
      <c r="C140" s="238"/>
      <c r="D140" s="224" t="s">
        <v>224</v>
      </c>
      <c r="E140" s="239" t="s">
        <v>44</v>
      </c>
      <c r="F140" s="240" t="s">
        <v>244</v>
      </c>
      <c r="G140" s="238"/>
      <c r="H140" s="241">
        <v>166.47200000000001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224</v>
      </c>
      <c r="AU140" s="247" t="s">
        <v>92</v>
      </c>
      <c r="AV140" s="13" t="s">
        <v>92</v>
      </c>
      <c r="AW140" s="13" t="s">
        <v>42</v>
      </c>
      <c r="AX140" s="13" t="s">
        <v>82</v>
      </c>
      <c r="AY140" s="247" t="s">
        <v>125</v>
      </c>
    </row>
    <row r="141" s="14" customFormat="1">
      <c r="A141" s="14"/>
      <c r="B141" s="248"/>
      <c r="C141" s="249"/>
      <c r="D141" s="224" t="s">
        <v>224</v>
      </c>
      <c r="E141" s="250" t="s">
        <v>44</v>
      </c>
      <c r="F141" s="251" t="s">
        <v>227</v>
      </c>
      <c r="G141" s="249"/>
      <c r="H141" s="252">
        <v>213.84200000000001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224</v>
      </c>
      <c r="AU141" s="258" t="s">
        <v>92</v>
      </c>
      <c r="AV141" s="14" t="s">
        <v>146</v>
      </c>
      <c r="AW141" s="14" t="s">
        <v>42</v>
      </c>
      <c r="AX141" s="14" t="s">
        <v>90</v>
      </c>
      <c r="AY141" s="258" t="s">
        <v>125</v>
      </c>
    </row>
    <row r="142" s="12" customFormat="1" ht="22.8" customHeight="1">
      <c r="A142" s="12"/>
      <c r="B142" s="194"/>
      <c r="C142" s="195"/>
      <c r="D142" s="196" t="s">
        <v>81</v>
      </c>
      <c r="E142" s="208" t="s">
        <v>169</v>
      </c>
      <c r="F142" s="208" t="s">
        <v>263</v>
      </c>
      <c r="G142" s="195"/>
      <c r="H142" s="195"/>
      <c r="I142" s="198"/>
      <c r="J142" s="209">
        <f>BK142</f>
        <v>0</v>
      </c>
      <c r="K142" s="195"/>
      <c r="L142" s="200"/>
      <c r="M142" s="201"/>
      <c r="N142" s="202"/>
      <c r="O142" s="202"/>
      <c r="P142" s="203">
        <f>SUM(P143:P186)</f>
        <v>0</v>
      </c>
      <c r="Q142" s="202"/>
      <c r="R142" s="203">
        <f>SUM(R143:R186)</f>
        <v>0.026049059999999995</v>
      </c>
      <c r="S142" s="202"/>
      <c r="T142" s="204">
        <f>SUM(T143:T186)</f>
        <v>441.53154000000001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5" t="s">
        <v>90</v>
      </c>
      <c r="AT142" s="206" t="s">
        <v>81</v>
      </c>
      <c r="AU142" s="206" t="s">
        <v>90</v>
      </c>
      <c r="AY142" s="205" t="s">
        <v>125</v>
      </c>
      <c r="BK142" s="207">
        <f>SUM(BK143:BK186)</f>
        <v>0</v>
      </c>
    </row>
    <row r="143" s="2" customFormat="1" ht="24.15" customHeight="1">
      <c r="A143" s="39"/>
      <c r="B143" s="40"/>
      <c r="C143" s="210" t="s">
        <v>169</v>
      </c>
      <c r="D143" s="210" t="s">
        <v>128</v>
      </c>
      <c r="E143" s="211" t="s">
        <v>264</v>
      </c>
      <c r="F143" s="212" t="s">
        <v>265</v>
      </c>
      <c r="G143" s="213" t="s">
        <v>266</v>
      </c>
      <c r="H143" s="214">
        <v>40.409999999999997</v>
      </c>
      <c r="I143" s="215"/>
      <c r="J143" s="216">
        <f>ROUND(I143*H143,2)</f>
        <v>0</v>
      </c>
      <c r="K143" s="217"/>
      <c r="L143" s="45"/>
      <c r="M143" s="218" t="s">
        <v>44</v>
      </c>
      <c r="N143" s="219" t="s">
        <v>53</v>
      </c>
      <c r="O143" s="85"/>
      <c r="P143" s="220">
        <f>O143*H143</f>
        <v>0</v>
      </c>
      <c r="Q143" s="220">
        <v>3.0000000000000001E-05</v>
      </c>
      <c r="R143" s="220">
        <f>Q143*H143</f>
        <v>0.0012122999999999999</v>
      </c>
      <c r="S143" s="220">
        <v>0</v>
      </c>
      <c r="T143" s="22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2" t="s">
        <v>146</v>
      </c>
      <c r="AT143" s="222" t="s">
        <v>128</v>
      </c>
      <c r="AU143" s="222" t="s">
        <v>92</v>
      </c>
      <c r="AY143" s="17" t="s">
        <v>125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7" t="s">
        <v>90</v>
      </c>
      <c r="BK143" s="223">
        <f>ROUND(I143*H143,2)</f>
        <v>0</v>
      </c>
      <c r="BL143" s="17" t="s">
        <v>146</v>
      </c>
      <c r="BM143" s="222" t="s">
        <v>267</v>
      </c>
    </row>
    <row r="144" s="2" customFormat="1">
      <c r="A144" s="39"/>
      <c r="B144" s="40"/>
      <c r="C144" s="41"/>
      <c r="D144" s="235" t="s">
        <v>222</v>
      </c>
      <c r="E144" s="41"/>
      <c r="F144" s="236" t="s">
        <v>268</v>
      </c>
      <c r="G144" s="41"/>
      <c r="H144" s="41"/>
      <c r="I144" s="226"/>
      <c r="J144" s="41"/>
      <c r="K144" s="41"/>
      <c r="L144" s="45"/>
      <c r="M144" s="227"/>
      <c r="N144" s="22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7" t="s">
        <v>222</v>
      </c>
      <c r="AU144" s="17" t="s">
        <v>92</v>
      </c>
    </row>
    <row r="145" s="13" customFormat="1">
      <c r="A145" s="13"/>
      <c r="B145" s="237"/>
      <c r="C145" s="238"/>
      <c r="D145" s="224" t="s">
        <v>224</v>
      </c>
      <c r="E145" s="239" t="s">
        <v>44</v>
      </c>
      <c r="F145" s="240" t="s">
        <v>269</v>
      </c>
      <c r="G145" s="238"/>
      <c r="H145" s="241">
        <v>40.409999999999997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224</v>
      </c>
      <c r="AU145" s="247" t="s">
        <v>92</v>
      </c>
      <c r="AV145" s="13" t="s">
        <v>92</v>
      </c>
      <c r="AW145" s="13" t="s">
        <v>42</v>
      </c>
      <c r="AX145" s="13" t="s">
        <v>90</v>
      </c>
      <c r="AY145" s="247" t="s">
        <v>125</v>
      </c>
    </row>
    <row r="146" s="2" customFormat="1" ht="37.8" customHeight="1">
      <c r="A146" s="39"/>
      <c r="B146" s="40"/>
      <c r="C146" s="210" t="s">
        <v>174</v>
      </c>
      <c r="D146" s="210" t="s">
        <v>128</v>
      </c>
      <c r="E146" s="211" t="s">
        <v>270</v>
      </c>
      <c r="F146" s="212" t="s">
        <v>271</v>
      </c>
      <c r="G146" s="213" t="s">
        <v>240</v>
      </c>
      <c r="H146" s="214">
        <v>191.05199999999999</v>
      </c>
      <c r="I146" s="215"/>
      <c r="J146" s="216">
        <f>ROUND(I146*H146,2)</f>
        <v>0</v>
      </c>
      <c r="K146" s="217"/>
      <c r="L146" s="45"/>
      <c r="M146" s="218" t="s">
        <v>44</v>
      </c>
      <c r="N146" s="219" t="s">
        <v>53</v>
      </c>
      <c r="O146" s="85"/>
      <c r="P146" s="220">
        <f>O146*H146</f>
        <v>0</v>
      </c>
      <c r="Q146" s="220">
        <v>0.00012999999999999999</v>
      </c>
      <c r="R146" s="220">
        <f>Q146*H146</f>
        <v>0.024836759999999996</v>
      </c>
      <c r="S146" s="220">
        <v>0</v>
      </c>
      <c r="T146" s="22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2" t="s">
        <v>146</v>
      </c>
      <c r="AT146" s="222" t="s">
        <v>128</v>
      </c>
      <c r="AU146" s="222" t="s">
        <v>92</v>
      </c>
      <c r="AY146" s="17" t="s">
        <v>125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90</v>
      </c>
      <c r="BK146" s="223">
        <f>ROUND(I146*H146,2)</f>
        <v>0</v>
      </c>
      <c r="BL146" s="17" t="s">
        <v>146</v>
      </c>
      <c r="BM146" s="222" t="s">
        <v>272</v>
      </c>
    </row>
    <row r="147" s="2" customFormat="1">
      <c r="A147" s="39"/>
      <c r="B147" s="40"/>
      <c r="C147" s="41"/>
      <c r="D147" s="235" t="s">
        <v>222</v>
      </c>
      <c r="E147" s="41"/>
      <c r="F147" s="236" t="s">
        <v>273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222</v>
      </c>
      <c r="AU147" s="17" t="s">
        <v>92</v>
      </c>
    </row>
    <row r="148" s="13" customFormat="1">
      <c r="A148" s="13"/>
      <c r="B148" s="237"/>
      <c r="C148" s="238"/>
      <c r="D148" s="224" t="s">
        <v>224</v>
      </c>
      <c r="E148" s="239" t="s">
        <v>44</v>
      </c>
      <c r="F148" s="240" t="s">
        <v>274</v>
      </c>
      <c r="G148" s="238"/>
      <c r="H148" s="241">
        <v>24.047999999999998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224</v>
      </c>
      <c r="AU148" s="247" t="s">
        <v>92</v>
      </c>
      <c r="AV148" s="13" t="s">
        <v>92</v>
      </c>
      <c r="AW148" s="13" t="s">
        <v>42</v>
      </c>
      <c r="AX148" s="13" t="s">
        <v>82</v>
      </c>
      <c r="AY148" s="247" t="s">
        <v>125</v>
      </c>
    </row>
    <row r="149" s="13" customFormat="1">
      <c r="A149" s="13"/>
      <c r="B149" s="237"/>
      <c r="C149" s="238"/>
      <c r="D149" s="224" t="s">
        <v>224</v>
      </c>
      <c r="E149" s="239" t="s">
        <v>44</v>
      </c>
      <c r="F149" s="240" t="s">
        <v>275</v>
      </c>
      <c r="G149" s="238"/>
      <c r="H149" s="241">
        <v>0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224</v>
      </c>
      <c r="AU149" s="247" t="s">
        <v>92</v>
      </c>
      <c r="AV149" s="13" t="s">
        <v>92</v>
      </c>
      <c r="AW149" s="13" t="s">
        <v>42</v>
      </c>
      <c r="AX149" s="13" t="s">
        <v>82</v>
      </c>
      <c r="AY149" s="247" t="s">
        <v>125</v>
      </c>
    </row>
    <row r="150" s="13" customFormat="1">
      <c r="A150" s="13"/>
      <c r="B150" s="237"/>
      <c r="C150" s="238"/>
      <c r="D150" s="224" t="s">
        <v>224</v>
      </c>
      <c r="E150" s="239" t="s">
        <v>44</v>
      </c>
      <c r="F150" s="240" t="s">
        <v>276</v>
      </c>
      <c r="G150" s="238"/>
      <c r="H150" s="241">
        <v>100.8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224</v>
      </c>
      <c r="AU150" s="247" t="s">
        <v>92</v>
      </c>
      <c r="AV150" s="13" t="s">
        <v>92</v>
      </c>
      <c r="AW150" s="13" t="s">
        <v>42</v>
      </c>
      <c r="AX150" s="13" t="s">
        <v>82</v>
      </c>
      <c r="AY150" s="247" t="s">
        <v>125</v>
      </c>
    </row>
    <row r="151" s="13" customFormat="1">
      <c r="A151" s="13"/>
      <c r="B151" s="237"/>
      <c r="C151" s="238"/>
      <c r="D151" s="224" t="s">
        <v>224</v>
      </c>
      <c r="E151" s="239" t="s">
        <v>44</v>
      </c>
      <c r="F151" s="240" t="s">
        <v>277</v>
      </c>
      <c r="G151" s="238"/>
      <c r="H151" s="241">
        <v>15.792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224</v>
      </c>
      <c r="AU151" s="247" t="s">
        <v>92</v>
      </c>
      <c r="AV151" s="13" t="s">
        <v>92</v>
      </c>
      <c r="AW151" s="13" t="s">
        <v>42</v>
      </c>
      <c r="AX151" s="13" t="s">
        <v>82</v>
      </c>
      <c r="AY151" s="247" t="s">
        <v>125</v>
      </c>
    </row>
    <row r="152" s="13" customFormat="1">
      <c r="A152" s="13"/>
      <c r="B152" s="237"/>
      <c r="C152" s="238"/>
      <c r="D152" s="224" t="s">
        <v>224</v>
      </c>
      <c r="E152" s="239" t="s">
        <v>44</v>
      </c>
      <c r="F152" s="240" t="s">
        <v>278</v>
      </c>
      <c r="G152" s="238"/>
      <c r="H152" s="241">
        <v>18.071999999999999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224</v>
      </c>
      <c r="AU152" s="247" t="s">
        <v>92</v>
      </c>
      <c r="AV152" s="13" t="s">
        <v>92</v>
      </c>
      <c r="AW152" s="13" t="s">
        <v>42</v>
      </c>
      <c r="AX152" s="13" t="s">
        <v>82</v>
      </c>
      <c r="AY152" s="247" t="s">
        <v>125</v>
      </c>
    </row>
    <row r="153" s="13" customFormat="1">
      <c r="A153" s="13"/>
      <c r="B153" s="237"/>
      <c r="C153" s="238"/>
      <c r="D153" s="224" t="s">
        <v>224</v>
      </c>
      <c r="E153" s="239" t="s">
        <v>44</v>
      </c>
      <c r="F153" s="240" t="s">
        <v>279</v>
      </c>
      <c r="G153" s="238"/>
      <c r="H153" s="241">
        <v>32.340000000000003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224</v>
      </c>
      <c r="AU153" s="247" t="s">
        <v>92</v>
      </c>
      <c r="AV153" s="13" t="s">
        <v>92</v>
      </c>
      <c r="AW153" s="13" t="s">
        <v>42</v>
      </c>
      <c r="AX153" s="13" t="s">
        <v>82</v>
      </c>
      <c r="AY153" s="247" t="s">
        <v>125</v>
      </c>
    </row>
    <row r="154" s="14" customFormat="1">
      <c r="A154" s="14"/>
      <c r="B154" s="248"/>
      <c r="C154" s="249"/>
      <c r="D154" s="224" t="s">
        <v>224</v>
      </c>
      <c r="E154" s="250" t="s">
        <v>44</v>
      </c>
      <c r="F154" s="251" t="s">
        <v>227</v>
      </c>
      <c r="G154" s="249"/>
      <c r="H154" s="252">
        <v>191.05199999999999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224</v>
      </c>
      <c r="AU154" s="258" t="s">
        <v>92</v>
      </c>
      <c r="AV154" s="14" t="s">
        <v>146</v>
      </c>
      <c r="AW154" s="14" t="s">
        <v>42</v>
      </c>
      <c r="AX154" s="14" t="s">
        <v>90</v>
      </c>
      <c r="AY154" s="258" t="s">
        <v>125</v>
      </c>
    </row>
    <row r="155" s="2" customFormat="1" ht="24.15" customHeight="1">
      <c r="A155" s="39"/>
      <c r="B155" s="40"/>
      <c r="C155" s="210" t="s">
        <v>179</v>
      </c>
      <c r="D155" s="210" t="s">
        <v>128</v>
      </c>
      <c r="E155" s="211" t="s">
        <v>280</v>
      </c>
      <c r="F155" s="212" t="s">
        <v>281</v>
      </c>
      <c r="G155" s="213" t="s">
        <v>240</v>
      </c>
      <c r="H155" s="214">
        <v>80.819999999999993</v>
      </c>
      <c r="I155" s="215"/>
      <c r="J155" s="216">
        <f>ROUND(I155*H155,2)</f>
        <v>0</v>
      </c>
      <c r="K155" s="217"/>
      <c r="L155" s="45"/>
      <c r="M155" s="218" t="s">
        <v>44</v>
      </c>
      <c r="N155" s="219" t="s">
        <v>53</v>
      </c>
      <c r="O155" s="85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2" t="s">
        <v>146</v>
      </c>
      <c r="AT155" s="222" t="s">
        <v>128</v>
      </c>
      <c r="AU155" s="222" t="s">
        <v>92</v>
      </c>
      <c r="AY155" s="17" t="s">
        <v>125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7" t="s">
        <v>90</v>
      </c>
      <c r="BK155" s="223">
        <f>ROUND(I155*H155,2)</f>
        <v>0</v>
      </c>
      <c r="BL155" s="17" t="s">
        <v>146</v>
      </c>
      <c r="BM155" s="222" t="s">
        <v>282</v>
      </c>
    </row>
    <row r="156" s="2" customFormat="1">
      <c r="A156" s="39"/>
      <c r="B156" s="40"/>
      <c r="C156" s="41"/>
      <c r="D156" s="235" t="s">
        <v>222</v>
      </c>
      <c r="E156" s="41"/>
      <c r="F156" s="236" t="s">
        <v>283</v>
      </c>
      <c r="G156" s="41"/>
      <c r="H156" s="41"/>
      <c r="I156" s="226"/>
      <c r="J156" s="41"/>
      <c r="K156" s="41"/>
      <c r="L156" s="45"/>
      <c r="M156" s="227"/>
      <c r="N156" s="22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222</v>
      </c>
      <c r="AU156" s="17" t="s">
        <v>92</v>
      </c>
    </row>
    <row r="157" s="13" customFormat="1">
      <c r="A157" s="13"/>
      <c r="B157" s="237"/>
      <c r="C157" s="238"/>
      <c r="D157" s="224" t="s">
        <v>224</v>
      </c>
      <c r="E157" s="239" t="s">
        <v>44</v>
      </c>
      <c r="F157" s="240" t="s">
        <v>284</v>
      </c>
      <c r="G157" s="238"/>
      <c r="H157" s="241">
        <v>80.819999999999993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224</v>
      </c>
      <c r="AU157" s="247" t="s">
        <v>92</v>
      </c>
      <c r="AV157" s="13" t="s">
        <v>92</v>
      </c>
      <c r="AW157" s="13" t="s">
        <v>42</v>
      </c>
      <c r="AX157" s="13" t="s">
        <v>90</v>
      </c>
      <c r="AY157" s="247" t="s">
        <v>125</v>
      </c>
    </row>
    <row r="158" s="2" customFormat="1" ht="24.15" customHeight="1">
      <c r="A158" s="39"/>
      <c r="B158" s="40"/>
      <c r="C158" s="210" t="s">
        <v>184</v>
      </c>
      <c r="D158" s="210" t="s">
        <v>128</v>
      </c>
      <c r="E158" s="211" t="s">
        <v>285</v>
      </c>
      <c r="F158" s="212" t="s">
        <v>286</v>
      </c>
      <c r="G158" s="213" t="s">
        <v>240</v>
      </c>
      <c r="H158" s="214">
        <v>87.219999999999999</v>
      </c>
      <c r="I158" s="215"/>
      <c r="J158" s="216">
        <f>ROUND(I158*H158,2)</f>
        <v>0</v>
      </c>
      <c r="K158" s="217"/>
      <c r="L158" s="45"/>
      <c r="M158" s="218" t="s">
        <v>44</v>
      </c>
      <c r="N158" s="219" t="s">
        <v>53</v>
      </c>
      <c r="O158" s="85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2" t="s">
        <v>146</v>
      </c>
      <c r="AT158" s="222" t="s">
        <v>128</v>
      </c>
      <c r="AU158" s="222" t="s">
        <v>92</v>
      </c>
      <c r="AY158" s="17" t="s">
        <v>125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7" t="s">
        <v>90</v>
      </c>
      <c r="BK158" s="223">
        <f>ROUND(I158*H158,2)</f>
        <v>0</v>
      </c>
      <c r="BL158" s="17" t="s">
        <v>146</v>
      </c>
      <c r="BM158" s="222" t="s">
        <v>287</v>
      </c>
    </row>
    <row r="159" s="2" customFormat="1">
      <c r="A159" s="39"/>
      <c r="B159" s="40"/>
      <c r="C159" s="41"/>
      <c r="D159" s="235" t="s">
        <v>222</v>
      </c>
      <c r="E159" s="41"/>
      <c r="F159" s="236" t="s">
        <v>288</v>
      </c>
      <c r="G159" s="41"/>
      <c r="H159" s="41"/>
      <c r="I159" s="226"/>
      <c r="J159" s="41"/>
      <c r="K159" s="41"/>
      <c r="L159" s="45"/>
      <c r="M159" s="227"/>
      <c r="N159" s="22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7" t="s">
        <v>222</v>
      </c>
      <c r="AU159" s="17" t="s">
        <v>92</v>
      </c>
    </row>
    <row r="160" s="13" customFormat="1">
      <c r="A160" s="13"/>
      <c r="B160" s="237"/>
      <c r="C160" s="238"/>
      <c r="D160" s="224" t="s">
        <v>224</v>
      </c>
      <c r="E160" s="239" t="s">
        <v>44</v>
      </c>
      <c r="F160" s="240" t="s">
        <v>289</v>
      </c>
      <c r="G160" s="238"/>
      <c r="H160" s="241">
        <v>87.219999999999999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224</v>
      </c>
      <c r="AU160" s="247" t="s">
        <v>92</v>
      </c>
      <c r="AV160" s="13" t="s">
        <v>92</v>
      </c>
      <c r="AW160" s="13" t="s">
        <v>42</v>
      </c>
      <c r="AX160" s="13" t="s">
        <v>90</v>
      </c>
      <c r="AY160" s="247" t="s">
        <v>125</v>
      </c>
    </row>
    <row r="161" s="2" customFormat="1" ht="44.25" customHeight="1">
      <c r="A161" s="39"/>
      <c r="B161" s="40"/>
      <c r="C161" s="210" t="s">
        <v>189</v>
      </c>
      <c r="D161" s="210" t="s">
        <v>128</v>
      </c>
      <c r="E161" s="211" t="s">
        <v>290</v>
      </c>
      <c r="F161" s="212" t="s">
        <v>291</v>
      </c>
      <c r="G161" s="213" t="s">
        <v>240</v>
      </c>
      <c r="H161" s="214">
        <v>6.25</v>
      </c>
      <c r="I161" s="215"/>
      <c r="J161" s="216">
        <f>ROUND(I161*H161,2)</f>
        <v>0</v>
      </c>
      <c r="K161" s="217"/>
      <c r="L161" s="45"/>
      <c r="M161" s="218" t="s">
        <v>44</v>
      </c>
      <c r="N161" s="219" t="s">
        <v>53</v>
      </c>
      <c r="O161" s="85"/>
      <c r="P161" s="220">
        <f>O161*H161</f>
        <v>0</v>
      </c>
      <c r="Q161" s="220">
        <v>0</v>
      </c>
      <c r="R161" s="220">
        <f>Q161*H161</f>
        <v>0</v>
      </c>
      <c r="S161" s="220">
        <v>0.031</v>
      </c>
      <c r="T161" s="221">
        <f>S161*H161</f>
        <v>0.19375000000000001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2" t="s">
        <v>146</v>
      </c>
      <c r="AT161" s="222" t="s">
        <v>128</v>
      </c>
      <c r="AU161" s="222" t="s">
        <v>92</v>
      </c>
      <c r="AY161" s="17" t="s">
        <v>125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7" t="s">
        <v>90</v>
      </c>
      <c r="BK161" s="223">
        <f>ROUND(I161*H161,2)</f>
        <v>0</v>
      </c>
      <c r="BL161" s="17" t="s">
        <v>146</v>
      </c>
      <c r="BM161" s="222" t="s">
        <v>292</v>
      </c>
    </row>
    <row r="162" s="2" customFormat="1">
      <c r="A162" s="39"/>
      <c r="B162" s="40"/>
      <c r="C162" s="41"/>
      <c r="D162" s="235" t="s">
        <v>222</v>
      </c>
      <c r="E162" s="41"/>
      <c r="F162" s="236" t="s">
        <v>293</v>
      </c>
      <c r="G162" s="41"/>
      <c r="H162" s="41"/>
      <c r="I162" s="226"/>
      <c r="J162" s="41"/>
      <c r="K162" s="41"/>
      <c r="L162" s="45"/>
      <c r="M162" s="227"/>
      <c r="N162" s="22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222</v>
      </c>
      <c r="AU162" s="17" t="s">
        <v>92</v>
      </c>
    </row>
    <row r="163" s="13" customFormat="1">
      <c r="A163" s="13"/>
      <c r="B163" s="237"/>
      <c r="C163" s="238"/>
      <c r="D163" s="224" t="s">
        <v>224</v>
      </c>
      <c r="E163" s="239" t="s">
        <v>44</v>
      </c>
      <c r="F163" s="240" t="s">
        <v>294</v>
      </c>
      <c r="G163" s="238"/>
      <c r="H163" s="241">
        <v>6.25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224</v>
      </c>
      <c r="AU163" s="247" t="s">
        <v>92</v>
      </c>
      <c r="AV163" s="13" t="s">
        <v>92</v>
      </c>
      <c r="AW163" s="13" t="s">
        <v>42</v>
      </c>
      <c r="AX163" s="13" t="s">
        <v>90</v>
      </c>
      <c r="AY163" s="247" t="s">
        <v>125</v>
      </c>
    </row>
    <row r="164" s="2" customFormat="1" ht="44.25" customHeight="1">
      <c r="A164" s="39"/>
      <c r="B164" s="40"/>
      <c r="C164" s="210" t="s">
        <v>194</v>
      </c>
      <c r="D164" s="210" t="s">
        <v>128</v>
      </c>
      <c r="E164" s="211" t="s">
        <v>295</v>
      </c>
      <c r="F164" s="212" t="s">
        <v>296</v>
      </c>
      <c r="G164" s="213" t="s">
        <v>240</v>
      </c>
      <c r="H164" s="214">
        <v>78.875</v>
      </c>
      <c r="I164" s="215"/>
      <c r="J164" s="216">
        <f>ROUND(I164*H164,2)</f>
        <v>0</v>
      </c>
      <c r="K164" s="217"/>
      <c r="L164" s="45"/>
      <c r="M164" s="218" t="s">
        <v>44</v>
      </c>
      <c r="N164" s="219" t="s">
        <v>53</v>
      </c>
      <c r="O164" s="85"/>
      <c r="P164" s="220">
        <f>O164*H164</f>
        <v>0</v>
      </c>
      <c r="Q164" s="220">
        <v>0</v>
      </c>
      <c r="R164" s="220">
        <f>Q164*H164</f>
        <v>0</v>
      </c>
      <c r="S164" s="220">
        <v>0.066000000000000003</v>
      </c>
      <c r="T164" s="221">
        <f>S164*H164</f>
        <v>5.2057500000000001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2" t="s">
        <v>146</v>
      </c>
      <c r="AT164" s="222" t="s">
        <v>128</v>
      </c>
      <c r="AU164" s="222" t="s">
        <v>92</v>
      </c>
      <c r="AY164" s="17" t="s">
        <v>125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7" t="s">
        <v>90</v>
      </c>
      <c r="BK164" s="223">
        <f>ROUND(I164*H164,2)</f>
        <v>0</v>
      </c>
      <c r="BL164" s="17" t="s">
        <v>146</v>
      </c>
      <c r="BM164" s="222" t="s">
        <v>297</v>
      </c>
    </row>
    <row r="165" s="2" customFormat="1">
      <c r="A165" s="39"/>
      <c r="B165" s="40"/>
      <c r="C165" s="41"/>
      <c r="D165" s="235" t="s">
        <v>222</v>
      </c>
      <c r="E165" s="41"/>
      <c r="F165" s="236" t="s">
        <v>298</v>
      </c>
      <c r="G165" s="41"/>
      <c r="H165" s="41"/>
      <c r="I165" s="226"/>
      <c r="J165" s="41"/>
      <c r="K165" s="41"/>
      <c r="L165" s="45"/>
      <c r="M165" s="227"/>
      <c r="N165" s="22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222</v>
      </c>
      <c r="AU165" s="17" t="s">
        <v>92</v>
      </c>
    </row>
    <row r="166" s="13" customFormat="1">
      <c r="A166" s="13"/>
      <c r="B166" s="237"/>
      <c r="C166" s="238"/>
      <c r="D166" s="224" t="s">
        <v>224</v>
      </c>
      <c r="E166" s="239" t="s">
        <v>44</v>
      </c>
      <c r="F166" s="240" t="s">
        <v>299</v>
      </c>
      <c r="G166" s="238"/>
      <c r="H166" s="241">
        <v>78.875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224</v>
      </c>
      <c r="AU166" s="247" t="s">
        <v>92</v>
      </c>
      <c r="AV166" s="13" t="s">
        <v>92</v>
      </c>
      <c r="AW166" s="13" t="s">
        <v>42</v>
      </c>
      <c r="AX166" s="13" t="s">
        <v>90</v>
      </c>
      <c r="AY166" s="247" t="s">
        <v>125</v>
      </c>
    </row>
    <row r="167" s="2" customFormat="1" ht="55.5" customHeight="1">
      <c r="A167" s="39"/>
      <c r="B167" s="40"/>
      <c r="C167" s="210" t="s">
        <v>8</v>
      </c>
      <c r="D167" s="210" t="s">
        <v>128</v>
      </c>
      <c r="E167" s="211" t="s">
        <v>300</v>
      </c>
      <c r="F167" s="212" t="s">
        <v>301</v>
      </c>
      <c r="G167" s="213" t="s">
        <v>220</v>
      </c>
      <c r="H167" s="214">
        <v>94.932000000000002</v>
      </c>
      <c r="I167" s="215"/>
      <c r="J167" s="216">
        <f>ROUND(I167*H167,2)</f>
        <v>0</v>
      </c>
      <c r="K167" s="217"/>
      <c r="L167" s="45"/>
      <c r="M167" s="218" t="s">
        <v>44</v>
      </c>
      <c r="N167" s="219" t="s">
        <v>53</v>
      </c>
      <c r="O167" s="85"/>
      <c r="P167" s="220">
        <f>O167*H167</f>
        <v>0</v>
      </c>
      <c r="Q167" s="220">
        <v>0</v>
      </c>
      <c r="R167" s="220">
        <f>Q167*H167</f>
        <v>0</v>
      </c>
      <c r="S167" s="220">
        <v>1.8049999999999999</v>
      </c>
      <c r="T167" s="221">
        <f>S167*H167</f>
        <v>171.35226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2" t="s">
        <v>146</v>
      </c>
      <c r="AT167" s="222" t="s">
        <v>128</v>
      </c>
      <c r="AU167" s="222" t="s">
        <v>92</v>
      </c>
      <c r="AY167" s="17" t="s">
        <v>125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7" t="s">
        <v>90</v>
      </c>
      <c r="BK167" s="223">
        <f>ROUND(I167*H167,2)</f>
        <v>0</v>
      </c>
      <c r="BL167" s="17" t="s">
        <v>146</v>
      </c>
      <c r="BM167" s="222" t="s">
        <v>302</v>
      </c>
    </row>
    <row r="168" s="2" customFormat="1">
      <c r="A168" s="39"/>
      <c r="B168" s="40"/>
      <c r="C168" s="41"/>
      <c r="D168" s="235" t="s">
        <v>222</v>
      </c>
      <c r="E168" s="41"/>
      <c r="F168" s="236" t="s">
        <v>303</v>
      </c>
      <c r="G168" s="41"/>
      <c r="H168" s="41"/>
      <c r="I168" s="226"/>
      <c r="J168" s="41"/>
      <c r="K168" s="41"/>
      <c r="L168" s="45"/>
      <c r="M168" s="227"/>
      <c r="N168" s="22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7" t="s">
        <v>222</v>
      </c>
      <c r="AU168" s="17" t="s">
        <v>92</v>
      </c>
    </row>
    <row r="169" s="13" customFormat="1">
      <c r="A169" s="13"/>
      <c r="B169" s="237"/>
      <c r="C169" s="238"/>
      <c r="D169" s="224" t="s">
        <v>224</v>
      </c>
      <c r="E169" s="239" t="s">
        <v>44</v>
      </c>
      <c r="F169" s="240" t="s">
        <v>304</v>
      </c>
      <c r="G169" s="238"/>
      <c r="H169" s="241">
        <v>26.899000000000001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224</v>
      </c>
      <c r="AU169" s="247" t="s">
        <v>92</v>
      </c>
      <c r="AV169" s="13" t="s">
        <v>92</v>
      </c>
      <c r="AW169" s="13" t="s">
        <v>42</v>
      </c>
      <c r="AX169" s="13" t="s">
        <v>82</v>
      </c>
      <c r="AY169" s="247" t="s">
        <v>125</v>
      </c>
    </row>
    <row r="170" s="13" customFormat="1">
      <c r="A170" s="13"/>
      <c r="B170" s="237"/>
      <c r="C170" s="238"/>
      <c r="D170" s="224" t="s">
        <v>224</v>
      </c>
      <c r="E170" s="239" t="s">
        <v>44</v>
      </c>
      <c r="F170" s="240" t="s">
        <v>305</v>
      </c>
      <c r="G170" s="238"/>
      <c r="H170" s="241">
        <v>65.668000000000006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224</v>
      </c>
      <c r="AU170" s="247" t="s">
        <v>92</v>
      </c>
      <c r="AV170" s="13" t="s">
        <v>92</v>
      </c>
      <c r="AW170" s="13" t="s">
        <v>42</v>
      </c>
      <c r="AX170" s="13" t="s">
        <v>82</v>
      </c>
      <c r="AY170" s="247" t="s">
        <v>125</v>
      </c>
    </row>
    <row r="171" s="13" customFormat="1">
      <c r="A171" s="13"/>
      <c r="B171" s="237"/>
      <c r="C171" s="238"/>
      <c r="D171" s="224" t="s">
        <v>224</v>
      </c>
      <c r="E171" s="239" t="s">
        <v>44</v>
      </c>
      <c r="F171" s="240" t="s">
        <v>306</v>
      </c>
      <c r="G171" s="238"/>
      <c r="H171" s="241">
        <v>2.3650000000000002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224</v>
      </c>
      <c r="AU171" s="247" t="s">
        <v>92</v>
      </c>
      <c r="AV171" s="13" t="s">
        <v>92</v>
      </c>
      <c r="AW171" s="13" t="s">
        <v>42</v>
      </c>
      <c r="AX171" s="13" t="s">
        <v>82</v>
      </c>
      <c r="AY171" s="247" t="s">
        <v>125</v>
      </c>
    </row>
    <row r="172" s="14" customFormat="1">
      <c r="A172" s="14"/>
      <c r="B172" s="248"/>
      <c r="C172" s="249"/>
      <c r="D172" s="224" t="s">
        <v>224</v>
      </c>
      <c r="E172" s="250" t="s">
        <v>44</v>
      </c>
      <c r="F172" s="251" t="s">
        <v>227</v>
      </c>
      <c r="G172" s="249"/>
      <c r="H172" s="252">
        <v>94.932000000000002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224</v>
      </c>
      <c r="AU172" s="258" t="s">
        <v>92</v>
      </c>
      <c r="AV172" s="14" t="s">
        <v>146</v>
      </c>
      <c r="AW172" s="14" t="s">
        <v>42</v>
      </c>
      <c r="AX172" s="14" t="s">
        <v>90</v>
      </c>
      <c r="AY172" s="258" t="s">
        <v>125</v>
      </c>
    </row>
    <row r="173" s="2" customFormat="1" ht="33" customHeight="1">
      <c r="A173" s="39"/>
      <c r="B173" s="40"/>
      <c r="C173" s="210" t="s">
        <v>307</v>
      </c>
      <c r="D173" s="210" t="s">
        <v>128</v>
      </c>
      <c r="E173" s="211" t="s">
        <v>308</v>
      </c>
      <c r="F173" s="212" t="s">
        <v>309</v>
      </c>
      <c r="G173" s="213" t="s">
        <v>220</v>
      </c>
      <c r="H173" s="214">
        <v>31.978000000000002</v>
      </c>
      <c r="I173" s="215"/>
      <c r="J173" s="216">
        <f>ROUND(I173*H173,2)</f>
        <v>0</v>
      </c>
      <c r="K173" s="217"/>
      <c r="L173" s="45"/>
      <c r="M173" s="218" t="s">
        <v>44</v>
      </c>
      <c r="N173" s="219" t="s">
        <v>53</v>
      </c>
      <c r="O173" s="85"/>
      <c r="P173" s="220">
        <f>O173*H173</f>
        <v>0</v>
      </c>
      <c r="Q173" s="220">
        <v>0</v>
      </c>
      <c r="R173" s="220">
        <f>Q173*H173</f>
        <v>0</v>
      </c>
      <c r="S173" s="220">
        <v>2.4100000000000001</v>
      </c>
      <c r="T173" s="221">
        <f>S173*H173</f>
        <v>77.066980000000015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2" t="s">
        <v>146</v>
      </c>
      <c r="AT173" s="222" t="s">
        <v>128</v>
      </c>
      <c r="AU173" s="222" t="s">
        <v>92</v>
      </c>
      <c r="AY173" s="17" t="s">
        <v>125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7" t="s">
        <v>90</v>
      </c>
      <c r="BK173" s="223">
        <f>ROUND(I173*H173,2)</f>
        <v>0</v>
      </c>
      <c r="BL173" s="17" t="s">
        <v>146</v>
      </c>
      <c r="BM173" s="222" t="s">
        <v>310</v>
      </c>
    </row>
    <row r="174" s="2" customFormat="1">
      <c r="A174" s="39"/>
      <c r="B174" s="40"/>
      <c r="C174" s="41"/>
      <c r="D174" s="235" t="s">
        <v>222</v>
      </c>
      <c r="E174" s="41"/>
      <c r="F174" s="236" t="s">
        <v>311</v>
      </c>
      <c r="G174" s="41"/>
      <c r="H174" s="41"/>
      <c r="I174" s="226"/>
      <c r="J174" s="41"/>
      <c r="K174" s="41"/>
      <c r="L174" s="45"/>
      <c r="M174" s="227"/>
      <c r="N174" s="22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222</v>
      </c>
      <c r="AU174" s="17" t="s">
        <v>92</v>
      </c>
    </row>
    <row r="175" s="13" customFormat="1">
      <c r="A175" s="13"/>
      <c r="B175" s="237"/>
      <c r="C175" s="238"/>
      <c r="D175" s="224" t="s">
        <v>224</v>
      </c>
      <c r="E175" s="239" t="s">
        <v>44</v>
      </c>
      <c r="F175" s="240" t="s">
        <v>312</v>
      </c>
      <c r="G175" s="238"/>
      <c r="H175" s="241">
        <v>22.698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224</v>
      </c>
      <c r="AU175" s="247" t="s">
        <v>92</v>
      </c>
      <c r="AV175" s="13" t="s">
        <v>92</v>
      </c>
      <c r="AW175" s="13" t="s">
        <v>42</v>
      </c>
      <c r="AX175" s="13" t="s">
        <v>82</v>
      </c>
      <c r="AY175" s="247" t="s">
        <v>125</v>
      </c>
    </row>
    <row r="176" s="13" customFormat="1">
      <c r="A176" s="13"/>
      <c r="B176" s="237"/>
      <c r="C176" s="238"/>
      <c r="D176" s="224" t="s">
        <v>224</v>
      </c>
      <c r="E176" s="239" t="s">
        <v>44</v>
      </c>
      <c r="F176" s="240" t="s">
        <v>313</v>
      </c>
      <c r="G176" s="238"/>
      <c r="H176" s="241">
        <v>9.2799999999999994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224</v>
      </c>
      <c r="AU176" s="247" t="s">
        <v>92</v>
      </c>
      <c r="AV176" s="13" t="s">
        <v>92</v>
      </c>
      <c r="AW176" s="13" t="s">
        <v>42</v>
      </c>
      <c r="AX176" s="13" t="s">
        <v>82</v>
      </c>
      <c r="AY176" s="247" t="s">
        <v>125</v>
      </c>
    </row>
    <row r="177" s="14" customFormat="1">
      <c r="A177" s="14"/>
      <c r="B177" s="248"/>
      <c r="C177" s="249"/>
      <c r="D177" s="224" t="s">
        <v>224</v>
      </c>
      <c r="E177" s="250" t="s">
        <v>44</v>
      </c>
      <c r="F177" s="251" t="s">
        <v>227</v>
      </c>
      <c r="G177" s="249"/>
      <c r="H177" s="252">
        <v>31.978000000000002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224</v>
      </c>
      <c r="AU177" s="258" t="s">
        <v>92</v>
      </c>
      <c r="AV177" s="14" t="s">
        <v>146</v>
      </c>
      <c r="AW177" s="14" t="s">
        <v>42</v>
      </c>
      <c r="AX177" s="14" t="s">
        <v>90</v>
      </c>
      <c r="AY177" s="258" t="s">
        <v>125</v>
      </c>
    </row>
    <row r="178" s="2" customFormat="1" ht="33" customHeight="1">
      <c r="A178" s="39"/>
      <c r="B178" s="40"/>
      <c r="C178" s="210" t="s">
        <v>314</v>
      </c>
      <c r="D178" s="210" t="s">
        <v>128</v>
      </c>
      <c r="E178" s="211" t="s">
        <v>315</v>
      </c>
      <c r="F178" s="212" t="s">
        <v>316</v>
      </c>
      <c r="G178" s="213" t="s">
        <v>220</v>
      </c>
      <c r="H178" s="214">
        <v>85.323999999999998</v>
      </c>
      <c r="I178" s="215"/>
      <c r="J178" s="216">
        <f>ROUND(I178*H178,2)</f>
        <v>0</v>
      </c>
      <c r="K178" s="217"/>
      <c r="L178" s="45"/>
      <c r="M178" s="218" t="s">
        <v>44</v>
      </c>
      <c r="N178" s="219" t="s">
        <v>53</v>
      </c>
      <c r="O178" s="85"/>
      <c r="P178" s="220">
        <f>O178*H178</f>
        <v>0</v>
      </c>
      <c r="Q178" s="220">
        <v>0</v>
      </c>
      <c r="R178" s="220">
        <f>Q178*H178</f>
        <v>0</v>
      </c>
      <c r="S178" s="220">
        <v>2.2000000000000002</v>
      </c>
      <c r="T178" s="221">
        <f>S178*H178</f>
        <v>187.71280000000002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2" t="s">
        <v>146</v>
      </c>
      <c r="AT178" s="222" t="s">
        <v>128</v>
      </c>
      <c r="AU178" s="222" t="s">
        <v>92</v>
      </c>
      <c r="AY178" s="17" t="s">
        <v>125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7" t="s">
        <v>90</v>
      </c>
      <c r="BK178" s="223">
        <f>ROUND(I178*H178,2)</f>
        <v>0</v>
      </c>
      <c r="BL178" s="17" t="s">
        <v>146</v>
      </c>
      <c r="BM178" s="222" t="s">
        <v>317</v>
      </c>
    </row>
    <row r="179" s="2" customFormat="1">
      <c r="A179" s="39"/>
      <c r="B179" s="40"/>
      <c r="C179" s="41"/>
      <c r="D179" s="235" t="s">
        <v>222</v>
      </c>
      <c r="E179" s="41"/>
      <c r="F179" s="236" t="s">
        <v>318</v>
      </c>
      <c r="G179" s="41"/>
      <c r="H179" s="41"/>
      <c r="I179" s="226"/>
      <c r="J179" s="41"/>
      <c r="K179" s="41"/>
      <c r="L179" s="45"/>
      <c r="M179" s="227"/>
      <c r="N179" s="228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7" t="s">
        <v>222</v>
      </c>
      <c r="AU179" s="17" t="s">
        <v>92</v>
      </c>
    </row>
    <row r="180" s="13" customFormat="1">
      <c r="A180" s="13"/>
      <c r="B180" s="237"/>
      <c r="C180" s="238"/>
      <c r="D180" s="224" t="s">
        <v>224</v>
      </c>
      <c r="E180" s="239" t="s">
        <v>44</v>
      </c>
      <c r="F180" s="240" t="s">
        <v>319</v>
      </c>
      <c r="G180" s="238"/>
      <c r="H180" s="241">
        <v>20.010000000000002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224</v>
      </c>
      <c r="AU180" s="247" t="s">
        <v>92</v>
      </c>
      <c r="AV180" s="13" t="s">
        <v>92</v>
      </c>
      <c r="AW180" s="13" t="s">
        <v>42</v>
      </c>
      <c r="AX180" s="13" t="s">
        <v>82</v>
      </c>
      <c r="AY180" s="247" t="s">
        <v>125</v>
      </c>
    </row>
    <row r="181" s="13" customFormat="1">
      <c r="A181" s="13"/>
      <c r="B181" s="237"/>
      <c r="C181" s="238"/>
      <c r="D181" s="224" t="s">
        <v>224</v>
      </c>
      <c r="E181" s="239" t="s">
        <v>44</v>
      </c>
      <c r="F181" s="240" t="s">
        <v>320</v>
      </c>
      <c r="G181" s="238"/>
      <c r="H181" s="241">
        <v>41.174999999999997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224</v>
      </c>
      <c r="AU181" s="247" t="s">
        <v>92</v>
      </c>
      <c r="AV181" s="13" t="s">
        <v>92</v>
      </c>
      <c r="AW181" s="13" t="s">
        <v>42</v>
      </c>
      <c r="AX181" s="13" t="s">
        <v>82</v>
      </c>
      <c r="AY181" s="247" t="s">
        <v>125</v>
      </c>
    </row>
    <row r="182" s="13" customFormat="1">
      <c r="A182" s="13"/>
      <c r="B182" s="237"/>
      <c r="C182" s="238"/>
      <c r="D182" s="224" t="s">
        <v>224</v>
      </c>
      <c r="E182" s="239" t="s">
        <v>44</v>
      </c>
      <c r="F182" s="240" t="s">
        <v>321</v>
      </c>
      <c r="G182" s="238"/>
      <c r="H182" s="241">
        <v>4.9320000000000004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224</v>
      </c>
      <c r="AU182" s="247" t="s">
        <v>92</v>
      </c>
      <c r="AV182" s="13" t="s">
        <v>92</v>
      </c>
      <c r="AW182" s="13" t="s">
        <v>42</v>
      </c>
      <c r="AX182" s="13" t="s">
        <v>82</v>
      </c>
      <c r="AY182" s="247" t="s">
        <v>125</v>
      </c>
    </row>
    <row r="183" s="13" customFormat="1">
      <c r="A183" s="13"/>
      <c r="B183" s="237"/>
      <c r="C183" s="238"/>
      <c r="D183" s="224" t="s">
        <v>224</v>
      </c>
      <c r="E183" s="239" t="s">
        <v>44</v>
      </c>
      <c r="F183" s="240" t="s">
        <v>322</v>
      </c>
      <c r="G183" s="238"/>
      <c r="H183" s="241">
        <v>12.904999999999999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224</v>
      </c>
      <c r="AU183" s="247" t="s">
        <v>92</v>
      </c>
      <c r="AV183" s="13" t="s">
        <v>92</v>
      </c>
      <c r="AW183" s="13" t="s">
        <v>42</v>
      </c>
      <c r="AX183" s="13" t="s">
        <v>82</v>
      </c>
      <c r="AY183" s="247" t="s">
        <v>125</v>
      </c>
    </row>
    <row r="184" s="13" customFormat="1">
      <c r="A184" s="13"/>
      <c r="B184" s="237"/>
      <c r="C184" s="238"/>
      <c r="D184" s="224" t="s">
        <v>224</v>
      </c>
      <c r="E184" s="239" t="s">
        <v>44</v>
      </c>
      <c r="F184" s="240" t="s">
        <v>323</v>
      </c>
      <c r="G184" s="238"/>
      <c r="H184" s="241">
        <v>3.2709999999999999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224</v>
      </c>
      <c r="AU184" s="247" t="s">
        <v>92</v>
      </c>
      <c r="AV184" s="13" t="s">
        <v>92</v>
      </c>
      <c r="AW184" s="13" t="s">
        <v>42</v>
      </c>
      <c r="AX184" s="13" t="s">
        <v>82</v>
      </c>
      <c r="AY184" s="247" t="s">
        <v>125</v>
      </c>
    </row>
    <row r="185" s="13" customFormat="1">
      <c r="A185" s="13"/>
      <c r="B185" s="237"/>
      <c r="C185" s="238"/>
      <c r="D185" s="224" t="s">
        <v>224</v>
      </c>
      <c r="E185" s="239" t="s">
        <v>44</v>
      </c>
      <c r="F185" s="240" t="s">
        <v>324</v>
      </c>
      <c r="G185" s="238"/>
      <c r="H185" s="241">
        <v>3.0310000000000001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224</v>
      </c>
      <c r="AU185" s="247" t="s">
        <v>92</v>
      </c>
      <c r="AV185" s="13" t="s">
        <v>92</v>
      </c>
      <c r="AW185" s="13" t="s">
        <v>42</v>
      </c>
      <c r="AX185" s="13" t="s">
        <v>82</v>
      </c>
      <c r="AY185" s="247" t="s">
        <v>125</v>
      </c>
    </row>
    <row r="186" s="14" customFormat="1">
      <c r="A186" s="14"/>
      <c r="B186" s="248"/>
      <c r="C186" s="249"/>
      <c r="D186" s="224" t="s">
        <v>224</v>
      </c>
      <c r="E186" s="250" t="s">
        <v>44</v>
      </c>
      <c r="F186" s="251" t="s">
        <v>227</v>
      </c>
      <c r="G186" s="249"/>
      <c r="H186" s="252">
        <v>85.323999999999998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224</v>
      </c>
      <c r="AU186" s="258" t="s">
        <v>92</v>
      </c>
      <c r="AV186" s="14" t="s">
        <v>146</v>
      </c>
      <c r="AW186" s="14" t="s">
        <v>42</v>
      </c>
      <c r="AX186" s="14" t="s">
        <v>90</v>
      </c>
      <c r="AY186" s="258" t="s">
        <v>125</v>
      </c>
    </row>
    <row r="187" s="12" customFormat="1" ht="22.8" customHeight="1">
      <c r="A187" s="12"/>
      <c r="B187" s="194"/>
      <c r="C187" s="195"/>
      <c r="D187" s="196" t="s">
        <v>81</v>
      </c>
      <c r="E187" s="208" t="s">
        <v>325</v>
      </c>
      <c r="F187" s="208" t="s">
        <v>326</v>
      </c>
      <c r="G187" s="195"/>
      <c r="H187" s="195"/>
      <c r="I187" s="198"/>
      <c r="J187" s="209">
        <f>BK187</f>
        <v>0</v>
      </c>
      <c r="K187" s="195"/>
      <c r="L187" s="200"/>
      <c r="M187" s="201"/>
      <c r="N187" s="202"/>
      <c r="O187" s="202"/>
      <c r="P187" s="203">
        <f>SUM(P188:P222)</f>
        <v>0</v>
      </c>
      <c r="Q187" s="202"/>
      <c r="R187" s="203">
        <f>SUM(R188:R222)</f>
        <v>0.012</v>
      </c>
      <c r="S187" s="202"/>
      <c r="T187" s="204">
        <f>SUM(T188:T222)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5" t="s">
        <v>90</v>
      </c>
      <c r="AT187" s="206" t="s">
        <v>81</v>
      </c>
      <c r="AU187" s="206" t="s">
        <v>90</v>
      </c>
      <c r="AY187" s="205" t="s">
        <v>125</v>
      </c>
      <c r="BK187" s="207">
        <f>SUM(BK188:BK222)</f>
        <v>0</v>
      </c>
    </row>
    <row r="188" s="2" customFormat="1" ht="21.75" customHeight="1">
      <c r="A188" s="39"/>
      <c r="B188" s="40"/>
      <c r="C188" s="210" t="s">
        <v>327</v>
      </c>
      <c r="D188" s="210" t="s">
        <v>128</v>
      </c>
      <c r="E188" s="211" t="s">
        <v>328</v>
      </c>
      <c r="F188" s="212" t="s">
        <v>329</v>
      </c>
      <c r="G188" s="213" t="s">
        <v>234</v>
      </c>
      <c r="H188" s="214">
        <v>453.18700000000001</v>
      </c>
      <c r="I188" s="215"/>
      <c r="J188" s="216">
        <f>ROUND(I188*H188,2)</f>
        <v>0</v>
      </c>
      <c r="K188" s="217"/>
      <c r="L188" s="45"/>
      <c r="M188" s="218" t="s">
        <v>44</v>
      </c>
      <c r="N188" s="219" t="s">
        <v>53</v>
      </c>
      <c r="O188" s="85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2" t="s">
        <v>146</v>
      </c>
      <c r="AT188" s="222" t="s">
        <v>128</v>
      </c>
      <c r="AU188" s="222" t="s">
        <v>92</v>
      </c>
      <c r="AY188" s="17" t="s">
        <v>125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7" t="s">
        <v>90</v>
      </c>
      <c r="BK188" s="223">
        <f>ROUND(I188*H188,2)</f>
        <v>0</v>
      </c>
      <c r="BL188" s="17" t="s">
        <v>146</v>
      </c>
      <c r="BM188" s="222" t="s">
        <v>330</v>
      </c>
    </row>
    <row r="189" s="2" customFormat="1">
      <c r="A189" s="39"/>
      <c r="B189" s="40"/>
      <c r="C189" s="41"/>
      <c r="D189" s="235" t="s">
        <v>222</v>
      </c>
      <c r="E189" s="41"/>
      <c r="F189" s="236" t="s">
        <v>331</v>
      </c>
      <c r="G189" s="41"/>
      <c r="H189" s="41"/>
      <c r="I189" s="226"/>
      <c r="J189" s="41"/>
      <c r="K189" s="41"/>
      <c r="L189" s="45"/>
      <c r="M189" s="227"/>
      <c r="N189" s="22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7" t="s">
        <v>222</v>
      </c>
      <c r="AU189" s="17" t="s">
        <v>92</v>
      </c>
    </row>
    <row r="190" s="2" customFormat="1" ht="33" customHeight="1">
      <c r="A190" s="39"/>
      <c r="B190" s="40"/>
      <c r="C190" s="210" t="s">
        <v>332</v>
      </c>
      <c r="D190" s="210" t="s">
        <v>128</v>
      </c>
      <c r="E190" s="211" t="s">
        <v>333</v>
      </c>
      <c r="F190" s="212" t="s">
        <v>334</v>
      </c>
      <c r="G190" s="213" t="s">
        <v>234</v>
      </c>
      <c r="H190" s="214">
        <v>1.6000000000000001</v>
      </c>
      <c r="I190" s="215"/>
      <c r="J190" s="216">
        <f>ROUND(I190*H190,2)</f>
        <v>0</v>
      </c>
      <c r="K190" s="217"/>
      <c r="L190" s="45"/>
      <c r="M190" s="218" t="s">
        <v>44</v>
      </c>
      <c r="N190" s="219" t="s">
        <v>53</v>
      </c>
      <c r="O190" s="85"/>
      <c r="P190" s="220">
        <f>O190*H190</f>
        <v>0</v>
      </c>
      <c r="Q190" s="220">
        <v>0.0074999999999999997</v>
      </c>
      <c r="R190" s="220">
        <f>Q190*H190</f>
        <v>0.012</v>
      </c>
      <c r="S190" s="220">
        <v>0</v>
      </c>
      <c r="T190" s="22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2" t="s">
        <v>146</v>
      </c>
      <c r="AT190" s="222" t="s">
        <v>128</v>
      </c>
      <c r="AU190" s="222" t="s">
        <v>92</v>
      </c>
      <c r="AY190" s="17" t="s">
        <v>125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7" t="s">
        <v>90</v>
      </c>
      <c r="BK190" s="223">
        <f>ROUND(I190*H190,2)</f>
        <v>0</v>
      </c>
      <c r="BL190" s="17" t="s">
        <v>146</v>
      </c>
      <c r="BM190" s="222" t="s">
        <v>335</v>
      </c>
    </row>
    <row r="191" s="2" customFormat="1">
      <c r="A191" s="39"/>
      <c r="B191" s="40"/>
      <c r="C191" s="41"/>
      <c r="D191" s="235" t="s">
        <v>222</v>
      </c>
      <c r="E191" s="41"/>
      <c r="F191" s="236" t="s">
        <v>336</v>
      </c>
      <c r="G191" s="41"/>
      <c r="H191" s="41"/>
      <c r="I191" s="226"/>
      <c r="J191" s="41"/>
      <c r="K191" s="41"/>
      <c r="L191" s="45"/>
      <c r="M191" s="227"/>
      <c r="N191" s="22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7" t="s">
        <v>222</v>
      </c>
      <c r="AU191" s="17" t="s">
        <v>92</v>
      </c>
    </row>
    <row r="192" s="2" customFormat="1" ht="37.8" customHeight="1">
      <c r="A192" s="39"/>
      <c r="B192" s="40"/>
      <c r="C192" s="210" t="s">
        <v>337</v>
      </c>
      <c r="D192" s="210" t="s">
        <v>128</v>
      </c>
      <c r="E192" s="211" t="s">
        <v>338</v>
      </c>
      <c r="F192" s="212" t="s">
        <v>339</v>
      </c>
      <c r="G192" s="213" t="s">
        <v>234</v>
      </c>
      <c r="H192" s="214">
        <v>453.18700000000001</v>
      </c>
      <c r="I192" s="215"/>
      <c r="J192" s="216">
        <f>ROUND(I192*H192,2)</f>
        <v>0</v>
      </c>
      <c r="K192" s="217"/>
      <c r="L192" s="45"/>
      <c r="M192" s="218" t="s">
        <v>44</v>
      </c>
      <c r="N192" s="219" t="s">
        <v>53</v>
      </c>
      <c r="O192" s="85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2" t="s">
        <v>146</v>
      </c>
      <c r="AT192" s="222" t="s">
        <v>128</v>
      </c>
      <c r="AU192" s="222" t="s">
        <v>92</v>
      </c>
      <c r="AY192" s="17" t="s">
        <v>125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7" t="s">
        <v>90</v>
      </c>
      <c r="BK192" s="223">
        <f>ROUND(I192*H192,2)</f>
        <v>0</v>
      </c>
      <c r="BL192" s="17" t="s">
        <v>146</v>
      </c>
      <c r="BM192" s="222" t="s">
        <v>340</v>
      </c>
    </row>
    <row r="193" s="2" customFormat="1">
      <c r="A193" s="39"/>
      <c r="B193" s="40"/>
      <c r="C193" s="41"/>
      <c r="D193" s="235" t="s">
        <v>222</v>
      </c>
      <c r="E193" s="41"/>
      <c r="F193" s="236" t="s">
        <v>341</v>
      </c>
      <c r="G193" s="41"/>
      <c r="H193" s="41"/>
      <c r="I193" s="226"/>
      <c r="J193" s="41"/>
      <c r="K193" s="41"/>
      <c r="L193" s="45"/>
      <c r="M193" s="227"/>
      <c r="N193" s="228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7" t="s">
        <v>222</v>
      </c>
      <c r="AU193" s="17" t="s">
        <v>92</v>
      </c>
    </row>
    <row r="194" s="2" customFormat="1" ht="33" customHeight="1">
      <c r="A194" s="39"/>
      <c r="B194" s="40"/>
      <c r="C194" s="210" t="s">
        <v>7</v>
      </c>
      <c r="D194" s="210" t="s">
        <v>128</v>
      </c>
      <c r="E194" s="211" t="s">
        <v>342</v>
      </c>
      <c r="F194" s="212" t="s">
        <v>343</v>
      </c>
      <c r="G194" s="213" t="s">
        <v>234</v>
      </c>
      <c r="H194" s="214">
        <v>453.18700000000001</v>
      </c>
      <c r="I194" s="215"/>
      <c r="J194" s="216">
        <f>ROUND(I194*H194,2)</f>
        <v>0</v>
      </c>
      <c r="K194" s="217"/>
      <c r="L194" s="45"/>
      <c r="M194" s="218" t="s">
        <v>44</v>
      </c>
      <c r="N194" s="219" t="s">
        <v>53</v>
      </c>
      <c r="O194" s="85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2" t="s">
        <v>146</v>
      </c>
      <c r="AT194" s="222" t="s">
        <v>128</v>
      </c>
      <c r="AU194" s="222" t="s">
        <v>92</v>
      </c>
      <c r="AY194" s="17" t="s">
        <v>125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7" t="s">
        <v>90</v>
      </c>
      <c r="BK194" s="223">
        <f>ROUND(I194*H194,2)</f>
        <v>0</v>
      </c>
      <c r="BL194" s="17" t="s">
        <v>146</v>
      </c>
      <c r="BM194" s="222" t="s">
        <v>344</v>
      </c>
    </row>
    <row r="195" s="2" customFormat="1">
      <c r="A195" s="39"/>
      <c r="B195" s="40"/>
      <c r="C195" s="41"/>
      <c r="D195" s="235" t="s">
        <v>222</v>
      </c>
      <c r="E195" s="41"/>
      <c r="F195" s="236" t="s">
        <v>345</v>
      </c>
      <c r="G195" s="41"/>
      <c r="H195" s="41"/>
      <c r="I195" s="226"/>
      <c r="J195" s="41"/>
      <c r="K195" s="41"/>
      <c r="L195" s="45"/>
      <c r="M195" s="227"/>
      <c r="N195" s="22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7" t="s">
        <v>222</v>
      </c>
      <c r="AU195" s="17" t="s">
        <v>92</v>
      </c>
    </row>
    <row r="196" s="2" customFormat="1" ht="44.25" customHeight="1">
      <c r="A196" s="39"/>
      <c r="B196" s="40"/>
      <c r="C196" s="210" t="s">
        <v>346</v>
      </c>
      <c r="D196" s="210" t="s">
        <v>128</v>
      </c>
      <c r="E196" s="211" t="s">
        <v>347</v>
      </c>
      <c r="F196" s="212" t="s">
        <v>348</v>
      </c>
      <c r="G196" s="213" t="s">
        <v>234</v>
      </c>
      <c r="H196" s="214">
        <v>6344.6180000000004</v>
      </c>
      <c r="I196" s="215"/>
      <c r="J196" s="216">
        <f>ROUND(I196*H196,2)</f>
        <v>0</v>
      </c>
      <c r="K196" s="217"/>
      <c r="L196" s="45"/>
      <c r="M196" s="218" t="s">
        <v>44</v>
      </c>
      <c r="N196" s="219" t="s">
        <v>53</v>
      </c>
      <c r="O196" s="85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2" t="s">
        <v>146</v>
      </c>
      <c r="AT196" s="222" t="s">
        <v>128</v>
      </c>
      <c r="AU196" s="222" t="s">
        <v>92</v>
      </c>
      <c r="AY196" s="17" t="s">
        <v>125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7" t="s">
        <v>90</v>
      </c>
      <c r="BK196" s="223">
        <f>ROUND(I196*H196,2)</f>
        <v>0</v>
      </c>
      <c r="BL196" s="17" t="s">
        <v>146</v>
      </c>
      <c r="BM196" s="222" t="s">
        <v>349</v>
      </c>
    </row>
    <row r="197" s="2" customFormat="1">
      <c r="A197" s="39"/>
      <c r="B197" s="40"/>
      <c r="C197" s="41"/>
      <c r="D197" s="235" t="s">
        <v>222</v>
      </c>
      <c r="E197" s="41"/>
      <c r="F197" s="236" t="s">
        <v>350</v>
      </c>
      <c r="G197" s="41"/>
      <c r="H197" s="41"/>
      <c r="I197" s="226"/>
      <c r="J197" s="41"/>
      <c r="K197" s="41"/>
      <c r="L197" s="45"/>
      <c r="M197" s="227"/>
      <c r="N197" s="22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222</v>
      </c>
      <c r="AU197" s="17" t="s">
        <v>92</v>
      </c>
    </row>
    <row r="198" s="13" customFormat="1">
      <c r="A198" s="13"/>
      <c r="B198" s="237"/>
      <c r="C198" s="238"/>
      <c r="D198" s="224" t="s">
        <v>224</v>
      </c>
      <c r="E198" s="238"/>
      <c r="F198" s="240" t="s">
        <v>351</v>
      </c>
      <c r="G198" s="238"/>
      <c r="H198" s="241">
        <v>6344.6180000000004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224</v>
      </c>
      <c r="AU198" s="247" t="s">
        <v>92</v>
      </c>
      <c r="AV198" s="13" t="s">
        <v>92</v>
      </c>
      <c r="AW198" s="13" t="s">
        <v>4</v>
      </c>
      <c r="AX198" s="13" t="s">
        <v>90</v>
      </c>
      <c r="AY198" s="247" t="s">
        <v>125</v>
      </c>
    </row>
    <row r="199" s="2" customFormat="1" ht="44.25" customHeight="1">
      <c r="A199" s="39"/>
      <c r="B199" s="40"/>
      <c r="C199" s="210" t="s">
        <v>352</v>
      </c>
      <c r="D199" s="210" t="s">
        <v>128</v>
      </c>
      <c r="E199" s="211" t="s">
        <v>353</v>
      </c>
      <c r="F199" s="212" t="s">
        <v>354</v>
      </c>
      <c r="G199" s="213" t="s">
        <v>234</v>
      </c>
      <c r="H199" s="214">
        <v>190.339</v>
      </c>
      <c r="I199" s="215"/>
      <c r="J199" s="216">
        <f>ROUND(I199*H199,2)</f>
        <v>0</v>
      </c>
      <c r="K199" s="217"/>
      <c r="L199" s="45"/>
      <c r="M199" s="218" t="s">
        <v>44</v>
      </c>
      <c r="N199" s="219" t="s">
        <v>53</v>
      </c>
      <c r="O199" s="85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2" t="s">
        <v>146</v>
      </c>
      <c r="AT199" s="222" t="s">
        <v>128</v>
      </c>
      <c r="AU199" s="222" t="s">
        <v>92</v>
      </c>
      <c r="AY199" s="17" t="s">
        <v>125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90</v>
      </c>
      <c r="BK199" s="223">
        <f>ROUND(I199*H199,2)</f>
        <v>0</v>
      </c>
      <c r="BL199" s="17" t="s">
        <v>146</v>
      </c>
      <c r="BM199" s="222" t="s">
        <v>355</v>
      </c>
    </row>
    <row r="200" s="2" customFormat="1">
      <c r="A200" s="39"/>
      <c r="B200" s="40"/>
      <c r="C200" s="41"/>
      <c r="D200" s="235" t="s">
        <v>222</v>
      </c>
      <c r="E200" s="41"/>
      <c r="F200" s="236" t="s">
        <v>356</v>
      </c>
      <c r="G200" s="41"/>
      <c r="H200" s="41"/>
      <c r="I200" s="226"/>
      <c r="J200" s="41"/>
      <c r="K200" s="41"/>
      <c r="L200" s="45"/>
      <c r="M200" s="227"/>
      <c r="N200" s="22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7" t="s">
        <v>222</v>
      </c>
      <c r="AU200" s="17" t="s">
        <v>92</v>
      </c>
    </row>
    <row r="201" s="13" customFormat="1">
      <c r="A201" s="13"/>
      <c r="B201" s="237"/>
      <c r="C201" s="238"/>
      <c r="D201" s="224" t="s">
        <v>224</v>
      </c>
      <c r="E201" s="238"/>
      <c r="F201" s="240" t="s">
        <v>357</v>
      </c>
      <c r="G201" s="238"/>
      <c r="H201" s="241">
        <v>190.339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224</v>
      </c>
      <c r="AU201" s="247" t="s">
        <v>92</v>
      </c>
      <c r="AV201" s="13" t="s">
        <v>92</v>
      </c>
      <c r="AW201" s="13" t="s">
        <v>4</v>
      </c>
      <c r="AX201" s="13" t="s">
        <v>90</v>
      </c>
      <c r="AY201" s="247" t="s">
        <v>125</v>
      </c>
    </row>
    <row r="202" s="2" customFormat="1" ht="44.25" customHeight="1">
      <c r="A202" s="39"/>
      <c r="B202" s="40"/>
      <c r="C202" s="210" t="s">
        <v>358</v>
      </c>
      <c r="D202" s="210" t="s">
        <v>128</v>
      </c>
      <c r="E202" s="211" t="s">
        <v>359</v>
      </c>
      <c r="F202" s="212" t="s">
        <v>360</v>
      </c>
      <c r="G202" s="213" t="s">
        <v>234</v>
      </c>
      <c r="H202" s="214">
        <v>72.510000000000005</v>
      </c>
      <c r="I202" s="215"/>
      <c r="J202" s="216">
        <f>ROUND(I202*H202,2)</f>
        <v>0</v>
      </c>
      <c r="K202" s="217"/>
      <c r="L202" s="45"/>
      <c r="M202" s="218" t="s">
        <v>44</v>
      </c>
      <c r="N202" s="219" t="s">
        <v>53</v>
      </c>
      <c r="O202" s="85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2" t="s">
        <v>146</v>
      </c>
      <c r="AT202" s="222" t="s">
        <v>128</v>
      </c>
      <c r="AU202" s="222" t="s">
        <v>92</v>
      </c>
      <c r="AY202" s="17" t="s">
        <v>125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7" t="s">
        <v>90</v>
      </c>
      <c r="BK202" s="223">
        <f>ROUND(I202*H202,2)</f>
        <v>0</v>
      </c>
      <c r="BL202" s="17" t="s">
        <v>146</v>
      </c>
      <c r="BM202" s="222" t="s">
        <v>361</v>
      </c>
    </row>
    <row r="203" s="2" customFormat="1">
      <c r="A203" s="39"/>
      <c r="B203" s="40"/>
      <c r="C203" s="41"/>
      <c r="D203" s="235" t="s">
        <v>222</v>
      </c>
      <c r="E203" s="41"/>
      <c r="F203" s="236" t="s">
        <v>362</v>
      </c>
      <c r="G203" s="41"/>
      <c r="H203" s="41"/>
      <c r="I203" s="226"/>
      <c r="J203" s="41"/>
      <c r="K203" s="41"/>
      <c r="L203" s="45"/>
      <c r="M203" s="227"/>
      <c r="N203" s="228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7" t="s">
        <v>222</v>
      </c>
      <c r="AU203" s="17" t="s">
        <v>92</v>
      </c>
    </row>
    <row r="204" s="13" customFormat="1">
      <c r="A204" s="13"/>
      <c r="B204" s="237"/>
      <c r="C204" s="238"/>
      <c r="D204" s="224" t="s">
        <v>224</v>
      </c>
      <c r="E204" s="238"/>
      <c r="F204" s="240" t="s">
        <v>363</v>
      </c>
      <c r="G204" s="238"/>
      <c r="H204" s="241">
        <v>72.510000000000005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224</v>
      </c>
      <c r="AU204" s="247" t="s">
        <v>92</v>
      </c>
      <c r="AV204" s="13" t="s">
        <v>92</v>
      </c>
      <c r="AW204" s="13" t="s">
        <v>4</v>
      </c>
      <c r="AX204" s="13" t="s">
        <v>90</v>
      </c>
      <c r="AY204" s="247" t="s">
        <v>125</v>
      </c>
    </row>
    <row r="205" s="2" customFormat="1" ht="55.5" customHeight="1">
      <c r="A205" s="39"/>
      <c r="B205" s="40"/>
      <c r="C205" s="210" t="s">
        <v>364</v>
      </c>
      <c r="D205" s="210" t="s">
        <v>128</v>
      </c>
      <c r="E205" s="211" t="s">
        <v>365</v>
      </c>
      <c r="F205" s="212" t="s">
        <v>366</v>
      </c>
      <c r="G205" s="213" t="s">
        <v>234</v>
      </c>
      <c r="H205" s="214">
        <v>172.21100000000001</v>
      </c>
      <c r="I205" s="215"/>
      <c r="J205" s="216">
        <f>ROUND(I205*H205,2)</f>
        <v>0</v>
      </c>
      <c r="K205" s="217"/>
      <c r="L205" s="45"/>
      <c r="M205" s="218" t="s">
        <v>44</v>
      </c>
      <c r="N205" s="219" t="s">
        <v>53</v>
      </c>
      <c r="O205" s="85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2" t="s">
        <v>146</v>
      </c>
      <c r="AT205" s="222" t="s">
        <v>128</v>
      </c>
      <c r="AU205" s="222" t="s">
        <v>92</v>
      </c>
      <c r="AY205" s="17" t="s">
        <v>125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7" t="s">
        <v>90</v>
      </c>
      <c r="BK205" s="223">
        <f>ROUND(I205*H205,2)</f>
        <v>0</v>
      </c>
      <c r="BL205" s="17" t="s">
        <v>146</v>
      </c>
      <c r="BM205" s="222" t="s">
        <v>367</v>
      </c>
    </row>
    <row r="206" s="2" customFormat="1">
      <c r="A206" s="39"/>
      <c r="B206" s="40"/>
      <c r="C206" s="41"/>
      <c r="D206" s="235" t="s">
        <v>222</v>
      </c>
      <c r="E206" s="41"/>
      <c r="F206" s="236" t="s">
        <v>368</v>
      </c>
      <c r="G206" s="41"/>
      <c r="H206" s="41"/>
      <c r="I206" s="226"/>
      <c r="J206" s="41"/>
      <c r="K206" s="41"/>
      <c r="L206" s="45"/>
      <c r="M206" s="227"/>
      <c r="N206" s="228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7" t="s">
        <v>222</v>
      </c>
      <c r="AU206" s="17" t="s">
        <v>92</v>
      </c>
    </row>
    <row r="207" s="13" customFormat="1">
      <c r="A207" s="13"/>
      <c r="B207" s="237"/>
      <c r="C207" s="238"/>
      <c r="D207" s="224" t="s">
        <v>224</v>
      </c>
      <c r="E207" s="238"/>
      <c r="F207" s="240" t="s">
        <v>369</v>
      </c>
      <c r="G207" s="238"/>
      <c r="H207" s="241">
        <v>172.21100000000001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224</v>
      </c>
      <c r="AU207" s="247" t="s">
        <v>92</v>
      </c>
      <c r="AV207" s="13" t="s">
        <v>92</v>
      </c>
      <c r="AW207" s="13" t="s">
        <v>4</v>
      </c>
      <c r="AX207" s="13" t="s">
        <v>90</v>
      </c>
      <c r="AY207" s="247" t="s">
        <v>125</v>
      </c>
    </row>
    <row r="208" s="2" customFormat="1" ht="44.25" customHeight="1">
      <c r="A208" s="39"/>
      <c r="B208" s="40"/>
      <c r="C208" s="210" t="s">
        <v>370</v>
      </c>
      <c r="D208" s="210" t="s">
        <v>128</v>
      </c>
      <c r="E208" s="211" t="s">
        <v>371</v>
      </c>
      <c r="F208" s="212" t="s">
        <v>372</v>
      </c>
      <c r="G208" s="213" t="s">
        <v>234</v>
      </c>
      <c r="H208" s="214">
        <v>18.126999999999999</v>
      </c>
      <c r="I208" s="215"/>
      <c r="J208" s="216">
        <f>ROUND(I208*H208,2)</f>
        <v>0</v>
      </c>
      <c r="K208" s="217"/>
      <c r="L208" s="45"/>
      <c r="M208" s="218" t="s">
        <v>44</v>
      </c>
      <c r="N208" s="219" t="s">
        <v>53</v>
      </c>
      <c r="O208" s="85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2" t="s">
        <v>146</v>
      </c>
      <c r="AT208" s="222" t="s">
        <v>128</v>
      </c>
      <c r="AU208" s="222" t="s">
        <v>92</v>
      </c>
      <c r="AY208" s="17" t="s">
        <v>125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7" t="s">
        <v>90</v>
      </c>
      <c r="BK208" s="223">
        <f>ROUND(I208*H208,2)</f>
        <v>0</v>
      </c>
      <c r="BL208" s="17" t="s">
        <v>146</v>
      </c>
      <c r="BM208" s="222" t="s">
        <v>373</v>
      </c>
    </row>
    <row r="209" s="2" customFormat="1">
      <c r="A209" s="39"/>
      <c r="B209" s="40"/>
      <c r="C209" s="41"/>
      <c r="D209" s="235" t="s">
        <v>222</v>
      </c>
      <c r="E209" s="41"/>
      <c r="F209" s="236" t="s">
        <v>374</v>
      </c>
      <c r="G209" s="41"/>
      <c r="H209" s="41"/>
      <c r="I209" s="226"/>
      <c r="J209" s="41"/>
      <c r="K209" s="41"/>
      <c r="L209" s="45"/>
      <c r="M209" s="227"/>
      <c r="N209" s="228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7" t="s">
        <v>222</v>
      </c>
      <c r="AU209" s="17" t="s">
        <v>92</v>
      </c>
    </row>
    <row r="210" s="13" customFormat="1">
      <c r="A210" s="13"/>
      <c r="B210" s="237"/>
      <c r="C210" s="238"/>
      <c r="D210" s="224" t="s">
        <v>224</v>
      </c>
      <c r="E210" s="238"/>
      <c r="F210" s="240" t="s">
        <v>375</v>
      </c>
      <c r="G210" s="238"/>
      <c r="H210" s="241">
        <v>18.126999999999999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224</v>
      </c>
      <c r="AU210" s="247" t="s">
        <v>92</v>
      </c>
      <c r="AV210" s="13" t="s">
        <v>92</v>
      </c>
      <c r="AW210" s="13" t="s">
        <v>4</v>
      </c>
      <c r="AX210" s="13" t="s">
        <v>90</v>
      </c>
      <c r="AY210" s="247" t="s">
        <v>125</v>
      </c>
    </row>
    <row r="211" s="2" customFormat="1" ht="37.8" customHeight="1">
      <c r="A211" s="39"/>
      <c r="B211" s="40"/>
      <c r="C211" s="210" t="s">
        <v>376</v>
      </c>
      <c r="D211" s="210" t="s">
        <v>128</v>
      </c>
      <c r="E211" s="211" t="s">
        <v>377</v>
      </c>
      <c r="F211" s="212" t="s">
        <v>378</v>
      </c>
      <c r="G211" s="213" t="s">
        <v>234</v>
      </c>
      <c r="H211" s="214">
        <v>0.5</v>
      </c>
      <c r="I211" s="215"/>
      <c r="J211" s="216">
        <f>ROUND(I211*H211,2)</f>
        <v>0</v>
      </c>
      <c r="K211" s="217"/>
      <c r="L211" s="45"/>
      <c r="M211" s="218" t="s">
        <v>44</v>
      </c>
      <c r="N211" s="219" t="s">
        <v>53</v>
      </c>
      <c r="O211" s="85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2" t="s">
        <v>146</v>
      </c>
      <c r="AT211" s="222" t="s">
        <v>128</v>
      </c>
      <c r="AU211" s="222" t="s">
        <v>92</v>
      </c>
      <c r="AY211" s="17" t="s">
        <v>125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7" t="s">
        <v>90</v>
      </c>
      <c r="BK211" s="223">
        <f>ROUND(I211*H211,2)</f>
        <v>0</v>
      </c>
      <c r="BL211" s="17" t="s">
        <v>146</v>
      </c>
      <c r="BM211" s="222" t="s">
        <v>379</v>
      </c>
    </row>
    <row r="212" s="2" customFormat="1">
      <c r="A212" s="39"/>
      <c r="B212" s="40"/>
      <c r="C212" s="41"/>
      <c r="D212" s="235" t="s">
        <v>222</v>
      </c>
      <c r="E212" s="41"/>
      <c r="F212" s="236" t="s">
        <v>380</v>
      </c>
      <c r="G212" s="41"/>
      <c r="H212" s="41"/>
      <c r="I212" s="226"/>
      <c r="J212" s="41"/>
      <c r="K212" s="41"/>
      <c r="L212" s="45"/>
      <c r="M212" s="227"/>
      <c r="N212" s="22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7" t="s">
        <v>222</v>
      </c>
      <c r="AU212" s="17" t="s">
        <v>92</v>
      </c>
    </row>
    <row r="213" s="2" customFormat="1" ht="44.25" customHeight="1">
      <c r="A213" s="39"/>
      <c r="B213" s="40"/>
      <c r="C213" s="210" t="s">
        <v>381</v>
      </c>
      <c r="D213" s="210" t="s">
        <v>128</v>
      </c>
      <c r="E213" s="211" t="s">
        <v>382</v>
      </c>
      <c r="F213" s="212" t="s">
        <v>383</v>
      </c>
      <c r="G213" s="213" t="s">
        <v>234</v>
      </c>
      <c r="H213" s="214">
        <v>1.8</v>
      </c>
      <c r="I213" s="215"/>
      <c r="J213" s="216">
        <f>ROUND(I213*H213,2)</f>
        <v>0</v>
      </c>
      <c r="K213" s="217"/>
      <c r="L213" s="45"/>
      <c r="M213" s="218" t="s">
        <v>44</v>
      </c>
      <c r="N213" s="219" t="s">
        <v>53</v>
      </c>
      <c r="O213" s="85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2" t="s">
        <v>146</v>
      </c>
      <c r="AT213" s="222" t="s">
        <v>128</v>
      </c>
      <c r="AU213" s="222" t="s">
        <v>92</v>
      </c>
      <c r="AY213" s="17" t="s">
        <v>125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7" t="s">
        <v>90</v>
      </c>
      <c r="BK213" s="223">
        <f>ROUND(I213*H213,2)</f>
        <v>0</v>
      </c>
      <c r="BL213" s="17" t="s">
        <v>146</v>
      </c>
      <c r="BM213" s="222" t="s">
        <v>384</v>
      </c>
    </row>
    <row r="214" s="2" customFormat="1">
      <c r="A214" s="39"/>
      <c r="B214" s="40"/>
      <c r="C214" s="41"/>
      <c r="D214" s="235" t="s">
        <v>222</v>
      </c>
      <c r="E214" s="41"/>
      <c r="F214" s="236" t="s">
        <v>385</v>
      </c>
      <c r="G214" s="41"/>
      <c r="H214" s="41"/>
      <c r="I214" s="226"/>
      <c r="J214" s="41"/>
      <c r="K214" s="41"/>
      <c r="L214" s="45"/>
      <c r="M214" s="227"/>
      <c r="N214" s="228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7" t="s">
        <v>222</v>
      </c>
      <c r="AU214" s="17" t="s">
        <v>92</v>
      </c>
    </row>
    <row r="215" s="2" customFormat="1" ht="37.8" customHeight="1">
      <c r="A215" s="39"/>
      <c r="B215" s="40"/>
      <c r="C215" s="210" t="s">
        <v>386</v>
      </c>
      <c r="D215" s="210" t="s">
        <v>128</v>
      </c>
      <c r="E215" s="211" t="s">
        <v>387</v>
      </c>
      <c r="F215" s="212" t="s">
        <v>388</v>
      </c>
      <c r="G215" s="213" t="s">
        <v>234</v>
      </c>
      <c r="H215" s="214">
        <v>0.5</v>
      </c>
      <c r="I215" s="215"/>
      <c r="J215" s="216">
        <f>ROUND(I215*H215,2)</f>
        <v>0</v>
      </c>
      <c r="K215" s="217"/>
      <c r="L215" s="45"/>
      <c r="M215" s="218" t="s">
        <v>44</v>
      </c>
      <c r="N215" s="219" t="s">
        <v>53</v>
      </c>
      <c r="O215" s="85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2" t="s">
        <v>146</v>
      </c>
      <c r="AT215" s="222" t="s">
        <v>128</v>
      </c>
      <c r="AU215" s="222" t="s">
        <v>92</v>
      </c>
      <c r="AY215" s="17" t="s">
        <v>125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7" t="s">
        <v>90</v>
      </c>
      <c r="BK215" s="223">
        <f>ROUND(I215*H215,2)</f>
        <v>0</v>
      </c>
      <c r="BL215" s="17" t="s">
        <v>146</v>
      </c>
      <c r="BM215" s="222" t="s">
        <v>389</v>
      </c>
    </row>
    <row r="216" s="2" customFormat="1">
      <c r="A216" s="39"/>
      <c r="B216" s="40"/>
      <c r="C216" s="41"/>
      <c r="D216" s="235" t="s">
        <v>222</v>
      </c>
      <c r="E216" s="41"/>
      <c r="F216" s="236" t="s">
        <v>390</v>
      </c>
      <c r="G216" s="41"/>
      <c r="H216" s="41"/>
      <c r="I216" s="226"/>
      <c r="J216" s="41"/>
      <c r="K216" s="41"/>
      <c r="L216" s="45"/>
      <c r="M216" s="227"/>
      <c r="N216" s="228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7" t="s">
        <v>222</v>
      </c>
      <c r="AU216" s="17" t="s">
        <v>92</v>
      </c>
    </row>
    <row r="217" s="2" customFormat="1" ht="37.8" customHeight="1">
      <c r="A217" s="39"/>
      <c r="B217" s="40"/>
      <c r="C217" s="210" t="s">
        <v>391</v>
      </c>
      <c r="D217" s="210" t="s">
        <v>128</v>
      </c>
      <c r="E217" s="211" t="s">
        <v>392</v>
      </c>
      <c r="F217" s="212" t="s">
        <v>393</v>
      </c>
      <c r="G217" s="213" t="s">
        <v>234</v>
      </c>
      <c r="H217" s="214">
        <v>7</v>
      </c>
      <c r="I217" s="215"/>
      <c r="J217" s="216">
        <f>ROUND(I217*H217,2)</f>
        <v>0</v>
      </c>
      <c r="K217" s="217"/>
      <c r="L217" s="45"/>
      <c r="M217" s="218" t="s">
        <v>44</v>
      </c>
      <c r="N217" s="219" t="s">
        <v>53</v>
      </c>
      <c r="O217" s="85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2" t="s">
        <v>146</v>
      </c>
      <c r="AT217" s="222" t="s">
        <v>128</v>
      </c>
      <c r="AU217" s="222" t="s">
        <v>92</v>
      </c>
      <c r="AY217" s="17" t="s">
        <v>125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7" t="s">
        <v>90</v>
      </c>
      <c r="BK217" s="223">
        <f>ROUND(I217*H217,2)</f>
        <v>0</v>
      </c>
      <c r="BL217" s="17" t="s">
        <v>146</v>
      </c>
      <c r="BM217" s="222" t="s">
        <v>394</v>
      </c>
    </row>
    <row r="218" s="2" customFormat="1">
      <c r="A218" s="39"/>
      <c r="B218" s="40"/>
      <c r="C218" s="41"/>
      <c r="D218" s="235" t="s">
        <v>222</v>
      </c>
      <c r="E218" s="41"/>
      <c r="F218" s="236" t="s">
        <v>395</v>
      </c>
      <c r="G218" s="41"/>
      <c r="H218" s="41"/>
      <c r="I218" s="226"/>
      <c r="J218" s="41"/>
      <c r="K218" s="41"/>
      <c r="L218" s="45"/>
      <c r="M218" s="227"/>
      <c r="N218" s="228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7" t="s">
        <v>222</v>
      </c>
      <c r="AU218" s="17" t="s">
        <v>92</v>
      </c>
    </row>
    <row r="219" s="2" customFormat="1" ht="44.25" customHeight="1">
      <c r="A219" s="39"/>
      <c r="B219" s="40"/>
      <c r="C219" s="210" t="s">
        <v>396</v>
      </c>
      <c r="D219" s="210" t="s">
        <v>128</v>
      </c>
      <c r="E219" s="211" t="s">
        <v>397</v>
      </c>
      <c r="F219" s="212" t="s">
        <v>398</v>
      </c>
      <c r="G219" s="213" t="s">
        <v>234</v>
      </c>
      <c r="H219" s="214">
        <v>0.5</v>
      </c>
      <c r="I219" s="215"/>
      <c r="J219" s="216">
        <f>ROUND(I219*H219,2)</f>
        <v>0</v>
      </c>
      <c r="K219" s="217"/>
      <c r="L219" s="45"/>
      <c r="M219" s="218" t="s">
        <v>44</v>
      </c>
      <c r="N219" s="219" t="s">
        <v>53</v>
      </c>
      <c r="O219" s="85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2" t="s">
        <v>146</v>
      </c>
      <c r="AT219" s="222" t="s">
        <v>128</v>
      </c>
      <c r="AU219" s="222" t="s">
        <v>92</v>
      </c>
      <c r="AY219" s="17" t="s">
        <v>125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7" t="s">
        <v>90</v>
      </c>
      <c r="BK219" s="223">
        <f>ROUND(I219*H219,2)</f>
        <v>0</v>
      </c>
      <c r="BL219" s="17" t="s">
        <v>146</v>
      </c>
      <c r="BM219" s="222" t="s">
        <v>399</v>
      </c>
    </row>
    <row r="220" s="2" customFormat="1">
      <c r="A220" s="39"/>
      <c r="B220" s="40"/>
      <c r="C220" s="41"/>
      <c r="D220" s="235" t="s">
        <v>222</v>
      </c>
      <c r="E220" s="41"/>
      <c r="F220" s="236" t="s">
        <v>400</v>
      </c>
      <c r="G220" s="41"/>
      <c r="H220" s="41"/>
      <c r="I220" s="226"/>
      <c r="J220" s="41"/>
      <c r="K220" s="41"/>
      <c r="L220" s="45"/>
      <c r="M220" s="227"/>
      <c r="N220" s="228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7" t="s">
        <v>222</v>
      </c>
      <c r="AU220" s="17" t="s">
        <v>92</v>
      </c>
    </row>
    <row r="221" s="2" customFormat="1" ht="49.05" customHeight="1">
      <c r="A221" s="39"/>
      <c r="B221" s="40"/>
      <c r="C221" s="210" t="s">
        <v>401</v>
      </c>
      <c r="D221" s="210" t="s">
        <v>128</v>
      </c>
      <c r="E221" s="211" t="s">
        <v>402</v>
      </c>
      <c r="F221" s="212" t="s">
        <v>403</v>
      </c>
      <c r="G221" s="213" t="s">
        <v>234</v>
      </c>
      <c r="H221" s="214">
        <v>1.6000000000000001</v>
      </c>
      <c r="I221" s="215"/>
      <c r="J221" s="216">
        <f>ROUND(I221*H221,2)</f>
        <v>0</v>
      </c>
      <c r="K221" s="217"/>
      <c r="L221" s="45"/>
      <c r="M221" s="218" t="s">
        <v>44</v>
      </c>
      <c r="N221" s="219" t="s">
        <v>53</v>
      </c>
      <c r="O221" s="85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2" t="s">
        <v>146</v>
      </c>
      <c r="AT221" s="222" t="s">
        <v>128</v>
      </c>
      <c r="AU221" s="222" t="s">
        <v>92</v>
      </c>
      <c r="AY221" s="17" t="s">
        <v>125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7" t="s">
        <v>90</v>
      </c>
      <c r="BK221" s="223">
        <f>ROUND(I221*H221,2)</f>
        <v>0</v>
      </c>
      <c r="BL221" s="17" t="s">
        <v>146</v>
      </c>
      <c r="BM221" s="222" t="s">
        <v>404</v>
      </c>
    </row>
    <row r="222" s="2" customFormat="1">
      <c r="A222" s="39"/>
      <c r="B222" s="40"/>
      <c r="C222" s="41"/>
      <c r="D222" s="235" t="s">
        <v>222</v>
      </c>
      <c r="E222" s="41"/>
      <c r="F222" s="236" t="s">
        <v>405</v>
      </c>
      <c r="G222" s="41"/>
      <c r="H222" s="41"/>
      <c r="I222" s="226"/>
      <c r="J222" s="41"/>
      <c r="K222" s="41"/>
      <c r="L222" s="45"/>
      <c r="M222" s="227"/>
      <c r="N222" s="22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7" t="s">
        <v>222</v>
      </c>
      <c r="AU222" s="17" t="s">
        <v>92</v>
      </c>
    </row>
    <row r="223" s="12" customFormat="1" ht="22.8" customHeight="1">
      <c r="A223" s="12"/>
      <c r="B223" s="194"/>
      <c r="C223" s="195"/>
      <c r="D223" s="196" t="s">
        <v>81</v>
      </c>
      <c r="E223" s="208" t="s">
        <v>406</v>
      </c>
      <c r="F223" s="208" t="s">
        <v>407</v>
      </c>
      <c r="G223" s="195"/>
      <c r="H223" s="195"/>
      <c r="I223" s="198"/>
      <c r="J223" s="209">
        <f>BK223</f>
        <v>0</v>
      </c>
      <c r="K223" s="195"/>
      <c r="L223" s="200"/>
      <c r="M223" s="201"/>
      <c r="N223" s="202"/>
      <c r="O223" s="202"/>
      <c r="P223" s="203">
        <f>SUM(P224:P225)</f>
        <v>0</v>
      </c>
      <c r="Q223" s="202"/>
      <c r="R223" s="203">
        <f>SUM(R224:R225)</f>
        <v>0</v>
      </c>
      <c r="S223" s="202"/>
      <c r="T223" s="204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5" t="s">
        <v>90</v>
      </c>
      <c r="AT223" s="206" t="s">
        <v>81</v>
      </c>
      <c r="AU223" s="206" t="s">
        <v>90</v>
      </c>
      <c r="AY223" s="205" t="s">
        <v>125</v>
      </c>
      <c r="BK223" s="207">
        <f>SUM(BK224:BK225)</f>
        <v>0</v>
      </c>
    </row>
    <row r="224" s="2" customFormat="1" ht="55.5" customHeight="1">
      <c r="A224" s="39"/>
      <c r="B224" s="40"/>
      <c r="C224" s="210" t="s">
        <v>408</v>
      </c>
      <c r="D224" s="210" t="s">
        <v>128</v>
      </c>
      <c r="E224" s="211" t="s">
        <v>409</v>
      </c>
      <c r="F224" s="212" t="s">
        <v>410</v>
      </c>
      <c r="G224" s="213" t="s">
        <v>234</v>
      </c>
      <c r="H224" s="214">
        <v>0.52300000000000002</v>
      </c>
      <c r="I224" s="215"/>
      <c r="J224" s="216">
        <f>ROUND(I224*H224,2)</f>
        <v>0</v>
      </c>
      <c r="K224" s="217"/>
      <c r="L224" s="45"/>
      <c r="M224" s="218" t="s">
        <v>44</v>
      </c>
      <c r="N224" s="219" t="s">
        <v>53</v>
      </c>
      <c r="O224" s="85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2" t="s">
        <v>146</v>
      </c>
      <c r="AT224" s="222" t="s">
        <v>128</v>
      </c>
      <c r="AU224" s="222" t="s">
        <v>92</v>
      </c>
      <c r="AY224" s="17" t="s">
        <v>125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7" t="s">
        <v>90</v>
      </c>
      <c r="BK224" s="223">
        <f>ROUND(I224*H224,2)</f>
        <v>0</v>
      </c>
      <c r="BL224" s="17" t="s">
        <v>146</v>
      </c>
      <c r="BM224" s="222" t="s">
        <v>411</v>
      </c>
    </row>
    <row r="225" s="2" customFormat="1">
      <c r="A225" s="39"/>
      <c r="B225" s="40"/>
      <c r="C225" s="41"/>
      <c r="D225" s="235" t="s">
        <v>222</v>
      </c>
      <c r="E225" s="41"/>
      <c r="F225" s="236" t="s">
        <v>412</v>
      </c>
      <c r="G225" s="41"/>
      <c r="H225" s="41"/>
      <c r="I225" s="226"/>
      <c r="J225" s="41"/>
      <c r="K225" s="41"/>
      <c r="L225" s="45"/>
      <c r="M225" s="227"/>
      <c r="N225" s="228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7" t="s">
        <v>222</v>
      </c>
      <c r="AU225" s="17" t="s">
        <v>92</v>
      </c>
    </row>
    <row r="226" s="12" customFormat="1" ht="25.92" customHeight="1">
      <c r="A226" s="12"/>
      <c r="B226" s="194"/>
      <c r="C226" s="195"/>
      <c r="D226" s="196" t="s">
        <v>81</v>
      </c>
      <c r="E226" s="197" t="s">
        <v>413</v>
      </c>
      <c r="F226" s="197" t="s">
        <v>414</v>
      </c>
      <c r="G226" s="195"/>
      <c r="H226" s="195"/>
      <c r="I226" s="198"/>
      <c r="J226" s="199">
        <f>BK226</f>
        <v>0</v>
      </c>
      <c r="K226" s="195"/>
      <c r="L226" s="200"/>
      <c r="M226" s="201"/>
      <c r="N226" s="202"/>
      <c r="O226" s="202"/>
      <c r="P226" s="203">
        <f>P227+P231+P235+P238+P286+P301+P323</f>
        <v>0</v>
      </c>
      <c r="Q226" s="202"/>
      <c r="R226" s="203">
        <f>R227+R231+R235+R238+R286+R301+R323</f>
        <v>0.033799120000000009</v>
      </c>
      <c r="S226" s="202"/>
      <c r="T226" s="204">
        <f>T227+T231+T235+T238+T286+T301+T323</f>
        <v>11.655102740000002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5" t="s">
        <v>92</v>
      </c>
      <c r="AT226" s="206" t="s">
        <v>81</v>
      </c>
      <c r="AU226" s="206" t="s">
        <v>82</v>
      </c>
      <c r="AY226" s="205" t="s">
        <v>125</v>
      </c>
      <c r="BK226" s="207">
        <f>BK227+BK231+BK235+BK238+BK286+BK301+BK323</f>
        <v>0</v>
      </c>
    </row>
    <row r="227" s="12" customFormat="1" ht="22.8" customHeight="1">
      <c r="A227" s="12"/>
      <c r="B227" s="194"/>
      <c r="C227" s="195"/>
      <c r="D227" s="196" t="s">
        <v>81</v>
      </c>
      <c r="E227" s="208" t="s">
        <v>415</v>
      </c>
      <c r="F227" s="208" t="s">
        <v>416</v>
      </c>
      <c r="G227" s="195"/>
      <c r="H227" s="195"/>
      <c r="I227" s="198"/>
      <c r="J227" s="209">
        <f>BK227</f>
        <v>0</v>
      </c>
      <c r="K227" s="195"/>
      <c r="L227" s="200"/>
      <c r="M227" s="201"/>
      <c r="N227" s="202"/>
      <c r="O227" s="202"/>
      <c r="P227" s="203">
        <f>SUM(P228:P230)</f>
        <v>0</v>
      </c>
      <c r="Q227" s="202"/>
      <c r="R227" s="203">
        <f>SUM(R228:R230)</f>
        <v>0</v>
      </c>
      <c r="S227" s="202"/>
      <c r="T227" s="204">
        <f>SUM(T228:T230)</f>
        <v>0.94943200000000005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5" t="s">
        <v>92</v>
      </c>
      <c r="AT227" s="206" t="s">
        <v>81</v>
      </c>
      <c r="AU227" s="206" t="s">
        <v>90</v>
      </c>
      <c r="AY227" s="205" t="s">
        <v>125</v>
      </c>
      <c r="BK227" s="207">
        <f>SUM(BK228:BK230)</f>
        <v>0</v>
      </c>
    </row>
    <row r="228" s="2" customFormat="1" ht="24.15" customHeight="1">
      <c r="A228" s="39"/>
      <c r="B228" s="40"/>
      <c r="C228" s="210" t="s">
        <v>417</v>
      </c>
      <c r="D228" s="210" t="s">
        <v>128</v>
      </c>
      <c r="E228" s="211" t="s">
        <v>418</v>
      </c>
      <c r="F228" s="212" t="s">
        <v>419</v>
      </c>
      <c r="G228" s="213" t="s">
        <v>240</v>
      </c>
      <c r="H228" s="214">
        <v>237.358</v>
      </c>
      <c r="I228" s="215"/>
      <c r="J228" s="216">
        <f>ROUND(I228*H228,2)</f>
        <v>0</v>
      </c>
      <c r="K228" s="217"/>
      <c r="L228" s="45"/>
      <c r="M228" s="218" t="s">
        <v>44</v>
      </c>
      <c r="N228" s="219" t="s">
        <v>53</v>
      </c>
      <c r="O228" s="85"/>
      <c r="P228" s="220">
        <f>O228*H228</f>
        <v>0</v>
      </c>
      <c r="Q228" s="220">
        <v>0</v>
      </c>
      <c r="R228" s="220">
        <f>Q228*H228</f>
        <v>0</v>
      </c>
      <c r="S228" s="220">
        <v>0.0040000000000000001</v>
      </c>
      <c r="T228" s="221">
        <f>S228*H228</f>
        <v>0.94943200000000005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2" t="s">
        <v>307</v>
      </c>
      <c r="AT228" s="222" t="s">
        <v>128</v>
      </c>
      <c r="AU228" s="222" t="s">
        <v>92</v>
      </c>
      <c r="AY228" s="17" t="s">
        <v>125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7" t="s">
        <v>90</v>
      </c>
      <c r="BK228" s="223">
        <f>ROUND(I228*H228,2)</f>
        <v>0</v>
      </c>
      <c r="BL228" s="17" t="s">
        <v>307</v>
      </c>
      <c r="BM228" s="222" t="s">
        <v>420</v>
      </c>
    </row>
    <row r="229" s="2" customFormat="1">
      <c r="A229" s="39"/>
      <c r="B229" s="40"/>
      <c r="C229" s="41"/>
      <c r="D229" s="235" t="s">
        <v>222</v>
      </c>
      <c r="E229" s="41"/>
      <c r="F229" s="236" t="s">
        <v>421</v>
      </c>
      <c r="G229" s="41"/>
      <c r="H229" s="41"/>
      <c r="I229" s="226"/>
      <c r="J229" s="41"/>
      <c r="K229" s="41"/>
      <c r="L229" s="45"/>
      <c r="M229" s="227"/>
      <c r="N229" s="228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7" t="s">
        <v>222</v>
      </c>
      <c r="AU229" s="17" t="s">
        <v>92</v>
      </c>
    </row>
    <row r="230" s="13" customFormat="1">
      <c r="A230" s="13"/>
      <c r="B230" s="237"/>
      <c r="C230" s="238"/>
      <c r="D230" s="224" t="s">
        <v>224</v>
      </c>
      <c r="E230" s="239" t="s">
        <v>44</v>
      </c>
      <c r="F230" s="240" t="s">
        <v>422</v>
      </c>
      <c r="G230" s="238"/>
      <c r="H230" s="241">
        <v>237.358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224</v>
      </c>
      <c r="AU230" s="247" t="s">
        <v>92</v>
      </c>
      <c r="AV230" s="13" t="s">
        <v>92</v>
      </c>
      <c r="AW230" s="13" t="s">
        <v>42</v>
      </c>
      <c r="AX230" s="13" t="s">
        <v>90</v>
      </c>
      <c r="AY230" s="247" t="s">
        <v>125</v>
      </c>
    </row>
    <row r="231" s="12" customFormat="1" ht="22.8" customHeight="1">
      <c r="A231" s="12"/>
      <c r="B231" s="194"/>
      <c r="C231" s="195"/>
      <c r="D231" s="196" t="s">
        <v>81</v>
      </c>
      <c r="E231" s="208" t="s">
        <v>423</v>
      </c>
      <c r="F231" s="208" t="s">
        <v>424</v>
      </c>
      <c r="G231" s="195"/>
      <c r="H231" s="195"/>
      <c r="I231" s="198"/>
      <c r="J231" s="209">
        <f>BK231</f>
        <v>0</v>
      </c>
      <c r="K231" s="195"/>
      <c r="L231" s="200"/>
      <c r="M231" s="201"/>
      <c r="N231" s="202"/>
      <c r="O231" s="202"/>
      <c r="P231" s="203">
        <f>SUM(P232:P234)</f>
        <v>0</v>
      </c>
      <c r="Q231" s="202"/>
      <c r="R231" s="203">
        <f>SUM(R232:R234)</f>
        <v>0</v>
      </c>
      <c r="S231" s="202"/>
      <c r="T231" s="204">
        <f>SUM(T232:T234)</f>
        <v>1.856536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5" t="s">
        <v>92</v>
      </c>
      <c r="AT231" s="206" t="s">
        <v>81</v>
      </c>
      <c r="AU231" s="206" t="s">
        <v>90</v>
      </c>
      <c r="AY231" s="205" t="s">
        <v>125</v>
      </c>
      <c r="BK231" s="207">
        <f>SUM(BK232:BK234)</f>
        <v>0</v>
      </c>
    </row>
    <row r="232" s="2" customFormat="1" ht="33" customHeight="1">
      <c r="A232" s="39"/>
      <c r="B232" s="40"/>
      <c r="C232" s="210" t="s">
        <v>425</v>
      </c>
      <c r="D232" s="210" t="s">
        <v>128</v>
      </c>
      <c r="E232" s="211" t="s">
        <v>426</v>
      </c>
      <c r="F232" s="212" t="s">
        <v>427</v>
      </c>
      <c r="G232" s="213" t="s">
        <v>240</v>
      </c>
      <c r="H232" s="214">
        <v>168.77600000000001</v>
      </c>
      <c r="I232" s="215"/>
      <c r="J232" s="216">
        <f>ROUND(I232*H232,2)</f>
        <v>0</v>
      </c>
      <c r="K232" s="217"/>
      <c r="L232" s="45"/>
      <c r="M232" s="218" t="s">
        <v>44</v>
      </c>
      <c r="N232" s="219" t="s">
        <v>53</v>
      </c>
      <c r="O232" s="85"/>
      <c r="P232" s="220">
        <f>O232*H232</f>
        <v>0</v>
      </c>
      <c r="Q232" s="220">
        <v>0</v>
      </c>
      <c r="R232" s="220">
        <f>Q232*H232</f>
        <v>0</v>
      </c>
      <c r="S232" s="220">
        <v>0.010999999999999999</v>
      </c>
      <c r="T232" s="221">
        <f>S232*H232</f>
        <v>1.856536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2" t="s">
        <v>307</v>
      </c>
      <c r="AT232" s="222" t="s">
        <v>128</v>
      </c>
      <c r="AU232" s="222" t="s">
        <v>92</v>
      </c>
      <c r="AY232" s="17" t="s">
        <v>125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7" t="s">
        <v>90</v>
      </c>
      <c r="BK232" s="223">
        <f>ROUND(I232*H232,2)</f>
        <v>0</v>
      </c>
      <c r="BL232" s="17" t="s">
        <v>307</v>
      </c>
      <c r="BM232" s="222" t="s">
        <v>428</v>
      </c>
    </row>
    <row r="233" s="2" customFormat="1">
      <c r="A233" s="39"/>
      <c r="B233" s="40"/>
      <c r="C233" s="41"/>
      <c r="D233" s="235" t="s">
        <v>222</v>
      </c>
      <c r="E233" s="41"/>
      <c r="F233" s="236" t="s">
        <v>429</v>
      </c>
      <c r="G233" s="41"/>
      <c r="H233" s="41"/>
      <c r="I233" s="226"/>
      <c r="J233" s="41"/>
      <c r="K233" s="41"/>
      <c r="L233" s="45"/>
      <c r="M233" s="227"/>
      <c r="N233" s="228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7" t="s">
        <v>222</v>
      </c>
      <c r="AU233" s="17" t="s">
        <v>92</v>
      </c>
    </row>
    <row r="234" s="13" customFormat="1">
      <c r="A234" s="13"/>
      <c r="B234" s="237"/>
      <c r="C234" s="238"/>
      <c r="D234" s="224" t="s">
        <v>224</v>
      </c>
      <c r="E234" s="239" t="s">
        <v>44</v>
      </c>
      <c r="F234" s="240" t="s">
        <v>430</v>
      </c>
      <c r="G234" s="238"/>
      <c r="H234" s="241">
        <v>168.77600000000001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224</v>
      </c>
      <c r="AU234" s="247" t="s">
        <v>92</v>
      </c>
      <c r="AV234" s="13" t="s">
        <v>92</v>
      </c>
      <c r="AW234" s="13" t="s">
        <v>42</v>
      </c>
      <c r="AX234" s="13" t="s">
        <v>90</v>
      </c>
      <c r="AY234" s="247" t="s">
        <v>125</v>
      </c>
    </row>
    <row r="235" s="12" customFormat="1" ht="22.8" customHeight="1">
      <c r="A235" s="12"/>
      <c r="B235" s="194"/>
      <c r="C235" s="195"/>
      <c r="D235" s="196" t="s">
        <v>81</v>
      </c>
      <c r="E235" s="208" t="s">
        <v>431</v>
      </c>
      <c r="F235" s="208" t="s">
        <v>432</v>
      </c>
      <c r="G235" s="195"/>
      <c r="H235" s="195"/>
      <c r="I235" s="198"/>
      <c r="J235" s="209">
        <f>BK235</f>
        <v>0</v>
      </c>
      <c r="K235" s="195"/>
      <c r="L235" s="200"/>
      <c r="M235" s="201"/>
      <c r="N235" s="202"/>
      <c r="O235" s="202"/>
      <c r="P235" s="203">
        <f>SUM(P236:P237)</f>
        <v>0</v>
      </c>
      <c r="Q235" s="202"/>
      <c r="R235" s="203">
        <f>SUM(R236:R237)</f>
        <v>0</v>
      </c>
      <c r="S235" s="202"/>
      <c r="T235" s="204">
        <f>SUM(T236:T237)</f>
        <v>0.075510000000000008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5" t="s">
        <v>92</v>
      </c>
      <c r="AT235" s="206" t="s">
        <v>81</v>
      </c>
      <c r="AU235" s="206" t="s">
        <v>90</v>
      </c>
      <c r="AY235" s="205" t="s">
        <v>125</v>
      </c>
      <c r="BK235" s="207">
        <f>SUM(BK236:BK237)</f>
        <v>0</v>
      </c>
    </row>
    <row r="236" s="2" customFormat="1" ht="16.5" customHeight="1">
      <c r="A236" s="39"/>
      <c r="B236" s="40"/>
      <c r="C236" s="210" t="s">
        <v>433</v>
      </c>
      <c r="D236" s="210" t="s">
        <v>128</v>
      </c>
      <c r="E236" s="211" t="s">
        <v>434</v>
      </c>
      <c r="F236" s="212" t="s">
        <v>435</v>
      </c>
      <c r="G236" s="213" t="s">
        <v>436</v>
      </c>
      <c r="H236" s="214">
        <v>3</v>
      </c>
      <c r="I236" s="215"/>
      <c r="J236" s="216">
        <f>ROUND(I236*H236,2)</f>
        <v>0</v>
      </c>
      <c r="K236" s="217"/>
      <c r="L236" s="45"/>
      <c r="M236" s="218" t="s">
        <v>44</v>
      </c>
      <c r="N236" s="219" t="s">
        <v>53</v>
      </c>
      <c r="O236" s="85"/>
      <c r="P236" s="220">
        <f>O236*H236</f>
        <v>0</v>
      </c>
      <c r="Q236" s="220">
        <v>0</v>
      </c>
      <c r="R236" s="220">
        <f>Q236*H236</f>
        <v>0</v>
      </c>
      <c r="S236" s="220">
        <v>0.025170000000000001</v>
      </c>
      <c r="T236" s="221">
        <f>S236*H236</f>
        <v>0.075510000000000008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2" t="s">
        <v>307</v>
      </c>
      <c r="AT236" s="222" t="s">
        <v>128</v>
      </c>
      <c r="AU236" s="222" t="s">
        <v>92</v>
      </c>
      <c r="AY236" s="17" t="s">
        <v>125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7" t="s">
        <v>90</v>
      </c>
      <c r="BK236" s="223">
        <f>ROUND(I236*H236,2)</f>
        <v>0</v>
      </c>
      <c r="BL236" s="17" t="s">
        <v>307</v>
      </c>
      <c r="BM236" s="222" t="s">
        <v>437</v>
      </c>
    </row>
    <row r="237" s="2" customFormat="1">
      <c r="A237" s="39"/>
      <c r="B237" s="40"/>
      <c r="C237" s="41"/>
      <c r="D237" s="235" t="s">
        <v>222</v>
      </c>
      <c r="E237" s="41"/>
      <c r="F237" s="236" t="s">
        <v>438</v>
      </c>
      <c r="G237" s="41"/>
      <c r="H237" s="41"/>
      <c r="I237" s="226"/>
      <c r="J237" s="41"/>
      <c r="K237" s="41"/>
      <c r="L237" s="45"/>
      <c r="M237" s="227"/>
      <c r="N237" s="228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7" t="s">
        <v>222</v>
      </c>
      <c r="AU237" s="17" t="s">
        <v>92</v>
      </c>
    </row>
    <row r="238" s="12" customFormat="1" ht="22.8" customHeight="1">
      <c r="A238" s="12"/>
      <c r="B238" s="194"/>
      <c r="C238" s="195"/>
      <c r="D238" s="196" t="s">
        <v>81</v>
      </c>
      <c r="E238" s="208" t="s">
        <v>439</v>
      </c>
      <c r="F238" s="208" t="s">
        <v>440</v>
      </c>
      <c r="G238" s="195"/>
      <c r="H238" s="195"/>
      <c r="I238" s="198"/>
      <c r="J238" s="209">
        <f>BK238</f>
        <v>0</v>
      </c>
      <c r="K238" s="195"/>
      <c r="L238" s="200"/>
      <c r="M238" s="201"/>
      <c r="N238" s="202"/>
      <c r="O238" s="202"/>
      <c r="P238" s="203">
        <f>SUM(P239:P285)</f>
        <v>0</v>
      </c>
      <c r="Q238" s="202"/>
      <c r="R238" s="203">
        <f>SUM(R239:R285)</f>
        <v>0</v>
      </c>
      <c r="S238" s="202"/>
      <c r="T238" s="204">
        <f>SUM(T239:T285)</f>
        <v>0.59795259999999995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5" t="s">
        <v>92</v>
      </c>
      <c r="AT238" s="206" t="s">
        <v>81</v>
      </c>
      <c r="AU238" s="206" t="s">
        <v>90</v>
      </c>
      <c r="AY238" s="205" t="s">
        <v>125</v>
      </c>
      <c r="BK238" s="207">
        <f>SUM(BK239:BK285)</f>
        <v>0</v>
      </c>
    </row>
    <row r="239" s="2" customFormat="1" ht="37.8" customHeight="1">
      <c r="A239" s="39"/>
      <c r="B239" s="40"/>
      <c r="C239" s="210" t="s">
        <v>441</v>
      </c>
      <c r="D239" s="210" t="s">
        <v>128</v>
      </c>
      <c r="E239" s="211" t="s">
        <v>442</v>
      </c>
      <c r="F239" s="212" t="s">
        <v>443</v>
      </c>
      <c r="G239" s="213" t="s">
        <v>266</v>
      </c>
      <c r="H239" s="214">
        <v>218</v>
      </c>
      <c r="I239" s="215"/>
      <c r="J239" s="216">
        <f>ROUND(I239*H239,2)</f>
        <v>0</v>
      </c>
      <c r="K239" s="217"/>
      <c r="L239" s="45"/>
      <c r="M239" s="218" t="s">
        <v>44</v>
      </c>
      <c r="N239" s="219" t="s">
        <v>53</v>
      </c>
      <c r="O239" s="85"/>
      <c r="P239" s="220">
        <f>O239*H239</f>
        <v>0</v>
      </c>
      <c r="Q239" s="220">
        <v>0</v>
      </c>
      <c r="R239" s="220">
        <f>Q239*H239</f>
        <v>0</v>
      </c>
      <c r="S239" s="220">
        <v>0.0021199999999999999</v>
      </c>
      <c r="T239" s="221">
        <f>S239*H239</f>
        <v>0.46215999999999996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2" t="s">
        <v>307</v>
      </c>
      <c r="AT239" s="222" t="s">
        <v>128</v>
      </c>
      <c r="AU239" s="222" t="s">
        <v>92</v>
      </c>
      <c r="AY239" s="17" t="s">
        <v>125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7" t="s">
        <v>90</v>
      </c>
      <c r="BK239" s="223">
        <f>ROUND(I239*H239,2)</f>
        <v>0</v>
      </c>
      <c r="BL239" s="17" t="s">
        <v>307</v>
      </c>
      <c r="BM239" s="222" t="s">
        <v>444</v>
      </c>
    </row>
    <row r="240" s="2" customFormat="1">
      <c r="A240" s="39"/>
      <c r="B240" s="40"/>
      <c r="C240" s="41"/>
      <c r="D240" s="235" t="s">
        <v>222</v>
      </c>
      <c r="E240" s="41"/>
      <c r="F240" s="236" t="s">
        <v>445</v>
      </c>
      <c r="G240" s="41"/>
      <c r="H240" s="41"/>
      <c r="I240" s="226"/>
      <c r="J240" s="41"/>
      <c r="K240" s="41"/>
      <c r="L240" s="45"/>
      <c r="M240" s="227"/>
      <c r="N240" s="228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7" t="s">
        <v>222</v>
      </c>
      <c r="AU240" s="17" t="s">
        <v>92</v>
      </c>
    </row>
    <row r="241" s="13" customFormat="1">
      <c r="A241" s="13"/>
      <c r="B241" s="237"/>
      <c r="C241" s="238"/>
      <c r="D241" s="224" t="s">
        <v>224</v>
      </c>
      <c r="E241" s="239" t="s">
        <v>44</v>
      </c>
      <c r="F241" s="240" t="s">
        <v>446</v>
      </c>
      <c r="G241" s="238"/>
      <c r="H241" s="241">
        <v>218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224</v>
      </c>
      <c r="AU241" s="247" t="s">
        <v>92</v>
      </c>
      <c r="AV241" s="13" t="s">
        <v>92</v>
      </c>
      <c r="AW241" s="13" t="s">
        <v>42</v>
      </c>
      <c r="AX241" s="13" t="s">
        <v>90</v>
      </c>
      <c r="AY241" s="247" t="s">
        <v>125</v>
      </c>
    </row>
    <row r="242" s="2" customFormat="1" ht="44.25" customHeight="1">
      <c r="A242" s="39"/>
      <c r="B242" s="40"/>
      <c r="C242" s="210" t="s">
        <v>447</v>
      </c>
      <c r="D242" s="210" t="s">
        <v>128</v>
      </c>
      <c r="E242" s="211" t="s">
        <v>448</v>
      </c>
      <c r="F242" s="212" t="s">
        <v>449</v>
      </c>
      <c r="G242" s="213" t="s">
        <v>266</v>
      </c>
      <c r="H242" s="214">
        <v>27.82</v>
      </c>
      <c r="I242" s="215"/>
      <c r="J242" s="216">
        <f>ROUND(I242*H242,2)</f>
        <v>0</v>
      </c>
      <c r="K242" s="217"/>
      <c r="L242" s="45"/>
      <c r="M242" s="218" t="s">
        <v>44</v>
      </c>
      <c r="N242" s="219" t="s">
        <v>53</v>
      </c>
      <c r="O242" s="85"/>
      <c r="P242" s="220">
        <f>O242*H242</f>
        <v>0</v>
      </c>
      <c r="Q242" s="220">
        <v>0</v>
      </c>
      <c r="R242" s="220">
        <f>Q242*H242</f>
        <v>0</v>
      </c>
      <c r="S242" s="220">
        <v>0.0025799999999999998</v>
      </c>
      <c r="T242" s="221">
        <f>S242*H242</f>
        <v>0.071775599999999995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2" t="s">
        <v>307</v>
      </c>
      <c r="AT242" s="222" t="s">
        <v>128</v>
      </c>
      <c r="AU242" s="222" t="s">
        <v>92</v>
      </c>
      <c r="AY242" s="17" t="s">
        <v>125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7" t="s">
        <v>90</v>
      </c>
      <c r="BK242" s="223">
        <f>ROUND(I242*H242,2)</f>
        <v>0</v>
      </c>
      <c r="BL242" s="17" t="s">
        <v>307</v>
      </c>
      <c r="BM242" s="222" t="s">
        <v>450</v>
      </c>
    </row>
    <row r="243" s="2" customFormat="1">
      <c r="A243" s="39"/>
      <c r="B243" s="40"/>
      <c r="C243" s="41"/>
      <c r="D243" s="235" t="s">
        <v>222</v>
      </c>
      <c r="E243" s="41"/>
      <c r="F243" s="236" t="s">
        <v>451</v>
      </c>
      <c r="G243" s="41"/>
      <c r="H243" s="41"/>
      <c r="I243" s="226"/>
      <c r="J243" s="41"/>
      <c r="K243" s="41"/>
      <c r="L243" s="45"/>
      <c r="M243" s="227"/>
      <c r="N243" s="228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222</v>
      </c>
      <c r="AU243" s="17" t="s">
        <v>92</v>
      </c>
    </row>
    <row r="244" s="13" customFormat="1">
      <c r="A244" s="13"/>
      <c r="B244" s="237"/>
      <c r="C244" s="238"/>
      <c r="D244" s="224" t="s">
        <v>224</v>
      </c>
      <c r="E244" s="239" t="s">
        <v>44</v>
      </c>
      <c r="F244" s="240" t="s">
        <v>452</v>
      </c>
      <c r="G244" s="238"/>
      <c r="H244" s="241">
        <v>27.82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224</v>
      </c>
      <c r="AU244" s="247" t="s">
        <v>92</v>
      </c>
      <c r="AV244" s="13" t="s">
        <v>92</v>
      </c>
      <c r="AW244" s="13" t="s">
        <v>42</v>
      </c>
      <c r="AX244" s="13" t="s">
        <v>90</v>
      </c>
      <c r="AY244" s="247" t="s">
        <v>125</v>
      </c>
    </row>
    <row r="245" s="2" customFormat="1" ht="33" customHeight="1">
      <c r="A245" s="39"/>
      <c r="B245" s="40"/>
      <c r="C245" s="210" t="s">
        <v>453</v>
      </c>
      <c r="D245" s="210" t="s">
        <v>128</v>
      </c>
      <c r="E245" s="211" t="s">
        <v>454</v>
      </c>
      <c r="F245" s="212" t="s">
        <v>455</v>
      </c>
      <c r="G245" s="213" t="s">
        <v>436</v>
      </c>
      <c r="H245" s="214">
        <v>1</v>
      </c>
      <c r="I245" s="215"/>
      <c r="J245" s="216">
        <f>ROUND(I245*H245,2)</f>
        <v>0</v>
      </c>
      <c r="K245" s="217"/>
      <c r="L245" s="45"/>
      <c r="M245" s="218" t="s">
        <v>44</v>
      </c>
      <c r="N245" s="219" t="s">
        <v>53</v>
      </c>
      <c r="O245" s="85"/>
      <c r="P245" s="220">
        <f>O245*H245</f>
        <v>0</v>
      </c>
      <c r="Q245" s="220">
        <v>0</v>
      </c>
      <c r="R245" s="220">
        <f>Q245*H245</f>
        <v>0</v>
      </c>
      <c r="S245" s="220">
        <v>0.02</v>
      </c>
      <c r="T245" s="221">
        <f>S245*H245</f>
        <v>0.02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2" t="s">
        <v>307</v>
      </c>
      <c r="AT245" s="222" t="s">
        <v>128</v>
      </c>
      <c r="AU245" s="222" t="s">
        <v>92</v>
      </c>
      <c r="AY245" s="17" t="s">
        <v>125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7" t="s">
        <v>90</v>
      </c>
      <c r="BK245" s="223">
        <f>ROUND(I245*H245,2)</f>
        <v>0</v>
      </c>
      <c r="BL245" s="17" t="s">
        <v>307</v>
      </c>
      <c r="BM245" s="222" t="s">
        <v>456</v>
      </c>
    </row>
    <row r="246" s="2" customFormat="1">
      <c r="A246" s="39"/>
      <c r="B246" s="40"/>
      <c r="C246" s="41"/>
      <c r="D246" s="235" t="s">
        <v>222</v>
      </c>
      <c r="E246" s="41"/>
      <c r="F246" s="236" t="s">
        <v>457</v>
      </c>
      <c r="G246" s="41"/>
      <c r="H246" s="41"/>
      <c r="I246" s="226"/>
      <c r="J246" s="41"/>
      <c r="K246" s="41"/>
      <c r="L246" s="45"/>
      <c r="M246" s="227"/>
      <c r="N246" s="22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7" t="s">
        <v>222</v>
      </c>
      <c r="AU246" s="17" t="s">
        <v>92</v>
      </c>
    </row>
    <row r="247" s="2" customFormat="1" ht="24.15" customHeight="1">
      <c r="A247" s="39"/>
      <c r="B247" s="40"/>
      <c r="C247" s="210" t="s">
        <v>458</v>
      </c>
      <c r="D247" s="210" t="s">
        <v>128</v>
      </c>
      <c r="E247" s="211" t="s">
        <v>459</v>
      </c>
      <c r="F247" s="212" t="s">
        <v>460</v>
      </c>
      <c r="G247" s="213" t="s">
        <v>436</v>
      </c>
      <c r="H247" s="214">
        <v>4</v>
      </c>
      <c r="I247" s="215"/>
      <c r="J247" s="216">
        <f>ROUND(I247*H247,2)</f>
        <v>0</v>
      </c>
      <c r="K247" s="217"/>
      <c r="L247" s="45"/>
      <c r="M247" s="218" t="s">
        <v>44</v>
      </c>
      <c r="N247" s="219" t="s">
        <v>53</v>
      </c>
      <c r="O247" s="85"/>
      <c r="P247" s="220">
        <f>O247*H247</f>
        <v>0</v>
      </c>
      <c r="Q247" s="220">
        <v>0</v>
      </c>
      <c r="R247" s="220">
        <f>Q247*H247</f>
        <v>0</v>
      </c>
      <c r="S247" s="220">
        <v>0.00023000000000000001</v>
      </c>
      <c r="T247" s="221">
        <f>S247*H247</f>
        <v>0.00092000000000000003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2" t="s">
        <v>307</v>
      </c>
      <c r="AT247" s="222" t="s">
        <v>128</v>
      </c>
      <c r="AU247" s="222" t="s">
        <v>92</v>
      </c>
      <c r="AY247" s="17" t="s">
        <v>125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7" t="s">
        <v>90</v>
      </c>
      <c r="BK247" s="223">
        <f>ROUND(I247*H247,2)</f>
        <v>0</v>
      </c>
      <c r="BL247" s="17" t="s">
        <v>307</v>
      </c>
      <c r="BM247" s="222" t="s">
        <v>461</v>
      </c>
    </row>
    <row r="248" s="2" customFormat="1">
      <c r="A248" s="39"/>
      <c r="B248" s="40"/>
      <c r="C248" s="41"/>
      <c r="D248" s="235" t="s">
        <v>222</v>
      </c>
      <c r="E248" s="41"/>
      <c r="F248" s="236" t="s">
        <v>462</v>
      </c>
      <c r="G248" s="41"/>
      <c r="H248" s="41"/>
      <c r="I248" s="226"/>
      <c r="J248" s="41"/>
      <c r="K248" s="41"/>
      <c r="L248" s="45"/>
      <c r="M248" s="227"/>
      <c r="N248" s="228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7" t="s">
        <v>222</v>
      </c>
      <c r="AU248" s="17" t="s">
        <v>92</v>
      </c>
    </row>
    <row r="249" s="2" customFormat="1" ht="33" customHeight="1">
      <c r="A249" s="39"/>
      <c r="B249" s="40"/>
      <c r="C249" s="210" t="s">
        <v>463</v>
      </c>
      <c r="D249" s="210" t="s">
        <v>128</v>
      </c>
      <c r="E249" s="211" t="s">
        <v>464</v>
      </c>
      <c r="F249" s="212" t="s">
        <v>465</v>
      </c>
      <c r="G249" s="213" t="s">
        <v>436</v>
      </c>
      <c r="H249" s="214">
        <v>2</v>
      </c>
      <c r="I249" s="215"/>
      <c r="J249" s="216">
        <f>ROUND(I249*H249,2)</f>
        <v>0</v>
      </c>
      <c r="K249" s="217"/>
      <c r="L249" s="45"/>
      <c r="M249" s="218" t="s">
        <v>44</v>
      </c>
      <c r="N249" s="219" t="s">
        <v>53</v>
      </c>
      <c r="O249" s="85"/>
      <c r="P249" s="220">
        <f>O249*H249</f>
        <v>0</v>
      </c>
      <c r="Q249" s="220">
        <v>0</v>
      </c>
      <c r="R249" s="220">
        <f>Q249*H249</f>
        <v>0</v>
      </c>
      <c r="S249" s="220">
        <v>0.00063000000000000003</v>
      </c>
      <c r="T249" s="221">
        <f>S249*H249</f>
        <v>0.0012600000000000001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2" t="s">
        <v>307</v>
      </c>
      <c r="AT249" s="222" t="s">
        <v>128</v>
      </c>
      <c r="AU249" s="222" t="s">
        <v>92</v>
      </c>
      <c r="AY249" s="17" t="s">
        <v>125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7" t="s">
        <v>90</v>
      </c>
      <c r="BK249" s="223">
        <f>ROUND(I249*H249,2)</f>
        <v>0</v>
      </c>
      <c r="BL249" s="17" t="s">
        <v>307</v>
      </c>
      <c r="BM249" s="222" t="s">
        <v>466</v>
      </c>
    </row>
    <row r="250" s="2" customFormat="1">
      <c r="A250" s="39"/>
      <c r="B250" s="40"/>
      <c r="C250" s="41"/>
      <c r="D250" s="235" t="s">
        <v>222</v>
      </c>
      <c r="E250" s="41"/>
      <c r="F250" s="236" t="s">
        <v>467</v>
      </c>
      <c r="G250" s="41"/>
      <c r="H250" s="41"/>
      <c r="I250" s="226"/>
      <c r="J250" s="41"/>
      <c r="K250" s="41"/>
      <c r="L250" s="45"/>
      <c r="M250" s="227"/>
      <c r="N250" s="22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7" t="s">
        <v>222</v>
      </c>
      <c r="AU250" s="17" t="s">
        <v>92</v>
      </c>
    </row>
    <row r="251" s="2" customFormat="1" ht="37.8" customHeight="1">
      <c r="A251" s="39"/>
      <c r="B251" s="40"/>
      <c r="C251" s="210" t="s">
        <v>468</v>
      </c>
      <c r="D251" s="210" t="s">
        <v>128</v>
      </c>
      <c r="E251" s="211" t="s">
        <v>469</v>
      </c>
      <c r="F251" s="212" t="s">
        <v>470</v>
      </c>
      <c r="G251" s="213" t="s">
        <v>436</v>
      </c>
      <c r="H251" s="214">
        <v>10</v>
      </c>
      <c r="I251" s="215"/>
      <c r="J251" s="216">
        <f>ROUND(I251*H251,2)</f>
        <v>0</v>
      </c>
      <c r="K251" s="217"/>
      <c r="L251" s="45"/>
      <c r="M251" s="218" t="s">
        <v>44</v>
      </c>
      <c r="N251" s="219" t="s">
        <v>53</v>
      </c>
      <c r="O251" s="85"/>
      <c r="P251" s="220">
        <f>O251*H251</f>
        <v>0</v>
      </c>
      <c r="Q251" s="220">
        <v>0</v>
      </c>
      <c r="R251" s="220">
        <f>Q251*H251</f>
        <v>0</v>
      </c>
      <c r="S251" s="220">
        <v>4.8000000000000001E-05</v>
      </c>
      <c r="T251" s="221">
        <f>S251*H251</f>
        <v>0.00048000000000000001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2" t="s">
        <v>307</v>
      </c>
      <c r="AT251" s="222" t="s">
        <v>128</v>
      </c>
      <c r="AU251" s="222" t="s">
        <v>92</v>
      </c>
      <c r="AY251" s="17" t="s">
        <v>125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7" t="s">
        <v>90</v>
      </c>
      <c r="BK251" s="223">
        <f>ROUND(I251*H251,2)</f>
        <v>0</v>
      </c>
      <c r="BL251" s="17" t="s">
        <v>307</v>
      </c>
      <c r="BM251" s="222" t="s">
        <v>471</v>
      </c>
    </row>
    <row r="252" s="2" customFormat="1">
      <c r="A252" s="39"/>
      <c r="B252" s="40"/>
      <c r="C252" s="41"/>
      <c r="D252" s="235" t="s">
        <v>222</v>
      </c>
      <c r="E252" s="41"/>
      <c r="F252" s="236" t="s">
        <v>472</v>
      </c>
      <c r="G252" s="41"/>
      <c r="H252" s="41"/>
      <c r="I252" s="226"/>
      <c r="J252" s="41"/>
      <c r="K252" s="41"/>
      <c r="L252" s="45"/>
      <c r="M252" s="227"/>
      <c r="N252" s="228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7" t="s">
        <v>222</v>
      </c>
      <c r="AU252" s="17" t="s">
        <v>92</v>
      </c>
    </row>
    <row r="253" s="2" customFormat="1" ht="49.05" customHeight="1">
      <c r="A253" s="39"/>
      <c r="B253" s="40"/>
      <c r="C253" s="210" t="s">
        <v>473</v>
      </c>
      <c r="D253" s="210" t="s">
        <v>128</v>
      </c>
      <c r="E253" s="211" t="s">
        <v>474</v>
      </c>
      <c r="F253" s="212" t="s">
        <v>475</v>
      </c>
      <c r="G253" s="213" t="s">
        <v>436</v>
      </c>
      <c r="H253" s="214">
        <v>1</v>
      </c>
      <c r="I253" s="215"/>
      <c r="J253" s="216">
        <f>ROUND(I253*H253,2)</f>
        <v>0</v>
      </c>
      <c r="K253" s="217"/>
      <c r="L253" s="45"/>
      <c r="M253" s="218" t="s">
        <v>44</v>
      </c>
      <c r="N253" s="219" t="s">
        <v>53</v>
      </c>
      <c r="O253" s="85"/>
      <c r="P253" s="220">
        <f>O253*H253</f>
        <v>0</v>
      </c>
      <c r="Q253" s="220">
        <v>0</v>
      </c>
      <c r="R253" s="220">
        <f>Q253*H253</f>
        <v>0</v>
      </c>
      <c r="S253" s="220">
        <v>7.8999999999999996E-05</v>
      </c>
      <c r="T253" s="221">
        <f>S253*H253</f>
        <v>7.8999999999999996E-05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2" t="s">
        <v>307</v>
      </c>
      <c r="AT253" s="222" t="s">
        <v>128</v>
      </c>
      <c r="AU253" s="222" t="s">
        <v>92</v>
      </c>
      <c r="AY253" s="17" t="s">
        <v>125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7" t="s">
        <v>90</v>
      </c>
      <c r="BK253" s="223">
        <f>ROUND(I253*H253,2)</f>
        <v>0</v>
      </c>
      <c r="BL253" s="17" t="s">
        <v>307</v>
      </c>
      <c r="BM253" s="222" t="s">
        <v>476</v>
      </c>
    </row>
    <row r="254" s="2" customFormat="1">
      <c r="A254" s="39"/>
      <c r="B254" s="40"/>
      <c r="C254" s="41"/>
      <c r="D254" s="235" t="s">
        <v>222</v>
      </c>
      <c r="E254" s="41"/>
      <c r="F254" s="236" t="s">
        <v>477</v>
      </c>
      <c r="G254" s="41"/>
      <c r="H254" s="41"/>
      <c r="I254" s="226"/>
      <c r="J254" s="41"/>
      <c r="K254" s="41"/>
      <c r="L254" s="45"/>
      <c r="M254" s="227"/>
      <c r="N254" s="228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7" t="s">
        <v>222</v>
      </c>
      <c r="AU254" s="17" t="s">
        <v>92</v>
      </c>
    </row>
    <row r="255" s="2" customFormat="1" ht="24.15" customHeight="1">
      <c r="A255" s="39"/>
      <c r="B255" s="40"/>
      <c r="C255" s="210" t="s">
        <v>478</v>
      </c>
      <c r="D255" s="210" t="s">
        <v>128</v>
      </c>
      <c r="E255" s="211" t="s">
        <v>479</v>
      </c>
      <c r="F255" s="212" t="s">
        <v>480</v>
      </c>
      <c r="G255" s="213" t="s">
        <v>436</v>
      </c>
      <c r="H255" s="214">
        <v>3</v>
      </c>
      <c r="I255" s="215"/>
      <c r="J255" s="216">
        <f>ROUND(I255*H255,2)</f>
        <v>0</v>
      </c>
      <c r="K255" s="217"/>
      <c r="L255" s="45"/>
      <c r="M255" s="218" t="s">
        <v>44</v>
      </c>
      <c r="N255" s="219" t="s">
        <v>53</v>
      </c>
      <c r="O255" s="85"/>
      <c r="P255" s="220">
        <f>O255*H255</f>
        <v>0</v>
      </c>
      <c r="Q255" s="220">
        <v>0</v>
      </c>
      <c r="R255" s="220">
        <f>Q255*H255</f>
        <v>0</v>
      </c>
      <c r="S255" s="220">
        <v>0.00040000000000000002</v>
      </c>
      <c r="T255" s="221">
        <f>S255*H255</f>
        <v>0.0012000000000000001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2" t="s">
        <v>307</v>
      </c>
      <c r="AT255" s="222" t="s">
        <v>128</v>
      </c>
      <c r="AU255" s="222" t="s">
        <v>92</v>
      </c>
      <c r="AY255" s="17" t="s">
        <v>125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7" t="s">
        <v>90</v>
      </c>
      <c r="BK255" s="223">
        <f>ROUND(I255*H255,2)</f>
        <v>0</v>
      </c>
      <c r="BL255" s="17" t="s">
        <v>307</v>
      </c>
      <c r="BM255" s="222" t="s">
        <v>481</v>
      </c>
    </row>
    <row r="256" s="2" customFormat="1">
      <c r="A256" s="39"/>
      <c r="B256" s="40"/>
      <c r="C256" s="41"/>
      <c r="D256" s="235" t="s">
        <v>222</v>
      </c>
      <c r="E256" s="41"/>
      <c r="F256" s="236" t="s">
        <v>482</v>
      </c>
      <c r="G256" s="41"/>
      <c r="H256" s="41"/>
      <c r="I256" s="226"/>
      <c r="J256" s="41"/>
      <c r="K256" s="41"/>
      <c r="L256" s="45"/>
      <c r="M256" s="227"/>
      <c r="N256" s="228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7" t="s">
        <v>222</v>
      </c>
      <c r="AU256" s="17" t="s">
        <v>92</v>
      </c>
    </row>
    <row r="257" s="2" customFormat="1" ht="24.15" customHeight="1">
      <c r="A257" s="39"/>
      <c r="B257" s="40"/>
      <c r="C257" s="210" t="s">
        <v>483</v>
      </c>
      <c r="D257" s="210" t="s">
        <v>128</v>
      </c>
      <c r="E257" s="211" t="s">
        <v>484</v>
      </c>
      <c r="F257" s="212" t="s">
        <v>485</v>
      </c>
      <c r="G257" s="213" t="s">
        <v>436</v>
      </c>
      <c r="H257" s="214">
        <v>2</v>
      </c>
      <c r="I257" s="215"/>
      <c r="J257" s="216">
        <f>ROUND(I257*H257,2)</f>
        <v>0</v>
      </c>
      <c r="K257" s="217"/>
      <c r="L257" s="45"/>
      <c r="M257" s="218" t="s">
        <v>44</v>
      </c>
      <c r="N257" s="219" t="s">
        <v>53</v>
      </c>
      <c r="O257" s="85"/>
      <c r="P257" s="220">
        <f>O257*H257</f>
        <v>0</v>
      </c>
      <c r="Q257" s="220">
        <v>0</v>
      </c>
      <c r="R257" s="220">
        <f>Q257*H257</f>
        <v>0</v>
      </c>
      <c r="S257" s="220">
        <v>0.0010499999999999999</v>
      </c>
      <c r="T257" s="221">
        <f>S257*H257</f>
        <v>0.0020999999999999999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2" t="s">
        <v>307</v>
      </c>
      <c r="AT257" s="222" t="s">
        <v>128</v>
      </c>
      <c r="AU257" s="222" t="s">
        <v>92</v>
      </c>
      <c r="AY257" s="17" t="s">
        <v>125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7" t="s">
        <v>90</v>
      </c>
      <c r="BK257" s="223">
        <f>ROUND(I257*H257,2)</f>
        <v>0</v>
      </c>
      <c r="BL257" s="17" t="s">
        <v>307</v>
      </c>
      <c r="BM257" s="222" t="s">
        <v>486</v>
      </c>
    </row>
    <row r="258" s="2" customFormat="1">
      <c r="A258" s="39"/>
      <c r="B258" s="40"/>
      <c r="C258" s="41"/>
      <c r="D258" s="235" t="s">
        <v>222</v>
      </c>
      <c r="E258" s="41"/>
      <c r="F258" s="236" t="s">
        <v>487</v>
      </c>
      <c r="G258" s="41"/>
      <c r="H258" s="41"/>
      <c r="I258" s="226"/>
      <c r="J258" s="41"/>
      <c r="K258" s="41"/>
      <c r="L258" s="45"/>
      <c r="M258" s="227"/>
      <c r="N258" s="228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7" t="s">
        <v>222</v>
      </c>
      <c r="AU258" s="17" t="s">
        <v>92</v>
      </c>
    </row>
    <row r="259" s="2" customFormat="1" ht="55.5" customHeight="1">
      <c r="A259" s="39"/>
      <c r="B259" s="40"/>
      <c r="C259" s="210" t="s">
        <v>488</v>
      </c>
      <c r="D259" s="210" t="s">
        <v>128</v>
      </c>
      <c r="E259" s="211" t="s">
        <v>489</v>
      </c>
      <c r="F259" s="212" t="s">
        <v>490</v>
      </c>
      <c r="G259" s="213" t="s">
        <v>436</v>
      </c>
      <c r="H259" s="214">
        <v>10</v>
      </c>
      <c r="I259" s="215"/>
      <c r="J259" s="216">
        <f>ROUND(I259*H259,2)</f>
        <v>0</v>
      </c>
      <c r="K259" s="217"/>
      <c r="L259" s="45"/>
      <c r="M259" s="218" t="s">
        <v>44</v>
      </c>
      <c r="N259" s="219" t="s">
        <v>53</v>
      </c>
      <c r="O259" s="85"/>
      <c r="P259" s="220">
        <f>O259*H259</f>
        <v>0</v>
      </c>
      <c r="Q259" s="220">
        <v>0</v>
      </c>
      <c r="R259" s="220">
        <f>Q259*H259</f>
        <v>0</v>
      </c>
      <c r="S259" s="220">
        <v>0.001</v>
      </c>
      <c r="T259" s="221">
        <f>S259*H259</f>
        <v>0.01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2" t="s">
        <v>307</v>
      </c>
      <c r="AT259" s="222" t="s">
        <v>128</v>
      </c>
      <c r="AU259" s="222" t="s">
        <v>92</v>
      </c>
      <c r="AY259" s="17" t="s">
        <v>125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7" t="s">
        <v>90</v>
      </c>
      <c r="BK259" s="223">
        <f>ROUND(I259*H259,2)</f>
        <v>0</v>
      </c>
      <c r="BL259" s="17" t="s">
        <v>307</v>
      </c>
      <c r="BM259" s="222" t="s">
        <v>491</v>
      </c>
    </row>
    <row r="260" s="2" customFormat="1">
      <c r="A260" s="39"/>
      <c r="B260" s="40"/>
      <c r="C260" s="41"/>
      <c r="D260" s="235" t="s">
        <v>222</v>
      </c>
      <c r="E260" s="41"/>
      <c r="F260" s="236" t="s">
        <v>492</v>
      </c>
      <c r="G260" s="41"/>
      <c r="H260" s="41"/>
      <c r="I260" s="226"/>
      <c r="J260" s="41"/>
      <c r="K260" s="41"/>
      <c r="L260" s="45"/>
      <c r="M260" s="227"/>
      <c r="N260" s="228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7" t="s">
        <v>222</v>
      </c>
      <c r="AU260" s="17" t="s">
        <v>92</v>
      </c>
    </row>
    <row r="261" s="13" customFormat="1">
      <c r="A261" s="13"/>
      <c r="B261" s="237"/>
      <c r="C261" s="238"/>
      <c r="D261" s="224" t="s">
        <v>224</v>
      </c>
      <c r="E261" s="239" t="s">
        <v>44</v>
      </c>
      <c r="F261" s="240" t="s">
        <v>493</v>
      </c>
      <c r="G261" s="238"/>
      <c r="H261" s="241">
        <v>10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224</v>
      </c>
      <c r="AU261" s="247" t="s">
        <v>92</v>
      </c>
      <c r="AV261" s="13" t="s">
        <v>92</v>
      </c>
      <c r="AW261" s="13" t="s">
        <v>42</v>
      </c>
      <c r="AX261" s="13" t="s">
        <v>90</v>
      </c>
      <c r="AY261" s="247" t="s">
        <v>125</v>
      </c>
    </row>
    <row r="262" s="2" customFormat="1" ht="49.05" customHeight="1">
      <c r="A262" s="39"/>
      <c r="B262" s="40"/>
      <c r="C262" s="210" t="s">
        <v>494</v>
      </c>
      <c r="D262" s="210" t="s">
        <v>128</v>
      </c>
      <c r="E262" s="211" t="s">
        <v>495</v>
      </c>
      <c r="F262" s="212" t="s">
        <v>496</v>
      </c>
      <c r="G262" s="213" t="s">
        <v>436</v>
      </c>
      <c r="H262" s="214">
        <v>3</v>
      </c>
      <c r="I262" s="215"/>
      <c r="J262" s="216">
        <f>ROUND(I262*H262,2)</f>
        <v>0</v>
      </c>
      <c r="K262" s="217"/>
      <c r="L262" s="45"/>
      <c r="M262" s="218" t="s">
        <v>44</v>
      </c>
      <c r="N262" s="219" t="s">
        <v>53</v>
      </c>
      <c r="O262" s="85"/>
      <c r="P262" s="220">
        <f>O262*H262</f>
        <v>0</v>
      </c>
      <c r="Q262" s="220">
        <v>0</v>
      </c>
      <c r="R262" s="220">
        <f>Q262*H262</f>
        <v>0</v>
      </c>
      <c r="S262" s="220">
        <v>0.001</v>
      </c>
      <c r="T262" s="221">
        <f>S262*H262</f>
        <v>0.0030000000000000001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2" t="s">
        <v>307</v>
      </c>
      <c r="AT262" s="222" t="s">
        <v>128</v>
      </c>
      <c r="AU262" s="222" t="s">
        <v>92</v>
      </c>
      <c r="AY262" s="17" t="s">
        <v>125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7" t="s">
        <v>90</v>
      </c>
      <c r="BK262" s="223">
        <f>ROUND(I262*H262,2)</f>
        <v>0</v>
      </c>
      <c r="BL262" s="17" t="s">
        <v>307</v>
      </c>
      <c r="BM262" s="222" t="s">
        <v>497</v>
      </c>
    </row>
    <row r="263" s="2" customFormat="1">
      <c r="A263" s="39"/>
      <c r="B263" s="40"/>
      <c r="C263" s="41"/>
      <c r="D263" s="235" t="s">
        <v>222</v>
      </c>
      <c r="E263" s="41"/>
      <c r="F263" s="236" t="s">
        <v>498</v>
      </c>
      <c r="G263" s="41"/>
      <c r="H263" s="41"/>
      <c r="I263" s="226"/>
      <c r="J263" s="41"/>
      <c r="K263" s="41"/>
      <c r="L263" s="45"/>
      <c r="M263" s="227"/>
      <c r="N263" s="228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7" t="s">
        <v>222</v>
      </c>
      <c r="AU263" s="17" t="s">
        <v>92</v>
      </c>
    </row>
    <row r="264" s="2" customFormat="1" ht="37.8" customHeight="1">
      <c r="A264" s="39"/>
      <c r="B264" s="40"/>
      <c r="C264" s="210" t="s">
        <v>499</v>
      </c>
      <c r="D264" s="210" t="s">
        <v>128</v>
      </c>
      <c r="E264" s="211" t="s">
        <v>500</v>
      </c>
      <c r="F264" s="212" t="s">
        <v>501</v>
      </c>
      <c r="G264" s="213" t="s">
        <v>266</v>
      </c>
      <c r="H264" s="214">
        <v>6.5</v>
      </c>
      <c r="I264" s="215"/>
      <c r="J264" s="216">
        <f>ROUND(I264*H264,2)</f>
        <v>0</v>
      </c>
      <c r="K264" s="217"/>
      <c r="L264" s="45"/>
      <c r="M264" s="218" t="s">
        <v>44</v>
      </c>
      <c r="N264" s="219" t="s">
        <v>53</v>
      </c>
      <c r="O264" s="85"/>
      <c r="P264" s="220">
        <f>O264*H264</f>
        <v>0</v>
      </c>
      <c r="Q264" s="220">
        <v>0</v>
      </c>
      <c r="R264" s="220">
        <f>Q264*H264</f>
        <v>0</v>
      </c>
      <c r="S264" s="220">
        <v>0.00040000000000000002</v>
      </c>
      <c r="T264" s="221">
        <f>S264*H264</f>
        <v>0.0026000000000000003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2" t="s">
        <v>307</v>
      </c>
      <c r="AT264" s="222" t="s">
        <v>128</v>
      </c>
      <c r="AU264" s="222" t="s">
        <v>92</v>
      </c>
      <c r="AY264" s="17" t="s">
        <v>125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7" t="s">
        <v>90</v>
      </c>
      <c r="BK264" s="223">
        <f>ROUND(I264*H264,2)</f>
        <v>0</v>
      </c>
      <c r="BL264" s="17" t="s">
        <v>307</v>
      </c>
      <c r="BM264" s="222" t="s">
        <v>502</v>
      </c>
    </row>
    <row r="265" s="2" customFormat="1">
      <c r="A265" s="39"/>
      <c r="B265" s="40"/>
      <c r="C265" s="41"/>
      <c r="D265" s="235" t="s">
        <v>222</v>
      </c>
      <c r="E265" s="41"/>
      <c r="F265" s="236" t="s">
        <v>503</v>
      </c>
      <c r="G265" s="41"/>
      <c r="H265" s="41"/>
      <c r="I265" s="226"/>
      <c r="J265" s="41"/>
      <c r="K265" s="41"/>
      <c r="L265" s="45"/>
      <c r="M265" s="227"/>
      <c r="N265" s="228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7" t="s">
        <v>222</v>
      </c>
      <c r="AU265" s="17" t="s">
        <v>92</v>
      </c>
    </row>
    <row r="266" s="13" customFormat="1">
      <c r="A266" s="13"/>
      <c r="B266" s="237"/>
      <c r="C266" s="238"/>
      <c r="D266" s="224" t="s">
        <v>224</v>
      </c>
      <c r="E266" s="239" t="s">
        <v>44</v>
      </c>
      <c r="F266" s="240" t="s">
        <v>504</v>
      </c>
      <c r="G266" s="238"/>
      <c r="H266" s="241">
        <v>6.5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224</v>
      </c>
      <c r="AU266" s="247" t="s">
        <v>92</v>
      </c>
      <c r="AV266" s="13" t="s">
        <v>92</v>
      </c>
      <c r="AW266" s="13" t="s">
        <v>42</v>
      </c>
      <c r="AX266" s="13" t="s">
        <v>90</v>
      </c>
      <c r="AY266" s="247" t="s">
        <v>125</v>
      </c>
    </row>
    <row r="267" s="2" customFormat="1" ht="37.8" customHeight="1">
      <c r="A267" s="39"/>
      <c r="B267" s="40"/>
      <c r="C267" s="210" t="s">
        <v>505</v>
      </c>
      <c r="D267" s="210" t="s">
        <v>128</v>
      </c>
      <c r="E267" s="211" t="s">
        <v>506</v>
      </c>
      <c r="F267" s="212" t="s">
        <v>507</v>
      </c>
      <c r="G267" s="213" t="s">
        <v>266</v>
      </c>
      <c r="H267" s="214">
        <v>23.32</v>
      </c>
      <c r="I267" s="215"/>
      <c r="J267" s="216">
        <f>ROUND(I267*H267,2)</f>
        <v>0</v>
      </c>
      <c r="K267" s="217"/>
      <c r="L267" s="45"/>
      <c r="M267" s="218" t="s">
        <v>44</v>
      </c>
      <c r="N267" s="219" t="s">
        <v>53</v>
      </c>
      <c r="O267" s="85"/>
      <c r="P267" s="220">
        <f>O267*H267</f>
        <v>0</v>
      </c>
      <c r="Q267" s="220">
        <v>0</v>
      </c>
      <c r="R267" s="220">
        <f>Q267*H267</f>
        <v>0</v>
      </c>
      <c r="S267" s="220">
        <v>0.00040000000000000002</v>
      </c>
      <c r="T267" s="221">
        <f>S267*H267</f>
        <v>0.0093280000000000012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2" t="s">
        <v>307</v>
      </c>
      <c r="AT267" s="222" t="s">
        <v>128</v>
      </c>
      <c r="AU267" s="222" t="s">
        <v>92</v>
      </c>
      <c r="AY267" s="17" t="s">
        <v>125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7" t="s">
        <v>90</v>
      </c>
      <c r="BK267" s="223">
        <f>ROUND(I267*H267,2)</f>
        <v>0</v>
      </c>
      <c r="BL267" s="17" t="s">
        <v>307</v>
      </c>
      <c r="BM267" s="222" t="s">
        <v>508</v>
      </c>
    </row>
    <row r="268" s="2" customFormat="1">
      <c r="A268" s="39"/>
      <c r="B268" s="40"/>
      <c r="C268" s="41"/>
      <c r="D268" s="235" t="s">
        <v>222</v>
      </c>
      <c r="E268" s="41"/>
      <c r="F268" s="236" t="s">
        <v>509</v>
      </c>
      <c r="G268" s="41"/>
      <c r="H268" s="41"/>
      <c r="I268" s="226"/>
      <c r="J268" s="41"/>
      <c r="K268" s="41"/>
      <c r="L268" s="45"/>
      <c r="M268" s="227"/>
      <c r="N268" s="228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7" t="s">
        <v>222</v>
      </c>
      <c r="AU268" s="17" t="s">
        <v>92</v>
      </c>
    </row>
    <row r="269" s="2" customFormat="1" ht="37.8" customHeight="1">
      <c r="A269" s="39"/>
      <c r="B269" s="40"/>
      <c r="C269" s="210" t="s">
        <v>510</v>
      </c>
      <c r="D269" s="210" t="s">
        <v>128</v>
      </c>
      <c r="E269" s="211" t="s">
        <v>511</v>
      </c>
      <c r="F269" s="212" t="s">
        <v>512</v>
      </c>
      <c r="G269" s="213" t="s">
        <v>266</v>
      </c>
      <c r="H269" s="214">
        <v>3.2999999999999998</v>
      </c>
      <c r="I269" s="215"/>
      <c r="J269" s="216">
        <f>ROUND(I269*H269,2)</f>
        <v>0</v>
      </c>
      <c r="K269" s="217"/>
      <c r="L269" s="45"/>
      <c r="M269" s="218" t="s">
        <v>44</v>
      </c>
      <c r="N269" s="219" t="s">
        <v>53</v>
      </c>
      <c r="O269" s="85"/>
      <c r="P269" s="220">
        <f>O269*H269</f>
        <v>0</v>
      </c>
      <c r="Q269" s="220">
        <v>0</v>
      </c>
      <c r="R269" s="220">
        <f>Q269*H269</f>
        <v>0</v>
      </c>
      <c r="S269" s="220">
        <v>0.00040000000000000002</v>
      </c>
      <c r="T269" s="221">
        <f>S269*H269</f>
        <v>0.00132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2" t="s">
        <v>307</v>
      </c>
      <c r="AT269" s="222" t="s">
        <v>128</v>
      </c>
      <c r="AU269" s="222" t="s">
        <v>92</v>
      </c>
      <c r="AY269" s="17" t="s">
        <v>125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7" t="s">
        <v>90</v>
      </c>
      <c r="BK269" s="223">
        <f>ROUND(I269*H269,2)</f>
        <v>0</v>
      </c>
      <c r="BL269" s="17" t="s">
        <v>307</v>
      </c>
      <c r="BM269" s="222" t="s">
        <v>513</v>
      </c>
    </row>
    <row r="270" s="2" customFormat="1">
      <c r="A270" s="39"/>
      <c r="B270" s="40"/>
      <c r="C270" s="41"/>
      <c r="D270" s="235" t="s">
        <v>222</v>
      </c>
      <c r="E270" s="41"/>
      <c r="F270" s="236" t="s">
        <v>514</v>
      </c>
      <c r="G270" s="41"/>
      <c r="H270" s="41"/>
      <c r="I270" s="226"/>
      <c r="J270" s="41"/>
      <c r="K270" s="41"/>
      <c r="L270" s="45"/>
      <c r="M270" s="227"/>
      <c r="N270" s="228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7" t="s">
        <v>222</v>
      </c>
      <c r="AU270" s="17" t="s">
        <v>92</v>
      </c>
    </row>
    <row r="271" s="2" customFormat="1" ht="24.15" customHeight="1">
      <c r="A271" s="39"/>
      <c r="B271" s="40"/>
      <c r="C271" s="210" t="s">
        <v>515</v>
      </c>
      <c r="D271" s="210" t="s">
        <v>128</v>
      </c>
      <c r="E271" s="211" t="s">
        <v>516</v>
      </c>
      <c r="F271" s="212" t="s">
        <v>517</v>
      </c>
      <c r="G271" s="213" t="s">
        <v>436</v>
      </c>
      <c r="H271" s="214">
        <v>5</v>
      </c>
      <c r="I271" s="215"/>
      <c r="J271" s="216">
        <f>ROUND(I271*H271,2)</f>
        <v>0</v>
      </c>
      <c r="K271" s="217"/>
      <c r="L271" s="45"/>
      <c r="M271" s="218" t="s">
        <v>44</v>
      </c>
      <c r="N271" s="219" t="s">
        <v>53</v>
      </c>
      <c r="O271" s="85"/>
      <c r="P271" s="220">
        <f>O271*H271</f>
        <v>0</v>
      </c>
      <c r="Q271" s="220">
        <v>0</v>
      </c>
      <c r="R271" s="220">
        <f>Q271*H271</f>
        <v>0</v>
      </c>
      <c r="S271" s="220">
        <v>0.00025000000000000001</v>
      </c>
      <c r="T271" s="221">
        <f>S271*H271</f>
        <v>0.00125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2" t="s">
        <v>307</v>
      </c>
      <c r="AT271" s="222" t="s">
        <v>128</v>
      </c>
      <c r="AU271" s="222" t="s">
        <v>92</v>
      </c>
      <c r="AY271" s="17" t="s">
        <v>125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7" t="s">
        <v>90</v>
      </c>
      <c r="BK271" s="223">
        <f>ROUND(I271*H271,2)</f>
        <v>0</v>
      </c>
      <c r="BL271" s="17" t="s">
        <v>307</v>
      </c>
      <c r="BM271" s="222" t="s">
        <v>518</v>
      </c>
    </row>
    <row r="272" s="2" customFormat="1">
      <c r="A272" s="39"/>
      <c r="B272" s="40"/>
      <c r="C272" s="41"/>
      <c r="D272" s="235" t="s">
        <v>222</v>
      </c>
      <c r="E272" s="41"/>
      <c r="F272" s="236" t="s">
        <v>519</v>
      </c>
      <c r="G272" s="41"/>
      <c r="H272" s="41"/>
      <c r="I272" s="226"/>
      <c r="J272" s="41"/>
      <c r="K272" s="41"/>
      <c r="L272" s="45"/>
      <c r="M272" s="227"/>
      <c r="N272" s="228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7" t="s">
        <v>222</v>
      </c>
      <c r="AU272" s="17" t="s">
        <v>92</v>
      </c>
    </row>
    <row r="273" s="13" customFormat="1">
      <c r="A273" s="13"/>
      <c r="B273" s="237"/>
      <c r="C273" s="238"/>
      <c r="D273" s="224" t="s">
        <v>224</v>
      </c>
      <c r="E273" s="239" t="s">
        <v>44</v>
      </c>
      <c r="F273" s="240" t="s">
        <v>520</v>
      </c>
      <c r="G273" s="238"/>
      <c r="H273" s="241">
        <v>5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224</v>
      </c>
      <c r="AU273" s="247" t="s">
        <v>92</v>
      </c>
      <c r="AV273" s="13" t="s">
        <v>92</v>
      </c>
      <c r="AW273" s="13" t="s">
        <v>42</v>
      </c>
      <c r="AX273" s="13" t="s">
        <v>90</v>
      </c>
      <c r="AY273" s="247" t="s">
        <v>125</v>
      </c>
    </row>
    <row r="274" s="2" customFormat="1" ht="24.15" customHeight="1">
      <c r="A274" s="39"/>
      <c r="B274" s="40"/>
      <c r="C274" s="210" t="s">
        <v>521</v>
      </c>
      <c r="D274" s="210" t="s">
        <v>128</v>
      </c>
      <c r="E274" s="211" t="s">
        <v>522</v>
      </c>
      <c r="F274" s="212" t="s">
        <v>523</v>
      </c>
      <c r="G274" s="213" t="s">
        <v>436</v>
      </c>
      <c r="H274" s="214">
        <v>1</v>
      </c>
      <c r="I274" s="215"/>
      <c r="J274" s="216">
        <f>ROUND(I274*H274,2)</f>
        <v>0</v>
      </c>
      <c r="K274" s="217"/>
      <c r="L274" s="45"/>
      <c r="M274" s="218" t="s">
        <v>44</v>
      </c>
      <c r="N274" s="219" t="s">
        <v>53</v>
      </c>
      <c r="O274" s="85"/>
      <c r="P274" s="220">
        <f>O274*H274</f>
        <v>0</v>
      </c>
      <c r="Q274" s="220">
        <v>0</v>
      </c>
      <c r="R274" s="220">
        <f>Q274*H274</f>
        <v>0</v>
      </c>
      <c r="S274" s="220">
        <v>0.00055000000000000003</v>
      </c>
      <c r="T274" s="221">
        <f>S274*H274</f>
        <v>0.00055000000000000003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2" t="s">
        <v>307</v>
      </c>
      <c r="AT274" s="222" t="s">
        <v>128</v>
      </c>
      <c r="AU274" s="222" t="s">
        <v>92</v>
      </c>
      <c r="AY274" s="17" t="s">
        <v>125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7" t="s">
        <v>90</v>
      </c>
      <c r="BK274" s="223">
        <f>ROUND(I274*H274,2)</f>
        <v>0</v>
      </c>
      <c r="BL274" s="17" t="s">
        <v>307</v>
      </c>
      <c r="BM274" s="222" t="s">
        <v>524</v>
      </c>
    </row>
    <row r="275" s="2" customFormat="1">
      <c r="A275" s="39"/>
      <c r="B275" s="40"/>
      <c r="C275" s="41"/>
      <c r="D275" s="235" t="s">
        <v>222</v>
      </c>
      <c r="E275" s="41"/>
      <c r="F275" s="236" t="s">
        <v>525</v>
      </c>
      <c r="G275" s="41"/>
      <c r="H275" s="41"/>
      <c r="I275" s="226"/>
      <c r="J275" s="41"/>
      <c r="K275" s="41"/>
      <c r="L275" s="45"/>
      <c r="M275" s="227"/>
      <c r="N275" s="228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7" t="s">
        <v>222</v>
      </c>
      <c r="AU275" s="17" t="s">
        <v>92</v>
      </c>
    </row>
    <row r="276" s="2" customFormat="1" ht="24.15" customHeight="1">
      <c r="A276" s="39"/>
      <c r="B276" s="40"/>
      <c r="C276" s="210" t="s">
        <v>526</v>
      </c>
      <c r="D276" s="210" t="s">
        <v>128</v>
      </c>
      <c r="E276" s="211" t="s">
        <v>527</v>
      </c>
      <c r="F276" s="212" t="s">
        <v>528</v>
      </c>
      <c r="G276" s="213" t="s">
        <v>436</v>
      </c>
      <c r="H276" s="214">
        <v>2</v>
      </c>
      <c r="I276" s="215"/>
      <c r="J276" s="216">
        <f>ROUND(I276*H276,2)</f>
        <v>0</v>
      </c>
      <c r="K276" s="217"/>
      <c r="L276" s="45"/>
      <c r="M276" s="218" t="s">
        <v>44</v>
      </c>
      <c r="N276" s="219" t="s">
        <v>53</v>
      </c>
      <c r="O276" s="85"/>
      <c r="P276" s="220">
        <f>O276*H276</f>
        <v>0</v>
      </c>
      <c r="Q276" s="220">
        <v>0</v>
      </c>
      <c r="R276" s="220">
        <f>Q276*H276</f>
        <v>0</v>
      </c>
      <c r="S276" s="220">
        <v>0.00055000000000000003</v>
      </c>
      <c r="T276" s="221">
        <f>S276*H276</f>
        <v>0.0011000000000000001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2" t="s">
        <v>307</v>
      </c>
      <c r="AT276" s="222" t="s">
        <v>128</v>
      </c>
      <c r="AU276" s="222" t="s">
        <v>92</v>
      </c>
      <c r="AY276" s="17" t="s">
        <v>125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7" t="s">
        <v>90</v>
      </c>
      <c r="BK276" s="223">
        <f>ROUND(I276*H276,2)</f>
        <v>0</v>
      </c>
      <c r="BL276" s="17" t="s">
        <v>307</v>
      </c>
      <c r="BM276" s="222" t="s">
        <v>529</v>
      </c>
    </row>
    <row r="277" s="2" customFormat="1">
      <c r="A277" s="39"/>
      <c r="B277" s="40"/>
      <c r="C277" s="41"/>
      <c r="D277" s="235" t="s">
        <v>222</v>
      </c>
      <c r="E277" s="41"/>
      <c r="F277" s="236" t="s">
        <v>530</v>
      </c>
      <c r="G277" s="41"/>
      <c r="H277" s="41"/>
      <c r="I277" s="226"/>
      <c r="J277" s="41"/>
      <c r="K277" s="41"/>
      <c r="L277" s="45"/>
      <c r="M277" s="227"/>
      <c r="N277" s="228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7" t="s">
        <v>222</v>
      </c>
      <c r="AU277" s="17" t="s">
        <v>92</v>
      </c>
    </row>
    <row r="278" s="2" customFormat="1" ht="24.15" customHeight="1">
      <c r="A278" s="39"/>
      <c r="B278" s="40"/>
      <c r="C278" s="210" t="s">
        <v>531</v>
      </c>
      <c r="D278" s="210" t="s">
        <v>128</v>
      </c>
      <c r="E278" s="211" t="s">
        <v>532</v>
      </c>
      <c r="F278" s="212" t="s">
        <v>533</v>
      </c>
      <c r="G278" s="213" t="s">
        <v>436</v>
      </c>
      <c r="H278" s="214">
        <v>12</v>
      </c>
      <c r="I278" s="215"/>
      <c r="J278" s="216">
        <f>ROUND(I278*H278,2)</f>
        <v>0</v>
      </c>
      <c r="K278" s="217"/>
      <c r="L278" s="45"/>
      <c r="M278" s="218" t="s">
        <v>44</v>
      </c>
      <c r="N278" s="219" t="s">
        <v>53</v>
      </c>
      <c r="O278" s="85"/>
      <c r="P278" s="220">
        <f>O278*H278</f>
        <v>0</v>
      </c>
      <c r="Q278" s="220">
        <v>0</v>
      </c>
      <c r="R278" s="220">
        <f>Q278*H278</f>
        <v>0</v>
      </c>
      <c r="S278" s="220">
        <v>0.00027999999999999998</v>
      </c>
      <c r="T278" s="221">
        <f>S278*H278</f>
        <v>0.0033599999999999997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2" t="s">
        <v>307</v>
      </c>
      <c r="AT278" s="222" t="s">
        <v>128</v>
      </c>
      <c r="AU278" s="222" t="s">
        <v>92</v>
      </c>
      <c r="AY278" s="17" t="s">
        <v>125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7" t="s">
        <v>90</v>
      </c>
      <c r="BK278" s="223">
        <f>ROUND(I278*H278,2)</f>
        <v>0</v>
      </c>
      <c r="BL278" s="17" t="s">
        <v>307</v>
      </c>
      <c r="BM278" s="222" t="s">
        <v>534</v>
      </c>
    </row>
    <row r="279" s="2" customFormat="1">
      <c r="A279" s="39"/>
      <c r="B279" s="40"/>
      <c r="C279" s="41"/>
      <c r="D279" s="235" t="s">
        <v>222</v>
      </c>
      <c r="E279" s="41"/>
      <c r="F279" s="236" t="s">
        <v>535</v>
      </c>
      <c r="G279" s="41"/>
      <c r="H279" s="41"/>
      <c r="I279" s="226"/>
      <c r="J279" s="41"/>
      <c r="K279" s="41"/>
      <c r="L279" s="45"/>
      <c r="M279" s="227"/>
      <c r="N279" s="228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7" t="s">
        <v>222</v>
      </c>
      <c r="AU279" s="17" t="s">
        <v>92</v>
      </c>
    </row>
    <row r="280" s="2" customFormat="1" ht="24.15" customHeight="1">
      <c r="A280" s="39"/>
      <c r="B280" s="40"/>
      <c r="C280" s="210" t="s">
        <v>536</v>
      </c>
      <c r="D280" s="210" t="s">
        <v>128</v>
      </c>
      <c r="E280" s="211" t="s">
        <v>537</v>
      </c>
      <c r="F280" s="212" t="s">
        <v>538</v>
      </c>
      <c r="G280" s="213" t="s">
        <v>436</v>
      </c>
      <c r="H280" s="214">
        <v>5</v>
      </c>
      <c r="I280" s="215"/>
      <c r="J280" s="216">
        <f>ROUND(I280*H280,2)</f>
        <v>0</v>
      </c>
      <c r="K280" s="217"/>
      <c r="L280" s="45"/>
      <c r="M280" s="218" t="s">
        <v>44</v>
      </c>
      <c r="N280" s="219" t="s">
        <v>53</v>
      </c>
      <c r="O280" s="85"/>
      <c r="P280" s="220">
        <f>O280*H280</f>
        <v>0</v>
      </c>
      <c r="Q280" s="220">
        <v>0</v>
      </c>
      <c r="R280" s="220">
        <f>Q280*H280</f>
        <v>0</v>
      </c>
      <c r="S280" s="220">
        <v>0.00021000000000000001</v>
      </c>
      <c r="T280" s="221">
        <f>S280*H280</f>
        <v>0.0010500000000000002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2" t="s">
        <v>307</v>
      </c>
      <c r="AT280" s="222" t="s">
        <v>128</v>
      </c>
      <c r="AU280" s="222" t="s">
        <v>92</v>
      </c>
      <c r="AY280" s="17" t="s">
        <v>125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7" t="s">
        <v>90</v>
      </c>
      <c r="BK280" s="223">
        <f>ROUND(I280*H280,2)</f>
        <v>0</v>
      </c>
      <c r="BL280" s="17" t="s">
        <v>307</v>
      </c>
      <c r="BM280" s="222" t="s">
        <v>539</v>
      </c>
    </row>
    <row r="281" s="2" customFormat="1">
      <c r="A281" s="39"/>
      <c r="B281" s="40"/>
      <c r="C281" s="41"/>
      <c r="D281" s="235" t="s">
        <v>222</v>
      </c>
      <c r="E281" s="41"/>
      <c r="F281" s="236" t="s">
        <v>540</v>
      </c>
      <c r="G281" s="41"/>
      <c r="H281" s="41"/>
      <c r="I281" s="226"/>
      <c r="J281" s="41"/>
      <c r="K281" s="41"/>
      <c r="L281" s="45"/>
      <c r="M281" s="227"/>
      <c r="N281" s="228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7" t="s">
        <v>222</v>
      </c>
      <c r="AU281" s="17" t="s">
        <v>92</v>
      </c>
    </row>
    <row r="282" s="13" customFormat="1">
      <c r="A282" s="13"/>
      <c r="B282" s="237"/>
      <c r="C282" s="238"/>
      <c r="D282" s="224" t="s">
        <v>224</v>
      </c>
      <c r="E282" s="239" t="s">
        <v>44</v>
      </c>
      <c r="F282" s="240" t="s">
        <v>541</v>
      </c>
      <c r="G282" s="238"/>
      <c r="H282" s="241">
        <v>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224</v>
      </c>
      <c r="AU282" s="247" t="s">
        <v>92</v>
      </c>
      <c r="AV282" s="13" t="s">
        <v>92</v>
      </c>
      <c r="AW282" s="13" t="s">
        <v>42</v>
      </c>
      <c r="AX282" s="13" t="s">
        <v>90</v>
      </c>
      <c r="AY282" s="247" t="s">
        <v>125</v>
      </c>
    </row>
    <row r="283" s="2" customFormat="1" ht="24.15" customHeight="1">
      <c r="A283" s="39"/>
      <c r="B283" s="40"/>
      <c r="C283" s="210" t="s">
        <v>542</v>
      </c>
      <c r="D283" s="210" t="s">
        <v>128</v>
      </c>
      <c r="E283" s="211" t="s">
        <v>543</v>
      </c>
      <c r="F283" s="212" t="s">
        <v>544</v>
      </c>
      <c r="G283" s="213" t="s">
        <v>436</v>
      </c>
      <c r="H283" s="214">
        <v>2</v>
      </c>
      <c r="I283" s="215"/>
      <c r="J283" s="216">
        <f>ROUND(I283*H283,2)</f>
        <v>0</v>
      </c>
      <c r="K283" s="217"/>
      <c r="L283" s="45"/>
      <c r="M283" s="218" t="s">
        <v>44</v>
      </c>
      <c r="N283" s="219" t="s">
        <v>53</v>
      </c>
      <c r="O283" s="85"/>
      <c r="P283" s="220">
        <f>O283*H283</f>
        <v>0</v>
      </c>
      <c r="Q283" s="220">
        <v>0</v>
      </c>
      <c r="R283" s="220">
        <f>Q283*H283</f>
        <v>0</v>
      </c>
      <c r="S283" s="220">
        <v>0.0022100000000000002</v>
      </c>
      <c r="T283" s="221">
        <f>S283*H283</f>
        <v>0.0044200000000000003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2" t="s">
        <v>307</v>
      </c>
      <c r="AT283" s="222" t="s">
        <v>128</v>
      </c>
      <c r="AU283" s="222" t="s">
        <v>92</v>
      </c>
      <c r="AY283" s="17" t="s">
        <v>125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7" t="s">
        <v>90</v>
      </c>
      <c r="BK283" s="223">
        <f>ROUND(I283*H283,2)</f>
        <v>0</v>
      </c>
      <c r="BL283" s="17" t="s">
        <v>307</v>
      </c>
      <c r="BM283" s="222" t="s">
        <v>545</v>
      </c>
    </row>
    <row r="284" s="2" customFormat="1">
      <c r="A284" s="39"/>
      <c r="B284" s="40"/>
      <c r="C284" s="41"/>
      <c r="D284" s="235" t="s">
        <v>222</v>
      </c>
      <c r="E284" s="41"/>
      <c r="F284" s="236" t="s">
        <v>546</v>
      </c>
      <c r="G284" s="41"/>
      <c r="H284" s="41"/>
      <c r="I284" s="226"/>
      <c r="J284" s="41"/>
      <c r="K284" s="41"/>
      <c r="L284" s="45"/>
      <c r="M284" s="227"/>
      <c r="N284" s="228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7" t="s">
        <v>222</v>
      </c>
      <c r="AU284" s="17" t="s">
        <v>92</v>
      </c>
    </row>
    <row r="285" s="2" customFormat="1" ht="24.15" customHeight="1">
      <c r="A285" s="39"/>
      <c r="B285" s="40"/>
      <c r="C285" s="210" t="s">
        <v>547</v>
      </c>
      <c r="D285" s="210" t="s">
        <v>128</v>
      </c>
      <c r="E285" s="211" t="s">
        <v>548</v>
      </c>
      <c r="F285" s="212" t="s">
        <v>549</v>
      </c>
      <c r="G285" s="213" t="s">
        <v>436</v>
      </c>
      <c r="H285" s="214">
        <v>4</v>
      </c>
      <c r="I285" s="215"/>
      <c r="J285" s="216">
        <f>ROUND(I285*H285,2)</f>
        <v>0</v>
      </c>
      <c r="K285" s="217"/>
      <c r="L285" s="45"/>
      <c r="M285" s="218" t="s">
        <v>44</v>
      </c>
      <c r="N285" s="219" t="s">
        <v>53</v>
      </c>
      <c r="O285" s="85"/>
      <c r="P285" s="220">
        <f>O285*H285</f>
        <v>0</v>
      </c>
      <c r="Q285" s="220">
        <v>0</v>
      </c>
      <c r="R285" s="220">
        <f>Q285*H285</f>
        <v>0</v>
      </c>
      <c r="S285" s="220">
        <v>0</v>
      </c>
      <c r="T285" s="22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2" t="s">
        <v>307</v>
      </c>
      <c r="AT285" s="222" t="s">
        <v>128</v>
      </c>
      <c r="AU285" s="222" t="s">
        <v>92</v>
      </c>
      <c r="AY285" s="17" t="s">
        <v>125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7" t="s">
        <v>90</v>
      </c>
      <c r="BK285" s="223">
        <f>ROUND(I285*H285,2)</f>
        <v>0</v>
      </c>
      <c r="BL285" s="17" t="s">
        <v>307</v>
      </c>
      <c r="BM285" s="222" t="s">
        <v>550</v>
      </c>
    </row>
    <row r="286" s="12" customFormat="1" ht="22.8" customHeight="1">
      <c r="A286" s="12"/>
      <c r="B286" s="194"/>
      <c r="C286" s="195"/>
      <c r="D286" s="196" t="s">
        <v>81</v>
      </c>
      <c r="E286" s="208" t="s">
        <v>551</v>
      </c>
      <c r="F286" s="208" t="s">
        <v>552</v>
      </c>
      <c r="G286" s="195"/>
      <c r="H286" s="195"/>
      <c r="I286" s="198"/>
      <c r="J286" s="209">
        <f>BK286</f>
        <v>0</v>
      </c>
      <c r="K286" s="195"/>
      <c r="L286" s="200"/>
      <c r="M286" s="201"/>
      <c r="N286" s="202"/>
      <c r="O286" s="202"/>
      <c r="P286" s="203">
        <f>SUM(P287:P300)</f>
        <v>0</v>
      </c>
      <c r="Q286" s="202"/>
      <c r="R286" s="203">
        <f>SUM(R287:R300)</f>
        <v>0</v>
      </c>
      <c r="S286" s="202"/>
      <c r="T286" s="204">
        <f>SUM(T287:T300)</f>
        <v>6.2160100000000007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5" t="s">
        <v>92</v>
      </c>
      <c r="AT286" s="206" t="s">
        <v>81</v>
      </c>
      <c r="AU286" s="206" t="s">
        <v>90</v>
      </c>
      <c r="AY286" s="205" t="s">
        <v>125</v>
      </c>
      <c r="BK286" s="207">
        <f>SUM(BK287:BK300)</f>
        <v>0</v>
      </c>
    </row>
    <row r="287" s="2" customFormat="1" ht="37.8" customHeight="1">
      <c r="A287" s="39"/>
      <c r="B287" s="40"/>
      <c r="C287" s="210" t="s">
        <v>553</v>
      </c>
      <c r="D287" s="210" t="s">
        <v>128</v>
      </c>
      <c r="E287" s="211" t="s">
        <v>554</v>
      </c>
      <c r="F287" s="212" t="s">
        <v>555</v>
      </c>
      <c r="G287" s="213" t="s">
        <v>266</v>
      </c>
      <c r="H287" s="214">
        <v>105.40000000000001</v>
      </c>
      <c r="I287" s="215"/>
      <c r="J287" s="216">
        <f>ROUND(I287*H287,2)</f>
        <v>0</v>
      </c>
      <c r="K287" s="217"/>
      <c r="L287" s="45"/>
      <c r="M287" s="218" t="s">
        <v>44</v>
      </c>
      <c r="N287" s="219" t="s">
        <v>53</v>
      </c>
      <c r="O287" s="85"/>
      <c r="P287" s="220">
        <f>O287*H287</f>
        <v>0</v>
      </c>
      <c r="Q287" s="220">
        <v>0</v>
      </c>
      <c r="R287" s="220">
        <f>Q287*H287</f>
        <v>0</v>
      </c>
      <c r="S287" s="220">
        <v>0.014</v>
      </c>
      <c r="T287" s="221">
        <f>S287*H287</f>
        <v>1.4756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2" t="s">
        <v>307</v>
      </c>
      <c r="AT287" s="222" t="s">
        <v>128</v>
      </c>
      <c r="AU287" s="222" t="s">
        <v>92</v>
      </c>
      <c r="AY287" s="17" t="s">
        <v>125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7" t="s">
        <v>90</v>
      </c>
      <c r="BK287" s="223">
        <f>ROUND(I287*H287,2)</f>
        <v>0</v>
      </c>
      <c r="BL287" s="17" t="s">
        <v>307</v>
      </c>
      <c r="BM287" s="222" t="s">
        <v>556</v>
      </c>
    </row>
    <row r="288" s="2" customFormat="1">
      <c r="A288" s="39"/>
      <c r="B288" s="40"/>
      <c r="C288" s="41"/>
      <c r="D288" s="235" t="s">
        <v>222</v>
      </c>
      <c r="E288" s="41"/>
      <c r="F288" s="236" t="s">
        <v>557</v>
      </c>
      <c r="G288" s="41"/>
      <c r="H288" s="41"/>
      <c r="I288" s="226"/>
      <c r="J288" s="41"/>
      <c r="K288" s="41"/>
      <c r="L288" s="45"/>
      <c r="M288" s="227"/>
      <c r="N288" s="228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7" t="s">
        <v>222</v>
      </c>
      <c r="AU288" s="17" t="s">
        <v>92</v>
      </c>
    </row>
    <row r="289" s="13" customFormat="1">
      <c r="A289" s="13"/>
      <c r="B289" s="237"/>
      <c r="C289" s="238"/>
      <c r="D289" s="224" t="s">
        <v>224</v>
      </c>
      <c r="E289" s="239" t="s">
        <v>44</v>
      </c>
      <c r="F289" s="240" t="s">
        <v>558</v>
      </c>
      <c r="G289" s="238"/>
      <c r="H289" s="241">
        <v>105.40000000000001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224</v>
      </c>
      <c r="AU289" s="247" t="s">
        <v>92</v>
      </c>
      <c r="AV289" s="13" t="s">
        <v>92</v>
      </c>
      <c r="AW289" s="13" t="s">
        <v>42</v>
      </c>
      <c r="AX289" s="13" t="s">
        <v>90</v>
      </c>
      <c r="AY289" s="247" t="s">
        <v>125</v>
      </c>
    </row>
    <row r="290" s="2" customFormat="1" ht="37.8" customHeight="1">
      <c r="A290" s="39"/>
      <c r="B290" s="40"/>
      <c r="C290" s="210" t="s">
        <v>559</v>
      </c>
      <c r="D290" s="210" t="s">
        <v>128</v>
      </c>
      <c r="E290" s="211" t="s">
        <v>560</v>
      </c>
      <c r="F290" s="212" t="s">
        <v>561</v>
      </c>
      <c r="G290" s="213" t="s">
        <v>266</v>
      </c>
      <c r="H290" s="214">
        <v>48.18</v>
      </c>
      <c r="I290" s="215"/>
      <c r="J290" s="216">
        <f>ROUND(I290*H290,2)</f>
        <v>0</v>
      </c>
      <c r="K290" s="217"/>
      <c r="L290" s="45"/>
      <c r="M290" s="218" t="s">
        <v>44</v>
      </c>
      <c r="N290" s="219" t="s">
        <v>53</v>
      </c>
      <c r="O290" s="85"/>
      <c r="P290" s="220">
        <f>O290*H290</f>
        <v>0</v>
      </c>
      <c r="Q290" s="220">
        <v>0</v>
      </c>
      <c r="R290" s="220">
        <f>Q290*H290</f>
        <v>0</v>
      </c>
      <c r="S290" s="220">
        <v>0.024</v>
      </c>
      <c r="T290" s="221">
        <f>S290*H290</f>
        <v>1.15632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2" t="s">
        <v>307</v>
      </c>
      <c r="AT290" s="222" t="s">
        <v>128</v>
      </c>
      <c r="AU290" s="222" t="s">
        <v>92</v>
      </c>
      <c r="AY290" s="17" t="s">
        <v>125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7" t="s">
        <v>90</v>
      </c>
      <c r="BK290" s="223">
        <f>ROUND(I290*H290,2)</f>
        <v>0</v>
      </c>
      <c r="BL290" s="17" t="s">
        <v>307</v>
      </c>
      <c r="BM290" s="222" t="s">
        <v>562</v>
      </c>
    </row>
    <row r="291" s="2" customFormat="1">
      <c r="A291" s="39"/>
      <c r="B291" s="40"/>
      <c r="C291" s="41"/>
      <c r="D291" s="235" t="s">
        <v>222</v>
      </c>
      <c r="E291" s="41"/>
      <c r="F291" s="236" t="s">
        <v>563</v>
      </c>
      <c r="G291" s="41"/>
      <c r="H291" s="41"/>
      <c r="I291" s="226"/>
      <c r="J291" s="41"/>
      <c r="K291" s="41"/>
      <c r="L291" s="45"/>
      <c r="M291" s="227"/>
      <c r="N291" s="228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7" t="s">
        <v>222</v>
      </c>
      <c r="AU291" s="17" t="s">
        <v>92</v>
      </c>
    </row>
    <row r="292" s="13" customFormat="1">
      <c r="A292" s="13"/>
      <c r="B292" s="237"/>
      <c r="C292" s="238"/>
      <c r="D292" s="224" t="s">
        <v>224</v>
      </c>
      <c r="E292" s="239" t="s">
        <v>44</v>
      </c>
      <c r="F292" s="240" t="s">
        <v>564</v>
      </c>
      <c r="G292" s="238"/>
      <c r="H292" s="241">
        <v>17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224</v>
      </c>
      <c r="AU292" s="247" t="s">
        <v>92</v>
      </c>
      <c r="AV292" s="13" t="s">
        <v>92</v>
      </c>
      <c r="AW292" s="13" t="s">
        <v>42</v>
      </c>
      <c r="AX292" s="13" t="s">
        <v>82</v>
      </c>
      <c r="AY292" s="247" t="s">
        <v>125</v>
      </c>
    </row>
    <row r="293" s="13" customFormat="1">
      <c r="A293" s="13"/>
      <c r="B293" s="237"/>
      <c r="C293" s="238"/>
      <c r="D293" s="224" t="s">
        <v>224</v>
      </c>
      <c r="E293" s="239" t="s">
        <v>44</v>
      </c>
      <c r="F293" s="240" t="s">
        <v>565</v>
      </c>
      <c r="G293" s="238"/>
      <c r="H293" s="241">
        <v>31.18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224</v>
      </c>
      <c r="AU293" s="247" t="s">
        <v>92</v>
      </c>
      <c r="AV293" s="13" t="s">
        <v>92</v>
      </c>
      <c r="AW293" s="13" t="s">
        <v>42</v>
      </c>
      <c r="AX293" s="13" t="s">
        <v>82</v>
      </c>
      <c r="AY293" s="247" t="s">
        <v>125</v>
      </c>
    </row>
    <row r="294" s="14" customFormat="1">
      <c r="A294" s="14"/>
      <c r="B294" s="248"/>
      <c r="C294" s="249"/>
      <c r="D294" s="224" t="s">
        <v>224</v>
      </c>
      <c r="E294" s="250" t="s">
        <v>44</v>
      </c>
      <c r="F294" s="251" t="s">
        <v>227</v>
      </c>
      <c r="G294" s="249"/>
      <c r="H294" s="252">
        <v>48.18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224</v>
      </c>
      <c r="AU294" s="258" t="s">
        <v>92</v>
      </c>
      <c r="AV294" s="14" t="s">
        <v>146</v>
      </c>
      <c r="AW294" s="14" t="s">
        <v>42</v>
      </c>
      <c r="AX294" s="14" t="s">
        <v>90</v>
      </c>
      <c r="AY294" s="258" t="s">
        <v>125</v>
      </c>
    </row>
    <row r="295" s="2" customFormat="1" ht="37.8" customHeight="1">
      <c r="A295" s="39"/>
      <c r="B295" s="40"/>
      <c r="C295" s="210" t="s">
        <v>566</v>
      </c>
      <c r="D295" s="210" t="s">
        <v>128</v>
      </c>
      <c r="E295" s="211" t="s">
        <v>567</v>
      </c>
      <c r="F295" s="212" t="s">
        <v>568</v>
      </c>
      <c r="G295" s="213" t="s">
        <v>266</v>
      </c>
      <c r="H295" s="214">
        <v>96.900000000000006</v>
      </c>
      <c r="I295" s="215"/>
      <c r="J295" s="216">
        <f>ROUND(I295*H295,2)</f>
        <v>0</v>
      </c>
      <c r="K295" s="217"/>
      <c r="L295" s="45"/>
      <c r="M295" s="218" t="s">
        <v>44</v>
      </c>
      <c r="N295" s="219" t="s">
        <v>53</v>
      </c>
      <c r="O295" s="85"/>
      <c r="P295" s="220">
        <f>O295*H295</f>
        <v>0</v>
      </c>
      <c r="Q295" s="220">
        <v>0</v>
      </c>
      <c r="R295" s="220">
        <f>Q295*H295</f>
        <v>0</v>
      </c>
      <c r="S295" s="220">
        <v>0.032000000000000001</v>
      </c>
      <c r="T295" s="221">
        <f>S295*H295</f>
        <v>3.1008000000000004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2" t="s">
        <v>307</v>
      </c>
      <c r="AT295" s="222" t="s">
        <v>128</v>
      </c>
      <c r="AU295" s="222" t="s">
        <v>92</v>
      </c>
      <c r="AY295" s="17" t="s">
        <v>125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7" t="s">
        <v>90</v>
      </c>
      <c r="BK295" s="223">
        <f>ROUND(I295*H295,2)</f>
        <v>0</v>
      </c>
      <c r="BL295" s="17" t="s">
        <v>307</v>
      </c>
      <c r="BM295" s="222" t="s">
        <v>569</v>
      </c>
    </row>
    <row r="296" s="2" customFormat="1">
      <c r="A296" s="39"/>
      <c r="B296" s="40"/>
      <c r="C296" s="41"/>
      <c r="D296" s="235" t="s">
        <v>222</v>
      </c>
      <c r="E296" s="41"/>
      <c r="F296" s="236" t="s">
        <v>570</v>
      </c>
      <c r="G296" s="41"/>
      <c r="H296" s="41"/>
      <c r="I296" s="226"/>
      <c r="J296" s="41"/>
      <c r="K296" s="41"/>
      <c r="L296" s="45"/>
      <c r="M296" s="227"/>
      <c r="N296" s="228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7" t="s">
        <v>222</v>
      </c>
      <c r="AU296" s="17" t="s">
        <v>92</v>
      </c>
    </row>
    <row r="297" s="13" customFormat="1">
      <c r="A297" s="13"/>
      <c r="B297" s="237"/>
      <c r="C297" s="238"/>
      <c r="D297" s="224" t="s">
        <v>224</v>
      </c>
      <c r="E297" s="239" t="s">
        <v>44</v>
      </c>
      <c r="F297" s="240" t="s">
        <v>571</v>
      </c>
      <c r="G297" s="238"/>
      <c r="H297" s="241">
        <v>96.900000000000006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224</v>
      </c>
      <c r="AU297" s="247" t="s">
        <v>92</v>
      </c>
      <c r="AV297" s="13" t="s">
        <v>92</v>
      </c>
      <c r="AW297" s="13" t="s">
        <v>42</v>
      </c>
      <c r="AX297" s="13" t="s">
        <v>90</v>
      </c>
      <c r="AY297" s="247" t="s">
        <v>125</v>
      </c>
    </row>
    <row r="298" s="2" customFormat="1" ht="49.05" customHeight="1">
      <c r="A298" s="39"/>
      <c r="B298" s="40"/>
      <c r="C298" s="210" t="s">
        <v>572</v>
      </c>
      <c r="D298" s="210" t="s">
        <v>128</v>
      </c>
      <c r="E298" s="211" t="s">
        <v>573</v>
      </c>
      <c r="F298" s="212" t="s">
        <v>574</v>
      </c>
      <c r="G298" s="213" t="s">
        <v>240</v>
      </c>
      <c r="H298" s="214">
        <v>96.658000000000001</v>
      </c>
      <c r="I298" s="215"/>
      <c r="J298" s="216">
        <f>ROUND(I298*H298,2)</f>
        <v>0</v>
      </c>
      <c r="K298" s="217"/>
      <c r="L298" s="45"/>
      <c r="M298" s="218" t="s">
        <v>44</v>
      </c>
      <c r="N298" s="219" t="s">
        <v>53</v>
      </c>
      <c r="O298" s="85"/>
      <c r="P298" s="220">
        <f>O298*H298</f>
        <v>0</v>
      </c>
      <c r="Q298" s="220">
        <v>0</v>
      </c>
      <c r="R298" s="220">
        <f>Q298*H298</f>
        <v>0</v>
      </c>
      <c r="S298" s="220">
        <v>0.0050000000000000001</v>
      </c>
      <c r="T298" s="221">
        <f>S298*H298</f>
        <v>0.48329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2" t="s">
        <v>307</v>
      </c>
      <c r="AT298" s="222" t="s">
        <v>128</v>
      </c>
      <c r="AU298" s="222" t="s">
        <v>92</v>
      </c>
      <c r="AY298" s="17" t="s">
        <v>125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7" t="s">
        <v>90</v>
      </c>
      <c r="BK298" s="223">
        <f>ROUND(I298*H298,2)</f>
        <v>0</v>
      </c>
      <c r="BL298" s="17" t="s">
        <v>307</v>
      </c>
      <c r="BM298" s="222" t="s">
        <v>575</v>
      </c>
    </row>
    <row r="299" s="2" customFormat="1">
      <c r="A299" s="39"/>
      <c r="B299" s="40"/>
      <c r="C299" s="41"/>
      <c r="D299" s="235" t="s">
        <v>222</v>
      </c>
      <c r="E299" s="41"/>
      <c r="F299" s="236" t="s">
        <v>576</v>
      </c>
      <c r="G299" s="41"/>
      <c r="H299" s="41"/>
      <c r="I299" s="226"/>
      <c r="J299" s="41"/>
      <c r="K299" s="41"/>
      <c r="L299" s="45"/>
      <c r="M299" s="227"/>
      <c r="N299" s="228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7" t="s">
        <v>222</v>
      </c>
      <c r="AU299" s="17" t="s">
        <v>92</v>
      </c>
    </row>
    <row r="300" s="13" customFormat="1">
      <c r="A300" s="13"/>
      <c r="B300" s="237"/>
      <c r="C300" s="238"/>
      <c r="D300" s="224" t="s">
        <v>224</v>
      </c>
      <c r="E300" s="239" t="s">
        <v>44</v>
      </c>
      <c r="F300" s="240" t="s">
        <v>577</v>
      </c>
      <c r="G300" s="238"/>
      <c r="H300" s="241">
        <v>96.658000000000001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224</v>
      </c>
      <c r="AU300" s="247" t="s">
        <v>92</v>
      </c>
      <c r="AV300" s="13" t="s">
        <v>92</v>
      </c>
      <c r="AW300" s="13" t="s">
        <v>42</v>
      </c>
      <c r="AX300" s="13" t="s">
        <v>90</v>
      </c>
      <c r="AY300" s="247" t="s">
        <v>125</v>
      </c>
    </row>
    <row r="301" s="12" customFormat="1" ht="22.8" customHeight="1">
      <c r="A301" s="12"/>
      <c r="B301" s="194"/>
      <c r="C301" s="195"/>
      <c r="D301" s="196" t="s">
        <v>81</v>
      </c>
      <c r="E301" s="208" t="s">
        <v>578</v>
      </c>
      <c r="F301" s="208" t="s">
        <v>579</v>
      </c>
      <c r="G301" s="195"/>
      <c r="H301" s="195"/>
      <c r="I301" s="198"/>
      <c r="J301" s="209">
        <f>BK301</f>
        <v>0</v>
      </c>
      <c r="K301" s="195"/>
      <c r="L301" s="200"/>
      <c r="M301" s="201"/>
      <c r="N301" s="202"/>
      <c r="O301" s="202"/>
      <c r="P301" s="203">
        <f>SUM(P302:P322)</f>
        <v>0</v>
      </c>
      <c r="Q301" s="202"/>
      <c r="R301" s="203">
        <f>SUM(R302:R322)</f>
        <v>0</v>
      </c>
      <c r="S301" s="202"/>
      <c r="T301" s="204">
        <f>SUM(T302:T322)</f>
        <v>0.35364269999999998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5" t="s">
        <v>92</v>
      </c>
      <c r="AT301" s="206" t="s">
        <v>81</v>
      </c>
      <c r="AU301" s="206" t="s">
        <v>90</v>
      </c>
      <c r="AY301" s="205" t="s">
        <v>125</v>
      </c>
      <c r="BK301" s="207">
        <f>SUM(BK302:BK322)</f>
        <v>0</v>
      </c>
    </row>
    <row r="302" s="2" customFormat="1" ht="24.15" customHeight="1">
      <c r="A302" s="39"/>
      <c r="B302" s="40"/>
      <c r="C302" s="210" t="s">
        <v>580</v>
      </c>
      <c r="D302" s="210" t="s">
        <v>128</v>
      </c>
      <c r="E302" s="211" t="s">
        <v>581</v>
      </c>
      <c r="F302" s="212" t="s">
        <v>582</v>
      </c>
      <c r="G302" s="213" t="s">
        <v>266</v>
      </c>
      <c r="H302" s="214">
        <v>23.32</v>
      </c>
      <c r="I302" s="215"/>
      <c r="J302" s="216">
        <f>ROUND(I302*H302,2)</f>
        <v>0</v>
      </c>
      <c r="K302" s="217"/>
      <c r="L302" s="45"/>
      <c r="M302" s="218" t="s">
        <v>44</v>
      </c>
      <c r="N302" s="219" t="s">
        <v>53</v>
      </c>
      <c r="O302" s="85"/>
      <c r="P302" s="220">
        <f>O302*H302</f>
        <v>0</v>
      </c>
      <c r="Q302" s="220">
        <v>0</v>
      </c>
      <c r="R302" s="220">
        <f>Q302*H302</f>
        <v>0</v>
      </c>
      <c r="S302" s="220">
        <v>0.0017700000000000001</v>
      </c>
      <c r="T302" s="221">
        <f>S302*H302</f>
        <v>0.041276400000000005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2" t="s">
        <v>307</v>
      </c>
      <c r="AT302" s="222" t="s">
        <v>128</v>
      </c>
      <c r="AU302" s="222" t="s">
        <v>92</v>
      </c>
      <c r="AY302" s="17" t="s">
        <v>125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7" t="s">
        <v>90</v>
      </c>
      <c r="BK302" s="223">
        <f>ROUND(I302*H302,2)</f>
        <v>0</v>
      </c>
      <c r="BL302" s="17" t="s">
        <v>307</v>
      </c>
      <c r="BM302" s="222" t="s">
        <v>583</v>
      </c>
    </row>
    <row r="303" s="2" customFormat="1">
      <c r="A303" s="39"/>
      <c r="B303" s="40"/>
      <c r="C303" s="41"/>
      <c r="D303" s="235" t="s">
        <v>222</v>
      </c>
      <c r="E303" s="41"/>
      <c r="F303" s="236" t="s">
        <v>584</v>
      </c>
      <c r="G303" s="41"/>
      <c r="H303" s="41"/>
      <c r="I303" s="226"/>
      <c r="J303" s="41"/>
      <c r="K303" s="41"/>
      <c r="L303" s="45"/>
      <c r="M303" s="227"/>
      <c r="N303" s="228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7" t="s">
        <v>222</v>
      </c>
      <c r="AU303" s="17" t="s">
        <v>92</v>
      </c>
    </row>
    <row r="304" s="13" customFormat="1">
      <c r="A304" s="13"/>
      <c r="B304" s="237"/>
      <c r="C304" s="238"/>
      <c r="D304" s="224" t="s">
        <v>224</v>
      </c>
      <c r="E304" s="239" t="s">
        <v>44</v>
      </c>
      <c r="F304" s="240" t="s">
        <v>585</v>
      </c>
      <c r="G304" s="238"/>
      <c r="H304" s="241">
        <v>23.32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224</v>
      </c>
      <c r="AU304" s="247" t="s">
        <v>92</v>
      </c>
      <c r="AV304" s="13" t="s">
        <v>92</v>
      </c>
      <c r="AW304" s="13" t="s">
        <v>42</v>
      </c>
      <c r="AX304" s="13" t="s">
        <v>90</v>
      </c>
      <c r="AY304" s="247" t="s">
        <v>125</v>
      </c>
    </row>
    <row r="305" s="2" customFormat="1" ht="24.15" customHeight="1">
      <c r="A305" s="39"/>
      <c r="B305" s="40"/>
      <c r="C305" s="210" t="s">
        <v>586</v>
      </c>
      <c r="D305" s="210" t="s">
        <v>128</v>
      </c>
      <c r="E305" s="211" t="s">
        <v>587</v>
      </c>
      <c r="F305" s="212" t="s">
        <v>588</v>
      </c>
      <c r="G305" s="213" t="s">
        <v>266</v>
      </c>
      <c r="H305" s="214">
        <v>30.120000000000001</v>
      </c>
      <c r="I305" s="215"/>
      <c r="J305" s="216">
        <f>ROUND(I305*H305,2)</f>
        <v>0</v>
      </c>
      <c r="K305" s="217"/>
      <c r="L305" s="45"/>
      <c r="M305" s="218" t="s">
        <v>44</v>
      </c>
      <c r="N305" s="219" t="s">
        <v>53</v>
      </c>
      <c r="O305" s="85"/>
      <c r="P305" s="220">
        <f>O305*H305</f>
        <v>0</v>
      </c>
      <c r="Q305" s="220">
        <v>0</v>
      </c>
      <c r="R305" s="220">
        <f>Q305*H305</f>
        <v>0</v>
      </c>
      <c r="S305" s="220">
        <v>0.00191</v>
      </c>
      <c r="T305" s="221">
        <f>S305*H305</f>
        <v>0.057529200000000003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2" t="s">
        <v>307</v>
      </c>
      <c r="AT305" s="222" t="s">
        <v>128</v>
      </c>
      <c r="AU305" s="222" t="s">
        <v>92</v>
      </c>
      <c r="AY305" s="17" t="s">
        <v>125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17" t="s">
        <v>90</v>
      </c>
      <c r="BK305" s="223">
        <f>ROUND(I305*H305,2)</f>
        <v>0</v>
      </c>
      <c r="BL305" s="17" t="s">
        <v>307</v>
      </c>
      <c r="BM305" s="222" t="s">
        <v>589</v>
      </c>
    </row>
    <row r="306" s="2" customFormat="1">
      <c r="A306" s="39"/>
      <c r="B306" s="40"/>
      <c r="C306" s="41"/>
      <c r="D306" s="235" t="s">
        <v>222</v>
      </c>
      <c r="E306" s="41"/>
      <c r="F306" s="236" t="s">
        <v>590</v>
      </c>
      <c r="G306" s="41"/>
      <c r="H306" s="41"/>
      <c r="I306" s="226"/>
      <c r="J306" s="41"/>
      <c r="K306" s="41"/>
      <c r="L306" s="45"/>
      <c r="M306" s="227"/>
      <c r="N306" s="228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7" t="s">
        <v>222</v>
      </c>
      <c r="AU306" s="17" t="s">
        <v>92</v>
      </c>
    </row>
    <row r="307" s="13" customFormat="1">
      <c r="A307" s="13"/>
      <c r="B307" s="237"/>
      <c r="C307" s="238"/>
      <c r="D307" s="224" t="s">
        <v>224</v>
      </c>
      <c r="E307" s="239" t="s">
        <v>44</v>
      </c>
      <c r="F307" s="240" t="s">
        <v>591</v>
      </c>
      <c r="G307" s="238"/>
      <c r="H307" s="241">
        <v>30.120000000000001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224</v>
      </c>
      <c r="AU307" s="247" t="s">
        <v>92</v>
      </c>
      <c r="AV307" s="13" t="s">
        <v>92</v>
      </c>
      <c r="AW307" s="13" t="s">
        <v>42</v>
      </c>
      <c r="AX307" s="13" t="s">
        <v>90</v>
      </c>
      <c r="AY307" s="247" t="s">
        <v>125</v>
      </c>
    </row>
    <row r="308" s="2" customFormat="1" ht="24.15" customHeight="1">
      <c r="A308" s="39"/>
      <c r="B308" s="40"/>
      <c r="C308" s="210" t="s">
        <v>592</v>
      </c>
      <c r="D308" s="210" t="s">
        <v>128</v>
      </c>
      <c r="E308" s="211" t="s">
        <v>593</v>
      </c>
      <c r="F308" s="212" t="s">
        <v>594</v>
      </c>
      <c r="G308" s="213" t="s">
        <v>266</v>
      </c>
      <c r="H308" s="214">
        <v>6.25</v>
      </c>
      <c r="I308" s="215"/>
      <c r="J308" s="216">
        <f>ROUND(I308*H308,2)</f>
        <v>0</v>
      </c>
      <c r="K308" s="217"/>
      <c r="L308" s="45"/>
      <c r="M308" s="218" t="s">
        <v>44</v>
      </c>
      <c r="N308" s="219" t="s">
        <v>53</v>
      </c>
      <c r="O308" s="85"/>
      <c r="P308" s="220">
        <f>O308*H308</f>
        <v>0</v>
      </c>
      <c r="Q308" s="220">
        <v>0</v>
      </c>
      <c r="R308" s="220">
        <f>Q308*H308</f>
        <v>0</v>
      </c>
      <c r="S308" s="220">
        <v>0.00167</v>
      </c>
      <c r="T308" s="221">
        <f>S308*H308</f>
        <v>0.010437500000000001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2" t="s">
        <v>307</v>
      </c>
      <c r="AT308" s="222" t="s">
        <v>128</v>
      </c>
      <c r="AU308" s="222" t="s">
        <v>92</v>
      </c>
      <c r="AY308" s="17" t="s">
        <v>125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7" t="s">
        <v>90</v>
      </c>
      <c r="BK308" s="223">
        <f>ROUND(I308*H308,2)</f>
        <v>0</v>
      </c>
      <c r="BL308" s="17" t="s">
        <v>307</v>
      </c>
      <c r="BM308" s="222" t="s">
        <v>595</v>
      </c>
    </row>
    <row r="309" s="2" customFormat="1">
      <c r="A309" s="39"/>
      <c r="B309" s="40"/>
      <c r="C309" s="41"/>
      <c r="D309" s="235" t="s">
        <v>222</v>
      </c>
      <c r="E309" s="41"/>
      <c r="F309" s="236" t="s">
        <v>596</v>
      </c>
      <c r="G309" s="41"/>
      <c r="H309" s="41"/>
      <c r="I309" s="226"/>
      <c r="J309" s="41"/>
      <c r="K309" s="41"/>
      <c r="L309" s="45"/>
      <c r="M309" s="227"/>
      <c r="N309" s="228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7" t="s">
        <v>222</v>
      </c>
      <c r="AU309" s="17" t="s">
        <v>92</v>
      </c>
    </row>
    <row r="310" s="13" customFormat="1">
      <c r="A310" s="13"/>
      <c r="B310" s="237"/>
      <c r="C310" s="238"/>
      <c r="D310" s="224" t="s">
        <v>224</v>
      </c>
      <c r="E310" s="239" t="s">
        <v>44</v>
      </c>
      <c r="F310" s="240" t="s">
        <v>597</v>
      </c>
      <c r="G310" s="238"/>
      <c r="H310" s="241">
        <v>6.25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224</v>
      </c>
      <c r="AU310" s="247" t="s">
        <v>92</v>
      </c>
      <c r="AV310" s="13" t="s">
        <v>92</v>
      </c>
      <c r="AW310" s="13" t="s">
        <v>42</v>
      </c>
      <c r="AX310" s="13" t="s">
        <v>90</v>
      </c>
      <c r="AY310" s="247" t="s">
        <v>125</v>
      </c>
    </row>
    <row r="311" s="2" customFormat="1" ht="24.15" customHeight="1">
      <c r="A311" s="39"/>
      <c r="B311" s="40"/>
      <c r="C311" s="210" t="s">
        <v>598</v>
      </c>
      <c r="D311" s="210" t="s">
        <v>128</v>
      </c>
      <c r="E311" s="211" t="s">
        <v>599</v>
      </c>
      <c r="F311" s="212" t="s">
        <v>600</v>
      </c>
      <c r="G311" s="213" t="s">
        <v>266</v>
      </c>
      <c r="H311" s="214">
        <v>23.32</v>
      </c>
      <c r="I311" s="215"/>
      <c r="J311" s="216">
        <f>ROUND(I311*H311,2)</f>
        <v>0</v>
      </c>
      <c r="K311" s="217"/>
      <c r="L311" s="45"/>
      <c r="M311" s="218" t="s">
        <v>44</v>
      </c>
      <c r="N311" s="219" t="s">
        <v>53</v>
      </c>
      <c r="O311" s="85"/>
      <c r="P311" s="220">
        <f>O311*H311</f>
        <v>0</v>
      </c>
      <c r="Q311" s="220">
        <v>0</v>
      </c>
      <c r="R311" s="220">
        <f>Q311*H311</f>
        <v>0</v>
      </c>
      <c r="S311" s="220">
        <v>0.0022300000000000002</v>
      </c>
      <c r="T311" s="221">
        <f>S311*H311</f>
        <v>0.052003600000000004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2" t="s">
        <v>307</v>
      </c>
      <c r="AT311" s="222" t="s">
        <v>128</v>
      </c>
      <c r="AU311" s="222" t="s">
        <v>92</v>
      </c>
      <c r="AY311" s="17" t="s">
        <v>125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7" t="s">
        <v>90</v>
      </c>
      <c r="BK311" s="223">
        <f>ROUND(I311*H311,2)</f>
        <v>0</v>
      </c>
      <c r="BL311" s="17" t="s">
        <v>307</v>
      </c>
      <c r="BM311" s="222" t="s">
        <v>601</v>
      </c>
    </row>
    <row r="312" s="2" customFormat="1">
      <c r="A312" s="39"/>
      <c r="B312" s="40"/>
      <c r="C312" s="41"/>
      <c r="D312" s="235" t="s">
        <v>222</v>
      </c>
      <c r="E312" s="41"/>
      <c r="F312" s="236" t="s">
        <v>602</v>
      </c>
      <c r="G312" s="41"/>
      <c r="H312" s="41"/>
      <c r="I312" s="226"/>
      <c r="J312" s="41"/>
      <c r="K312" s="41"/>
      <c r="L312" s="45"/>
      <c r="M312" s="227"/>
      <c r="N312" s="228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7" t="s">
        <v>222</v>
      </c>
      <c r="AU312" s="17" t="s">
        <v>92</v>
      </c>
    </row>
    <row r="313" s="13" customFormat="1">
      <c r="A313" s="13"/>
      <c r="B313" s="237"/>
      <c r="C313" s="238"/>
      <c r="D313" s="224" t="s">
        <v>224</v>
      </c>
      <c r="E313" s="239" t="s">
        <v>44</v>
      </c>
      <c r="F313" s="240" t="s">
        <v>603</v>
      </c>
      <c r="G313" s="238"/>
      <c r="H313" s="241">
        <v>23.32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224</v>
      </c>
      <c r="AU313" s="247" t="s">
        <v>92</v>
      </c>
      <c r="AV313" s="13" t="s">
        <v>92</v>
      </c>
      <c r="AW313" s="13" t="s">
        <v>42</v>
      </c>
      <c r="AX313" s="13" t="s">
        <v>90</v>
      </c>
      <c r="AY313" s="247" t="s">
        <v>125</v>
      </c>
    </row>
    <row r="314" s="2" customFormat="1" ht="21.75" customHeight="1">
      <c r="A314" s="39"/>
      <c r="B314" s="40"/>
      <c r="C314" s="210" t="s">
        <v>604</v>
      </c>
      <c r="D314" s="210" t="s">
        <v>128</v>
      </c>
      <c r="E314" s="211" t="s">
        <v>605</v>
      </c>
      <c r="F314" s="212" t="s">
        <v>606</v>
      </c>
      <c r="G314" s="213" t="s">
        <v>266</v>
      </c>
      <c r="H314" s="214">
        <v>13.199999999999999</v>
      </c>
      <c r="I314" s="215"/>
      <c r="J314" s="216">
        <f>ROUND(I314*H314,2)</f>
        <v>0</v>
      </c>
      <c r="K314" s="217"/>
      <c r="L314" s="45"/>
      <c r="M314" s="218" t="s">
        <v>44</v>
      </c>
      <c r="N314" s="219" t="s">
        <v>53</v>
      </c>
      <c r="O314" s="85"/>
      <c r="P314" s="220">
        <f>O314*H314</f>
        <v>0</v>
      </c>
      <c r="Q314" s="220">
        <v>0</v>
      </c>
      <c r="R314" s="220">
        <f>Q314*H314</f>
        <v>0</v>
      </c>
      <c r="S314" s="220">
        <v>0.00175</v>
      </c>
      <c r="T314" s="221">
        <f>S314*H314</f>
        <v>0.023099999999999999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2" t="s">
        <v>307</v>
      </c>
      <c r="AT314" s="222" t="s">
        <v>128</v>
      </c>
      <c r="AU314" s="222" t="s">
        <v>92</v>
      </c>
      <c r="AY314" s="17" t="s">
        <v>125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7" t="s">
        <v>90</v>
      </c>
      <c r="BK314" s="223">
        <f>ROUND(I314*H314,2)</f>
        <v>0</v>
      </c>
      <c r="BL314" s="17" t="s">
        <v>307</v>
      </c>
      <c r="BM314" s="222" t="s">
        <v>607</v>
      </c>
    </row>
    <row r="315" s="2" customFormat="1">
      <c r="A315" s="39"/>
      <c r="B315" s="40"/>
      <c r="C315" s="41"/>
      <c r="D315" s="235" t="s">
        <v>222</v>
      </c>
      <c r="E315" s="41"/>
      <c r="F315" s="236" t="s">
        <v>608</v>
      </c>
      <c r="G315" s="41"/>
      <c r="H315" s="41"/>
      <c r="I315" s="226"/>
      <c r="J315" s="41"/>
      <c r="K315" s="41"/>
      <c r="L315" s="45"/>
      <c r="M315" s="227"/>
      <c r="N315" s="228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7" t="s">
        <v>222</v>
      </c>
      <c r="AU315" s="17" t="s">
        <v>92</v>
      </c>
    </row>
    <row r="316" s="13" customFormat="1">
      <c r="A316" s="13"/>
      <c r="B316" s="237"/>
      <c r="C316" s="238"/>
      <c r="D316" s="224" t="s">
        <v>224</v>
      </c>
      <c r="E316" s="239" t="s">
        <v>44</v>
      </c>
      <c r="F316" s="240" t="s">
        <v>609</v>
      </c>
      <c r="G316" s="238"/>
      <c r="H316" s="241">
        <v>13.199999999999999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224</v>
      </c>
      <c r="AU316" s="247" t="s">
        <v>92</v>
      </c>
      <c r="AV316" s="13" t="s">
        <v>92</v>
      </c>
      <c r="AW316" s="13" t="s">
        <v>42</v>
      </c>
      <c r="AX316" s="13" t="s">
        <v>90</v>
      </c>
      <c r="AY316" s="247" t="s">
        <v>125</v>
      </c>
    </row>
    <row r="317" s="2" customFormat="1" ht="24.15" customHeight="1">
      <c r="A317" s="39"/>
      <c r="B317" s="40"/>
      <c r="C317" s="210" t="s">
        <v>610</v>
      </c>
      <c r="D317" s="210" t="s">
        <v>128</v>
      </c>
      <c r="E317" s="211" t="s">
        <v>611</v>
      </c>
      <c r="F317" s="212" t="s">
        <v>612</v>
      </c>
      <c r="G317" s="213" t="s">
        <v>266</v>
      </c>
      <c r="H317" s="214">
        <v>53.899999999999999</v>
      </c>
      <c r="I317" s="215"/>
      <c r="J317" s="216">
        <f>ROUND(I317*H317,2)</f>
        <v>0</v>
      </c>
      <c r="K317" s="217"/>
      <c r="L317" s="45"/>
      <c r="M317" s="218" t="s">
        <v>44</v>
      </c>
      <c r="N317" s="219" t="s">
        <v>53</v>
      </c>
      <c r="O317" s="85"/>
      <c r="P317" s="220">
        <f>O317*H317</f>
        <v>0</v>
      </c>
      <c r="Q317" s="220">
        <v>0</v>
      </c>
      <c r="R317" s="220">
        <f>Q317*H317</f>
        <v>0</v>
      </c>
      <c r="S317" s="220">
        <v>0.0025999999999999999</v>
      </c>
      <c r="T317" s="221">
        <f>S317*H317</f>
        <v>0.14013999999999999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2" t="s">
        <v>307</v>
      </c>
      <c r="AT317" s="222" t="s">
        <v>128</v>
      </c>
      <c r="AU317" s="222" t="s">
        <v>92</v>
      </c>
      <c r="AY317" s="17" t="s">
        <v>125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7" t="s">
        <v>90</v>
      </c>
      <c r="BK317" s="223">
        <f>ROUND(I317*H317,2)</f>
        <v>0</v>
      </c>
      <c r="BL317" s="17" t="s">
        <v>307</v>
      </c>
      <c r="BM317" s="222" t="s">
        <v>613</v>
      </c>
    </row>
    <row r="318" s="2" customFormat="1">
      <c r="A318" s="39"/>
      <c r="B318" s="40"/>
      <c r="C318" s="41"/>
      <c r="D318" s="235" t="s">
        <v>222</v>
      </c>
      <c r="E318" s="41"/>
      <c r="F318" s="236" t="s">
        <v>614</v>
      </c>
      <c r="G318" s="41"/>
      <c r="H318" s="41"/>
      <c r="I318" s="226"/>
      <c r="J318" s="41"/>
      <c r="K318" s="41"/>
      <c r="L318" s="45"/>
      <c r="M318" s="227"/>
      <c r="N318" s="228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7" t="s">
        <v>222</v>
      </c>
      <c r="AU318" s="17" t="s">
        <v>92</v>
      </c>
    </row>
    <row r="319" s="13" customFormat="1">
      <c r="A319" s="13"/>
      <c r="B319" s="237"/>
      <c r="C319" s="238"/>
      <c r="D319" s="224" t="s">
        <v>224</v>
      </c>
      <c r="E319" s="239" t="s">
        <v>44</v>
      </c>
      <c r="F319" s="240" t="s">
        <v>615</v>
      </c>
      <c r="G319" s="238"/>
      <c r="H319" s="241">
        <v>53.899999999999999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224</v>
      </c>
      <c r="AU319" s="247" t="s">
        <v>92</v>
      </c>
      <c r="AV319" s="13" t="s">
        <v>92</v>
      </c>
      <c r="AW319" s="13" t="s">
        <v>42</v>
      </c>
      <c r="AX319" s="13" t="s">
        <v>90</v>
      </c>
      <c r="AY319" s="247" t="s">
        <v>125</v>
      </c>
    </row>
    <row r="320" s="2" customFormat="1" ht="16.5" customHeight="1">
      <c r="A320" s="39"/>
      <c r="B320" s="40"/>
      <c r="C320" s="210" t="s">
        <v>616</v>
      </c>
      <c r="D320" s="210" t="s">
        <v>128</v>
      </c>
      <c r="E320" s="211" t="s">
        <v>617</v>
      </c>
      <c r="F320" s="212" t="s">
        <v>618</v>
      </c>
      <c r="G320" s="213" t="s">
        <v>266</v>
      </c>
      <c r="H320" s="214">
        <v>7.4000000000000004</v>
      </c>
      <c r="I320" s="215"/>
      <c r="J320" s="216">
        <f>ROUND(I320*H320,2)</f>
        <v>0</v>
      </c>
      <c r="K320" s="217"/>
      <c r="L320" s="45"/>
      <c r="M320" s="218" t="s">
        <v>44</v>
      </c>
      <c r="N320" s="219" t="s">
        <v>53</v>
      </c>
      <c r="O320" s="85"/>
      <c r="P320" s="220">
        <f>O320*H320</f>
        <v>0</v>
      </c>
      <c r="Q320" s="220">
        <v>0</v>
      </c>
      <c r="R320" s="220">
        <f>Q320*H320</f>
        <v>0</v>
      </c>
      <c r="S320" s="220">
        <v>0.0039399999999999999</v>
      </c>
      <c r="T320" s="221">
        <f>S320*H320</f>
        <v>0.029156000000000001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2" t="s">
        <v>307</v>
      </c>
      <c r="AT320" s="222" t="s">
        <v>128</v>
      </c>
      <c r="AU320" s="222" t="s">
        <v>92</v>
      </c>
      <c r="AY320" s="17" t="s">
        <v>125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7" t="s">
        <v>90</v>
      </c>
      <c r="BK320" s="223">
        <f>ROUND(I320*H320,2)</f>
        <v>0</v>
      </c>
      <c r="BL320" s="17" t="s">
        <v>307</v>
      </c>
      <c r="BM320" s="222" t="s">
        <v>619</v>
      </c>
    </row>
    <row r="321" s="2" customFormat="1">
      <c r="A321" s="39"/>
      <c r="B321" s="40"/>
      <c r="C321" s="41"/>
      <c r="D321" s="235" t="s">
        <v>222</v>
      </c>
      <c r="E321" s="41"/>
      <c r="F321" s="236" t="s">
        <v>620</v>
      </c>
      <c r="G321" s="41"/>
      <c r="H321" s="41"/>
      <c r="I321" s="226"/>
      <c r="J321" s="41"/>
      <c r="K321" s="41"/>
      <c r="L321" s="45"/>
      <c r="M321" s="227"/>
      <c r="N321" s="228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7" t="s">
        <v>222</v>
      </c>
      <c r="AU321" s="17" t="s">
        <v>92</v>
      </c>
    </row>
    <row r="322" s="13" customFormat="1">
      <c r="A322" s="13"/>
      <c r="B322" s="237"/>
      <c r="C322" s="238"/>
      <c r="D322" s="224" t="s">
        <v>224</v>
      </c>
      <c r="E322" s="239" t="s">
        <v>44</v>
      </c>
      <c r="F322" s="240" t="s">
        <v>621</v>
      </c>
      <c r="G322" s="238"/>
      <c r="H322" s="241">
        <v>7.4000000000000004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224</v>
      </c>
      <c r="AU322" s="247" t="s">
        <v>92</v>
      </c>
      <c r="AV322" s="13" t="s">
        <v>92</v>
      </c>
      <c r="AW322" s="13" t="s">
        <v>42</v>
      </c>
      <c r="AX322" s="13" t="s">
        <v>90</v>
      </c>
      <c r="AY322" s="247" t="s">
        <v>125</v>
      </c>
    </row>
    <row r="323" s="12" customFormat="1" ht="22.8" customHeight="1">
      <c r="A323" s="12"/>
      <c r="B323" s="194"/>
      <c r="C323" s="195"/>
      <c r="D323" s="196" t="s">
        <v>81</v>
      </c>
      <c r="E323" s="208" t="s">
        <v>622</v>
      </c>
      <c r="F323" s="208" t="s">
        <v>623</v>
      </c>
      <c r="G323" s="195"/>
      <c r="H323" s="195"/>
      <c r="I323" s="198"/>
      <c r="J323" s="209">
        <f>BK323</f>
        <v>0</v>
      </c>
      <c r="K323" s="195"/>
      <c r="L323" s="200"/>
      <c r="M323" s="201"/>
      <c r="N323" s="202"/>
      <c r="O323" s="202"/>
      <c r="P323" s="203">
        <f>SUM(P324:P329)</f>
        <v>0</v>
      </c>
      <c r="Q323" s="202"/>
      <c r="R323" s="203">
        <f>SUM(R324:R329)</f>
        <v>0.033799120000000009</v>
      </c>
      <c r="S323" s="202"/>
      <c r="T323" s="204">
        <f>SUM(T324:T329)</f>
        <v>1.6060194400000001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5" t="s">
        <v>92</v>
      </c>
      <c r="AT323" s="206" t="s">
        <v>81</v>
      </c>
      <c r="AU323" s="206" t="s">
        <v>90</v>
      </c>
      <c r="AY323" s="205" t="s">
        <v>125</v>
      </c>
      <c r="BK323" s="207">
        <f>SUM(BK324:BK329)</f>
        <v>0</v>
      </c>
    </row>
    <row r="324" s="2" customFormat="1" ht="24.15" customHeight="1">
      <c r="A324" s="39"/>
      <c r="B324" s="40"/>
      <c r="C324" s="210" t="s">
        <v>624</v>
      </c>
      <c r="D324" s="210" t="s">
        <v>128</v>
      </c>
      <c r="E324" s="211" t="s">
        <v>625</v>
      </c>
      <c r="F324" s="212" t="s">
        <v>626</v>
      </c>
      <c r="G324" s="213" t="s">
        <v>240</v>
      </c>
      <c r="H324" s="214">
        <v>96.658000000000001</v>
      </c>
      <c r="I324" s="215"/>
      <c r="J324" s="216">
        <f>ROUND(I324*H324,2)</f>
        <v>0</v>
      </c>
      <c r="K324" s="217"/>
      <c r="L324" s="45"/>
      <c r="M324" s="218" t="s">
        <v>44</v>
      </c>
      <c r="N324" s="219" t="s">
        <v>53</v>
      </c>
      <c r="O324" s="85"/>
      <c r="P324" s="220">
        <f>O324*H324</f>
        <v>0</v>
      </c>
      <c r="Q324" s="220">
        <v>0.00034000000000000002</v>
      </c>
      <c r="R324" s="220">
        <f>Q324*H324</f>
        <v>0.032863720000000006</v>
      </c>
      <c r="S324" s="220">
        <v>0.01533</v>
      </c>
      <c r="T324" s="221">
        <f>S324*H324</f>
        <v>1.4817671400000001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2" t="s">
        <v>307</v>
      </c>
      <c r="AT324" s="222" t="s">
        <v>128</v>
      </c>
      <c r="AU324" s="222" t="s">
        <v>92</v>
      </c>
      <c r="AY324" s="17" t="s">
        <v>125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7" t="s">
        <v>90</v>
      </c>
      <c r="BK324" s="223">
        <f>ROUND(I324*H324,2)</f>
        <v>0</v>
      </c>
      <c r="BL324" s="17" t="s">
        <v>307</v>
      </c>
      <c r="BM324" s="222" t="s">
        <v>627</v>
      </c>
    </row>
    <row r="325" s="2" customFormat="1">
      <c r="A325" s="39"/>
      <c r="B325" s="40"/>
      <c r="C325" s="41"/>
      <c r="D325" s="235" t="s">
        <v>222</v>
      </c>
      <c r="E325" s="41"/>
      <c r="F325" s="236" t="s">
        <v>628</v>
      </c>
      <c r="G325" s="41"/>
      <c r="H325" s="41"/>
      <c r="I325" s="226"/>
      <c r="J325" s="41"/>
      <c r="K325" s="41"/>
      <c r="L325" s="45"/>
      <c r="M325" s="227"/>
      <c r="N325" s="228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7" t="s">
        <v>222</v>
      </c>
      <c r="AU325" s="17" t="s">
        <v>92</v>
      </c>
    </row>
    <row r="326" s="13" customFormat="1">
      <c r="A326" s="13"/>
      <c r="B326" s="237"/>
      <c r="C326" s="238"/>
      <c r="D326" s="224" t="s">
        <v>224</v>
      </c>
      <c r="E326" s="239" t="s">
        <v>44</v>
      </c>
      <c r="F326" s="240" t="s">
        <v>577</v>
      </c>
      <c r="G326" s="238"/>
      <c r="H326" s="241">
        <v>96.658000000000001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224</v>
      </c>
      <c r="AU326" s="247" t="s">
        <v>92</v>
      </c>
      <c r="AV326" s="13" t="s">
        <v>92</v>
      </c>
      <c r="AW326" s="13" t="s">
        <v>42</v>
      </c>
      <c r="AX326" s="13" t="s">
        <v>90</v>
      </c>
      <c r="AY326" s="247" t="s">
        <v>125</v>
      </c>
    </row>
    <row r="327" s="2" customFormat="1" ht="24.15" customHeight="1">
      <c r="A327" s="39"/>
      <c r="B327" s="40"/>
      <c r="C327" s="210" t="s">
        <v>629</v>
      </c>
      <c r="D327" s="210" t="s">
        <v>128</v>
      </c>
      <c r="E327" s="211" t="s">
        <v>630</v>
      </c>
      <c r="F327" s="212" t="s">
        <v>631</v>
      </c>
      <c r="G327" s="213" t="s">
        <v>266</v>
      </c>
      <c r="H327" s="214">
        <v>15.59</v>
      </c>
      <c r="I327" s="215"/>
      <c r="J327" s="216">
        <f>ROUND(I327*H327,2)</f>
        <v>0</v>
      </c>
      <c r="K327" s="217"/>
      <c r="L327" s="45"/>
      <c r="M327" s="218" t="s">
        <v>44</v>
      </c>
      <c r="N327" s="219" t="s">
        <v>53</v>
      </c>
      <c r="O327" s="85"/>
      <c r="P327" s="220">
        <f>O327*H327</f>
        <v>0</v>
      </c>
      <c r="Q327" s="220">
        <v>6.0000000000000002E-05</v>
      </c>
      <c r="R327" s="220">
        <f>Q327*H327</f>
        <v>0.00093539999999999997</v>
      </c>
      <c r="S327" s="220">
        <v>0.0079699999999999997</v>
      </c>
      <c r="T327" s="221">
        <f>S327*H327</f>
        <v>0.1242523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2" t="s">
        <v>307</v>
      </c>
      <c r="AT327" s="222" t="s">
        <v>128</v>
      </c>
      <c r="AU327" s="222" t="s">
        <v>92</v>
      </c>
      <c r="AY327" s="17" t="s">
        <v>125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7" t="s">
        <v>90</v>
      </c>
      <c r="BK327" s="223">
        <f>ROUND(I327*H327,2)</f>
        <v>0</v>
      </c>
      <c r="BL327" s="17" t="s">
        <v>307</v>
      </c>
      <c r="BM327" s="222" t="s">
        <v>632</v>
      </c>
    </row>
    <row r="328" s="2" customFormat="1">
      <c r="A328" s="39"/>
      <c r="B328" s="40"/>
      <c r="C328" s="41"/>
      <c r="D328" s="235" t="s">
        <v>222</v>
      </c>
      <c r="E328" s="41"/>
      <c r="F328" s="236" t="s">
        <v>633</v>
      </c>
      <c r="G328" s="41"/>
      <c r="H328" s="41"/>
      <c r="I328" s="226"/>
      <c r="J328" s="41"/>
      <c r="K328" s="41"/>
      <c r="L328" s="45"/>
      <c r="M328" s="227"/>
      <c r="N328" s="228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7" t="s">
        <v>222</v>
      </c>
      <c r="AU328" s="17" t="s">
        <v>92</v>
      </c>
    </row>
    <row r="329" s="13" customFormat="1">
      <c r="A329" s="13"/>
      <c r="B329" s="237"/>
      <c r="C329" s="238"/>
      <c r="D329" s="224" t="s">
        <v>224</v>
      </c>
      <c r="E329" s="239" t="s">
        <v>44</v>
      </c>
      <c r="F329" s="240" t="s">
        <v>634</v>
      </c>
      <c r="G329" s="238"/>
      <c r="H329" s="241">
        <v>15.59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224</v>
      </c>
      <c r="AU329" s="247" t="s">
        <v>92</v>
      </c>
      <c r="AV329" s="13" t="s">
        <v>92</v>
      </c>
      <c r="AW329" s="13" t="s">
        <v>42</v>
      </c>
      <c r="AX329" s="13" t="s">
        <v>90</v>
      </c>
      <c r="AY329" s="247" t="s">
        <v>125</v>
      </c>
    </row>
    <row r="330" s="12" customFormat="1" ht="25.92" customHeight="1">
      <c r="A330" s="12"/>
      <c r="B330" s="194"/>
      <c r="C330" s="195"/>
      <c r="D330" s="196" t="s">
        <v>81</v>
      </c>
      <c r="E330" s="197" t="s">
        <v>122</v>
      </c>
      <c r="F330" s="197" t="s">
        <v>123</v>
      </c>
      <c r="G330" s="195"/>
      <c r="H330" s="195"/>
      <c r="I330" s="198"/>
      <c r="J330" s="199">
        <f>BK330</f>
        <v>0</v>
      </c>
      <c r="K330" s="195"/>
      <c r="L330" s="200"/>
      <c r="M330" s="201"/>
      <c r="N330" s="202"/>
      <c r="O330" s="202"/>
      <c r="P330" s="203">
        <f>P331</f>
        <v>0</v>
      </c>
      <c r="Q330" s="202"/>
      <c r="R330" s="203">
        <f>R331</f>
        <v>0</v>
      </c>
      <c r="S330" s="202"/>
      <c r="T330" s="204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5" t="s">
        <v>124</v>
      </c>
      <c r="AT330" s="206" t="s">
        <v>81</v>
      </c>
      <c r="AU330" s="206" t="s">
        <v>82</v>
      </c>
      <c r="AY330" s="205" t="s">
        <v>125</v>
      </c>
      <c r="BK330" s="207">
        <f>BK331</f>
        <v>0</v>
      </c>
    </row>
    <row r="331" s="12" customFormat="1" ht="22.8" customHeight="1">
      <c r="A331" s="12"/>
      <c r="B331" s="194"/>
      <c r="C331" s="195"/>
      <c r="D331" s="196" t="s">
        <v>81</v>
      </c>
      <c r="E331" s="208" t="s">
        <v>126</v>
      </c>
      <c r="F331" s="208" t="s">
        <v>127</v>
      </c>
      <c r="G331" s="195"/>
      <c r="H331" s="195"/>
      <c r="I331" s="198"/>
      <c r="J331" s="209">
        <f>BK331</f>
        <v>0</v>
      </c>
      <c r="K331" s="195"/>
      <c r="L331" s="200"/>
      <c r="M331" s="201"/>
      <c r="N331" s="202"/>
      <c r="O331" s="202"/>
      <c r="P331" s="203">
        <f>SUM(P332:P341)</f>
        <v>0</v>
      </c>
      <c r="Q331" s="202"/>
      <c r="R331" s="203">
        <f>SUM(R332:R341)</f>
        <v>0</v>
      </c>
      <c r="S331" s="202"/>
      <c r="T331" s="204">
        <f>SUM(T332:T341)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5" t="s">
        <v>124</v>
      </c>
      <c r="AT331" s="206" t="s">
        <v>81</v>
      </c>
      <c r="AU331" s="206" t="s">
        <v>90</v>
      </c>
      <c r="AY331" s="205" t="s">
        <v>125</v>
      </c>
      <c r="BK331" s="207">
        <f>SUM(BK332:BK341)</f>
        <v>0</v>
      </c>
    </row>
    <row r="332" s="2" customFormat="1" ht="16.5" customHeight="1">
      <c r="A332" s="39"/>
      <c r="B332" s="40"/>
      <c r="C332" s="210" t="s">
        <v>635</v>
      </c>
      <c r="D332" s="210" t="s">
        <v>128</v>
      </c>
      <c r="E332" s="211" t="s">
        <v>636</v>
      </c>
      <c r="F332" s="212" t="s">
        <v>637</v>
      </c>
      <c r="G332" s="213" t="s">
        <v>638</v>
      </c>
      <c r="H332" s="214">
        <v>4</v>
      </c>
      <c r="I332" s="215"/>
      <c r="J332" s="216">
        <f>ROUND(I332*H332,2)</f>
        <v>0</v>
      </c>
      <c r="K332" s="217"/>
      <c r="L332" s="45"/>
      <c r="M332" s="218" t="s">
        <v>44</v>
      </c>
      <c r="N332" s="219" t="s">
        <v>53</v>
      </c>
      <c r="O332" s="85"/>
      <c r="P332" s="220">
        <f>O332*H332</f>
        <v>0</v>
      </c>
      <c r="Q332" s="220">
        <v>0</v>
      </c>
      <c r="R332" s="220">
        <f>Q332*H332</f>
        <v>0</v>
      </c>
      <c r="S332" s="220">
        <v>0</v>
      </c>
      <c r="T332" s="22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2" t="s">
        <v>132</v>
      </c>
      <c r="AT332" s="222" t="s">
        <v>128</v>
      </c>
      <c r="AU332" s="222" t="s">
        <v>92</v>
      </c>
      <c r="AY332" s="17" t="s">
        <v>125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7" t="s">
        <v>90</v>
      </c>
      <c r="BK332" s="223">
        <f>ROUND(I332*H332,2)</f>
        <v>0</v>
      </c>
      <c r="BL332" s="17" t="s">
        <v>132</v>
      </c>
      <c r="BM332" s="222" t="s">
        <v>639</v>
      </c>
    </row>
    <row r="333" s="2" customFormat="1">
      <c r="A333" s="39"/>
      <c r="B333" s="40"/>
      <c r="C333" s="41"/>
      <c r="D333" s="224" t="s">
        <v>134</v>
      </c>
      <c r="E333" s="41"/>
      <c r="F333" s="225" t="s">
        <v>640</v>
      </c>
      <c r="G333" s="41"/>
      <c r="H333" s="41"/>
      <c r="I333" s="226"/>
      <c r="J333" s="41"/>
      <c r="K333" s="41"/>
      <c r="L333" s="45"/>
      <c r="M333" s="227"/>
      <c r="N333" s="228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7" t="s">
        <v>134</v>
      </c>
      <c r="AU333" s="17" t="s">
        <v>92</v>
      </c>
    </row>
    <row r="334" s="2" customFormat="1" ht="16.5" customHeight="1">
      <c r="A334" s="39"/>
      <c r="B334" s="40"/>
      <c r="C334" s="210" t="s">
        <v>641</v>
      </c>
      <c r="D334" s="210" t="s">
        <v>128</v>
      </c>
      <c r="E334" s="211" t="s">
        <v>642</v>
      </c>
      <c r="F334" s="212" t="s">
        <v>643</v>
      </c>
      <c r="G334" s="213" t="s">
        <v>638</v>
      </c>
      <c r="H334" s="214">
        <v>6</v>
      </c>
      <c r="I334" s="215"/>
      <c r="J334" s="216">
        <f>ROUND(I334*H334,2)</f>
        <v>0</v>
      </c>
      <c r="K334" s="217"/>
      <c r="L334" s="45"/>
      <c r="M334" s="218" t="s">
        <v>44</v>
      </c>
      <c r="N334" s="219" t="s">
        <v>53</v>
      </c>
      <c r="O334" s="85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2" t="s">
        <v>132</v>
      </c>
      <c r="AT334" s="222" t="s">
        <v>128</v>
      </c>
      <c r="AU334" s="222" t="s">
        <v>92</v>
      </c>
      <c r="AY334" s="17" t="s">
        <v>125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7" t="s">
        <v>90</v>
      </c>
      <c r="BK334" s="223">
        <f>ROUND(I334*H334,2)</f>
        <v>0</v>
      </c>
      <c r="BL334" s="17" t="s">
        <v>132</v>
      </c>
      <c r="BM334" s="222" t="s">
        <v>644</v>
      </c>
    </row>
    <row r="335" s="2" customFormat="1">
      <c r="A335" s="39"/>
      <c r="B335" s="40"/>
      <c r="C335" s="41"/>
      <c r="D335" s="224" t="s">
        <v>134</v>
      </c>
      <c r="E335" s="41"/>
      <c r="F335" s="225" t="s">
        <v>645</v>
      </c>
      <c r="G335" s="41"/>
      <c r="H335" s="41"/>
      <c r="I335" s="226"/>
      <c r="J335" s="41"/>
      <c r="K335" s="41"/>
      <c r="L335" s="45"/>
      <c r="M335" s="227"/>
      <c r="N335" s="228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7" t="s">
        <v>134</v>
      </c>
      <c r="AU335" s="17" t="s">
        <v>92</v>
      </c>
    </row>
    <row r="336" s="13" customFormat="1">
      <c r="A336" s="13"/>
      <c r="B336" s="237"/>
      <c r="C336" s="238"/>
      <c r="D336" s="224" t="s">
        <v>224</v>
      </c>
      <c r="E336" s="239" t="s">
        <v>44</v>
      </c>
      <c r="F336" s="240" t="s">
        <v>646</v>
      </c>
      <c r="G336" s="238"/>
      <c r="H336" s="241">
        <v>2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224</v>
      </c>
      <c r="AU336" s="247" t="s">
        <v>92</v>
      </c>
      <c r="AV336" s="13" t="s">
        <v>92</v>
      </c>
      <c r="AW336" s="13" t="s">
        <v>42</v>
      </c>
      <c r="AX336" s="13" t="s">
        <v>82</v>
      </c>
      <c r="AY336" s="247" t="s">
        <v>125</v>
      </c>
    </row>
    <row r="337" s="13" customFormat="1">
      <c r="A337" s="13"/>
      <c r="B337" s="237"/>
      <c r="C337" s="238"/>
      <c r="D337" s="224" t="s">
        <v>224</v>
      </c>
      <c r="E337" s="239" t="s">
        <v>44</v>
      </c>
      <c r="F337" s="240" t="s">
        <v>647</v>
      </c>
      <c r="G337" s="238"/>
      <c r="H337" s="241">
        <v>4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224</v>
      </c>
      <c r="AU337" s="247" t="s">
        <v>92</v>
      </c>
      <c r="AV337" s="13" t="s">
        <v>92</v>
      </c>
      <c r="AW337" s="13" t="s">
        <v>42</v>
      </c>
      <c r="AX337" s="13" t="s">
        <v>82</v>
      </c>
      <c r="AY337" s="247" t="s">
        <v>125</v>
      </c>
    </row>
    <row r="338" s="14" customFormat="1">
      <c r="A338" s="14"/>
      <c r="B338" s="248"/>
      <c r="C338" s="249"/>
      <c r="D338" s="224" t="s">
        <v>224</v>
      </c>
      <c r="E338" s="250" t="s">
        <v>44</v>
      </c>
      <c r="F338" s="251" t="s">
        <v>227</v>
      </c>
      <c r="G338" s="249"/>
      <c r="H338" s="252">
        <v>6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8" t="s">
        <v>224</v>
      </c>
      <c r="AU338" s="258" t="s">
        <v>92</v>
      </c>
      <c r="AV338" s="14" t="s">
        <v>146</v>
      </c>
      <c r="AW338" s="14" t="s">
        <v>42</v>
      </c>
      <c r="AX338" s="14" t="s">
        <v>90</v>
      </c>
      <c r="AY338" s="258" t="s">
        <v>125</v>
      </c>
    </row>
    <row r="339" s="2" customFormat="1" ht="16.5" customHeight="1">
      <c r="A339" s="39"/>
      <c r="B339" s="40"/>
      <c r="C339" s="210" t="s">
        <v>648</v>
      </c>
      <c r="D339" s="210" t="s">
        <v>128</v>
      </c>
      <c r="E339" s="211" t="s">
        <v>649</v>
      </c>
      <c r="F339" s="212" t="s">
        <v>650</v>
      </c>
      <c r="G339" s="213" t="s">
        <v>651</v>
      </c>
      <c r="H339" s="214">
        <v>1</v>
      </c>
      <c r="I339" s="215"/>
      <c r="J339" s="216">
        <f>ROUND(I339*H339,2)</f>
        <v>0</v>
      </c>
      <c r="K339" s="217"/>
      <c r="L339" s="45"/>
      <c r="M339" s="218" t="s">
        <v>44</v>
      </c>
      <c r="N339" s="219" t="s">
        <v>53</v>
      </c>
      <c r="O339" s="85"/>
      <c r="P339" s="220">
        <f>O339*H339</f>
        <v>0</v>
      </c>
      <c r="Q339" s="220">
        <v>0</v>
      </c>
      <c r="R339" s="220">
        <f>Q339*H339</f>
        <v>0</v>
      </c>
      <c r="S339" s="220">
        <v>0</v>
      </c>
      <c r="T339" s="22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2" t="s">
        <v>132</v>
      </c>
      <c r="AT339" s="222" t="s">
        <v>128</v>
      </c>
      <c r="AU339" s="222" t="s">
        <v>92</v>
      </c>
      <c r="AY339" s="17" t="s">
        <v>125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17" t="s">
        <v>90</v>
      </c>
      <c r="BK339" s="223">
        <f>ROUND(I339*H339,2)</f>
        <v>0</v>
      </c>
      <c r="BL339" s="17" t="s">
        <v>132</v>
      </c>
      <c r="BM339" s="222" t="s">
        <v>652</v>
      </c>
    </row>
    <row r="340" s="2" customFormat="1">
      <c r="A340" s="39"/>
      <c r="B340" s="40"/>
      <c r="C340" s="41"/>
      <c r="D340" s="235" t="s">
        <v>222</v>
      </c>
      <c r="E340" s="41"/>
      <c r="F340" s="236" t="s">
        <v>653</v>
      </c>
      <c r="G340" s="41"/>
      <c r="H340" s="41"/>
      <c r="I340" s="226"/>
      <c r="J340" s="41"/>
      <c r="K340" s="41"/>
      <c r="L340" s="45"/>
      <c r="M340" s="227"/>
      <c r="N340" s="228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7" t="s">
        <v>222</v>
      </c>
      <c r="AU340" s="17" t="s">
        <v>92</v>
      </c>
    </row>
    <row r="341" s="2" customFormat="1">
      <c r="A341" s="39"/>
      <c r="B341" s="40"/>
      <c r="C341" s="41"/>
      <c r="D341" s="224" t="s">
        <v>134</v>
      </c>
      <c r="E341" s="41"/>
      <c r="F341" s="225" t="s">
        <v>654</v>
      </c>
      <c r="G341" s="41"/>
      <c r="H341" s="41"/>
      <c r="I341" s="226"/>
      <c r="J341" s="41"/>
      <c r="K341" s="41"/>
      <c r="L341" s="45"/>
      <c r="M341" s="229"/>
      <c r="N341" s="230"/>
      <c r="O341" s="231"/>
      <c r="P341" s="231"/>
      <c r="Q341" s="231"/>
      <c r="R341" s="231"/>
      <c r="S341" s="231"/>
      <c r="T341" s="232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7" t="s">
        <v>134</v>
      </c>
      <c r="AU341" s="17" t="s">
        <v>92</v>
      </c>
    </row>
    <row r="342" s="2" customFormat="1" ht="6.96" customHeight="1">
      <c r="A342" s="39"/>
      <c r="B342" s="60"/>
      <c r="C342" s="61"/>
      <c r="D342" s="61"/>
      <c r="E342" s="61"/>
      <c r="F342" s="61"/>
      <c r="G342" s="61"/>
      <c r="H342" s="61"/>
      <c r="I342" s="61"/>
      <c r="J342" s="61"/>
      <c r="K342" s="61"/>
      <c r="L342" s="45"/>
      <c r="M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</sheetData>
  <sheetProtection sheet="1" autoFilter="0" formatColumns="0" formatRows="0" objects="1" scenarios="1" spinCount="100000" saltValue="gWcOni+aedAvYLDFaJ/idOuTM7OgFE8hT5V/MBR5+WnHU5eSaPOMBsw3Kn7/Odn+LnatNzGysTk/V3CvxX0doQ==" hashValue="wDg17lyNgw9Rc0HIIBRXZGTLh0URuFpFnH4z/KRQ8u8F4TW3YfOd3I5mgPIbVg451smilyFFXFBFAJq53bb0KA==" algorithmName="SHA-512" password="B036"/>
  <autoFilter ref="C99:K3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2_01/122151103"/>
    <hyperlink ref="F109" r:id="rId2" display="https://podminky.urs.cz/item/CS_URS_2022_01/162751117"/>
    <hyperlink ref="F114" r:id="rId3" display="https://podminky.urs.cz/item/CS_URS_2022_01/171201221"/>
    <hyperlink ref="F120" r:id="rId4" display="https://podminky.urs.cz/item/CS_URS_2022_01/181351103"/>
    <hyperlink ref="F129" r:id="rId5" display="https://podminky.urs.cz/item/CS_URS_2022_01/181951111"/>
    <hyperlink ref="F134" r:id="rId6" display="https://podminky.urs.cz/item/CS_URS_2022_01/183405211"/>
    <hyperlink ref="F144" r:id="rId7" display="https://podminky.urs.cz/item/CS_URS_2022_01/919735123"/>
    <hyperlink ref="F147" r:id="rId8" display="https://podminky.urs.cz/item/CS_URS_2022_01/949101111"/>
    <hyperlink ref="F156" r:id="rId9" display="https://podminky.urs.cz/item/CS_URS_2022_01/952902121"/>
    <hyperlink ref="F159" r:id="rId10" display="https://podminky.urs.cz/item/CS_URS_2022_01/952902491"/>
    <hyperlink ref="F162" r:id="rId11" display="https://podminky.urs.cz/item/CS_URS_2022_01/968062245"/>
    <hyperlink ref="F165" r:id="rId12" display="https://podminky.urs.cz/item/CS_URS_2022_01/968072559"/>
    <hyperlink ref="F168" r:id="rId13" display="https://podminky.urs.cz/item/CS_URS_2022_01/981513111"/>
    <hyperlink ref="F174" r:id="rId14" display="https://podminky.urs.cz/item/CS_URS_2022_01/981513114"/>
    <hyperlink ref="F179" r:id="rId15" display="https://podminky.urs.cz/item/CS_URS_2022_01/981513116"/>
    <hyperlink ref="F189" r:id="rId16" display="https://podminky.urs.cz/item/CS_URS_2022_01/997006002"/>
    <hyperlink ref="F191" r:id="rId17" display="https://podminky.urs.cz/item/CS_URS_2022_01/997006014"/>
    <hyperlink ref="F193" r:id="rId18" display="https://podminky.urs.cz/item/CS_URS_2022_01/997013111"/>
    <hyperlink ref="F195" r:id="rId19" display="https://podminky.urs.cz/item/CS_URS_2022_01/997013501"/>
    <hyperlink ref="F197" r:id="rId20" display="https://podminky.urs.cz/item/CS_URS_2022_01/997013509"/>
    <hyperlink ref="F200" r:id="rId21" display="https://podminky.urs.cz/item/CS_URS_2022_01/997013601"/>
    <hyperlink ref="F203" r:id="rId22" display="https://podminky.urs.cz/item/CS_URS_2022_01/997013602"/>
    <hyperlink ref="F206" r:id="rId23" display="https://podminky.urs.cz/item/CS_URS_2022_01/997013609"/>
    <hyperlink ref="F209" r:id="rId24" display="https://podminky.urs.cz/item/CS_URS_2022_01/997013631"/>
    <hyperlink ref="F212" r:id="rId25" display="https://podminky.urs.cz/item/CS_URS_2022_01/997013635"/>
    <hyperlink ref="F214" r:id="rId26" display="https://podminky.urs.cz/item/CS_URS_2022_01/997013645"/>
    <hyperlink ref="F216" r:id="rId27" display="https://podminky.urs.cz/item/CS_URS_2022_01/997013804"/>
    <hyperlink ref="F218" r:id="rId28" display="https://podminky.urs.cz/item/CS_URS_2022_01/997013811"/>
    <hyperlink ref="F220" r:id="rId29" display="https://podminky.urs.cz/item/CS_URS_2022_01/997013814"/>
    <hyperlink ref="F222" r:id="rId30" display="https://podminky.urs.cz/item/CS_URS_2022_01/997013821"/>
    <hyperlink ref="F225" r:id="rId31" display="https://podminky.urs.cz/item/CS_URS_2022_01/998011001"/>
    <hyperlink ref="F229" r:id="rId32" display="https://podminky.urs.cz/item/CS_URS_2022_01/711131811"/>
    <hyperlink ref="F233" r:id="rId33" display="https://podminky.urs.cz/item/CS_URS_2022_01/712340832"/>
    <hyperlink ref="F237" r:id="rId34" display="https://podminky.urs.cz/item/CS_URS_2022_01/721242804"/>
    <hyperlink ref="F240" r:id="rId35" display="https://podminky.urs.cz/item/CS_URS_2022_01/741121861"/>
    <hyperlink ref="F243" r:id="rId36" display="https://podminky.urs.cz/item/CS_URS_2022_01/741121865"/>
    <hyperlink ref="F246" r:id="rId37" display="https://podminky.urs.cz/item/CS_URS_2022_01/741211813"/>
    <hyperlink ref="F248" r:id="rId38" display="https://podminky.urs.cz/item/CS_URS_2022_01/741213811"/>
    <hyperlink ref="F250" r:id="rId39" display="https://podminky.urs.cz/item/CS_URS_2022_01/741213813"/>
    <hyperlink ref="F252" r:id="rId40" display="https://podminky.urs.cz/item/CS_URS_2022_01/741311813"/>
    <hyperlink ref="F254" r:id="rId41" display="https://podminky.urs.cz/item/CS_URS_2022_01/741315887"/>
    <hyperlink ref="F256" r:id="rId42" display="https://podminky.urs.cz/item/CS_URS_2022_01/741322815"/>
    <hyperlink ref="F258" r:id="rId43" display="https://podminky.urs.cz/item/CS_URS_2022_01/741322865"/>
    <hyperlink ref="F260" r:id="rId44" display="https://podminky.urs.cz/item/CS_URS_2022_01/741371843"/>
    <hyperlink ref="F263" r:id="rId45" display="https://podminky.urs.cz/item/CS_URS_2022_01/741372863"/>
    <hyperlink ref="F265" r:id="rId46" display="https://podminky.urs.cz/item/CS_URS_2022_01/741421811"/>
    <hyperlink ref="F268" r:id="rId47" display="https://podminky.urs.cz/item/CS_URS_2022_01/741421821"/>
    <hyperlink ref="F270" r:id="rId48" display="https://podminky.urs.cz/item/CS_URS_2022_01/741421831"/>
    <hyperlink ref="F272" r:id="rId49" display="https://podminky.urs.cz/item/CS_URS_2022_01/741421843"/>
    <hyperlink ref="F275" r:id="rId50" display="https://podminky.urs.cz/item/CS_URS_2022_01/741421851"/>
    <hyperlink ref="F277" r:id="rId51" display="https://podminky.urs.cz/item/CS_URS_2022_01/741421853"/>
    <hyperlink ref="F279" r:id="rId52" display="https://podminky.urs.cz/item/CS_URS_2022_01/741421855"/>
    <hyperlink ref="F281" r:id="rId53" display="https://podminky.urs.cz/item/CS_URS_2022_01/741421861"/>
    <hyperlink ref="F284" r:id="rId54" display="https://podminky.urs.cz/item/CS_URS_2022_01/741421871"/>
    <hyperlink ref="F288" r:id="rId55" display="https://podminky.urs.cz/item/CS_URS_2022_01/762331812"/>
    <hyperlink ref="F291" r:id="rId56" display="https://podminky.urs.cz/item/CS_URS_2022_01/762331813"/>
    <hyperlink ref="F296" r:id="rId57" display="https://podminky.urs.cz/item/CS_URS_2022_01/762331814"/>
    <hyperlink ref="F299" r:id="rId58" display="https://podminky.urs.cz/item/CS_URS_2022_01/762342812"/>
    <hyperlink ref="F303" r:id="rId59" display="https://podminky.urs.cz/item/CS_URS_2022_01/764002811"/>
    <hyperlink ref="F306" r:id="rId60" display="https://podminky.urs.cz/item/CS_URS_2022_01/764002841"/>
    <hyperlink ref="F309" r:id="rId61" display="https://podminky.urs.cz/item/CS_URS_2022_01/764002851"/>
    <hyperlink ref="F312" r:id="rId62" display="https://podminky.urs.cz/item/CS_URS_2022_01/764002861"/>
    <hyperlink ref="F315" r:id="rId63" display="https://podminky.urs.cz/item/CS_URS_2022_01/764002871"/>
    <hyperlink ref="F318" r:id="rId64" display="https://podminky.urs.cz/item/CS_URS_2022_01/764004801"/>
    <hyperlink ref="F321" r:id="rId65" display="https://podminky.urs.cz/item/CS_URS_2022_01/764004861"/>
    <hyperlink ref="F325" r:id="rId66" display="https://podminky.urs.cz/item/CS_URS_2022_01/765131857"/>
    <hyperlink ref="F328" r:id="rId67" display="https://podminky.urs.cz/item/CS_URS_2022_01/765131877"/>
    <hyperlink ref="F340" r:id="rId68" display="https://podminky.urs.cz/item/CS_URS_2022_01/064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0" customWidth="1"/>
    <col min="2" max="2" width="1.667969" style="270" customWidth="1"/>
    <col min="3" max="4" width="5" style="270" customWidth="1"/>
    <col min="5" max="5" width="11.66016" style="270" customWidth="1"/>
    <col min="6" max="6" width="9.160156" style="270" customWidth="1"/>
    <col min="7" max="7" width="5" style="270" customWidth="1"/>
    <col min="8" max="8" width="77.83203" style="270" customWidth="1"/>
    <col min="9" max="10" width="20" style="270" customWidth="1"/>
    <col min="11" max="11" width="1.667969" style="270" customWidth="1"/>
  </cols>
  <sheetData>
    <row r="1" s="1" customFormat="1" ht="37.5" customHeight="1"/>
    <row r="2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5" customFormat="1" ht="45" customHeight="1">
      <c r="B3" s="274"/>
      <c r="C3" s="275" t="s">
        <v>655</v>
      </c>
      <c r="D3" s="275"/>
      <c r="E3" s="275"/>
      <c r="F3" s="275"/>
      <c r="G3" s="275"/>
      <c r="H3" s="275"/>
      <c r="I3" s="275"/>
      <c r="J3" s="275"/>
      <c r="K3" s="276"/>
    </row>
    <row r="4" s="1" customFormat="1" ht="25.5" customHeight="1">
      <c r="B4" s="277"/>
      <c r="C4" s="278" t="s">
        <v>656</v>
      </c>
      <c r="D4" s="278"/>
      <c r="E4" s="278"/>
      <c r="F4" s="278"/>
      <c r="G4" s="278"/>
      <c r="H4" s="278"/>
      <c r="I4" s="278"/>
      <c r="J4" s="278"/>
      <c r="K4" s="279"/>
    </row>
    <row r="5" s="1" customFormat="1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s="1" customFormat="1" ht="15" customHeight="1">
      <c r="B6" s="277"/>
      <c r="C6" s="281" t="s">
        <v>657</v>
      </c>
      <c r="D6" s="281"/>
      <c r="E6" s="281"/>
      <c r="F6" s="281"/>
      <c r="G6" s="281"/>
      <c r="H6" s="281"/>
      <c r="I6" s="281"/>
      <c r="J6" s="281"/>
      <c r="K6" s="279"/>
    </row>
    <row r="7" s="1" customFormat="1" ht="15" customHeight="1">
      <c r="B7" s="282"/>
      <c r="C7" s="281" t="s">
        <v>658</v>
      </c>
      <c r="D7" s="281"/>
      <c r="E7" s="281"/>
      <c r="F7" s="281"/>
      <c r="G7" s="281"/>
      <c r="H7" s="281"/>
      <c r="I7" s="281"/>
      <c r="J7" s="281"/>
      <c r="K7" s="279"/>
    </row>
    <row r="8" s="1" customFormat="1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s="1" customFormat="1" ht="15" customHeight="1">
      <c r="B9" s="282"/>
      <c r="C9" s="281" t="s">
        <v>659</v>
      </c>
      <c r="D9" s="281"/>
      <c r="E9" s="281"/>
      <c r="F9" s="281"/>
      <c r="G9" s="281"/>
      <c r="H9" s="281"/>
      <c r="I9" s="281"/>
      <c r="J9" s="281"/>
      <c r="K9" s="279"/>
    </row>
    <row r="10" s="1" customFormat="1" ht="15" customHeight="1">
      <c r="B10" s="282"/>
      <c r="C10" s="281"/>
      <c r="D10" s="281" t="s">
        <v>660</v>
      </c>
      <c r="E10" s="281"/>
      <c r="F10" s="281"/>
      <c r="G10" s="281"/>
      <c r="H10" s="281"/>
      <c r="I10" s="281"/>
      <c r="J10" s="281"/>
      <c r="K10" s="279"/>
    </row>
    <row r="11" s="1" customFormat="1" ht="15" customHeight="1">
      <c r="B11" s="282"/>
      <c r="C11" s="283"/>
      <c r="D11" s="281" t="s">
        <v>661</v>
      </c>
      <c r="E11" s="281"/>
      <c r="F11" s="281"/>
      <c r="G11" s="281"/>
      <c r="H11" s="281"/>
      <c r="I11" s="281"/>
      <c r="J11" s="281"/>
      <c r="K11" s="279"/>
    </row>
    <row r="12" s="1" customFormat="1" ht="15" customHeight="1">
      <c r="B12" s="282"/>
      <c r="C12" s="283"/>
      <c r="D12" s="281"/>
      <c r="E12" s="281"/>
      <c r="F12" s="281"/>
      <c r="G12" s="281"/>
      <c r="H12" s="281"/>
      <c r="I12" s="281"/>
      <c r="J12" s="281"/>
      <c r="K12" s="279"/>
    </row>
    <row r="13" s="1" customFormat="1" ht="15" customHeight="1">
      <c r="B13" s="282"/>
      <c r="C13" s="283"/>
      <c r="D13" s="284" t="s">
        <v>662</v>
      </c>
      <c r="E13" s="281"/>
      <c r="F13" s="281"/>
      <c r="G13" s="281"/>
      <c r="H13" s="281"/>
      <c r="I13" s="281"/>
      <c r="J13" s="281"/>
      <c r="K13" s="279"/>
    </row>
    <row r="14" s="1" customFormat="1" ht="12.7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79"/>
    </row>
    <row r="15" s="1" customFormat="1" ht="15" customHeight="1">
      <c r="B15" s="282"/>
      <c r="C15" s="283"/>
      <c r="D15" s="281" t="s">
        <v>663</v>
      </c>
      <c r="E15" s="281"/>
      <c r="F15" s="281"/>
      <c r="G15" s="281"/>
      <c r="H15" s="281"/>
      <c r="I15" s="281"/>
      <c r="J15" s="281"/>
      <c r="K15" s="279"/>
    </row>
    <row r="16" s="1" customFormat="1" ht="15" customHeight="1">
      <c r="B16" s="282"/>
      <c r="C16" s="283"/>
      <c r="D16" s="281" t="s">
        <v>664</v>
      </c>
      <c r="E16" s="281"/>
      <c r="F16" s="281"/>
      <c r="G16" s="281"/>
      <c r="H16" s="281"/>
      <c r="I16" s="281"/>
      <c r="J16" s="281"/>
      <c r="K16" s="279"/>
    </row>
    <row r="17" s="1" customFormat="1" ht="15" customHeight="1">
      <c r="B17" s="282"/>
      <c r="C17" s="283"/>
      <c r="D17" s="281" t="s">
        <v>665</v>
      </c>
      <c r="E17" s="281"/>
      <c r="F17" s="281"/>
      <c r="G17" s="281"/>
      <c r="H17" s="281"/>
      <c r="I17" s="281"/>
      <c r="J17" s="281"/>
      <c r="K17" s="279"/>
    </row>
    <row r="18" s="1" customFormat="1" ht="15" customHeight="1">
      <c r="B18" s="282"/>
      <c r="C18" s="283"/>
      <c r="D18" s="283"/>
      <c r="E18" s="285" t="s">
        <v>89</v>
      </c>
      <c r="F18" s="281" t="s">
        <v>666</v>
      </c>
      <c r="G18" s="281"/>
      <c r="H18" s="281"/>
      <c r="I18" s="281"/>
      <c r="J18" s="281"/>
      <c r="K18" s="279"/>
    </row>
    <row r="19" s="1" customFormat="1" ht="15" customHeight="1">
      <c r="B19" s="282"/>
      <c r="C19" s="283"/>
      <c r="D19" s="283"/>
      <c r="E19" s="285" t="s">
        <v>667</v>
      </c>
      <c r="F19" s="281" t="s">
        <v>668</v>
      </c>
      <c r="G19" s="281"/>
      <c r="H19" s="281"/>
      <c r="I19" s="281"/>
      <c r="J19" s="281"/>
      <c r="K19" s="279"/>
    </row>
    <row r="20" s="1" customFormat="1" ht="15" customHeight="1">
      <c r="B20" s="282"/>
      <c r="C20" s="283"/>
      <c r="D20" s="283"/>
      <c r="E20" s="285" t="s">
        <v>669</v>
      </c>
      <c r="F20" s="281" t="s">
        <v>670</v>
      </c>
      <c r="G20" s="281"/>
      <c r="H20" s="281"/>
      <c r="I20" s="281"/>
      <c r="J20" s="281"/>
      <c r="K20" s="279"/>
    </row>
    <row r="21" s="1" customFormat="1" ht="15" customHeight="1">
      <c r="B21" s="282"/>
      <c r="C21" s="283"/>
      <c r="D21" s="283"/>
      <c r="E21" s="285" t="s">
        <v>671</v>
      </c>
      <c r="F21" s="281" t="s">
        <v>88</v>
      </c>
      <c r="G21" s="281"/>
      <c r="H21" s="281"/>
      <c r="I21" s="281"/>
      <c r="J21" s="281"/>
      <c r="K21" s="279"/>
    </row>
    <row r="22" s="1" customFormat="1" ht="15" customHeight="1">
      <c r="B22" s="282"/>
      <c r="C22" s="283"/>
      <c r="D22" s="283"/>
      <c r="E22" s="285" t="s">
        <v>672</v>
      </c>
      <c r="F22" s="281" t="s">
        <v>673</v>
      </c>
      <c r="G22" s="281"/>
      <c r="H22" s="281"/>
      <c r="I22" s="281"/>
      <c r="J22" s="281"/>
      <c r="K22" s="279"/>
    </row>
    <row r="23" s="1" customFormat="1" ht="15" customHeight="1">
      <c r="B23" s="282"/>
      <c r="C23" s="283"/>
      <c r="D23" s="283"/>
      <c r="E23" s="285" t="s">
        <v>98</v>
      </c>
      <c r="F23" s="281" t="s">
        <v>674</v>
      </c>
      <c r="G23" s="281"/>
      <c r="H23" s="281"/>
      <c r="I23" s="281"/>
      <c r="J23" s="281"/>
      <c r="K23" s="279"/>
    </row>
    <row r="24" s="1" customFormat="1" ht="12.75" customHeight="1">
      <c r="B24" s="282"/>
      <c r="C24" s="283"/>
      <c r="D24" s="283"/>
      <c r="E24" s="283"/>
      <c r="F24" s="283"/>
      <c r="G24" s="283"/>
      <c r="H24" s="283"/>
      <c r="I24" s="283"/>
      <c r="J24" s="283"/>
      <c r="K24" s="279"/>
    </row>
    <row r="25" s="1" customFormat="1" ht="15" customHeight="1">
      <c r="B25" s="282"/>
      <c r="C25" s="281" t="s">
        <v>675</v>
      </c>
      <c r="D25" s="281"/>
      <c r="E25" s="281"/>
      <c r="F25" s="281"/>
      <c r="G25" s="281"/>
      <c r="H25" s="281"/>
      <c r="I25" s="281"/>
      <c r="J25" s="281"/>
      <c r="K25" s="279"/>
    </row>
    <row r="26" s="1" customFormat="1" ht="15" customHeight="1">
      <c r="B26" s="282"/>
      <c r="C26" s="281" t="s">
        <v>676</v>
      </c>
      <c r="D26" s="281"/>
      <c r="E26" s="281"/>
      <c r="F26" s="281"/>
      <c r="G26" s="281"/>
      <c r="H26" s="281"/>
      <c r="I26" s="281"/>
      <c r="J26" s="281"/>
      <c r="K26" s="279"/>
    </row>
    <row r="27" s="1" customFormat="1" ht="15" customHeight="1">
      <c r="B27" s="282"/>
      <c r="C27" s="281"/>
      <c r="D27" s="281" t="s">
        <v>677</v>
      </c>
      <c r="E27" s="281"/>
      <c r="F27" s="281"/>
      <c r="G27" s="281"/>
      <c r="H27" s="281"/>
      <c r="I27" s="281"/>
      <c r="J27" s="281"/>
      <c r="K27" s="279"/>
    </row>
    <row r="28" s="1" customFormat="1" ht="15" customHeight="1">
      <c r="B28" s="282"/>
      <c r="C28" s="283"/>
      <c r="D28" s="281" t="s">
        <v>678</v>
      </c>
      <c r="E28" s="281"/>
      <c r="F28" s="281"/>
      <c r="G28" s="281"/>
      <c r="H28" s="281"/>
      <c r="I28" s="281"/>
      <c r="J28" s="281"/>
      <c r="K28" s="279"/>
    </row>
    <row r="29" s="1" customFormat="1" ht="12.75" customHeight="1">
      <c r="B29" s="282"/>
      <c r="C29" s="283"/>
      <c r="D29" s="283"/>
      <c r="E29" s="283"/>
      <c r="F29" s="283"/>
      <c r="G29" s="283"/>
      <c r="H29" s="283"/>
      <c r="I29" s="283"/>
      <c r="J29" s="283"/>
      <c r="K29" s="279"/>
    </row>
    <row r="30" s="1" customFormat="1" ht="15" customHeight="1">
      <c r="B30" s="282"/>
      <c r="C30" s="283"/>
      <c r="D30" s="281" t="s">
        <v>679</v>
      </c>
      <c r="E30" s="281"/>
      <c r="F30" s="281"/>
      <c r="G30" s="281"/>
      <c r="H30" s="281"/>
      <c r="I30" s="281"/>
      <c r="J30" s="281"/>
      <c r="K30" s="279"/>
    </row>
    <row r="31" s="1" customFormat="1" ht="15" customHeight="1">
      <c r="B31" s="282"/>
      <c r="C31" s="283"/>
      <c r="D31" s="281" t="s">
        <v>680</v>
      </c>
      <c r="E31" s="281"/>
      <c r="F31" s="281"/>
      <c r="G31" s="281"/>
      <c r="H31" s="281"/>
      <c r="I31" s="281"/>
      <c r="J31" s="281"/>
      <c r="K31" s="279"/>
    </row>
    <row r="32" s="1" customFormat="1" ht="12.75" customHeight="1">
      <c r="B32" s="282"/>
      <c r="C32" s="283"/>
      <c r="D32" s="283"/>
      <c r="E32" s="283"/>
      <c r="F32" s="283"/>
      <c r="G32" s="283"/>
      <c r="H32" s="283"/>
      <c r="I32" s="283"/>
      <c r="J32" s="283"/>
      <c r="K32" s="279"/>
    </row>
    <row r="33" s="1" customFormat="1" ht="15" customHeight="1">
      <c r="B33" s="282"/>
      <c r="C33" s="283"/>
      <c r="D33" s="281" t="s">
        <v>681</v>
      </c>
      <c r="E33" s="281"/>
      <c r="F33" s="281"/>
      <c r="G33" s="281"/>
      <c r="H33" s="281"/>
      <c r="I33" s="281"/>
      <c r="J33" s="281"/>
      <c r="K33" s="279"/>
    </row>
    <row r="34" s="1" customFormat="1" ht="15" customHeight="1">
      <c r="B34" s="282"/>
      <c r="C34" s="283"/>
      <c r="D34" s="281" t="s">
        <v>682</v>
      </c>
      <c r="E34" s="281"/>
      <c r="F34" s="281"/>
      <c r="G34" s="281"/>
      <c r="H34" s="281"/>
      <c r="I34" s="281"/>
      <c r="J34" s="281"/>
      <c r="K34" s="279"/>
    </row>
    <row r="35" s="1" customFormat="1" ht="15" customHeight="1">
      <c r="B35" s="282"/>
      <c r="C35" s="283"/>
      <c r="D35" s="281" t="s">
        <v>683</v>
      </c>
      <c r="E35" s="281"/>
      <c r="F35" s="281"/>
      <c r="G35" s="281"/>
      <c r="H35" s="281"/>
      <c r="I35" s="281"/>
      <c r="J35" s="281"/>
      <c r="K35" s="279"/>
    </row>
    <row r="36" s="1" customFormat="1" ht="15" customHeight="1">
      <c r="B36" s="282"/>
      <c r="C36" s="283"/>
      <c r="D36" s="281"/>
      <c r="E36" s="284" t="s">
        <v>110</v>
      </c>
      <c r="F36" s="281"/>
      <c r="G36" s="281" t="s">
        <v>684</v>
      </c>
      <c r="H36" s="281"/>
      <c r="I36" s="281"/>
      <c r="J36" s="281"/>
      <c r="K36" s="279"/>
    </row>
    <row r="37" s="1" customFormat="1" ht="30.75" customHeight="1">
      <c r="B37" s="282"/>
      <c r="C37" s="283"/>
      <c r="D37" s="281"/>
      <c r="E37" s="284" t="s">
        <v>685</v>
      </c>
      <c r="F37" s="281"/>
      <c r="G37" s="281" t="s">
        <v>686</v>
      </c>
      <c r="H37" s="281"/>
      <c r="I37" s="281"/>
      <c r="J37" s="281"/>
      <c r="K37" s="279"/>
    </row>
    <row r="38" s="1" customFormat="1" ht="15" customHeight="1">
      <c r="B38" s="282"/>
      <c r="C38" s="283"/>
      <c r="D38" s="281"/>
      <c r="E38" s="284" t="s">
        <v>63</v>
      </c>
      <c r="F38" s="281"/>
      <c r="G38" s="281" t="s">
        <v>687</v>
      </c>
      <c r="H38" s="281"/>
      <c r="I38" s="281"/>
      <c r="J38" s="281"/>
      <c r="K38" s="279"/>
    </row>
    <row r="39" s="1" customFormat="1" ht="15" customHeight="1">
      <c r="B39" s="282"/>
      <c r="C39" s="283"/>
      <c r="D39" s="281"/>
      <c r="E39" s="284" t="s">
        <v>64</v>
      </c>
      <c r="F39" s="281"/>
      <c r="G39" s="281" t="s">
        <v>688</v>
      </c>
      <c r="H39" s="281"/>
      <c r="I39" s="281"/>
      <c r="J39" s="281"/>
      <c r="K39" s="279"/>
    </row>
    <row r="40" s="1" customFormat="1" ht="15" customHeight="1">
      <c r="B40" s="282"/>
      <c r="C40" s="283"/>
      <c r="D40" s="281"/>
      <c r="E40" s="284" t="s">
        <v>111</v>
      </c>
      <c r="F40" s="281"/>
      <c r="G40" s="281" t="s">
        <v>689</v>
      </c>
      <c r="H40" s="281"/>
      <c r="I40" s="281"/>
      <c r="J40" s="281"/>
      <c r="K40" s="279"/>
    </row>
    <row r="41" s="1" customFormat="1" ht="15" customHeight="1">
      <c r="B41" s="282"/>
      <c r="C41" s="283"/>
      <c r="D41" s="281"/>
      <c r="E41" s="284" t="s">
        <v>112</v>
      </c>
      <c r="F41" s="281"/>
      <c r="G41" s="281" t="s">
        <v>690</v>
      </c>
      <c r="H41" s="281"/>
      <c r="I41" s="281"/>
      <c r="J41" s="281"/>
      <c r="K41" s="279"/>
    </row>
    <row r="42" s="1" customFormat="1" ht="15" customHeight="1">
      <c r="B42" s="282"/>
      <c r="C42" s="283"/>
      <c r="D42" s="281"/>
      <c r="E42" s="284" t="s">
        <v>691</v>
      </c>
      <c r="F42" s="281"/>
      <c r="G42" s="281" t="s">
        <v>692</v>
      </c>
      <c r="H42" s="281"/>
      <c r="I42" s="281"/>
      <c r="J42" s="281"/>
      <c r="K42" s="279"/>
    </row>
    <row r="43" s="1" customFormat="1" ht="15" customHeight="1">
      <c r="B43" s="282"/>
      <c r="C43" s="283"/>
      <c r="D43" s="281"/>
      <c r="E43" s="284"/>
      <c r="F43" s="281"/>
      <c r="G43" s="281" t="s">
        <v>693</v>
      </c>
      <c r="H43" s="281"/>
      <c r="I43" s="281"/>
      <c r="J43" s="281"/>
      <c r="K43" s="279"/>
    </row>
    <row r="44" s="1" customFormat="1" ht="15" customHeight="1">
      <c r="B44" s="282"/>
      <c r="C44" s="283"/>
      <c r="D44" s="281"/>
      <c r="E44" s="284" t="s">
        <v>694</v>
      </c>
      <c r="F44" s="281"/>
      <c r="G44" s="281" t="s">
        <v>695</v>
      </c>
      <c r="H44" s="281"/>
      <c r="I44" s="281"/>
      <c r="J44" s="281"/>
      <c r="K44" s="279"/>
    </row>
    <row r="45" s="1" customFormat="1" ht="15" customHeight="1">
      <c r="B45" s="282"/>
      <c r="C45" s="283"/>
      <c r="D45" s="281"/>
      <c r="E45" s="284" t="s">
        <v>114</v>
      </c>
      <c r="F45" s="281"/>
      <c r="G45" s="281" t="s">
        <v>696</v>
      </c>
      <c r="H45" s="281"/>
      <c r="I45" s="281"/>
      <c r="J45" s="281"/>
      <c r="K45" s="279"/>
    </row>
    <row r="46" s="1" customFormat="1" ht="12.75" customHeight="1">
      <c r="B46" s="282"/>
      <c r="C46" s="283"/>
      <c r="D46" s="281"/>
      <c r="E46" s="281"/>
      <c r="F46" s="281"/>
      <c r="G46" s="281"/>
      <c r="H46" s="281"/>
      <c r="I46" s="281"/>
      <c r="J46" s="281"/>
      <c r="K46" s="279"/>
    </row>
    <row r="47" s="1" customFormat="1" ht="15" customHeight="1">
      <c r="B47" s="282"/>
      <c r="C47" s="283"/>
      <c r="D47" s="281" t="s">
        <v>697</v>
      </c>
      <c r="E47" s="281"/>
      <c r="F47" s="281"/>
      <c r="G47" s="281"/>
      <c r="H47" s="281"/>
      <c r="I47" s="281"/>
      <c r="J47" s="281"/>
      <c r="K47" s="279"/>
    </row>
    <row r="48" s="1" customFormat="1" ht="15" customHeight="1">
      <c r="B48" s="282"/>
      <c r="C48" s="283"/>
      <c r="D48" s="283"/>
      <c r="E48" s="281" t="s">
        <v>698</v>
      </c>
      <c r="F48" s="281"/>
      <c r="G48" s="281"/>
      <c r="H48" s="281"/>
      <c r="I48" s="281"/>
      <c r="J48" s="281"/>
      <c r="K48" s="279"/>
    </row>
    <row r="49" s="1" customFormat="1" ht="15" customHeight="1">
      <c r="B49" s="282"/>
      <c r="C49" s="283"/>
      <c r="D49" s="283"/>
      <c r="E49" s="281" t="s">
        <v>699</v>
      </c>
      <c r="F49" s="281"/>
      <c r="G49" s="281"/>
      <c r="H49" s="281"/>
      <c r="I49" s="281"/>
      <c r="J49" s="281"/>
      <c r="K49" s="279"/>
    </row>
    <row r="50" s="1" customFormat="1" ht="15" customHeight="1">
      <c r="B50" s="282"/>
      <c r="C50" s="283"/>
      <c r="D50" s="283"/>
      <c r="E50" s="281" t="s">
        <v>700</v>
      </c>
      <c r="F50" s="281"/>
      <c r="G50" s="281"/>
      <c r="H50" s="281"/>
      <c r="I50" s="281"/>
      <c r="J50" s="281"/>
      <c r="K50" s="279"/>
    </row>
    <row r="51" s="1" customFormat="1" ht="15" customHeight="1">
      <c r="B51" s="282"/>
      <c r="C51" s="283"/>
      <c r="D51" s="281" t="s">
        <v>701</v>
      </c>
      <c r="E51" s="281"/>
      <c r="F51" s="281"/>
      <c r="G51" s="281"/>
      <c r="H51" s="281"/>
      <c r="I51" s="281"/>
      <c r="J51" s="281"/>
      <c r="K51" s="279"/>
    </row>
    <row r="52" s="1" customFormat="1" ht="25.5" customHeight="1">
      <c r="B52" s="277"/>
      <c r="C52" s="278" t="s">
        <v>702</v>
      </c>
      <c r="D52" s="278"/>
      <c r="E52" s="278"/>
      <c r="F52" s="278"/>
      <c r="G52" s="278"/>
      <c r="H52" s="278"/>
      <c r="I52" s="278"/>
      <c r="J52" s="278"/>
      <c r="K52" s="279"/>
    </row>
    <row r="53" s="1" customFormat="1" ht="5.25" customHeight="1">
      <c r="B53" s="277"/>
      <c r="C53" s="280"/>
      <c r="D53" s="280"/>
      <c r="E53" s="280"/>
      <c r="F53" s="280"/>
      <c r="G53" s="280"/>
      <c r="H53" s="280"/>
      <c r="I53" s="280"/>
      <c r="J53" s="280"/>
      <c r="K53" s="279"/>
    </row>
    <row r="54" s="1" customFormat="1" ht="15" customHeight="1">
      <c r="B54" s="277"/>
      <c r="C54" s="281" t="s">
        <v>703</v>
      </c>
      <c r="D54" s="281"/>
      <c r="E54" s="281"/>
      <c r="F54" s="281"/>
      <c r="G54" s="281"/>
      <c r="H54" s="281"/>
      <c r="I54" s="281"/>
      <c r="J54" s="281"/>
      <c r="K54" s="279"/>
    </row>
    <row r="55" s="1" customFormat="1" ht="15" customHeight="1">
      <c r="B55" s="277"/>
      <c r="C55" s="281" t="s">
        <v>704</v>
      </c>
      <c r="D55" s="281"/>
      <c r="E55" s="281"/>
      <c r="F55" s="281"/>
      <c r="G55" s="281"/>
      <c r="H55" s="281"/>
      <c r="I55" s="281"/>
      <c r="J55" s="281"/>
      <c r="K55" s="279"/>
    </row>
    <row r="56" s="1" customFormat="1" ht="12.75" customHeight="1">
      <c r="B56" s="277"/>
      <c r="C56" s="281"/>
      <c r="D56" s="281"/>
      <c r="E56" s="281"/>
      <c r="F56" s="281"/>
      <c r="G56" s="281"/>
      <c r="H56" s="281"/>
      <c r="I56" s="281"/>
      <c r="J56" s="281"/>
      <c r="K56" s="279"/>
    </row>
    <row r="57" s="1" customFormat="1" ht="15" customHeight="1">
      <c r="B57" s="277"/>
      <c r="C57" s="281" t="s">
        <v>705</v>
      </c>
      <c r="D57" s="281"/>
      <c r="E57" s="281"/>
      <c r="F57" s="281"/>
      <c r="G57" s="281"/>
      <c r="H57" s="281"/>
      <c r="I57" s="281"/>
      <c r="J57" s="281"/>
      <c r="K57" s="279"/>
    </row>
    <row r="58" s="1" customFormat="1" ht="15" customHeight="1">
      <c r="B58" s="277"/>
      <c r="C58" s="283"/>
      <c r="D58" s="281" t="s">
        <v>706</v>
      </c>
      <c r="E58" s="281"/>
      <c r="F58" s="281"/>
      <c r="G58" s="281"/>
      <c r="H58" s="281"/>
      <c r="I58" s="281"/>
      <c r="J58" s="281"/>
      <c r="K58" s="279"/>
    </row>
    <row r="59" s="1" customFormat="1" ht="15" customHeight="1">
      <c r="B59" s="277"/>
      <c r="C59" s="283"/>
      <c r="D59" s="281" t="s">
        <v>707</v>
      </c>
      <c r="E59" s="281"/>
      <c r="F59" s="281"/>
      <c r="G59" s="281"/>
      <c r="H59" s="281"/>
      <c r="I59" s="281"/>
      <c r="J59" s="281"/>
      <c r="K59" s="279"/>
    </row>
    <row r="60" s="1" customFormat="1" ht="15" customHeight="1">
      <c r="B60" s="277"/>
      <c r="C60" s="283"/>
      <c r="D60" s="281" t="s">
        <v>708</v>
      </c>
      <c r="E60" s="281"/>
      <c r="F60" s="281"/>
      <c r="G60" s="281"/>
      <c r="H60" s="281"/>
      <c r="I60" s="281"/>
      <c r="J60" s="281"/>
      <c r="K60" s="279"/>
    </row>
    <row r="61" s="1" customFormat="1" ht="15" customHeight="1">
      <c r="B61" s="277"/>
      <c r="C61" s="283"/>
      <c r="D61" s="281" t="s">
        <v>709</v>
      </c>
      <c r="E61" s="281"/>
      <c r="F61" s="281"/>
      <c r="G61" s="281"/>
      <c r="H61" s="281"/>
      <c r="I61" s="281"/>
      <c r="J61" s="281"/>
      <c r="K61" s="279"/>
    </row>
    <row r="62" s="1" customFormat="1" ht="15" customHeight="1">
      <c r="B62" s="277"/>
      <c r="C62" s="283"/>
      <c r="D62" s="286" t="s">
        <v>710</v>
      </c>
      <c r="E62" s="286"/>
      <c r="F62" s="286"/>
      <c r="G62" s="286"/>
      <c r="H62" s="286"/>
      <c r="I62" s="286"/>
      <c r="J62" s="286"/>
      <c r="K62" s="279"/>
    </row>
    <row r="63" s="1" customFormat="1" ht="15" customHeight="1">
      <c r="B63" s="277"/>
      <c r="C63" s="283"/>
      <c r="D63" s="281" t="s">
        <v>711</v>
      </c>
      <c r="E63" s="281"/>
      <c r="F63" s="281"/>
      <c r="G63" s="281"/>
      <c r="H63" s="281"/>
      <c r="I63" s="281"/>
      <c r="J63" s="281"/>
      <c r="K63" s="279"/>
    </row>
    <row r="64" s="1" customFormat="1" ht="12.75" customHeight="1">
      <c r="B64" s="277"/>
      <c r="C64" s="283"/>
      <c r="D64" s="283"/>
      <c r="E64" s="287"/>
      <c r="F64" s="283"/>
      <c r="G64" s="283"/>
      <c r="H64" s="283"/>
      <c r="I64" s="283"/>
      <c r="J64" s="283"/>
      <c r="K64" s="279"/>
    </row>
    <row r="65" s="1" customFormat="1" ht="15" customHeight="1">
      <c r="B65" s="277"/>
      <c r="C65" s="283"/>
      <c r="D65" s="281" t="s">
        <v>712</v>
      </c>
      <c r="E65" s="281"/>
      <c r="F65" s="281"/>
      <c r="G65" s="281"/>
      <c r="H65" s="281"/>
      <c r="I65" s="281"/>
      <c r="J65" s="281"/>
      <c r="K65" s="279"/>
    </row>
    <row r="66" s="1" customFormat="1" ht="15" customHeight="1">
      <c r="B66" s="277"/>
      <c r="C66" s="283"/>
      <c r="D66" s="286" t="s">
        <v>713</v>
      </c>
      <c r="E66" s="286"/>
      <c r="F66" s="286"/>
      <c r="G66" s="286"/>
      <c r="H66" s="286"/>
      <c r="I66" s="286"/>
      <c r="J66" s="286"/>
      <c r="K66" s="279"/>
    </row>
    <row r="67" s="1" customFormat="1" ht="15" customHeight="1">
      <c r="B67" s="277"/>
      <c r="C67" s="283"/>
      <c r="D67" s="281" t="s">
        <v>714</v>
      </c>
      <c r="E67" s="281"/>
      <c r="F67" s="281"/>
      <c r="G67" s="281"/>
      <c r="H67" s="281"/>
      <c r="I67" s="281"/>
      <c r="J67" s="281"/>
      <c r="K67" s="279"/>
    </row>
    <row r="68" s="1" customFormat="1" ht="15" customHeight="1">
      <c r="B68" s="277"/>
      <c r="C68" s="283"/>
      <c r="D68" s="281" t="s">
        <v>715</v>
      </c>
      <c r="E68" s="281"/>
      <c r="F68" s="281"/>
      <c r="G68" s="281"/>
      <c r="H68" s="281"/>
      <c r="I68" s="281"/>
      <c r="J68" s="281"/>
      <c r="K68" s="279"/>
    </row>
    <row r="69" s="1" customFormat="1" ht="15" customHeight="1">
      <c r="B69" s="277"/>
      <c r="C69" s="283"/>
      <c r="D69" s="281" t="s">
        <v>716</v>
      </c>
      <c r="E69" s="281"/>
      <c r="F69" s="281"/>
      <c r="G69" s="281"/>
      <c r="H69" s="281"/>
      <c r="I69" s="281"/>
      <c r="J69" s="281"/>
      <c r="K69" s="279"/>
    </row>
    <row r="70" s="1" customFormat="1" ht="15" customHeight="1">
      <c r="B70" s="277"/>
      <c r="C70" s="283"/>
      <c r="D70" s="281" t="s">
        <v>717</v>
      </c>
      <c r="E70" s="281"/>
      <c r="F70" s="281"/>
      <c r="G70" s="281"/>
      <c r="H70" s="281"/>
      <c r="I70" s="281"/>
      <c r="J70" s="281"/>
      <c r="K70" s="279"/>
    </row>
    <row r="71" s="1" customFormat="1" ht="12.75" customHeight="1">
      <c r="B71" s="288"/>
      <c r="C71" s="289"/>
      <c r="D71" s="289"/>
      <c r="E71" s="289"/>
      <c r="F71" s="289"/>
      <c r="G71" s="289"/>
      <c r="H71" s="289"/>
      <c r="I71" s="289"/>
      <c r="J71" s="289"/>
      <c r="K71" s="290"/>
    </row>
    <row r="72" s="1" customFormat="1" ht="18.75" customHeight="1">
      <c r="B72" s="291"/>
      <c r="C72" s="291"/>
      <c r="D72" s="291"/>
      <c r="E72" s="291"/>
      <c r="F72" s="291"/>
      <c r="G72" s="291"/>
      <c r="H72" s="291"/>
      <c r="I72" s="291"/>
      <c r="J72" s="291"/>
      <c r="K72" s="292"/>
    </row>
    <row r="73" s="1" customFormat="1" ht="18.75" customHeight="1">
      <c r="B73" s="292"/>
      <c r="C73" s="292"/>
      <c r="D73" s="292"/>
      <c r="E73" s="292"/>
      <c r="F73" s="292"/>
      <c r="G73" s="292"/>
      <c r="H73" s="292"/>
      <c r="I73" s="292"/>
      <c r="J73" s="292"/>
      <c r="K73" s="292"/>
    </row>
    <row r="74" s="1" customFormat="1" ht="7.5" customHeight="1">
      <c r="B74" s="293"/>
      <c r="C74" s="294"/>
      <c r="D74" s="294"/>
      <c r="E74" s="294"/>
      <c r="F74" s="294"/>
      <c r="G74" s="294"/>
      <c r="H74" s="294"/>
      <c r="I74" s="294"/>
      <c r="J74" s="294"/>
      <c r="K74" s="295"/>
    </row>
    <row r="75" s="1" customFormat="1" ht="45" customHeight="1">
      <c r="B75" s="296"/>
      <c r="C75" s="297" t="s">
        <v>718</v>
      </c>
      <c r="D75" s="297"/>
      <c r="E75" s="297"/>
      <c r="F75" s="297"/>
      <c r="G75" s="297"/>
      <c r="H75" s="297"/>
      <c r="I75" s="297"/>
      <c r="J75" s="297"/>
      <c r="K75" s="298"/>
    </row>
    <row r="76" s="1" customFormat="1" ht="17.25" customHeight="1">
      <c r="B76" s="296"/>
      <c r="C76" s="299" t="s">
        <v>719</v>
      </c>
      <c r="D76" s="299"/>
      <c r="E76" s="299"/>
      <c r="F76" s="299" t="s">
        <v>720</v>
      </c>
      <c r="G76" s="300"/>
      <c r="H76" s="299" t="s">
        <v>64</v>
      </c>
      <c r="I76" s="299" t="s">
        <v>67</v>
      </c>
      <c r="J76" s="299" t="s">
        <v>721</v>
      </c>
      <c r="K76" s="298"/>
    </row>
    <row r="77" s="1" customFormat="1" ht="17.25" customHeight="1">
      <c r="B77" s="296"/>
      <c r="C77" s="301" t="s">
        <v>722</v>
      </c>
      <c r="D77" s="301"/>
      <c r="E77" s="301"/>
      <c r="F77" s="302" t="s">
        <v>723</v>
      </c>
      <c r="G77" s="303"/>
      <c r="H77" s="301"/>
      <c r="I77" s="301"/>
      <c r="J77" s="301" t="s">
        <v>724</v>
      </c>
      <c r="K77" s="298"/>
    </row>
    <row r="78" s="1" customFormat="1" ht="5.25" customHeight="1">
      <c r="B78" s="296"/>
      <c r="C78" s="304"/>
      <c r="D78" s="304"/>
      <c r="E78" s="304"/>
      <c r="F78" s="304"/>
      <c r="G78" s="305"/>
      <c r="H78" s="304"/>
      <c r="I78" s="304"/>
      <c r="J78" s="304"/>
      <c r="K78" s="298"/>
    </row>
    <row r="79" s="1" customFormat="1" ht="15" customHeight="1">
      <c r="B79" s="296"/>
      <c r="C79" s="284" t="s">
        <v>63</v>
      </c>
      <c r="D79" s="306"/>
      <c r="E79" s="306"/>
      <c r="F79" s="307" t="s">
        <v>725</v>
      </c>
      <c r="G79" s="308"/>
      <c r="H79" s="284" t="s">
        <v>726</v>
      </c>
      <c r="I79" s="284" t="s">
        <v>727</v>
      </c>
      <c r="J79" s="284">
        <v>20</v>
      </c>
      <c r="K79" s="298"/>
    </row>
    <row r="80" s="1" customFormat="1" ht="15" customHeight="1">
      <c r="B80" s="296"/>
      <c r="C80" s="284" t="s">
        <v>728</v>
      </c>
      <c r="D80" s="284"/>
      <c r="E80" s="284"/>
      <c r="F80" s="307" t="s">
        <v>725</v>
      </c>
      <c r="G80" s="308"/>
      <c r="H80" s="284" t="s">
        <v>729</v>
      </c>
      <c r="I80" s="284" t="s">
        <v>727</v>
      </c>
      <c r="J80" s="284">
        <v>120</v>
      </c>
      <c r="K80" s="298"/>
    </row>
    <row r="81" s="1" customFormat="1" ht="15" customHeight="1">
      <c r="B81" s="309"/>
      <c r="C81" s="284" t="s">
        <v>730</v>
      </c>
      <c r="D81" s="284"/>
      <c r="E81" s="284"/>
      <c r="F81" s="307" t="s">
        <v>731</v>
      </c>
      <c r="G81" s="308"/>
      <c r="H81" s="284" t="s">
        <v>732</v>
      </c>
      <c r="I81" s="284" t="s">
        <v>727</v>
      </c>
      <c r="J81" s="284">
        <v>50</v>
      </c>
      <c r="K81" s="298"/>
    </row>
    <row r="82" s="1" customFormat="1" ht="15" customHeight="1">
      <c r="B82" s="309"/>
      <c r="C82" s="284" t="s">
        <v>733</v>
      </c>
      <c r="D82" s="284"/>
      <c r="E82" s="284"/>
      <c r="F82" s="307" t="s">
        <v>725</v>
      </c>
      <c r="G82" s="308"/>
      <c r="H82" s="284" t="s">
        <v>734</v>
      </c>
      <c r="I82" s="284" t="s">
        <v>735</v>
      </c>
      <c r="J82" s="284"/>
      <c r="K82" s="298"/>
    </row>
    <row r="83" s="1" customFormat="1" ht="15" customHeight="1">
      <c r="B83" s="309"/>
      <c r="C83" s="310" t="s">
        <v>736</v>
      </c>
      <c r="D83" s="310"/>
      <c r="E83" s="310"/>
      <c r="F83" s="311" t="s">
        <v>731</v>
      </c>
      <c r="G83" s="310"/>
      <c r="H83" s="310" t="s">
        <v>737</v>
      </c>
      <c r="I83" s="310" t="s">
        <v>727</v>
      </c>
      <c r="J83" s="310">
        <v>15</v>
      </c>
      <c r="K83" s="298"/>
    </row>
    <row r="84" s="1" customFormat="1" ht="15" customHeight="1">
      <c r="B84" s="309"/>
      <c r="C84" s="310" t="s">
        <v>738</v>
      </c>
      <c r="D84" s="310"/>
      <c r="E84" s="310"/>
      <c r="F84" s="311" t="s">
        <v>731</v>
      </c>
      <c r="G84" s="310"/>
      <c r="H84" s="310" t="s">
        <v>739</v>
      </c>
      <c r="I84" s="310" t="s">
        <v>727</v>
      </c>
      <c r="J84" s="310">
        <v>15</v>
      </c>
      <c r="K84" s="298"/>
    </row>
    <row r="85" s="1" customFormat="1" ht="15" customHeight="1">
      <c r="B85" s="309"/>
      <c r="C85" s="310" t="s">
        <v>740</v>
      </c>
      <c r="D85" s="310"/>
      <c r="E85" s="310"/>
      <c r="F85" s="311" t="s">
        <v>731</v>
      </c>
      <c r="G85" s="310"/>
      <c r="H85" s="310" t="s">
        <v>741</v>
      </c>
      <c r="I85" s="310" t="s">
        <v>727</v>
      </c>
      <c r="J85" s="310">
        <v>20</v>
      </c>
      <c r="K85" s="298"/>
    </row>
    <row r="86" s="1" customFormat="1" ht="15" customHeight="1">
      <c r="B86" s="309"/>
      <c r="C86" s="310" t="s">
        <v>742</v>
      </c>
      <c r="D86" s="310"/>
      <c r="E86" s="310"/>
      <c r="F86" s="311" t="s">
        <v>731</v>
      </c>
      <c r="G86" s="310"/>
      <c r="H86" s="310" t="s">
        <v>743</v>
      </c>
      <c r="I86" s="310" t="s">
        <v>727</v>
      </c>
      <c r="J86" s="310">
        <v>20</v>
      </c>
      <c r="K86" s="298"/>
    </row>
    <row r="87" s="1" customFormat="1" ht="15" customHeight="1">
      <c r="B87" s="309"/>
      <c r="C87" s="284" t="s">
        <v>744</v>
      </c>
      <c r="D87" s="284"/>
      <c r="E87" s="284"/>
      <c r="F87" s="307" t="s">
        <v>731</v>
      </c>
      <c r="G87" s="308"/>
      <c r="H87" s="284" t="s">
        <v>745</v>
      </c>
      <c r="I87" s="284" t="s">
        <v>727</v>
      </c>
      <c r="J87" s="284">
        <v>50</v>
      </c>
      <c r="K87" s="298"/>
    </row>
    <row r="88" s="1" customFormat="1" ht="15" customHeight="1">
      <c r="B88" s="309"/>
      <c r="C88" s="284" t="s">
        <v>746</v>
      </c>
      <c r="D88" s="284"/>
      <c r="E88" s="284"/>
      <c r="F88" s="307" t="s">
        <v>731</v>
      </c>
      <c r="G88" s="308"/>
      <c r="H88" s="284" t="s">
        <v>747</v>
      </c>
      <c r="I88" s="284" t="s">
        <v>727</v>
      </c>
      <c r="J88" s="284">
        <v>20</v>
      </c>
      <c r="K88" s="298"/>
    </row>
    <row r="89" s="1" customFormat="1" ht="15" customHeight="1">
      <c r="B89" s="309"/>
      <c r="C89" s="284" t="s">
        <v>748</v>
      </c>
      <c r="D89" s="284"/>
      <c r="E89" s="284"/>
      <c r="F89" s="307" t="s">
        <v>731</v>
      </c>
      <c r="G89" s="308"/>
      <c r="H89" s="284" t="s">
        <v>749</v>
      </c>
      <c r="I89" s="284" t="s">
        <v>727</v>
      </c>
      <c r="J89" s="284">
        <v>20</v>
      </c>
      <c r="K89" s="298"/>
    </row>
    <row r="90" s="1" customFormat="1" ht="15" customHeight="1">
      <c r="B90" s="309"/>
      <c r="C90" s="284" t="s">
        <v>750</v>
      </c>
      <c r="D90" s="284"/>
      <c r="E90" s="284"/>
      <c r="F90" s="307" t="s">
        <v>731</v>
      </c>
      <c r="G90" s="308"/>
      <c r="H90" s="284" t="s">
        <v>751</v>
      </c>
      <c r="I90" s="284" t="s">
        <v>727</v>
      </c>
      <c r="J90" s="284">
        <v>50</v>
      </c>
      <c r="K90" s="298"/>
    </row>
    <row r="91" s="1" customFormat="1" ht="15" customHeight="1">
      <c r="B91" s="309"/>
      <c r="C91" s="284" t="s">
        <v>752</v>
      </c>
      <c r="D91" s="284"/>
      <c r="E91" s="284"/>
      <c r="F91" s="307" t="s">
        <v>731</v>
      </c>
      <c r="G91" s="308"/>
      <c r="H91" s="284" t="s">
        <v>752</v>
      </c>
      <c r="I91" s="284" t="s">
        <v>727</v>
      </c>
      <c r="J91" s="284">
        <v>50</v>
      </c>
      <c r="K91" s="298"/>
    </row>
    <row r="92" s="1" customFormat="1" ht="15" customHeight="1">
      <c r="B92" s="309"/>
      <c r="C92" s="284" t="s">
        <v>753</v>
      </c>
      <c r="D92" s="284"/>
      <c r="E92" s="284"/>
      <c r="F92" s="307" t="s">
        <v>731</v>
      </c>
      <c r="G92" s="308"/>
      <c r="H92" s="284" t="s">
        <v>754</v>
      </c>
      <c r="I92" s="284" t="s">
        <v>727</v>
      </c>
      <c r="J92" s="284">
        <v>255</v>
      </c>
      <c r="K92" s="298"/>
    </row>
    <row r="93" s="1" customFormat="1" ht="15" customHeight="1">
      <c r="B93" s="309"/>
      <c r="C93" s="284" t="s">
        <v>755</v>
      </c>
      <c r="D93" s="284"/>
      <c r="E93" s="284"/>
      <c r="F93" s="307" t="s">
        <v>725</v>
      </c>
      <c r="G93" s="308"/>
      <c r="H93" s="284" t="s">
        <v>756</v>
      </c>
      <c r="I93" s="284" t="s">
        <v>757</v>
      </c>
      <c r="J93" s="284"/>
      <c r="K93" s="298"/>
    </row>
    <row r="94" s="1" customFormat="1" ht="15" customHeight="1">
      <c r="B94" s="309"/>
      <c r="C94" s="284" t="s">
        <v>758</v>
      </c>
      <c r="D94" s="284"/>
      <c r="E94" s="284"/>
      <c r="F94" s="307" t="s">
        <v>725</v>
      </c>
      <c r="G94" s="308"/>
      <c r="H94" s="284" t="s">
        <v>759</v>
      </c>
      <c r="I94" s="284" t="s">
        <v>760</v>
      </c>
      <c r="J94" s="284"/>
      <c r="K94" s="298"/>
    </row>
    <row r="95" s="1" customFormat="1" ht="15" customHeight="1">
      <c r="B95" s="309"/>
      <c r="C95" s="284" t="s">
        <v>761</v>
      </c>
      <c r="D95" s="284"/>
      <c r="E95" s="284"/>
      <c r="F95" s="307" t="s">
        <v>725</v>
      </c>
      <c r="G95" s="308"/>
      <c r="H95" s="284" t="s">
        <v>761</v>
      </c>
      <c r="I95" s="284" t="s">
        <v>760</v>
      </c>
      <c r="J95" s="284"/>
      <c r="K95" s="298"/>
    </row>
    <row r="96" s="1" customFormat="1" ht="15" customHeight="1">
      <c r="B96" s="309"/>
      <c r="C96" s="284" t="s">
        <v>48</v>
      </c>
      <c r="D96" s="284"/>
      <c r="E96" s="284"/>
      <c r="F96" s="307" t="s">
        <v>725</v>
      </c>
      <c r="G96" s="308"/>
      <c r="H96" s="284" t="s">
        <v>762</v>
      </c>
      <c r="I96" s="284" t="s">
        <v>760</v>
      </c>
      <c r="J96" s="284"/>
      <c r="K96" s="298"/>
    </row>
    <row r="97" s="1" customFormat="1" ht="15" customHeight="1">
      <c r="B97" s="309"/>
      <c r="C97" s="284" t="s">
        <v>58</v>
      </c>
      <c r="D97" s="284"/>
      <c r="E97" s="284"/>
      <c r="F97" s="307" t="s">
        <v>725</v>
      </c>
      <c r="G97" s="308"/>
      <c r="H97" s="284" t="s">
        <v>763</v>
      </c>
      <c r="I97" s="284" t="s">
        <v>760</v>
      </c>
      <c r="J97" s="284"/>
      <c r="K97" s="298"/>
    </row>
    <row r="98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="1" customFormat="1" ht="18.75" customHeight="1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</row>
    <row r="101" s="1" customFormat="1" ht="7.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5"/>
    </row>
    <row r="102" s="1" customFormat="1" ht="45" customHeight="1">
      <c r="B102" s="296"/>
      <c r="C102" s="297" t="s">
        <v>764</v>
      </c>
      <c r="D102" s="297"/>
      <c r="E102" s="297"/>
      <c r="F102" s="297"/>
      <c r="G102" s="297"/>
      <c r="H102" s="297"/>
      <c r="I102" s="297"/>
      <c r="J102" s="297"/>
      <c r="K102" s="298"/>
    </row>
    <row r="103" s="1" customFormat="1" ht="17.25" customHeight="1">
      <c r="B103" s="296"/>
      <c r="C103" s="299" t="s">
        <v>719</v>
      </c>
      <c r="D103" s="299"/>
      <c r="E103" s="299"/>
      <c r="F103" s="299" t="s">
        <v>720</v>
      </c>
      <c r="G103" s="300"/>
      <c r="H103" s="299" t="s">
        <v>64</v>
      </c>
      <c r="I103" s="299" t="s">
        <v>67</v>
      </c>
      <c r="J103" s="299" t="s">
        <v>721</v>
      </c>
      <c r="K103" s="298"/>
    </row>
    <row r="104" s="1" customFormat="1" ht="17.25" customHeight="1">
      <c r="B104" s="296"/>
      <c r="C104" s="301" t="s">
        <v>722</v>
      </c>
      <c r="D104" s="301"/>
      <c r="E104" s="301"/>
      <c r="F104" s="302" t="s">
        <v>723</v>
      </c>
      <c r="G104" s="303"/>
      <c r="H104" s="301"/>
      <c r="I104" s="301"/>
      <c r="J104" s="301" t="s">
        <v>724</v>
      </c>
      <c r="K104" s="298"/>
    </row>
    <row r="105" s="1" customFormat="1" ht="5.25" customHeight="1">
      <c r="B105" s="296"/>
      <c r="C105" s="299"/>
      <c r="D105" s="299"/>
      <c r="E105" s="299"/>
      <c r="F105" s="299"/>
      <c r="G105" s="317"/>
      <c r="H105" s="299"/>
      <c r="I105" s="299"/>
      <c r="J105" s="299"/>
      <c r="K105" s="298"/>
    </row>
    <row r="106" s="1" customFormat="1" ht="15" customHeight="1">
      <c r="B106" s="296"/>
      <c r="C106" s="284" t="s">
        <v>63</v>
      </c>
      <c r="D106" s="306"/>
      <c r="E106" s="306"/>
      <c r="F106" s="307" t="s">
        <v>725</v>
      </c>
      <c r="G106" s="284"/>
      <c r="H106" s="284" t="s">
        <v>765</v>
      </c>
      <c r="I106" s="284" t="s">
        <v>727</v>
      </c>
      <c r="J106" s="284">
        <v>20</v>
      </c>
      <c r="K106" s="298"/>
    </row>
    <row r="107" s="1" customFormat="1" ht="15" customHeight="1">
      <c r="B107" s="296"/>
      <c r="C107" s="284" t="s">
        <v>728</v>
      </c>
      <c r="D107" s="284"/>
      <c r="E107" s="284"/>
      <c r="F107" s="307" t="s">
        <v>725</v>
      </c>
      <c r="G107" s="284"/>
      <c r="H107" s="284" t="s">
        <v>765</v>
      </c>
      <c r="I107" s="284" t="s">
        <v>727</v>
      </c>
      <c r="J107" s="284">
        <v>120</v>
      </c>
      <c r="K107" s="298"/>
    </row>
    <row r="108" s="1" customFormat="1" ht="15" customHeight="1">
      <c r="B108" s="309"/>
      <c r="C108" s="284" t="s">
        <v>730</v>
      </c>
      <c r="D108" s="284"/>
      <c r="E108" s="284"/>
      <c r="F108" s="307" t="s">
        <v>731</v>
      </c>
      <c r="G108" s="284"/>
      <c r="H108" s="284" t="s">
        <v>765</v>
      </c>
      <c r="I108" s="284" t="s">
        <v>727</v>
      </c>
      <c r="J108" s="284">
        <v>50</v>
      </c>
      <c r="K108" s="298"/>
    </row>
    <row r="109" s="1" customFormat="1" ht="15" customHeight="1">
      <c r="B109" s="309"/>
      <c r="C109" s="284" t="s">
        <v>733</v>
      </c>
      <c r="D109" s="284"/>
      <c r="E109" s="284"/>
      <c r="F109" s="307" t="s">
        <v>725</v>
      </c>
      <c r="G109" s="284"/>
      <c r="H109" s="284" t="s">
        <v>765</v>
      </c>
      <c r="I109" s="284" t="s">
        <v>735</v>
      </c>
      <c r="J109" s="284"/>
      <c r="K109" s="298"/>
    </row>
    <row r="110" s="1" customFormat="1" ht="15" customHeight="1">
      <c r="B110" s="309"/>
      <c r="C110" s="284" t="s">
        <v>744</v>
      </c>
      <c r="D110" s="284"/>
      <c r="E110" s="284"/>
      <c r="F110" s="307" t="s">
        <v>731</v>
      </c>
      <c r="G110" s="284"/>
      <c r="H110" s="284" t="s">
        <v>765</v>
      </c>
      <c r="I110" s="284" t="s">
        <v>727</v>
      </c>
      <c r="J110" s="284">
        <v>50</v>
      </c>
      <c r="K110" s="298"/>
    </row>
    <row r="111" s="1" customFormat="1" ht="15" customHeight="1">
      <c r="B111" s="309"/>
      <c r="C111" s="284" t="s">
        <v>752</v>
      </c>
      <c r="D111" s="284"/>
      <c r="E111" s="284"/>
      <c r="F111" s="307" t="s">
        <v>731</v>
      </c>
      <c r="G111" s="284"/>
      <c r="H111" s="284" t="s">
        <v>765</v>
      </c>
      <c r="I111" s="284" t="s">
        <v>727</v>
      </c>
      <c r="J111" s="284">
        <v>50</v>
      </c>
      <c r="K111" s="298"/>
    </row>
    <row r="112" s="1" customFormat="1" ht="15" customHeight="1">
      <c r="B112" s="309"/>
      <c r="C112" s="284" t="s">
        <v>750</v>
      </c>
      <c r="D112" s="284"/>
      <c r="E112" s="284"/>
      <c r="F112" s="307" t="s">
        <v>731</v>
      </c>
      <c r="G112" s="284"/>
      <c r="H112" s="284" t="s">
        <v>765</v>
      </c>
      <c r="I112" s="284" t="s">
        <v>727</v>
      </c>
      <c r="J112" s="284">
        <v>50</v>
      </c>
      <c r="K112" s="298"/>
    </row>
    <row r="113" s="1" customFormat="1" ht="15" customHeight="1">
      <c r="B113" s="309"/>
      <c r="C113" s="284" t="s">
        <v>63</v>
      </c>
      <c r="D113" s="284"/>
      <c r="E113" s="284"/>
      <c r="F113" s="307" t="s">
        <v>725</v>
      </c>
      <c r="G113" s="284"/>
      <c r="H113" s="284" t="s">
        <v>766</v>
      </c>
      <c r="I113" s="284" t="s">
        <v>727</v>
      </c>
      <c r="J113" s="284">
        <v>20</v>
      </c>
      <c r="K113" s="298"/>
    </row>
    <row r="114" s="1" customFormat="1" ht="15" customHeight="1">
      <c r="B114" s="309"/>
      <c r="C114" s="284" t="s">
        <v>767</v>
      </c>
      <c r="D114" s="284"/>
      <c r="E114" s="284"/>
      <c r="F114" s="307" t="s">
        <v>725</v>
      </c>
      <c r="G114" s="284"/>
      <c r="H114" s="284" t="s">
        <v>768</v>
      </c>
      <c r="I114" s="284" t="s">
        <v>727</v>
      </c>
      <c r="J114" s="284">
        <v>120</v>
      </c>
      <c r="K114" s="298"/>
    </row>
    <row r="115" s="1" customFormat="1" ht="15" customHeight="1">
      <c r="B115" s="309"/>
      <c r="C115" s="284" t="s">
        <v>48</v>
      </c>
      <c r="D115" s="284"/>
      <c r="E115" s="284"/>
      <c r="F115" s="307" t="s">
        <v>725</v>
      </c>
      <c r="G115" s="284"/>
      <c r="H115" s="284" t="s">
        <v>769</v>
      </c>
      <c r="I115" s="284" t="s">
        <v>760</v>
      </c>
      <c r="J115" s="284"/>
      <c r="K115" s="298"/>
    </row>
    <row r="116" s="1" customFormat="1" ht="15" customHeight="1">
      <c r="B116" s="309"/>
      <c r="C116" s="284" t="s">
        <v>58</v>
      </c>
      <c r="D116" s="284"/>
      <c r="E116" s="284"/>
      <c r="F116" s="307" t="s">
        <v>725</v>
      </c>
      <c r="G116" s="284"/>
      <c r="H116" s="284" t="s">
        <v>770</v>
      </c>
      <c r="I116" s="284" t="s">
        <v>760</v>
      </c>
      <c r="J116" s="284"/>
      <c r="K116" s="298"/>
    </row>
    <row r="117" s="1" customFormat="1" ht="15" customHeight="1">
      <c r="B117" s="309"/>
      <c r="C117" s="284" t="s">
        <v>67</v>
      </c>
      <c r="D117" s="284"/>
      <c r="E117" s="284"/>
      <c r="F117" s="307" t="s">
        <v>725</v>
      </c>
      <c r="G117" s="284"/>
      <c r="H117" s="284" t="s">
        <v>771</v>
      </c>
      <c r="I117" s="284" t="s">
        <v>772</v>
      </c>
      <c r="J117" s="284"/>
      <c r="K117" s="298"/>
    </row>
    <row r="118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="1" customFormat="1" ht="18.75" customHeight="1">
      <c r="B119" s="319"/>
      <c r="C119" s="320"/>
      <c r="D119" s="320"/>
      <c r="E119" s="320"/>
      <c r="F119" s="321"/>
      <c r="G119" s="320"/>
      <c r="H119" s="320"/>
      <c r="I119" s="320"/>
      <c r="J119" s="320"/>
      <c r="K119" s="319"/>
    </row>
    <row r="120" s="1" customFormat="1" ht="18.75" customHeight="1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="1" customFormat="1" ht="45" customHeight="1">
      <c r="B122" s="325"/>
      <c r="C122" s="275" t="s">
        <v>773</v>
      </c>
      <c r="D122" s="275"/>
      <c r="E122" s="275"/>
      <c r="F122" s="275"/>
      <c r="G122" s="275"/>
      <c r="H122" s="275"/>
      <c r="I122" s="275"/>
      <c r="J122" s="275"/>
      <c r="K122" s="326"/>
    </row>
    <row r="123" s="1" customFormat="1" ht="17.25" customHeight="1">
      <c r="B123" s="327"/>
      <c r="C123" s="299" t="s">
        <v>719</v>
      </c>
      <c r="D123" s="299"/>
      <c r="E123" s="299"/>
      <c r="F123" s="299" t="s">
        <v>720</v>
      </c>
      <c r="G123" s="300"/>
      <c r="H123" s="299" t="s">
        <v>64</v>
      </c>
      <c r="I123" s="299" t="s">
        <v>67</v>
      </c>
      <c r="J123" s="299" t="s">
        <v>721</v>
      </c>
      <c r="K123" s="328"/>
    </row>
    <row r="124" s="1" customFormat="1" ht="17.25" customHeight="1">
      <c r="B124" s="327"/>
      <c r="C124" s="301" t="s">
        <v>722</v>
      </c>
      <c r="D124" s="301"/>
      <c r="E124" s="301"/>
      <c r="F124" s="302" t="s">
        <v>723</v>
      </c>
      <c r="G124" s="303"/>
      <c r="H124" s="301"/>
      <c r="I124" s="301"/>
      <c r="J124" s="301" t="s">
        <v>724</v>
      </c>
      <c r="K124" s="328"/>
    </row>
    <row r="125" s="1" customFormat="1" ht="5.25" customHeight="1">
      <c r="B125" s="329"/>
      <c r="C125" s="304"/>
      <c r="D125" s="304"/>
      <c r="E125" s="304"/>
      <c r="F125" s="304"/>
      <c r="G125" s="330"/>
      <c r="H125" s="304"/>
      <c r="I125" s="304"/>
      <c r="J125" s="304"/>
      <c r="K125" s="331"/>
    </row>
    <row r="126" s="1" customFormat="1" ht="15" customHeight="1">
      <c r="B126" s="329"/>
      <c r="C126" s="284" t="s">
        <v>728</v>
      </c>
      <c r="D126" s="306"/>
      <c r="E126" s="306"/>
      <c r="F126" s="307" t="s">
        <v>725</v>
      </c>
      <c r="G126" s="284"/>
      <c r="H126" s="284" t="s">
        <v>765</v>
      </c>
      <c r="I126" s="284" t="s">
        <v>727</v>
      </c>
      <c r="J126" s="284">
        <v>120</v>
      </c>
      <c r="K126" s="332"/>
    </row>
    <row r="127" s="1" customFormat="1" ht="15" customHeight="1">
      <c r="B127" s="329"/>
      <c r="C127" s="284" t="s">
        <v>774</v>
      </c>
      <c r="D127" s="284"/>
      <c r="E127" s="284"/>
      <c r="F127" s="307" t="s">
        <v>725</v>
      </c>
      <c r="G127" s="284"/>
      <c r="H127" s="284" t="s">
        <v>775</v>
      </c>
      <c r="I127" s="284" t="s">
        <v>727</v>
      </c>
      <c r="J127" s="284" t="s">
        <v>776</v>
      </c>
      <c r="K127" s="332"/>
    </row>
    <row r="128" s="1" customFormat="1" ht="15" customHeight="1">
      <c r="B128" s="329"/>
      <c r="C128" s="284" t="s">
        <v>98</v>
      </c>
      <c r="D128" s="284"/>
      <c r="E128" s="284"/>
      <c r="F128" s="307" t="s">
        <v>725</v>
      </c>
      <c r="G128" s="284"/>
      <c r="H128" s="284" t="s">
        <v>777</v>
      </c>
      <c r="I128" s="284" t="s">
        <v>727</v>
      </c>
      <c r="J128" s="284" t="s">
        <v>776</v>
      </c>
      <c r="K128" s="332"/>
    </row>
    <row r="129" s="1" customFormat="1" ht="15" customHeight="1">
      <c r="B129" s="329"/>
      <c r="C129" s="284" t="s">
        <v>736</v>
      </c>
      <c r="D129" s="284"/>
      <c r="E129" s="284"/>
      <c r="F129" s="307" t="s">
        <v>731</v>
      </c>
      <c r="G129" s="284"/>
      <c r="H129" s="284" t="s">
        <v>737</v>
      </c>
      <c r="I129" s="284" t="s">
        <v>727</v>
      </c>
      <c r="J129" s="284">
        <v>15</v>
      </c>
      <c r="K129" s="332"/>
    </row>
    <row r="130" s="1" customFormat="1" ht="15" customHeight="1">
      <c r="B130" s="329"/>
      <c r="C130" s="310" t="s">
        <v>738</v>
      </c>
      <c r="D130" s="310"/>
      <c r="E130" s="310"/>
      <c r="F130" s="311" t="s">
        <v>731</v>
      </c>
      <c r="G130" s="310"/>
      <c r="H130" s="310" t="s">
        <v>739</v>
      </c>
      <c r="I130" s="310" t="s">
        <v>727</v>
      </c>
      <c r="J130" s="310">
        <v>15</v>
      </c>
      <c r="K130" s="332"/>
    </row>
    <row r="131" s="1" customFormat="1" ht="15" customHeight="1">
      <c r="B131" s="329"/>
      <c r="C131" s="310" t="s">
        <v>740</v>
      </c>
      <c r="D131" s="310"/>
      <c r="E131" s="310"/>
      <c r="F131" s="311" t="s">
        <v>731</v>
      </c>
      <c r="G131" s="310"/>
      <c r="H131" s="310" t="s">
        <v>741</v>
      </c>
      <c r="I131" s="310" t="s">
        <v>727</v>
      </c>
      <c r="J131" s="310">
        <v>20</v>
      </c>
      <c r="K131" s="332"/>
    </row>
    <row r="132" s="1" customFormat="1" ht="15" customHeight="1">
      <c r="B132" s="329"/>
      <c r="C132" s="310" t="s">
        <v>742</v>
      </c>
      <c r="D132" s="310"/>
      <c r="E132" s="310"/>
      <c r="F132" s="311" t="s">
        <v>731</v>
      </c>
      <c r="G132" s="310"/>
      <c r="H132" s="310" t="s">
        <v>743</v>
      </c>
      <c r="I132" s="310" t="s">
        <v>727</v>
      </c>
      <c r="J132" s="310">
        <v>20</v>
      </c>
      <c r="K132" s="332"/>
    </row>
    <row r="133" s="1" customFormat="1" ht="15" customHeight="1">
      <c r="B133" s="329"/>
      <c r="C133" s="284" t="s">
        <v>730</v>
      </c>
      <c r="D133" s="284"/>
      <c r="E133" s="284"/>
      <c r="F133" s="307" t="s">
        <v>731</v>
      </c>
      <c r="G133" s="284"/>
      <c r="H133" s="284" t="s">
        <v>765</v>
      </c>
      <c r="I133" s="284" t="s">
        <v>727</v>
      </c>
      <c r="J133" s="284">
        <v>50</v>
      </c>
      <c r="K133" s="332"/>
    </row>
    <row r="134" s="1" customFormat="1" ht="15" customHeight="1">
      <c r="B134" s="329"/>
      <c r="C134" s="284" t="s">
        <v>744</v>
      </c>
      <c r="D134" s="284"/>
      <c r="E134" s="284"/>
      <c r="F134" s="307" t="s">
        <v>731</v>
      </c>
      <c r="G134" s="284"/>
      <c r="H134" s="284" t="s">
        <v>765</v>
      </c>
      <c r="I134" s="284" t="s">
        <v>727</v>
      </c>
      <c r="J134" s="284">
        <v>50</v>
      </c>
      <c r="K134" s="332"/>
    </row>
    <row r="135" s="1" customFormat="1" ht="15" customHeight="1">
      <c r="B135" s="329"/>
      <c r="C135" s="284" t="s">
        <v>750</v>
      </c>
      <c r="D135" s="284"/>
      <c r="E135" s="284"/>
      <c r="F135" s="307" t="s">
        <v>731</v>
      </c>
      <c r="G135" s="284"/>
      <c r="H135" s="284" t="s">
        <v>765</v>
      </c>
      <c r="I135" s="284" t="s">
        <v>727</v>
      </c>
      <c r="J135" s="284">
        <v>50</v>
      </c>
      <c r="K135" s="332"/>
    </row>
    <row r="136" s="1" customFormat="1" ht="15" customHeight="1">
      <c r="B136" s="329"/>
      <c r="C136" s="284" t="s">
        <v>752</v>
      </c>
      <c r="D136" s="284"/>
      <c r="E136" s="284"/>
      <c r="F136" s="307" t="s">
        <v>731</v>
      </c>
      <c r="G136" s="284"/>
      <c r="H136" s="284" t="s">
        <v>765</v>
      </c>
      <c r="I136" s="284" t="s">
        <v>727</v>
      </c>
      <c r="J136" s="284">
        <v>50</v>
      </c>
      <c r="K136" s="332"/>
    </row>
    <row r="137" s="1" customFormat="1" ht="15" customHeight="1">
      <c r="B137" s="329"/>
      <c r="C137" s="284" t="s">
        <v>753</v>
      </c>
      <c r="D137" s="284"/>
      <c r="E137" s="284"/>
      <c r="F137" s="307" t="s">
        <v>731</v>
      </c>
      <c r="G137" s="284"/>
      <c r="H137" s="284" t="s">
        <v>778</v>
      </c>
      <c r="I137" s="284" t="s">
        <v>727</v>
      </c>
      <c r="J137" s="284">
        <v>255</v>
      </c>
      <c r="K137" s="332"/>
    </row>
    <row r="138" s="1" customFormat="1" ht="15" customHeight="1">
      <c r="B138" s="329"/>
      <c r="C138" s="284" t="s">
        <v>755</v>
      </c>
      <c r="D138" s="284"/>
      <c r="E138" s="284"/>
      <c r="F138" s="307" t="s">
        <v>725</v>
      </c>
      <c r="G138" s="284"/>
      <c r="H138" s="284" t="s">
        <v>779</v>
      </c>
      <c r="I138" s="284" t="s">
        <v>757</v>
      </c>
      <c r="J138" s="284"/>
      <c r="K138" s="332"/>
    </row>
    <row r="139" s="1" customFormat="1" ht="15" customHeight="1">
      <c r="B139" s="329"/>
      <c r="C139" s="284" t="s">
        <v>758</v>
      </c>
      <c r="D139" s="284"/>
      <c r="E139" s="284"/>
      <c r="F139" s="307" t="s">
        <v>725</v>
      </c>
      <c r="G139" s="284"/>
      <c r="H139" s="284" t="s">
        <v>780</v>
      </c>
      <c r="I139" s="284" t="s">
        <v>760</v>
      </c>
      <c r="J139" s="284"/>
      <c r="K139" s="332"/>
    </row>
    <row r="140" s="1" customFormat="1" ht="15" customHeight="1">
      <c r="B140" s="329"/>
      <c r="C140" s="284" t="s">
        <v>761</v>
      </c>
      <c r="D140" s="284"/>
      <c r="E140" s="284"/>
      <c r="F140" s="307" t="s">
        <v>725</v>
      </c>
      <c r="G140" s="284"/>
      <c r="H140" s="284" t="s">
        <v>761</v>
      </c>
      <c r="I140" s="284" t="s">
        <v>760</v>
      </c>
      <c r="J140" s="284"/>
      <c r="K140" s="332"/>
    </row>
    <row r="141" s="1" customFormat="1" ht="15" customHeight="1">
      <c r="B141" s="329"/>
      <c r="C141" s="284" t="s">
        <v>48</v>
      </c>
      <c r="D141" s="284"/>
      <c r="E141" s="284"/>
      <c r="F141" s="307" t="s">
        <v>725</v>
      </c>
      <c r="G141" s="284"/>
      <c r="H141" s="284" t="s">
        <v>781</v>
      </c>
      <c r="I141" s="284" t="s">
        <v>760</v>
      </c>
      <c r="J141" s="284"/>
      <c r="K141" s="332"/>
    </row>
    <row r="142" s="1" customFormat="1" ht="15" customHeight="1">
      <c r="B142" s="329"/>
      <c r="C142" s="284" t="s">
        <v>782</v>
      </c>
      <c r="D142" s="284"/>
      <c r="E142" s="284"/>
      <c r="F142" s="307" t="s">
        <v>725</v>
      </c>
      <c r="G142" s="284"/>
      <c r="H142" s="284" t="s">
        <v>783</v>
      </c>
      <c r="I142" s="284" t="s">
        <v>760</v>
      </c>
      <c r="J142" s="284"/>
      <c r="K142" s="332"/>
    </row>
    <row r="143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="1" customFormat="1" ht="18.75" customHeight="1">
      <c r="B144" s="320"/>
      <c r="C144" s="320"/>
      <c r="D144" s="320"/>
      <c r="E144" s="320"/>
      <c r="F144" s="321"/>
      <c r="G144" s="320"/>
      <c r="H144" s="320"/>
      <c r="I144" s="320"/>
      <c r="J144" s="320"/>
      <c r="K144" s="320"/>
    </row>
    <row r="145" s="1" customFormat="1" ht="18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="1" customFormat="1" ht="7.5" customHeight="1">
      <c r="B146" s="293"/>
      <c r="C146" s="294"/>
      <c r="D146" s="294"/>
      <c r="E146" s="294"/>
      <c r="F146" s="294"/>
      <c r="G146" s="294"/>
      <c r="H146" s="294"/>
      <c r="I146" s="294"/>
      <c r="J146" s="294"/>
      <c r="K146" s="295"/>
    </row>
    <row r="147" s="1" customFormat="1" ht="45" customHeight="1">
      <c r="B147" s="296"/>
      <c r="C147" s="297" t="s">
        <v>784</v>
      </c>
      <c r="D147" s="297"/>
      <c r="E147" s="297"/>
      <c r="F147" s="297"/>
      <c r="G147" s="297"/>
      <c r="H147" s="297"/>
      <c r="I147" s="297"/>
      <c r="J147" s="297"/>
      <c r="K147" s="298"/>
    </row>
    <row r="148" s="1" customFormat="1" ht="17.25" customHeight="1">
      <c r="B148" s="296"/>
      <c r="C148" s="299" t="s">
        <v>719</v>
      </c>
      <c r="D148" s="299"/>
      <c r="E148" s="299"/>
      <c r="F148" s="299" t="s">
        <v>720</v>
      </c>
      <c r="G148" s="300"/>
      <c r="H148" s="299" t="s">
        <v>64</v>
      </c>
      <c r="I148" s="299" t="s">
        <v>67</v>
      </c>
      <c r="J148" s="299" t="s">
        <v>721</v>
      </c>
      <c r="K148" s="298"/>
    </row>
    <row r="149" s="1" customFormat="1" ht="17.25" customHeight="1">
      <c r="B149" s="296"/>
      <c r="C149" s="301" t="s">
        <v>722</v>
      </c>
      <c r="D149" s="301"/>
      <c r="E149" s="301"/>
      <c r="F149" s="302" t="s">
        <v>723</v>
      </c>
      <c r="G149" s="303"/>
      <c r="H149" s="301"/>
      <c r="I149" s="301"/>
      <c r="J149" s="301" t="s">
        <v>724</v>
      </c>
      <c r="K149" s="298"/>
    </row>
    <row r="150" s="1" customFormat="1" ht="5.25" customHeight="1">
      <c r="B150" s="309"/>
      <c r="C150" s="304"/>
      <c r="D150" s="304"/>
      <c r="E150" s="304"/>
      <c r="F150" s="304"/>
      <c r="G150" s="305"/>
      <c r="H150" s="304"/>
      <c r="I150" s="304"/>
      <c r="J150" s="304"/>
      <c r="K150" s="332"/>
    </row>
    <row r="151" s="1" customFormat="1" ht="15" customHeight="1">
      <c r="B151" s="309"/>
      <c r="C151" s="336" t="s">
        <v>728</v>
      </c>
      <c r="D151" s="284"/>
      <c r="E151" s="284"/>
      <c r="F151" s="337" t="s">
        <v>725</v>
      </c>
      <c r="G151" s="284"/>
      <c r="H151" s="336" t="s">
        <v>765</v>
      </c>
      <c r="I151" s="336" t="s">
        <v>727</v>
      </c>
      <c r="J151" s="336">
        <v>120</v>
      </c>
      <c r="K151" s="332"/>
    </row>
    <row r="152" s="1" customFormat="1" ht="15" customHeight="1">
      <c r="B152" s="309"/>
      <c r="C152" s="336" t="s">
        <v>774</v>
      </c>
      <c r="D152" s="284"/>
      <c r="E152" s="284"/>
      <c r="F152" s="337" t="s">
        <v>725</v>
      </c>
      <c r="G152" s="284"/>
      <c r="H152" s="336" t="s">
        <v>785</v>
      </c>
      <c r="I152" s="336" t="s">
        <v>727</v>
      </c>
      <c r="J152" s="336" t="s">
        <v>776</v>
      </c>
      <c r="K152" s="332"/>
    </row>
    <row r="153" s="1" customFormat="1" ht="15" customHeight="1">
      <c r="B153" s="309"/>
      <c r="C153" s="336" t="s">
        <v>98</v>
      </c>
      <c r="D153" s="284"/>
      <c r="E153" s="284"/>
      <c r="F153" s="337" t="s">
        <v>725</v>
      </c>
      <c r="G153" s="284"/>
      <c r="H153" s="336" t="s">
        <v>786</v>
      </c>
      <c r="I153" s="336" t="s">
        <v>727</v>
      </c>
      <c r="J153" s="336" t="s">
        <v>776</v>
      </c>
      <c r="K153" s="332"/>
    </row>
    <row r="154" s="1" customFormat="1" ht="15" customHeight="1">
      <c r="B154" s="309"/>
      <c r="C154" s="336" t="s">
        <v>730</v>
      </c>
      <c r="D154" s="284"/>
      <c r="E154" s="284"/>
      <c r="F154" s="337" t="s">
        <v>731</v>
      </c>
      <c r="G154" s="284"/>
      <c r="H154" s="336" t="s">
        <v>765</v>
      </c>
      <c r="I154" s="336" t="s">
        <v>727</v>
      </c>
      <c r="J154" s="336">
        <v>50</v>
      </c>
      <c r="K154" s="332"/>
    </row>
    <row r="155" s="1" customFormat="1" ht="15" customHeight="1">
      <c r="B155" s="309"/>
      <c r="C155" s="336" t="s">
        <v>733</v>
      </c>
      <c r="D155" s="284"/>
      <c r="E155" s="284"/>
      <c r="F155" s="337" t="s">
        <v>725</v>
      </c>
      <c r="G155" s="284"/>
      <c r="H155" s="336" t="s">
        <v>765</v>
      </c>
      <c r="I155" s="336" t="s">
        <v>735</v>
      </c>
      <c r="J155" s="336"/>
      <c r="K155" s="332"/>
    </row>
    <row r="156" s="1" customFormat="1" ht="15" customHeight="1">
      <c r="B156" s="309"/>
      <c r="C156" s="336" t="s">
        <v>744</v>
      </c>
      <c r="D156" s="284"/>
      <c r="E156" s="284"/>
      <c r="F156" s="337" t="s">
        <v>731</v>
      </c>
      <c r="G156" s="284"/>
      <c r="H156" s="336" t="s">
        <v>765</v>
      </c>
      <c r="I156" s="336" t="s">
        <v>727</v>
      </c>
      <c r="J156" s="336">
        <v>50</v>
      </c>
      <c r="K156" s="332"/>
    </row>
    <row r="157" s="1" customFormat="1" ht="15" customHeight="1">
      <c r="B157" s="309"/>
      <c r="C157" s="336" t="s">
        <v>752</v>
      </c>
      <c r="D157" s="284"/>
      <c r="E157" s="284"/>
      <c r="F157" s="337" t="s">
        <v>731</v>
      </c>
      <c r="G157" s="284"/>
      <c r="H157" s="336" t="s">
        <v>765</v>
      </c>
      <c r="I157" s="336" t="s">
        <v>727</v>
      </c>
      <c r="J157" s="336">
        <v>50</v>
      </c>
      <c r="K157" s="332"/>
    </row>
    <row r="158" s="1" customFormat="1" ht="15" customHeight="1">
      <c r="B158" s="309"/>
      <c r="C158" s="336" t="s">
        <v>750</v>
      </c>
      <c r="D158" s="284"/>
      <c r="E158" s="284"/>
      <c r="F158" s="337" t="s">
        <v>731</v>
      </c>
      <c r="G158" s="284"/>
      <c r="H158" s="336" t="s">
        <v>765</v>
      </c>
      <c r="I158" s="336" t="s">
        <v>727</v>
      </c>
      <c r="J158" s="336">
        <v>50</v>
      </c>
      <c r="K158" s="332"/>
    </row>
    <row r="159" s="1" customFormat="1" ht="15" customHeight="1">
      <c r="B159" s="309"/>
      <c r="C159" s="336" t="s">
        <v>104</v>
      </c>
      <c r="D159" s="284"/>
      <c r="E159" s="284"/>
      <c r="F159" s="337" t="s">
        <v>725</v>
      </c>
      <c r="G159" s="284"/>
      <c r="H159" s="336" t="s">
        <v>787</v>
      </c>
      <c r="I159" s="336" t="s">
        <v>727</v>
      </c>
      <c r="J159" s="336" t="s">
        <v>788</v>
      </c>
      <c r="K159" s="332"/>
    </row>
    <row r="160" s="1" customFormat="1" ht="15" customHeight="1">
      <c r="B160" s="309"/>
      <c r="C160" s="336" t="s">
        <v>789</v>
      </c>
      <c r="D160" s="284"/>
      <c r="E160" s="284"/>
      <c r="F160" s="337" t="s">
        <v>725</v>
      </c>
      <c r="G160" s="284"/>
      <c r="H160" s="336" t="s">
        <v>790</v>
      </c>
      <c r="I160" s="336" t="s">
        <v>760</v>
      </c>
      <c r="J160" s="336"/>
      <c r="K160" s="332"/>
    </row>
    <row r="161" s="1" customFormat="1" ht="15" customHeight="1">
      <c r="B161" s="338"/>
      <c r="C161" s="318"/>
      <c r="D161" s="318"/>
      <c r="E161" s="318"/>
      <c r="F161" s="318"/>
      <c r="G161" s="318"/>
      <c r="H161" s="318"/>
      <c r="I161" s="318"/>
      <c r="J161" s="318"/>
      <c r="K161" s="339"/>
    </row>
    <row r="162" s="1" customFormat="1" ht="18.75" customHeight="1">
      <c r="B162" s="320"/>
      <c r="C162" s="330"/>
      <c r="D162" s="330"/>
      <c r="E162" s="330"/>
      <c r="F162" s="340"/>
      <c r="G162" s="330"/>
      <c r="H162" s="330"/>
      <c r="I162" s="330"/>
      <c r="J162" s="330"/>
      <c r="K162" s="320"/>
    </row>
    <row r="163" s="1" customFormat="1" ht="18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</row>
    <row r="164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="1" customFormat="1" ht="45" customHeight="1">
      <c r="B165" s="274"/>
      <c r="C165" s="275" t="s">
        <v>791</v>
      </c>
      <c r="D165" s="275"/>
      <c r="E165" s="275"/>
      <c r="F165" s="275"/>
      <c r="G165" s="275"/>
      <c r="H165" s="275"/>
      <c r="I165" s="275"/>
      <c r="J165" s="275"/>
      <c r="K165" s="276"/>
    </row>
    <row r="166" s="1" customFormat="1" ht="17.25" customHeight="1">
      <c r="B166" s="274"/>
      <c r="C166" s="299" t="s">
        <v>719</v>
      </c>
      <c r="D166" s="299"/>
      <c r="E166" s="299"/>
      <c r="F166" s="299" t="s">
        <v>720</v>
      </c>
      <c r="G166" s="341"/>
      <c r="H166" s="342" t="s">
        <v>64</v>
      </c>
      <c r="I166" s="342" t="s">
        <v>67</v>
      </c>
      <c r="J166" s="299" t="s">
        <v>721</v>
      </c>
      <c r="K166" s="276"/>
    </row>
    <row r="167" s="1" customFormat="1" ht="17.25" customHeight="1">
      <c r="B167" s="277"/>
      <c r="C167" s="301" t="s">
        <v>722</v>
      </c>
      <c r="D167" s="301"/>
      <c r="E167" s="301"/>
      <c r="F167" s="302" t="s">
        <v>723</v>
      </c>
      <c r="G167" s="343"/>
      <c r="H167" s="344"/>
      <c r="I167" s="344"/>
      <c r="J167" s="301" t="s">
        <v>724</v>
      </c>
      <c r="K167" s="279"/>
    </row>
    <row r="168" s="1" customFormat="1" ht="5.25" customHeight="1">
      <c r="B168" s="309"/>
      <c r="C168" s="304"/>
      <c r="D168" s="304"/>
      <c r="E168" s="304"/>
      <c r="F168" s="304"/>
      <c r="G168" s="305"/>
      <c r="H168" s="304"/>
      <c r="I168" s="304"/>
      <c r="J168" s="304"/>
      <c r="K168" s="332"/>
    </row>
    <row r="169" s="1" customFormat="1" ht="15" customHeight="1">
      <c r="B169" s="309"/>
      <c r="C169" s="284" t="s">
        <v>728</v>
      </c>
      <c r="D169" s="284"/>
      <c r="E169" s="284"/>
      <c r="F169" s="307" t="s">
        <v>725</v>
      </c>
      <c r="G169" s="284"/>
      <c r="H169" s="284" t="s">
        <v>765</v>
      </c>
      <c r="I169" s="284" t="s">
        <v>727</v>
      </c>
      <c r="J169" s="284">
        <v>120</v>
      </c>
      <c r="K169" s="332"/>
    </row>
    <row r="170" s="1" customFormat="1" ht="15" customHeight="1">
      <c r="B170" s="309"/>
      <c r="C170" s="284" t="s">
        <v>774</v>
      </c>
      <c r="D170" s="284"/>
      <c r="E170" s="284"/>
      <c r="F170" s="307" t="s">
        <v>725</v>
      </c>
      <c r="G170" s="284"/>
      <c r="H170" s="284" t="s">
        <v>775</v>
      </c>
      <c r="I170" s="284" t="s">
        <v>727</v>
      </c>
      <c r="J170" s="284" t="s">
        <v>776</v>
      </c>
      <c r="K170" s="332"/>
    </row>
    <row r="171" s="1" customFormat="1" ht="15" customHeight="1">
      <c r="B171" s="309"/>
      <c r="C171" s="284" t="s">
        <v>98</v>
      </c>
      <c r="D171" s="284"/>
      <c r="E171" s="284"/>
      <c r="F171" s="307" t="s">
        <v>725</v>
      </c>
      <c r="G171" s="284"/>
      <c r="H171" s="284" t="s">
        <v>792</v>
      </c>
      <c r="I171" s="284" t="s">
        <v>727</v>
      </c>
      <c r="J171" s="284" t="s">
        <v>776</v>
      </c>
      <c r="K171" s="332"/>
    </row>
    <row r="172" s="1" customFormat="1" ht="15" customHeight="1">
      <c r="B172" s="309"/>
      <c r="C172" s="284" t="s">
        <v>730</v>
      </c>
      <c r="D172" s="284"/>
      <c r="E172" s="284"/>
      <c r="F172" s="307" t="s">
        <v>731</v>
      </c>
      <c r="G172" s="284"/>
      <c r="H172" s="284" t="s">
        <v>792</v>
      </c>
      <c r="I172" s="284" t="s">
        <v>727</v>
      </c>
      <c r="J172" s="284">
        <v>50</v>
      </c>
      <c r="K172" s="332"/>
    </row>
    <row r="173" s="1" customFormat="1" ht="15" customHeight="1">
      <c r="B173" s="309"/>
      <c r="C173" s="284" t="s">
        <v>733</v>
      </c>
      <c r="D173" s="284"/>
      <c r="E173" s="284"/>
      <c r="F173" s="307" t="s">
        <v>725</v>
      </c>
      <c r="G173" s="284"/>
      <c r="H173" s="284" t="s">
        <v>792</v>
      </c>
      <c r="I173" s="284" t="s">
        <v>735</v>
      </c>
      <c r="J173" s="284"/>
      <c r="K173" s="332"/>
    </row>
    <row r="174" s="1" customFormat="1" ht="15" customHeight="1">
      <c r="B174" s="309"/>
      <c r="C174" s="284" t="s">
        <v>744</v>
      </c>
      <c r="D174" s="284"/>
      <c r="E174" s="284"/>
      <c r="F174" s="307" t="s">
        <v>731</v>
      </c>
      <c r="G174" s="284"/>
      <c r="H174" s="284" t="s">
        <v>792</v>
      </c>
      <c r="I174" s="284" t="s">
        <v>727</v>
      </c>
      <c r="J174" s="284">
        <v>50</v>
      </c>
      <c r="K174" s="332"/>
    </row>
    <row r="175" s="1" customFormat="1" ht="15" customHeight="1">
      <c r="B175" s="309"/>
      <c r="C175" s="284" t="s">
        <v>752</v>
      </c>
      <c r="D175" s="284"/>
      <c r="E175" s="284"/>
      <c r="F175" s="307" t="s">
        <v>731</v>
      </c>
      <c r="G175" s="284"/>
      <c r="H175" s="284" t="s">
        <v>792</v>
      </c>
      <c r="I175" s="284" t="s">
        <v>727</v>
      </c>
      <c r="J175" s="284">
        <v>50</v>
      </c>
      <c r="K175" s="332"/>
    </row>
    <row r="176" s="1" customFormat="1" ht="15" customHeight="1">
      <c r="B176" s="309"/>
      <c r="C176" s="284" t="s">
        <v>750</v>
      </c>
      <c r="D176" s="284"/>
      <c r="E176" s="284"/>
      <c r="F176" s="307" t="s">
        <v>731</v>
      </c>
      <c r="G176" s="284"/>
      <c r="H176" s="284" t="s">
        <v>792</v>
      </c>
      <c r="I176" s="284" t="s">
        <v>727</v>
      </c>
      <c r="J176" s="284">
        <v>50</v>
      </c>
      <c r="K176" s="332"/>
    </row>
    <row r="177" s="1" customFormat="1" ht="15" customHeight="1">
      <c r="B177" s="309"/>
      <c r="C177" s="284" t="s">
        <v>110</v>
      </c>
      <c r="D177" s="284"/>
      <c r="E177" s="284"/>
      <c r="F177" s="307" t="s">
        <v>725</v>
      </c>
      <c r="G177" s="284"/>
      <c r="H177" s="284" t="s">
        <v>793</v>
      </c>
      <c r="I177" s="284" t="s">
        <v>794</v>
      </c>
      <c r="J177" s="284"/>
      <c r="K177" s="332"/>
    </row>
    <row r="178" s="1" customFormat="1" ht="15" customHeight="1">
      <c r="B178" s="309"/>
      <c r="C178" s="284" t="s">
        <v>67</v>
      </c>
      <c r="D178" s="284"/>
      <c r="E178" s="284"/>
      <c r="F178" s="307" t="s">
        <v>725</v>
      </c>
      <c r="G178" s="284"/>
      <c r="H178" s="284" t="s">
        <v>795</v>
      </c>
      <c r="I178" s="284" t="s">
        <v>796</v>
      </c>
      <c r="J178" s="284">
        <v>1</v>
      </c>
      <c r="K178" s="332"/>
    </row>
    <row r="179" s="1" customFormat="1" ht="15" customHeight="1">
      <c r="B179" s="309"/>
      <c r="C179" s="284" t="s">
        <v>63</v>
      </c>
      <c r="D179" s="284"/>
      <c r="E179" s="284"/>
      <c r="F179" s="307" t="s">
        <v>725</v>
      </c>
      <c r="G179" s="284"/>
      <c r="H179" s="284" t="s">
        <v>797</v>
      </c>
      <c r="I179" s="284" t="s">
        <v>727</v>
      </c>
      <c r="J179" s="284">
        <v>20</v>
      </c>
      <c r="K179" s="332"/>
    </row>
    <row r="180" s="1" customFormat="1" ht="15" customHeight="1">
      <c r="B180" s="309"/>
      <c r="C180" s="284" t="s">
        <v>64</v>
      </c>
      <c r="D180" s="284"/>
      <c r="E180" s="284"/>
      <c r="F180" s="307" t="s">
        <v>725</v>
      </c>
      <c r="G180" s="284"/>
      <c r="H180" s="284" t="s">
        <v>798</v>
      </c>
      <c r="I180" s="284" t="s">
        <v>727</v>
      </c>
      <c r="J180" s="284">
        <v>255</v>
      </c>
      <c r="K180" s="332"/>
    </row>
    <row r="181" s="1" customFormat="1" ht="15" customHeight="1">
      <c r="B181" s="309"/>
      <c r="C181" s="284" t="s">
        <v>111</v>
      </c>
      <c r="D181" s="284"/>
      <c r="E181" s="284"/>
      <c r="F181" s="307" t="s">
        <v>725</v>
      </c>
      <c r="G181" s="284"/>
      <c r="H181" s="284" t="s">
        <v>689</v>
      </c>
      <c r="I181" s="284" t="s">
        <v>727</v>
      </c>
      <c r="J181" s="284">
        <v>10</v>
      </c>
      <c r="K181" s="332"/>
    </row>
    <row r="182" s="1" customFormat="1" ht="15" customHeight="1">
      <c r="B182" s="309"/>
      <c r="C182" s="284" t="s">
        <v>112</v>
      </c>
      <c r="D182" s="284"/>
      <c r="E182" s="284"/>
      <c r="F182" s="307" t="s">
        <v>725</v>
      </c>
      <c r="G182" s="284"/>
      <c r="H182" s="284" t="s">
        <v>799</v>
      </c>
      <c r="I182" s="284" t="s">
        <v>760</v>
      </c>
      <c r="J182" s="284"/>
      <c r="K182" s="332"/>
    </row>
    <row r="183" s="1" customFormat="1" ht="15" customHeight="1">
      <c r="B183" s="309"/>
      <c r="C183" s="284" t="s">
        <v>800</v>
      </c>
      <c r="D183" s="284"/>
      <c r="E183" s="284"/>
      <c r="F183" s="307" t="s">
        <v>725</v>
      </c>
      <c r="G183" s="284"/>
      <c r="H183" s="284" t="s">
        <v>801</v>
      </c>
      <c r="I183" s="284" t="s">
        <v>760</v>
      </c>
      <c r="J183" s="284"/>
      <c r="K183" s="332"/>
    </row>
    <row r="184" s="1" customFormat="1" ht="15" customHeight="1">
      <c r="B184" s="309"/>
      <c r="C184" s="284" t="s">
        <v>789</v>
      </c>
      <c r="D184" s="284"/>
      <c r="E184" s="284"/>
      <c r="F184" s="307" t="s">
        <v>725</v>
      </c>
      <c r="G184" s="284"/>
      <c r="H184" s="284" t="s">
        <v>802</v>
      </c>
      <c r="I184" s="284" t="s">
        <v>760</v>
      </c>
      <c r="J184" s="284"/>
      <c r="K184" s="332"/>
    </row>
    <row r="185" s="1" customFormat="1" ht="15" customHeight="1">
      <c r="B185" s="309"/>
      <c r="C185" s="284" t="s">
        <v>114</v>
      </c>
      <c r="D185" s="284"/>
      <c r="E185" s="284"/>
      <c r="F185" s="307" t="s">
        <v>731</v>
      </c>
      <c r="G185" s="284"/>
      <c r="H185" s="284" t="s">
        <v>803</v>
      </c>
      <c r="I185" s="284" t="s">
        <v>727</v>
      </c>
      <c r="J185" s="284">
        <v>50</v>
      </c>
      <c r="K185" s="332"/>
    </row>
    <row r="186" s="1" customFormat="1" ht="15" customHeight="1">
      <c r="B186" s="309"/>
      <c r="C186" s="284" t="s">
        <v>804</v>
      </c>
      <c r="D186" s="284"/>
      <c r="E186" s="284"/>
      <c r="F186" s="307" t="s">
        <v>731</v>
      </c>
      <c r="G186" s="284"/>
      <c r="H186" s="284" t="s">
        <v>805</v>
      </c>
      <c r="I186" s="284" t="s">
        <v>806</v>
      </c>
      <c r="J186" s="284"/>
      <c r="K186" s="332"/>
    </row>
    <row r="187" s="1" customFormat="1" ht="15" customHeight="1">
      <c r="B187" s="309"/>
      <c r="C187" s="284" t="s">
        <v>807</v>
      </c>
      <c r="D187" s="284"/>
      <c r="E187" s="284"/>
      <c r="F187" s="307" t="s">
        <v>731</v>
      </c>
      <c r="G187" s="284"/>
      <c r="H187" s="284" t="s">
        <v>808</v>
      </c>
      <c r="I187" s="284" t="s">
        <v>806</v>
      </c>
      <c r="J187" s="284"/>
      <c r="K187" s="332"/>
    </row>
    <row r="188" s="1" customFormat="1" ht="15" customHeight="1">
      <c r="B188" s="309"/>
      <c r="C188" s="284" t="s">
        <v>809</v>
      </c>
      <c r="D188" s="284"/>
      <c r="E188" s="284"/>
      <c r="F188" s="307" t="s">
        <v>731</v>
      </c>
      <c r="G188" s="284"/>
      <c r="H188" s="284" t="s">
        <v>810</v>
      </c>
      <c r="I188" s="284" t="s">
        <v>806</v>
      </c>
      <c r="J188" s="284"/>
      <c r="K188" s="332"/>
    </row>
    <row r="189" s="1" customFormat="1" ht="15" customHeight="1">
      <c r="B189" s="309"/>
      <c r="C189" s="345" t="s">
        <v>811</v>
      </c>
      <c r="D189" s="284"/>
      <c r="E189" s="284"/>
      <c r="F189" s="307" t="s">
        <v>731</v>
      </c>
      <c r="G189" s="284"/>
      <c r="H189" s="284" t="s">
        <v>812</v>
      </c>
      <c r="I189" s="284" t="s">
        <v>813</v>
      </c>
      <c r="J189" s="346" t="s">
        <v>814</v>
      </c>
      <c r="K189" s="332"/>
    </row>
    <row r="190" s="1" customFormat="1" ht="15" customHeight="1">
      <c r="B190" s="309"/>
      <c r="C190" s="345" t="s">
        <v>52</v>
      </c>
      <c r="D190" s="284"/>
      <c r="E190" s="284"/>
      <c r="F190" s="307" t="s">
        <v>725</v>
      </c>
      <c r="G190" s="284"/>
      <c r="H190" s="281" t="s">
        <v>815</v>
      </c>
      <c r="I190" s="284" t="s">
        <v>816</v>
      </c>
      <c r="J190" s="284"/>
      <c r="K190" s="332"/>
    </row>
    <row r="191" s="1" customFormat="1" ht="15" customHeight="1">
      <c r="B191" s="309"/>
      <c r="C191" s="345" t="s">
        <v>817</v>
      </c>
      <c r="D191" s="284"/>
      <c r="E191" s="284"/>
      <c r="F191" s="307" t="s">
        <v>725</v>
      </c>
      <c r="G191" s="284"/>
      <c r="H191" s="284" t="s">
        <v>818</v>
      </c>
      <c r="I191" s="284" t="s">
        <v>760</v>
      </c>
      <c r="J191" s="284"/>
      <c r="K191" s="332"/>
    </row>
    <row r="192" s="1" customFormat="1" ht="15" customHeight="1">
      <c r="B192" s="309"/>
      <c r="C192" s="345" t="s">
        <v>819</v>
      </c>
      <c r="D192" s="284"/>
      <c r="E192" s="284"/>
      <c r="F192" s="307" t="s">
        <v>725</v>
      </c>
      <c r="G192" s="284"/>
      <c r="H192" s="284" t="s">
        <v>820</v>
      </c>
      <c r="I192" s="284" t="s">
        <v>760</v>
      </c>
      <c r="J192" s="284"/>
      <c r="K192" s="332"/>
    </row>
    <row r="193" s="1" customFormat="1" ht="15" customHeight="1">
      <c r="B193" s="309"/>
      <c r="C193" s="345" t="s">
        <v>821</v>
      </c>
      <c r="D193" s="284"/>
      <c r="E193" s="284"/>
      <c r="F193" s="307" t="s">
        <v>731</v>
      </c>
      <c r="G193" s="284"/>
      <c r="H193" s="284" t="s">
        <v>822</v>
      </c>
      <c r="I193" s="284" t="s">
        <v>760</v>
      </c>
      <c r="J193" s="284"/>
      <c r="K193" s="332"/>
    </row>
    <row r="194" s="1" customFormat="1" ht="15" customHeight="1">
      <c r="B194" s="338"/>
      <c r="C194" s="347"/>
      <c r="D194" s="318"/>
      <c r="E194" s="318"/>
      <c r="F194" s="318"/>
      <c r="G194" s="318"/>
      <c r="H194" s="318"/>
      <c r="I194" s="318"/>
      <c r="J194" s="318"/>
      <c r="K194" s="339"/>
    </row>
    <row r="195" s="1" customFormat="1" ht="18.75" customHeight="1">
      <c r="B195" s="320"/>
      <c r="C195" s="330"/>
      <c r="D195" s="330"/>
      <c r="E195" s="330"/>
      <c r="F195" s="340"/>
      <c r="G195" s="330"/>
      <c r="H195" s="330"/>
      <c r="I195" s="330"/>
      <c r="J195" s="330"/>
      <c r="K195" s="320"/>
    </row>
    <row r="196" s="1" customFormat="1" ht="18.75" customHeight="1">
      <c r="B196" s="320"/>
      <c r="C196" s="330"/>
      <c r="D196" s="330"/>
      <c r="E196" s="330"/>
      <c r="F196" s="340"/>
      <c r="G196" s="330"/>
      <c r="H196" s="330"/>
      <c r="I196" s="330"/>
      <c r="J196" s="330"/>
      <c r="K196" s="320"/>
    </row>
    <row r="197" s="1" customFormat="1" ht="18.75" customHeight="1"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</row>
    <row r="198" s="1" customFormat="1" ht="13.5">
      <c r="B198" s="271"/>
      <c r="C198" s="272"/>
      <c r="D198" s="272"/>
      <c r="E198" s="272"/>
      <c r="F198" s="272"/>
      <c r="G198" s="272"/>
      <c r="H198" s="272"/>
      <c r="I198" s="272"/>
      <c r="J198" s="272"/>
      <c r="K198" s="273"/>
    </row>
    <row r="199" s="1" customFormat="1" ht="21">
      <c r="B199" s="274"/>
      <c r="C199" s="275" t="s">
        <v>823</v>
      </c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5.5" customHeight="1">
      <c r="B200" s="274"/>
      <c r="C200" s="348" t="s">
        <v>824</v>
      </c>
      <c r="D200" s="348"/>
      <c r="E200" s="348"/>
      <c r="F200" s="348" t="s">
        <v>825</v>
      </c>
      <c r="G200" s="349"/>
      <c r="H200" s="348" t="s">
        <v>826</v>
      </c>
      <c r="I200" s="348"/>
      <c r="J200" s="348"/>
      <c r="K200" s="276"/>
    </row>
    <row r="201" s="1" customFormat="1" ht="5.25" customHeight="1">
      <c r="B201" s="309"/>
      <c r="C201" s="304"/>
      <c r="D201" s="304"/>
      <c r="E201" s="304"/>
      <c r="F201" s="304"/>
      <c r="G201" s="330"/>
      <c r="H201" s="304"/>
      <c r="I201" s="304"/>
      <c r="J201" s="304"/>
      <c r="K201" s="332"/>
    </row>
    <row r="202" s="1" customFormat="1" ht="15" customHeight="1">
      <c r="B202" s="309"/>
      <c r="C202" s="284" t="s">
        <v>816</v>
      </c>
      <c r="D202" s="284"/>
      <c r="E202" s="284"/>
      <c r="F202" s="307" t="s">
        <v>53</v>
      </c>
      <c r="G202" s="284"/>
      <c r="H202" s="284" t="s">
        <v>827</v>
      </c>
      <c r="I202" s="284"/>
      <c r="J202" s="284"/>
      <c r="K202" s="332"/>
    </row>
    <row r="203" s="1" customFormat="1" ht="15" customHeight="1">
      <c r="B203" s="309"/>
      <c r="C203" s="284"/>
      <c r="D203" s="284"/>
      <c r="E203" s="284"/>
      <c r="F203" s="307" t="s">
        <v>54</v>
      </c>
      <c r="G203" s="284"/>
      <c r="H203" s="284" t="s">
        <v>828</v>
      </c>
      <c r="I203" s="284"/>
      <c r="J203" s="284"/>
      <c r="K203" s="332"/>
    </row>
    <row r="204" s="1" customFormat="1" ht="15" customHeight="1">
      <c r="B204" s="309"/>
      <c r="C204" s="284"/>
      <c r="D204" s="284"/>
      <c r="E204" s="284"/>
      <c r="F204" s="307" t="s">
        <v>57</v>
      </c>
      <c r="G204" s="284"/>
      <c r="H204" s="284" t="s">
        <v>829</v>
      </c>
      <c r="I204" s="284"/>
      <c r="J204" s="284"/>
      <c r="K204" s="332"/>
    </row>
    <row r="205" s="1" customFormat="1" ht="15" customHeight="1">
      <c r="B205" s="309"/>
      <c r="C205" s="284"/>
      <c r="D205" s="284"/>
      <c r="E205" s="284"/>
      <c r="F205" s="307" t="s">
        <v>55</v>
      </c>
      <c r="G205" s="284"/>
      <c r="H205" s="284" t="s">
        <v>830</v>
      </c>
      <c r="I205" s="284"/>
      <c r="J205" s="284"/>
      <c r="K205" s="332"/>
    </row>
    <row r="206" s="1" customFormat="1" ht="15" customHeight="1">
      <c r="B206" s="309"/>
      <c r="C206" s="284"/>
      <c r="D206" s="284"/>
      <c r="E206" s="284"/>
      <c r="F206" s="307" t="s">
        <v>56</v>
      </c>
      <c r="G206" s="284"/>
      <c r="H206" s="284" t="s">
        <v>831</v>
      </c>
      <c r="I206" s="284"/>
      <c r="J206" s="284"/>
      <c r="K206" s="332"/>
    </row>
    <row r="207" s="1" customFormat="1" ht="15" customHeight="1">
      <c r="B207" s="309"/>
      <c r="C207" s="284"/>
      <c r="D207" s="284"/>
      <c r="E207" s="284"/>
      <c r="F207" s="307"/>
      <c r="G207" s="284"/>
      <c r="H207" s="284"/>
      <c r="I207" s="284"/>
      <c r="J207" s="284"/>
      <c r="K207" s="332"/>
    </row>
    <row r="208" s="1" customFormat="1" ht="15" customHeight="1">
      <c r="B208" s="309"/>
      <c r="C208" s="284" t="s">
        <v>772</v>
      </c>
      <c r="D208" s="284"/>
      <c r="E208" s="284"/>
      <c r="F208" s="307" t="s">
        <v>89</v>
      </c>
      <c r="G208" s="284"/>
      <c r="H208" s="284" t="s">
        <v>832</v>
      </c>
      <c r="I208" s="284"/>
      <c r="J208" s="284"/>
      <c r="K208" s="332"/>
    </row>
    <row r="209" s="1" customFormat="1" ht="15" customHeight="1">
      <c r="B209" s="309"/>
      <c r="C209" s="284"/>
      <c r="D209" s="284"/>
      <c r="E209" s="284"/>
      <c r="F209" s="307" t="s">
        <v>669</v>
      </c>
      <c r="G209" s="284"/>
      <c r="H209" s="284" t="s">
        <v>670</v>
      </c>
      <c r="I209" s="284"/>
      <c r="J209" s="284"/>
      <c r="K209" s="332"/>
    </row>
    <row r="210" s="1" customFormat="1" ht="15" customHeight="1">
      <c r="B210" s="309"/>
      <c r="C210" s="284"/>
      <c r="D210" s="284"/>
      <c r="E210" s="284"/>
      <c r="F210" s="307" t="s">
        <v>667</v>
      </c>
      <c r="G210" s="284"/>
      <c r="H210" s="284" t="s">
        <v>833</v>
      </c>
      <c r="I210" s="284"/>
      <c r="J210" s="284"/>
      <c r="K210" s="332"/>
    </row>
    <row r="211" s="1" customFormat="1" ht="15" customHeight="1">
      <c r="B211" s="350"/>
      <c r="C211" s="284"/>
      <c r="D211" s="284"/>
      <c r="E211" s="284"/>
      <c r="F211" s="307" t="s">
        <v>671</v>
      </c>
      <c r="G211" s="345"/>
      <c r="H211" s="336" t="s">
        <v>88</v>
      </c>
      <c r="I211" s="336"/>
      <c r="J211" s="336"/>
      <c r="K211" s="351"/>
    </row>
    <row r="212" s="1" customFormat="1" ht="15" customHeight="1">
      <c r="B212" s="350"/>
      <c r="C212" s="284"/>
      <c r="D212" s="284"/>
      <c r="E212" s="284"/>
      <c r="F212" s="307" t="s">
        <v>672</v>
      </c>
      <c r="G212" s="345"/>
      <c r="H212" s="336" t="s">
        <v>127</v>
      </c>
      <c r="I212" s="336"/>
      <c r="J212" s="336"/>
      <c r="K212" s="351"/>
    </row>
    <row r="213" s="1" customFormat="1" ht="15" customHeight="1">
      <c r="B213" s="350"/>
      <c r="C213" s="284"/>
      <c r="D213" s="284"/>
      <c r="E213" s="284"/>
      <c r="F213" s="307"/>
      <c r="G213" s="345"/>
      <c r="H213" s="336"/>
      <c r="I213" s="336"/>
      <c r="J213" s="336"/>
      <c r="K213" s="351"/>
    </row>
    <row r="214" s="1" customFormat="1" ht="15" customHeight="1">
      <c r="B214" s="350"/>
      <c r="C214" s="284" t="s">
        <v>796</v>
      </c>
      <c r="D214" s="284"/>
      <c r="E214" s="284"/>
      <c r="F214" s="307">
        <v>1</v>
      </c>
      <c r="G214" s="345"/>
      <c r="H214" s="336" t="s">
        <v>834</v>
      </c>
      <c r="I214" s="336"/>
      <c r="J214" s="336"/>
      <c r="K214" s="351"/>
    </row>
    <row r="215" s="1" customFormat="1" ht="15" customHeight="1">
      <c r="B215" s="350"/>
      <c r="C215" s="284"/>
      <c r="D215" s="284"/>
      <c r="E215" s="284"/>
      <c r="F215" s="307">
        <v>2</v>
      </c>
      <c r="G215" s="345"/>
      <c r="H215" s="336" t="s">
        <v>835</v>
      </c>
      <c r="I215" s="336"/>
      <c r="J215" s="336"/>
      <c r="K215" s="351"/>
    </row>
    <row r="216" s="1" customFormat="1" ht="15" customHeight="1">
      <c r="B216" s="350"/>
      <c r="C216" s="284"/>
      <c r="D216" s="284"/>
      <c r="E216" s="284"/>
      <c r="F216" s="307">
        <v>3</v>
      </c>
      <c r="G216" s="345"/>
      <c r="H216" s="336" t="s">
        <v>836</v>
      </c>
      <c r="I216" s="336"/>
      <c r="J216" s="336"/>
      <c r="K216" s="351"/>
    </row>
    <row r="217" s="1" customFormat="1" ht="15" customHeight="1">
      <c r="B217" s="350"/>
      <c r="C217" s="284"/>
      <c r="D217" s="284"/>
      <c r="E217" s="284"/>
      <c r="F217" s="307">
        <v>4</v>
      </c>
      <c r="G217" s="345"/>
      <c r="H217" s="336" t="s">
        <v>837</v>
      </c>
      <c r="I217" s="336"/>
      <c r="J217" s="336"/>
      <c r="K217" s="351"/>
    </row>
    <row r="218" s="1" customFormat="1" ht="12.75" customHeight="1">
      <c r="B218" s="352"/>
      <c r="C218" s="353"/>
      <c r="D218" s="353"/>
      <c r="E218" s="353"/>
      <c r="F218" s="353"/>
      <c r="G218" s="353"/>
      <c r="H218" s="353"/>
      <c r="I218" s="353"/>
      <c r="J218" s="353"/>
      <c r="K218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volduchy-prace\sopatrny</dc:creator>
  <cp:lastModifiedBy>volduchy-prace\sopatrny</cp:lastModifiedBy>
  <dcterms:created xsi:type="dcterms:W3CDTF">2022-06-09T09:13:49Z</dcterms:created>
  <dcterms:modified xsi:type="dcterms:W3CDTF">2022-06-09T09:13:53Z</dcterms:modified>
</cp:coreProperties>
</file>