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PROVOZNÍ AKCE\Oprava havarijního stavu obrusné vrstvy na mostě ev.č. 1853-2 ve Staňkově\"/>
    </mc:Choice>
  </mc:AlternateContent>
  <bookViews>
    <workbookView xWindow="0" yWindow="0" windowWidth="28800" windowHeight="11700"/>
  </bookViews>
  <sheets>
    <sheet name="Rekapitulace stavby" sheetId="1" r:id="rId1"/>
    <sheet name="SO 101 - Komunikace" sheetId="2" r:id="rId2"/>
  </sheets>
  <definedNames>
    <definedName name="_xlnm._FilterDatabase" localSheetId="1" hidden="1">'SO 101 - Komunikace'!$C$124:$K$182</definedName>
    <definedName name="_xlnm.Print_Titles" localSheetId="0">'Rekapitulace stavby'!$92:$92</definedName>
    <definedName name="_xlnm.Print_Titles" localSheetId="1">'SO 101 - Komunikace'!$124:$124</definedName>
    <definedName name="_xlnm.Print_Area" localSheetId="0">'Rekapitulace stavby'!$D$4:$AO$76,'Rekapitulace stavby'!$C$82:$AQ$96</definedName>
    <definedName name="_xlnm.Print_Area" localSheetId="1">'SO 101 - Komunikace'!$C$112:$J$182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P180" i="2" s="1"/>
  <c r="BI179" i="2"/>
  <c r="BH179" i="2"/>
  <c r="BG179" i="2"/>
  <c r="BF179" i="2"/>
  <c r="T179" i="2"/>
  <c r="T178" i="2" s="1"/>
  <c r="R179" i="2"/>
  <c r="R178" i="2"/>
  <c r="P179" i="2"/>
  <c r="P178" i="2" s="1"/>
  <c r="P177" i="2" s="1"/>
  <c r="BI176" i="2"/>
  <c r="BH176" i="2"/>
  <c r="BG176" i="2"/>
  <c r="BF176" i="2"/>
  <c r="T176" i="2"/>
  <c r="T175" i="2" s="1"/>
  <c r="R176" i="2"/>
  <c r="R175" i="2"/>
  <c r="P176" i="2"/>
  <c r="P175" i="2" s="1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F121" i="2"/>
  <c r="F119" i="2"/>
  <c r="E117" i="2"/>
  <c r="F91" i="2"/>
  <c r="F89" i="2"/>
  <c r="E87" i="2"/>
  <c r="J24" i="2"/>
  <c r="E24" i="2"/>
  <c r="J122" i="2" s="1"/>
  <c r="J23" i="2"/>
  <c r="J21" i="2"/>
  <c r="E21" i="2"/>
  <c r="J91" i="2" s="1"/>
  <c r="J20" i="2"/>
  <c r="J18" i="2"/>
  <c r="E18" i="2"/>
  <c r="F122" i="2" s="1"/>
  <c r="J17" i="2"/>
  <c r="J12" i="2"/>
  <c r="J119" i="2" s="1"/>
  <c r="E7" i="2"/>
  <c r="E85" i="2"/>
  <c r="L90" i="1"/>
  <c r="AM90" i="1"/>
  <c r="AM89" i="1"/>
  <c r="L89" i="1"/>
  <c r="AM87" i="1"/>
  <c r="L87" i="1"/>
  <c r="L85" i="1"/>
  <c r="L84" i="1"/>
  <c r="BK182" i="2"/>
  <c r="BK170" i="2"/>
  <c r="J147" i="2"/>
  <c r="BK176" i="2"/>
  <c r="BK165" i="2"/>
  <c r="BK149" i="2"/>
  <c r="J149" i="2"/>
  <c r="BK130" i="2"/>
  <c r="J139" i="2"/>
  <c r="J130" i="2"/>
  <c r="BK181" i="2"/>
  <c r="BK173" i="2"/>
  <c r="BK156" i="2"/>
  <c r="BK143" i="2"/>
  <c r="J173" i="2"/>
  <c r="J159" i="2"/>
  <c r="J143" i="2"/>
  <c r="BK135" i="2"/>
  <c r="J181" i="2"/>
  <c r="J156" i="2"/>
  <c r="J128" i="2"/>
  <c r="BK147" i="2"/>
  <c r="BK132" i="2"/>
  <c r="J182" i="2"/>
  <c r="J176" i="2"/>
  <c r="J163" i="2"/>
  <c r="J146" i="2"/>
  <c r="BK167" i="2"/>
  <c r="BK139" i="2"/>
  <c r="J132" i="2"/>
  <c r="BK128" i="2"/>
  <c r="BK179" i="2"/>
  <c r="BK159" i="2"/>
  <c r="BK146" i="2"/>
  <c r="BK163" i="2"/>
  <c r="J137" i="2"/>
  <c r="J179" i="2"/>
  <c r="J167" i="2"/>
  <c r="J152" i="2"/>
  <c r="J141" i="2"/>
  <c r="J170" i="2"/>
  <c r="BK152" i="2"/>
  <c r="BK137" i="2"/>
  <c r="AS94" i="1"/>
  <c r="J165" i="2"/>
  <c r="BK141" i="2"/>
  <c r="J135" i="2"/>
  <c r="BK127" i="2" l="1"/>
  <c r="R127" i="2"/>
  <c r="P134" i="2"/>
  <c r="T134" i="2"/>
  <c r="R145" i="2"/>
  <c r="T162" i="2"/>
  <c r="BK134" i="2"/>
  <c r="J134" i="2"/>
  <c r="J99" i="2" s="1"/>
  <c r="P145" i="2"/>
  <c r="BK162" i="2"/>
  <c r="J162" i="2"/>
  <c r="J101" i="2" s="1"/>
  <c r="R162" i="2"/>
  <c r="R180" i="2"/>
  <c r="R177" i="2"/>
  <c r="P127" i="2"/>
  <c r="T127" i="2"/>
  <c r="R134" i="2"/>
  <c r="BK145" i="2"/>
  <c r="J145" i="2" s="1"/>
  <c r="J100" i="2" s="1"/>
  <c r="T145" i="2"/>
  <c r="P162" i="2"/>
  <c r="BK180" i="2"/>
  <c r="J180" i="2"/>
  <c r="J105" i="2"/>
  <c r="T180" i="2"/>
  <c r="T177" i="2" s="1"/>
  <c r="BK175" i="2"/>
  <c r="J175" i="2"/>
  <c r="J102" i="2"/>
  <c r="BK178" i="2"/>
  <c r="BK177" i="2"/>
  <c r="J177" i="2"/>
  <c r="J103" i="2"/>
  <c r="F92" i="2"/>
  <c r="BE130" i="2"/>
  <c r="BE139" i="2"/>
  <c r="BE143" i="2"/>
  <c r="BE149" i="2"/>
  <c r="BE159" i="2"/>
  <c r="E115" i="2"/>
  <c r="J121" i="2"/>
  <c r="BE137" i="2"/>
  <c r="BE147" i="2"/>
  <c r="BE152" i="2"/>
  <c r="BE156" i="2"/>
  <c r="J92" i="2"/>
  <c r="BE141" i="2"/>
  <c r="BE146" i="2"/>
  <c r="BE163" i="2"/>
  <c r="BE167" i="2"/>
  <c r="BE170" i="2"/>
  <c r="BE173" i="2"/>
  <c r="J89" i="2"/>
  <c r="BE128" i="2"/>
  <c r="BE132" i="2"/>
  <c r="BE135" i="2"/>
  <c r="BE165" i="2"/>
  <c r="BE176" i="2"/>
  <c r="BE179" i="2"/>
  <c r="BE181" i="2"/>
  <c r="BE182" i="2"/>
  <c r="F37" i="2"/>
  <c r="BD95" i="1"/>
  <c r="BD94" i="1"/>
  <c r="W33" i="1"/>
  <c r="F35" i="2"/>
  <c r="BB95" i="1" s="1"/>
  <c r="BB94" i="1" s="1"/>
  <c r="W31" i="1" s="1"/>
  <c r="J34" i="2"/>
  <c r="AW95" i="1" s="1"/>
  <c r="F34" i="2"/>
  <c r="BA95" i="1"/>
  <c r="BA94" i="1" s="1"/>
  <c r="AW94" i="1" s="1"/>
  <c r="AK30" i="1" s="1"/>
  <c r="F36" i="2"/>
  <c r="BC95" i="1" s="1"/>
  <c r="BC94" i="1" s="1"/>
  <c r="AY94" i="1" s="1"/>
  <c r="P126" i="2" l="1"/>
  <c r="P125" i="2"/>
  <c r="AU95" i="1"/>
  <c r="R126" i="2"/>
  <c r="R125" i="2" s="1"/>
  <c r="T126" i="2"/>
  <c r="T125" i="2"/>
  <c r="BK126" i="2"/>
  <c r="J126" i="2" s="1"/>
  <c r="J97" i="2" s="1"/>
  <c r="J127" i="2"/>
  <c r="J98" i="2"/>
  <c r="J178" i="2"/>
  <c r="J104" i="2"/>
  <c r="AU94" i="1"/>
  <c r="AX94" i="1"/>
  <c r="F33" i="2"/>
  <c r="AZ95" i="1"/>
  <c r="AZ94" i="1"/>
  <c r="AV94" i="1"/>
  <c r="AK29" i="1" s="1"/>
  <c r="W32" i="1"/>
  <c r="W30" i="1"/>
  <c r="J33" i="2"/>
  <c r="AV95" i="1" s="1"/>
  <c r="AT95" i="1" s="1"/>
  <c r="BK125" i="2" l="1"/>
  <c r="J125" i="2"/>
  <c r="J96" i="2"/>
  <c r="AT94" i="1"/>
  <c r="W29" i="1"/>
  <c r="J30" i="2" l="1"/>
  <c r="AG95" i="1"/>
  <c r="AG94" i="1"/>
  <c r="AK26" i="1"/>
  <c r="J39" i="2" l="1"/>
  <c r="AK35" i="1"/>
  <c r="AN95" i="1"/>
  <c r="AN94" i="1"/>
</calcChain>
</file>

<file path=xl/sharedStrings.xml><?xml version="1.0" encoding="utf-8"?>
<sst xmlns="http://schemas.openxmlformats.org/spreadsheetml/2006/main" count="859" uniqueCount="243">
  <si>
    <t>Export Komplet</t>
  </si>
  <si>
    <t/>
  </si>
  <si>
    <t>2.0</t>
  </si>
  <si>
    <t>ZAMOK</t>
  </si>
  <si>
    <t>False</t>
  </si>
  <si>
    <t>{a696dfb7-bc21-4df0-ae55-85722c06f6ba}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</si>
  <si>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</si>
  <si>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</si>
  <si>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</si>
  <si>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</si>
  <si>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</si>
  <si>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</si>
  <si>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</si>
  <si>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</si>
  <si>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</si>
  <si>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</si>
  <si>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</si>
  <si>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stavu obrusné vrstvy na mostě ev. č. 1853-2 ve Staňkově</t>
  </si>
  <si>
    <t>KSO:</t>
  </si>
  <si>
    <t>CC-CZ:</t>
  </si>
  <si>
    <t>Místo:</t>
  </si>
  <si>
    <t>Staňkov</t>
  </si>
  <si>
    <t>Datum:</t>
  </si>
  <si>
    <t>21.4.2023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</si>
  <si>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</si>
  <si>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</si>
  <si>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</si>
  <si>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</si>
  <si>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</si>
  <si>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</si>
  <si>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</si>
  <si>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</si>
  <si>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</si>
  <si>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</si>
  <si>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</si>
  <si>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</si>
  <si>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</si>
  <si>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</si>
  <si>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</si>
  <si>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</si>
  <si>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</si>
  <si>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</si>
  <si>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</si>
  <si>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</si>
  <si>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</si>
  <si>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</si>
  <si>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</si>
  <si>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</si>
  <si>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</si>
  <si>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</si>
  <si>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</si>
  <si>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</si>
  <si>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</si>
  <si>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</si>
  <si>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</si>
  <si>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</si>
  <si>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</si>
  <si>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</si>
  <si>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</si>
  <si>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</si>
  <si>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</si>
  <si>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</si>
  <si>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</si>
  <si>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</si>
  <si>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</si>
  <si>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</si>
  <si>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</si>
  <si>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</si>
  <si>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</si>
  <si>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</si>
  <si>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</si>
  <si>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</si>
  <si>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</si>
  <si>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</si>
  <si>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</si>
  <si>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</si>
  <si>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</si>
  <si>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</si>
  <si>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</si>
  <si>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</si>
  <si>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</si>
  <si>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</si>
  <si>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</si>
  <si>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</si>
  <si>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</si>
  <si>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</si>
  <si>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{b37b8cbf-1456-4e5c-a6a2-af2ba6dfd38c}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</si>
  <si>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</si>
  <si>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</si>
  <si>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</si>
  <si>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</si>
  <si>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</si>
  <si>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</si>
  <si>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</si>
  <si>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</si>
  <si>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</si>
  <si>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</si>
  <si>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</si>
  <si>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</si>
  <si>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</si>
  <si>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</si>
  <si>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</si>
  <si>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</si>
  <si>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</si>
  <si>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</si>
  <si>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</si>
  <si>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</si>
  <si>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</si>
  <si>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</si>
  <si>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</si>
  <si>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</si>
  <si>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</si>
  <si>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</si>
  <si>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</si>
  <si>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</si>
  <si>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</si>
  <si>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</si>
  <si>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</si>
  <si>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</si>
  <si>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</si>
  <si>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</si>
  <si>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</si>
  <si>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</si>
  <si>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</si>
  <si>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</si>
  <si>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m2</t>
  </si>
  <si>
    <t>4</t>
  </si>
  <si>
    <t>468012503</t>
  </si>
  <si>
    <t>VV</t>
  </si>
  <si>
    <t>"lože pro obruby" 0,60*60,00</t>
  </si>
  <si>
    <t>113107344</t>
  </si>
  <si>
    <t>Odstranění podkladu živičného tl přes 150 do 200 mm strojně pl do 50 m2</t>
  </si>
  <si>
    <t>430613352</t>
  </si>
  <si>
    <t>3</t>
  </si>
  <si>
    <t>113154114</t>
  </si>
  <si>
    <t>Frézování živičného krytu tl 100 mm pruh š 0,5 m pl do 500 m2 bez překážek v trase</t>
  </si>
  <si>
    <t>-373256567</t>
  </si>
  <si>
    <t>"komunikace"6,00*105,00</t>
  </si>
  <si>
    <t>5</t>
  </si>
  <si>
    <t>Komunikace pozemní</t>
  </si>
  <si>
    <t>564851011</t>
  </si>
  <si>
    <t>Podklad ze štěrkodrtě ŠD plochy do 100 m2 tl 150 mm</t>
  </si>
  <si>
    <t>687118909</t>
  </si>
  <si>
    <t>573231111</t>
  </si>
  <si>
    <t>Postřik živičný spojovací ze silniční emulze v množství 0,70 kg/m2</t>
  </si>
  <si>
    <t>-1377936753</t>
  </si>
  <si>
    <t>"komunikace" 6,00*105,00</t>
  </si>
  <si>
    <t>6</t>
  </si>
  <si>
    <t>577145122</t>
  </si>
  <si>
    <t>Asfaltový beton vrstva ložní ACL 16 (ABH) tl 50 mm š přes 3 m z nemodifikovaného asfaltu</t>
  </si>
  <si>
    <t>939010896</t>
  </si>
  <si>
    <t>7</t>
  </si>
  <si>
    <t>573231108</t>
  </si>
  <si>
    <t>Postřik živičný spojovací ze silniční emulze v množství 0,50 kg/m2</t>
  </si>
  <si>
    <t>-1500011743</t>
  </si>
  <si>
    <t>8</t>
  </si>
  <si>
    <t>577144121</t>
  </si>
  <si>
    <t>Asfaltový beton vrstva obrusná ACO 11 (ABS) tř. I tl 50 mm š přes 3 m z nemodifikovaného asfaltu</t>
  </si>
  <si>
    <t>1154246966</t>
  </si>
  <si>
    <t>9</t>
  </si>
  <si>
    <t>Ostatní konstrukce a práce, bourání</t>
  </si>
  <si>
    <t>916111113</t>
  </si>
  <si>
    <t>Osazení obruby z velkých kostek s boční opěrou do lože z betonu prostého</t>
  </si>
  <si>
    <t>m</t>
  </si>
  <si>
    <t>637490954</t>
  </si>
  <si>
    <t>10</t>
  </si>
  <si>
    <t>M</t>
  </si>
  <si>
    <t>58381008</t>
  </si>
  <si>
    <t>kostka štípaná dlažební žula velká 15/17</t>
  </si>
  <si>
    <t>962939885</t>
  </si>
  <si>
    <t>60,00*0,17*1,01</t>
  </si>
  <si>
    <t>11</t>
  </si>
  <si>
    <t>919731122</t>
  </si>
  <si>
    <t>Zarovnání styčné plochy podkladu nebo krytu živičného tl do 100 mm</t>
  </si>
  <si>
    <t>2002893386</t>
  </si>
  <si>
    <t>"ZÚ + KÚ" 6,00+6,00</t>
  </si>
  <si>
    <t>"podél žulových kostek" 60,00</t>
  </si>
  <si>
    <t>12</t>
  </si>
  <si>
    <t>919732211</t>
  </si>
  <si>
    <t>Styčná spára napojení nového živičného povrchu na stávající za tepla š 15 mm hl 25 mm s prořezáním</t>
  </si>
  <si>
    <t>329973707</t>
  </si>
  <si>
    <t>"středová spára" 105,00</t>
  </si>
  <si>
    <t>13</t>
  </si>
  <si>
    <t>919735112</t>
  </si>
  <si>
    <t>Řezání stávajícího živičného krytu hl do 100 mm</t>
  </si>
  <si>
    <t>-1785030526</t>
  </si>
  <si>
    <t>14</t>
  </si>
  <si>
    <t>938909311</t>
  </si>
  <si>
    <t>Čištění vozovek metením strojně podkladu nebo krytu betonového nebo živičného</t>
  </si>
  <si>
    <t>1384950405</t>
  </si>
  <si>
    <t>997</t>
  </si>
  <si>
    <t>Přesun sutě</t>
  </si>
  <si>
    <t>997221551</t>
  </si>
  <si>
    <t>Vodorovná doprava suti ze sypkých materiálů do 1 km</t>
  </si>
  <si>
    <t>t</t>
  </si>
  <si>
    <t>-1275211226</t>
  </si>
  <si>
    <t>"položka 113154114 - frézovaná" 144,90</t>
  </si>
  <si>
    <t>16</t>
  </si>
  <si>
    <t>997221559</t>
  </si>
  <si>
    <t>Příplatek ZKD 1 km u vodorovné dopravy suti ze sypkých materiálů</t>
  </si>
  <si>
    <t>-2126607776</t>
  </si>
  <si>
    <t>"položka 113154114 - frézovaná - skládka SÚS PK" 144,90*14</t>
  </si>
  <si>
    <t>17</t>
  </si>
  <si>
    <t>997221561</t>
  </si>
  <si>
    <t>Vodorovná doprava suti z kusových materiálů do 1 km</t>
  </si>
  <si>
    <t>886019385</t>
  </si>
  <si>
    <t>"položka 113107322 - kamenivo" 10,44</t>
  </si>
  <si>
    <t>"položka 113107344 - asfaltové kry" 16,20</t>
  </si>
  <si>
    <t>18</t>
  </si>
  <si>
    <t>997221569</t>
  </si>
  <si>
    <t>Příplatek ZKD 1 km u vodorovné dopravy suti z kusových materiálů</t>
  </si>
  <si>
    <t>698225118</t>
  </si>
  <si>
    <t>"položka 113107322 - kamenivo" 10,44*14</t>
  </si>
  <si>
    <t>"položka 113107344 - asfaltové kry" 16,20*14</t>
  </si>
  <si>
    <t>19</t>
  </si>
  <si>
    <t>997221875</t>
  </si>
  <si>
    <t>Poplatek za uložení stavebního odpadu na recyklační skládce (skládkovné) asfaltového bez obsahu dehtu zatříděného do Katalogu odpadů pod kódem 17 03 02</t>
  </si>
  <si>
    <t>306489295</t>
  </si>
  <si>
    <t>998</t>
  </si>
  <si>
    <t>Přesun hmot</t>
  </si>
  <si>
    <t>20</t>
  </si>
  <si>
    <t>998225111</t>
  </si>
  <si>
    <t>Přesun hmot pro pozemní komunikace s krytem z kamene, monolitickým betonovým nebo živičným</t>
  </si>
  <si>
    <t>2085936305</t>
  </si>
  <si>
    <t>VRN</t>
  </si>
  <si>
    <t>Vedlejší rozpočtové náklady</t>
  </si>
  <si>
    <t>VRN3</t>
  </si>
  <si>
    <t>Zařízení staveniště</t>
  </si>
  <si>
    <t>034503000</t>
  </si>
  <si>
    <t>Informační tabule na staveništi</t>
  </si>
  <si>
    <t>kpl.</t>
  </si>
  <si>
    <t>1024</t>
  </si>
  <si>
    <t>1921418041</t>
  </si>
  <si>
    <t>VRN7</t>
  </si>
  <si>
    <t>Provozní vlivy</t>
  </si>
  <si>
    <t>22</t>
  </si>
  <si>
    <t>072103001</t>
  </si>
  <si>
    <t>Projednání DIO a zajištění DIR komunikace II.a III. třídy</t>
  </si>
  <si>
    <t>1038990885</t>
  </si>
  <si>
    <t>23</t>
  </si>
  <si>
    <t>072103011</t>
  </si>
  <si>
    <t>Zajištění DIO komunikace II. a III. třídy - jednoduché el. vedení</t>
  </si>
  <si>
    <t>1773508164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</si>
</sst>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6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0"/>
      <c r="AQ5" s="20"/>
      <c r="AR5" s="18"/>
      <c r="BE5" s="223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2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0"/>
      <c r="AQ6" s="20"/>
      <c r="AR6" s="18"/>
      <c r="BE6" s="224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4"/>
      <c r="BS7" s="15" t="s">
        <v>6</v>
      </c>
    </row>
    <row r="8" spans="1:74" s="1" customFormat="1" ht="12" customHeight="1" x14ac:dyDescent="0.2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24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4"/>
      <c r="BS9" s="15" t="s">
        <v>6</v>
      </c>
    </row>
    <row r="10" spans="1:74" s="1" customFormat="1" ht="12" customHeight="1" x14ac:dyDescent="0.2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24"/>
      <c r="BS10" s="15" t="s">
        <v>6</v>
      </c>
    </row>
    <row r="11" spans="1:74" s="1" customFormat="1" ht="18.399999999999999" customHeight="1" x14ac:dyDescent="0.2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24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4"/>
      <c r="BS12" s="15" t="s">
        <v>6</v>
      </c>
    </row>
    <row r="13" spans="1:74" s="1" customFormat="1" ht="12" customHeight="1" x14ac:dyDescent="0.2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24"/>
      <c r="BS13" s="15" t="s">
        <v>6</v>
      </c>
    </row>
    <row r="14" spans="1:74" ht="12.75" x14ac:dyDescent="0.2">
      <c r="B14" s="19"/>
      <c r="C14" s="20"/>
      <c r="D14" s="20"/>
      <c r="E14" s="229" t="s">
        <v>31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24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4"/>
      <c r="BS15" s="15" t="s">
        <v>4</v>
      </c>
    </row>
    <row r="16" spans="1:74" s="1" customFormat="1" ht="12" customHeight="1" x14ac:dyDescent="0.2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4"/>
      <c r="BS16" s="15" t="s">
        <v>4</v>
      </c>
    </row>
    <row r="17" spans="1:71" s="1" customFormat="1" ht="18.399999999999999" customHeight="1" x14ac:dyDescent="0.2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24"/>
      <c r="BS17" s="15" t="s">
        <v>34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4"/>
      <c r="BS18" s="15" t="s">
        <v>6</v>
      </c>
    </row>
    <row r="19" spans="1:71" s="1" customFormat="1" ht="12" customHeight="1" x14ac:dyDescent="0.2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4"/>
      <c r="BS19" s="15" t="s">
        <v>6</v>
      </c>
    </row>
    <row r="20" spans="1:71" s="1" customFormat="1" ht="18.399999999999999" customHeight="1" x14ac:dyDescent="0.2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24"/>
      <c r="BS20" s="15" t="s">
        <v>34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4"/>
    </row>
    <row r="22" spans="1:71" s="1" customFormat="1" ht="12" customHeight="1" x14ac:dyDescent="0.2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4"/>
    </row>
    <row r="23" spans="1:71" s="1" customFormat="1" ht="16.5" customHeight="1" x14ac:dyDescent="0.2">
      <c r="B23" s="19"/>
      <c r="C23" s="20"/>
      <c r="D23" s="20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0"/>
      <c r="AP23" s="20"/>
      <c r="AQ23" s="20"/>
      <c r="AR23" s="18"/>
      <c r="BE23" s="224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4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4"/>
    </row>
    <row r="26" spans="1:71" s="2" customFormat="1" ht="25.9" customHeight="1" x14ac:dyDescent="0.2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2">
        <f>ROUND(AG94,2)</f>
        <v>0</v>
      </c>
      <c r="AL26" s="233"/>
      <c r="AM26" s="233"/>
      <c r="AN26" s="233"/>
      <c r="AO26" s="233"/>
      <c r="AP26" s="34"/>
      <c r="AQ26" s="34"/>
      <c r="AR26" s="37"/>
      <c r="BE26" s="224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4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4" t="s">
        <v>38</v>
      </c>
      <c r="M28" s="234"/>
      <c r="N28" s="234"/>
      <c r="O28" s="234"/>
      <c r="P28" s="234"/>
      <c r="Q28" s="34"/>
      <c r="R28" s="34"/>
      <c r="S28" s="34"/>
      <c r="T28" s="34"/>
      <c r="U28" s="34"/>
      <c r="V28" s="34"/>
      <c r="W28" s="234" t="s">
        <v>39</v>
      </c>
      <c r="X28" s="234"/>
      <c r="Y28" s="234"/>
      <c r="Z28" s="234"/>
      <c r="AA28" s="234"/>
      <c r="AB28" s="234"/>
      <c r="AC28" s="234"/>
      <c r="AD28" s="234"/>
      <c r="AE28" s="234"/>
      <c r="AF28" s="34"/>
      <c r="AG28" s="34"/>
      <c r="AH28" s="34"/>
      <c r="AI28" s="34"/>
      <c r="AJ28" s="34"/>
      <c r="AK28" s="234" t="s">
        <v>40</v>
      </c>
      <c r="AL28" s="234"/>
      <c r="AM28" s="234"/>
      <c r="AN28" s="234"/>
      <c r="AO28" s="234"/>
      <c r="AP28" s="34"/>
      <c r="AQ28" s="34"/>
      <c r="AR28" s="37"/>
      <c r="BE28" s="224"/>
    </row>
    <row r="29" spans="1:71" s="3" customFormat="1" ht="14.45" customHeight="1" x14ac:dyDescent="0.2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37">
        <v>0.21</v>
      </c>
      <c r="M29" s="236"/>
      <c r="N29" s="236"/>
      <c r="O29" s="236"/>
      <c r="P29" s="236"/>
      <c r="Q29" s="39"/>
      <c r="R29" s="39"/>
      <c r="S29" s="39"/>
      <c r="T29" s="39"/>
      <c r="U29" s="39"/>
      <c r="V29" s="39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F29" s="39"/>
      <c r="AG29" s="39"/>
      <c r="AH29" s="39"/>
      <c r="AI29" s="39"/>
      <c r="AJ29" s="39"/>
      <c r="AK29" s="235">
        <f>ROUND(AV94, 2)</f>
        <v>0</v>
      </c>
      <c r="AL29" s="236"/>
      <c r="AM29" s="236"/>
      <c r="AN29" s="236"/>
      <c r="AO29" s="236"/>
      <c r="AP29" s="39"/>
      <c r="AQ29" s="39"/>
      <c r="AR29" s="40"/>
      <c r="BE29" s="225"/>
    </row>
    <row r="30" spans="1:71" s="3" customFormat="1" ht="14.45" customHeight="1" x14ac:dyDescent="0.2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37">
        <v>0.15</v>
      </c>
      <c r="M30" s="236"/>
      <c r="N30" s="236"/>
      <c r="O30" s="236"/>
      <c r="P30" s="236"/>
      <c r="Q30" s="39"/>
      <c r="R30" s="39"/>
      <c r="S30" s="39"/>
      <c r="T30" s="39"/>
      <c r="U30" s="39"/>
      <c r="V30" s="39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39"/>
      <c r="AG30" s="39"/>
      <c r="AH30" s="39"/>
      <c r="AI30" s="39"/>
      <c r="AJ30" s="39"/>
      <c r="AK30" s="235">
        <f>ROUND(AW94, 2)</f>
        <v>0</v>
      </c>
      <c r="AL30" s="236"/>
      <c r="AM30" s="236"/>
      <c r="AN30" s="236"/>
      <c r="AO30" s="236"/>
      <c r="AP30" s="39"/>
      <c r="AQ30" s="39"/>
      <c r="AR30" s="40"/>
      <c r="BE30" s="225"/>
    </row>
    <row r="31" spans="1:71" s="3" customFormat="1" ht="14.45" hidden="1" customHeight="1" x14ac:dyDescent="0.2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37">
        <v>0.21</v>
      </c>
      <c r="M31" s="236"/>
      <c r="N31" s="236"/>
      <c r="O31" s="236"/>
      <c r="P31" s="236"/>
      <c r="Q31" s="39"/>
      <c r="R31" s="39"/>
      <c r="S31" s="39"/>
      <c r="T31" s="39"/>
      <c r="U31" s="39"/>
      <c r="V31" s="39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F31" s="39"/>
      <c r="AG31" s="39"/>
      <c r="AH31" s="39"/>
      <c r="AI31" s="39"/>
      <c r="AJ31" s="39"/>
      <c r="AK31" s="235">
        <v>0</v>
      </c>
      <c r="AL31" s="236"/>
      <c r="AM31" s="236"/>
      <c r="AN31" s="236"/>
      <c r="AO31" s="236"/>
      <c r="AP31" s="39"/>
      <c r="AQ31" s="39"/>
      <c r="AR31" s="40"/>
      <c r="BE31" s="225"/>
    </row>
    <row r="32" spans="1:71" s="3" customFormat="1" ht="14.45" hidden="1" customHeight="1" x14ac:dyDescent="0.2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37">
        <v>0.15</v>
      </c>
      <c r="M32" s="236"/>
      <c r="N32" s="236"/>
      <c r="O32" s="236"/>
      <c r="P32" s="236"/>
      <c r="Q32" s="39"/>
      <c r="R32" s="39"/>
      <c r="S32" s="39"/>
      <c r="T32" s="39"/>
      <c r="U32" s="39"/>
      <c r="V32" s="39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F32" s="39"/>
      <c r="AG32" s="39"/>
      <c r="AH32" s="39"/>
      <c r="AI32" s="39"/>
      <c r="AJ32" s="39"/>
      <c r="AK32" s="235">
        <v>0</v>
      </c>
      <c r="AL32" s="236"/>
      <c r="AM32" s="236"/>
      <c r="AN32" s="236"/>
      <c r="AO32" s="236"/>
      <c r="AP32" s="39"/>
      <c r="AQ32" s="39"/>
      <c r="AR32" s="40"/>
      <c r="BE32" s="225"/>
    </row>
    <row r="33" spans="1:57" s="3" customFormat="1" ht="14.45" hidden="1" customHeight="1" x14ac:dyDescent="0.2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37">
        <v>0</v>
      </c>
      <c r="M33" s="236"/>
      <c r="N33" s="236"/>
      <c r="O33" s="236"/>
      <c r="P33" s="236"/>
      <c r="Q33" s="39"/>
      <c r="R33" s="39"/>
      <c r="S33" s="39"/>
      <c r="T33" s="39"/>
      <c r="U33" s="39"/>
      <c r="V33" s="39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39"/>
      <c r="AG33" s="39"/>
      <c r="AH33" s="39"/>
      <c r="AI33" s="39"/>
      <c r="AJ33" s="39"/>
      <c r="AK33" s="235">
        <v>0</v>
      </c>
      <c r="AL33" s="236"/>
      <c r="AM33" s="236"/>
      <c r="AN33" s="236"/>
      <c r="AO33" s="236"/>
      <c r="AP33" s="39"/>
      <c r="AQ33" s="39"/>
      <c r="AR33" s="40"/>
      <c r="BE33" s="225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4"/>
    </row>
    <row r="35" spans="1:57" s="2" customFormat="1" ht="25.9" customHeight="1" x14ac:dyDescent="0.2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38" t="s">
        <v>49</v>
      </c>
      <c r="Y35" s="239"/>
      <c r="Z35" s="239"/>
      <c r="AA35" s="239"/>
      <c r="AB35" s="239"/>
      <c r="AC35" s="43"/>
      <c r="AD35" s="43"/>
      <c r="AE35" s="43"/>
      <c r="AF35" s="43"/>
      <c r="AG35" s="43"/>
      <c r="AH35" s="43"/>
      <c r="AI35" s="43"/>
      <c r="AJ35" s="43"/>
      <c r="AK35" s="240">
        <f>SUM(AK26:AK33)</f>
        <v>0</v>
      </c>
      <c r="AL35" s="239"/>
      <c r="AM35" s="239"/>
      <c r="AN35" s="239"/>
      <c r="AO35" s="241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 x14ac:dyDescent="0.2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 x14ac:dyDescent="0.2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 x14ac:dyDescent="0.2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 x14ac:dyDescent="0.2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 x14ac:dyDescent="0.2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 x14ac:dyDescent="0.2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 x14ac:dyDescent="0.2">
      <c r="B49" s="45"/>
      <c r="C49" s="46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51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 x14ac:dyDescent="0.2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 x14ac:dyDescent="0.2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 x14ac:dyDescent="0.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 x14ac:dyDescent="0.2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 x14ac:dyDescent="0.2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 x14ac:dyDescent="0.2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 x14ac:dyDescent="0.2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 x14ac:dyDescent="0.2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 x14ac:dyDescent="0.2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 x14ac:dyDescent="0.2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 x14ac:dyDescent="0.2">
      <c r="A60" s="32"/>
      <c r="B60" s="33"/>
      <c r="C60" s="34"/>
      <c r="D60" s="50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52</v>
      </c>
      <c r="AI60" s="36"/>
      <c r="AJ60" s="36"/>
      <c r="AK60" s="36"/>
      <c r="AL60" s="36"/>
      <c r="AM60" s="50" t="s">
        <v>53</v>
      </c>
      <c r="AN60" s="36"/>
      <c r="AO60" s="36"/>
      <c r="AP60" s="34"/>
      <c r="AQ60" s="34"/>
      <c r="AR60" s="37"/>
      <c r="BE60" s="32"/>
    </row>
    <row r="61" spans="1:57" ht="11.25" x14ac:dyDescent="0.2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 x14ac:dyDescent="0.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 x14ac:dyDescent="0.2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 x14ac:dyDescent="0.2">
      <c r="A64" s="32"/>
      <c r="B64" s="33"/>
      <c r="C64" s="34"/>
      <c r="D64" s="47" t="s">
        <v>54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55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 x14ac:dyDescent="0.2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 x14ac:dyDescent="0.2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 x14ac:dyDescent="0.2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 x14ac:dyDescent="0.2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 x14ac:dyDescent="0.2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 x14ac:dyDescent="0.2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 x14ac:dyDescent="0.2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 x14ac:dyDescent="0.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 x14ac:dyDescent="0.2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 x14ac:dyDescent="0.2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 x14ac:dyDescent="0.2">
      <c r="A75" s="32"/>
      <c r="B75" s="33"/>
      <c r="C75" s="34"/>
      <c r="D75" s="50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52</v>
      </c>
      <c r="AI75" s="36"/>
      <c r="AJ75" s="36"/>
      <c r="AK75" s="36"/>
      <c r="AL75" s="36"/>
      <c r="AM75" s="50" t="s">
        <v>53</v>
      </c>
      <c r="AN75" s="36"/>
      <c r="AO75" s="36"/>
      <c r="AP75" s="34"/>
      <c r="AQ75" s="34"/>
      <c r="AR75" s="37"/>
      <c r="BE75" s="32"/>
    </row>
    <row r="76" spans="1:57" s="2" customFormat="1" ht="11.25" x14ac:dyDescent="0.2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 x14ac:dyDescent="0.2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 x14ac:dyDescent="0.2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 x14ac:dyDescent="0.2">
      <c r="A82" s="32"/>
      <c r="B82" s="33"/>
      <c r="C82" s="21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 x14ac:dyDescent="0.2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 x14ac:dyDescent="0.2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2" t="str">
        <f>K6</f>
        <v>Oprava havarijního stavu obrusné vrstvy na mostě ev. č. 1853-2 ve Staňkově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61"/>
      <c r="AQ85" s="61"/>
      <c r="AR85" s="62"/>
    </row>
    <row r="86" spans="1:91" s="2" customFormat="1" ht="6.95" customHeight="1" x14ac:dyDescent="0.2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 x14ac:dyDescent="0.2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Staňkov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4" t="str">
        <f>IF(AN8= "","",AN8)</f>
        <v>21.4.2023</v>
      </c>
      <c r="AN87" s="244"/>
      <c r="AO87" s="34"/>
      <c r="AP87" s="34"/>
      <c r="AQ87" s="34"/>
      <c r="AR87" s="37"/>
      <c r="BE87" s="32"/>
    </row>
    <row r="88" spans="1:91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 x14ac:dyDescent="0.2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Správa a údržba silnic Plzeňského kraje, p.o.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45" t="str">
        <f>IF(E17="","",E17)</f>
        <v xml:space="preserve"> </v>
      </c>
      <c r="AN89" s="246"/>
      <c r="AO89" s="246"/>
      <c r="AP89" s="246"/>
      <c r="AQ89" s="34"/>
      <c r="AR89" s="37"/>
      <c r="AS89" s="247" t="s">
        <v>57</v>
      </c>
      <c r="AT89" s="24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 x14ac:dyDescent="0.2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45" t="str">
        <f>IF(E20="","",E20)</f>
        <v xml:space="preserve"> </v>
      </c>
      <c r="AN90" s="246"/>
      <c r="AO90" s="246"/>
      <c r="AP90" s="246"/>
      <c r="AQ90" s="34"/>
      <c r="AR90" s="37"/>
      <c r="AS90" s="249"/>
      <c r="AT90" s="25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 x14ac:dyDescent="0.2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1"/>
      <c r="AT91" s="25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 x14ac:dyDescent="0.2">
      <c r="A92" s="32"/>
      <c r="B92" s="33"/>
      <c r="C92" s="253" t="s">
        <v>58</v>
      </c>
      <c r="D92" s="254"/>
      <c r="E92" s="254"/>
      <c r="F92" s="254"/>
      <c r="G92" s="254"/>
      <c r="H92" s="71"/>
      <c r="I92" s="255" t="s">
        <v>59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6" t="s">
        <v>60</v>
      </c>
      <c r="AH92" s="254"/>
      <c r="AI92" s="254"/>
      <c r="AJ92" s="254"/>
      <c r="AK92" s="254"/>
      <c r="AL92" s="254"/>
      <c r="AM92" s="254"/>
      <c r="AN92" s="255" t="s">
        <v>61</v>
      </c>
      <c r="AO92" s="254"/>
      <c r="AP92" s="257"/>
      <c r="AQ92" s="72" t="s">
        <v>62</v>
      </c>
      <c r="AR92" s="37"/>
      <c r="AS92" s="73" t="s">
        <v>63</v>
      </c>
      <c r="AT92" s="74" t="s">
        <v>64</v>
      </c>
      <c r="AU92" s="74" t="s">
        <v>65</v>
      </c>
      <c r="AV92" s="74" t="s">
        <v>66</v>
      </c>
      <c r="AW92" s="74" t="s">
        <v>67</v>
      </c>
      <c r="AX92" s="74" t="s">
        <v>68</v>
      </c>
      <c r="AY92" s="74" t="s">
        <v>69</v>
      </c>
      <c r="AZ92" s="74" t="s">
        <v>70</v>
      </c>
      <c r="BA92" s="74" t="s">
        <v>71</v>
      </c>
      <c r="BB92" s="74" t="s">
        <v>72</v>
      </c>
      <c r="BC92" s="74" t="s">
        <v>73</v>
      </c>
      <c r="BD92" s="75" t="s">
        <v>74</v>
      </c>
      <c r="BE92" s="32"/>
    </row>
    <row r="93" spans="1:91" s="2" customFormat="1" ht="10.9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 x14ac:dyDescent="0.2">
      <c r="B94" s="79"/>
      <c r="C94" s="80" t="s">
        <v>75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1">
        <f>ROUND(AG95,2)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76</v>
      </c>
      <c r="BT94" s="89" t="s">
        <v>77</v>
      </c>
      <c r="BU94" s="90" t="s">
        <v>78</v>
      </c>
      <c r="BV94" s="89" t="s">
        <v>79</v>
      </c>
      <c r="BW94" s="89" t="s">
        <v>5</v>
      </c>
      <c r="BX94" s="89" t="s">
        <v>80</v>
      </c>
      <c r="CL94" s="89" t="s">
        <v>1</v>
      </c>
    </row>
    <row r="95" spans="1:91" s="7" customFormat="1" ht="16.5" customHeight="1" x14ac:dyDescent="0.2">
      <c r="A95" s="91" t="s">
        <v>81</v>
      </c>
      <c r="B95" s="92"/>
      <c r="C95" s="93"/>
      <c r="D95" s="260" t="s">
        <v>82</v>
      </c>
      <c r="E95" s="260"/>
      <c r="F95" s="260"/>
      <c r="G95" s="260"/>
      <c r="H95" s="260"/>
      <c r="I95" s="94"/>
      <c r="J95" s="260" t="s">
        <v>83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8">
        <f>'SO 101 - Komunikace'!J30</f>
        <v>0</v>
      </c>
      <c r="AH95" s="259"/>
      <c r="AI95" s="259"/>
      <c r="AJ95" s="259"/>
      <c r="AK95" s="259"/>
      <c r="AL95" s="259"/>
      <c r="AM95" s="259"/>
      <c r="AN95" s="258">
        <f>SUM(AG95,AT95)</f>
        <v>0</v>
      </c>
      <c r="AO95" s="259"/>
      <c r="AP95" s="259"/>
      <c r="AQ95" s="95" t="s">
        <v>84</v>
      </c>
      <c r="AR95" s="96"/>
      <c r="AS95" s="97">
        <v>0</v>
      </c>
      <c r="AT95" s="98">
        <f>ROUND(SUM(AV95:AW95),2)</f>
        <v>0</v>
      </c>
      <c r="AU95" s="99">
        <f>'SO 101 - Komunikace'!P125</f>
        <v>0</v>
      </c>
      <c r="AV95" s="98">
        <f>'SO 101 - Komunikace'!J33</f>
        <v>0</v>
      </c>
      <c r="AW95" s="98">
        <f>'SO 101 - Komunikace'!J34</f>
        <v>0</v>
      </c>
      <c r="AX95" s="98">
        <f>'SO 101 - Komunikace'!J35</f>
        <v>0</v>
      </c>
      <c r="AY95" s="98">
        <f>'SO 101 - Komunikace'!J36</f>
        <v>0</v>
      </c>
      <c r="AZ95" s="98">
        <f>'SO 101 - Komunikace'!F33</f>
        <v>0</v>
      </c>
      <c r="BA95" s="98">
        <f>'SO 101 - Komunikace'!F34</f>
        <v>0</v>
      </c>
      <c r="BB95" s="98">
        <f>'SO 101 - Komunikace'!F35</f>
        <v>0</v>
      </c>
      <c r="BC95" s="98">
        <f>'SO 101 - Komunikace'!F36</f>
        <v>0</v>
      </c>
      <c r="BD95" s="100">
        <f>'SO 101 - Komunikace'!F37</f>
        <v>0</v>
      </c>
      <c r="BT95" s="101" t="s">
        <v>85</v>
      </c>
      <c r="BV95" s="101" t="s">
        <v>79</v>
      </c>
      <c r="BW95" s="101" t="s">
        <v>86</v>
      </c>
      <c r="BX95" s="101" t="s">
        <v>5</v>
      </c>
      <c r="CL95" s="101" t="s">
        <v>1</v>
      </c>
      <c r="CM95" s="101" t="s">
        <v>87</v>
      </c>
    </row>
    <row r="96" spans="1:91" s="2" customFormat="1" ht="30" customHeight="1" x14ac:dyDescent="0.2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GvmnkE4qMCqRziPBsj0NjRkqjR2nR3FxfhJlaJzbzYDkA0ZKDy44pWbDGgVlL1slOnY861It62j/5jij0pl5zw==" saltValue="uuz0RuBMHJ125mA/Fr/YOqsdT/rmBU1M038vIL9ZnaTwqdw8gp/UbqLIKaNwUDfSF0ZVRocwdY2nsP6X9PQwB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5" t="s">
        <v>86</v>
      </c>
    </row>
    <row r="3" spans="1:46" s="1" customFormat="1" ht="6.95" hidden="1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87</v>
      </c>
    </row>
    <row r="4" spans="1:46" s="1" customFormat="1" ht="24.95" hidden="1" customHeight="1" x14ac:dyDescent="0.2">
      <c r="B4" s="18"/>
      <c r="D4" s="104" t="s">
        <v>88</v>
      </c>
      <c r="L4" s="18"/>
      <c r="M4" s="105" t="s">
        <v>10</v>
      </c>
      <c r="AT4" s="15" t="s">
        <v>4</v>
      </c>
    </row>
    <row r="5" spans="1:46" s="1" customFormat="1" ht="6.95" hidden="1" customHeight="1" x14ac:dyDescent="0.2">
      <c r="B5" s="18"/>
      <c r="L5" s="18"/>
    </row>
    <row r="6" spans="1:46" s="1" customFormat="1" ht="12" hidden="1" customHeight="1" x14ac:dyDescent="0.2">
      <c r="B6" s="18"/>
      <c r="D6" s="106" t="s">
        <v>16</v>
      </c>
      <c r="L6" s="18"/>
    </row>
    <row r="7" spans="1:46" s="1" customFormat="1" ht="26.25" hidden="1" customHeight="1" x14ac:dyDescent="0.2">
      <c r="B7" s="18"/>
      <c r="E7" s="264" t="str">
        <f>'Rekapitulace stavby'!K6</f>
        <v>Oprava havarijního stavu obrusné vrstvy na mostě ev. č. 1853-2 ve Staňkově</v>
      </c>
      <c r="F7" s="265"/>
      <c r="G7" s="265"/>
      <c r="H7" s="265"/>
      <c r="L7" s="18"/>
    </row>
    <row r="8" spans="1:46" s="2" customFormat="1" ht="12" hidden="1" customHeight="1" x14ac:dyDescent="0.2">
      <c r="A8" s="32"/>
      <c r="B8" s="37"/>
      <c r="C8" s="32"/>
      <c r="D8" s="106" t="s">
        <v>89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7"/>
      <c r="C9" s="32"/>
      <c r="D9" s="32"/>
      <c r="E9" s="266" t="s">
        <v>90</v>
      </c>
      <c r="F9" s="267"/>
      <c r="G9" s="267"/>
      <c r="H9" s="267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21.4.2023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7"/>
      <c r="C15" s="32"/>
      <c r="D15" s="32"/>
      <c r="E15" s="107" t="s">
        <v>27</v>
      </c>
      <c r="F15" s="32"/>
      <c r="G15" s="32"/>
      <c r="H15" s="32"/>
      <c r="I15" s="106" t="s">
        <v>28</v>
      </c>
      <c r="J15" s="107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7"/>
      <c r="C17" s="32"/>
      <c r="D17" s="106" t="s">
        <v>30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7"/>
      <c r="C18" s="32"/>
      <c r="D18" s="32"/>
      <c r="E18" s="268" t="str">
        <f>'Rekapitulace stavby'!E14</f>
        <v>Vyplň údaj</v>
      </c>
      <c r="F18" s="269"/>
      <c r="G18" s="269"/>
      <c r="H18" s="269"/>
      <c r="I18" s="106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7"/>
      <c r="C20" s="32"/>
      <c r="D20" s="106" t="s">
        <v>32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28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7"/>
      <c r="C23" s="32"/>
      <c r="D23" s="106" t="s">
        <v>35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28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7"/>
      <c r="C26" s="32"/>
      <c r="D26" s="106" t="s">
        <v>36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109"/>
      <c r="B27" s="110"/>
      <c r="C27" s="109"/>
      <c r="D27" s="109"/>
      <c r="E27" s="270" t="s">
        <v>1</v>
      </c>
      <c r="F27" s="270"/>
      <c r="G27" s="270"/>
      <c r="H27" s="270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7"/>
      <c r="C30" s="32"/>
      <c r="D30" s="113" t="s">
        <v>37</v>
      </c>
      <c r="E30" s="32"/>
      <c r="F30" s="32"/>
      <c r="G30" s="32"/>
      <c r="H30" s="32"/>
      <c r="I30" s="32"/>
      <c r="J30" s="114">
        <f>ROUND(J125,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7"/>
      <c r="C32" s="32"/>
      <c r="D32" s="32"/>
      <c r="E32" s="32"/>
      <c r="F32" s="115" t="s">
        <v>39</v>
      </c>
      <c r="G32" s="32"/>
      <c r="H32" s="32"/>
      <c r="I32" s="115" t="s">
        <v>38</v>
      </c>
      <c r="J32" s="115" t="s">
        <v>40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7"/>
      <c r="C33" s="32"/>
      <c r="D33" s="116" t="s">
        <v>41</v>
      </c>
      <c r="E33" s="106" t="s">
        <v>42</v>
      </c>
      <c r="F33" s="117">
        <f>ROUND((SUM(BE125:BE182)),  2)</f>
        <v>0</v>
      </c>
      <c r="G33" s="32"/>
      <c r="H33" s="32"/>
      <c r="I33" s="118">
        <v>0.21</v>
      </c>
      <c r="J33" s="117">
        <f>ROUND(((SUM(BE125:BE182))*I33),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7"/>
      <c r="C34" s="32"/>
      <c r="D34" s="32"/>
      <c r="E34" s="106" t="s">
        <v>43</v>
      </c>
      <c r="F34" s="117">
        <f>ROUND((SUM(BF125:BF182)),  2)</f>
        <v>0</v>
      </c>
      <c r="G34" s="32"/>
      <c r="H34" s="32"/>
      <c r="I34" s="118">
        <v>0.15</v>
      </c>
      <c r="J34" s="117">
        <f>ROUND(((SUM(BF125:BF182))*I34),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06" t="s">
        <v>44</v>
      </c>
      <c r="F35" s="117">
        <f>ROUND((SUM(BG125:BG182)),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06" t="s">
        <v>45</v>
      </c>
      <c r="F36" s="117">
        <f>ROUND((SUM(BH125:BH182)),  2)</f>
        <v>0</v>
      </c>
      <c r="G36" s="32"/>
      <c r="H36" s="32"/>
      <c r="I36" s="118">
        <v>0.15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06" t="s">
        <v>46</v>
      </c>
      <c r="F37" s="117">
        <f>ROUND((SUM(BI125:BI182)),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7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 x14ac:dyDescent="0.2">
      <c r="B41" s="18"/>
      <c r="L41" s="18"/>
    </row>
    <row r="42" spans="1:31" s="1" customFormat="1" ht="14.45" hidden="1" customHeight="1" x14ac:dyDescent="0.2">
      <c r="B42" s="18"/>
      <c r="L42" s="18"/>
    </row>
    <row r="43" spans="1:31" s="1" customFormat="1" ht="14.45" hidden="1" customHeight="1" x14ac:dyDescent="0.2">
      <c r="B43" s="18"/>
      <c r="L43" s="18"/>
    </row>
    <row r="44" spans="1:31" s="1" customFormat="1" ht="14.45" hidden="1" customHeight="1" x14ac:dyDescent="0.2">
      <c r="B44" s="18"/>
      <c r="L44" s="18"/>
    </row>
    <row r="45" spans="1:31" s="1" customFormat="1" ht="14.45" hidden="1" customHeight="1" x14ac:dyDescent="0.2">
      <c r="B45" s="18"/>
      <c r="L45" s="18"/>
    </row>
    <row r="46" spans="1:31" s="1" customFormat="1" ht="14.45" hidden="1" customHeight="1" x14ac:dyDescent="0.2">
      <c r="B46" s="18"/>
      <c r="L46" s="18"/>
    </row>
    <row r="47" spans="1:31" s="1" customFormat="1" ht="14.45" hidden="1" customHeight="1" x14ac:dyDescent="0.2">
      <c r="B47" s="18"/>
      <c r="L47" s="18"/>
    </row>
    <row r="48" spans="1:31" s="1" customFormat="1" ht="14.45" hidden="1" customHeight="1" x14ac:dyDescent="0.2">
      <c r="B48" s="18"/>
      <c r="L48" s="18"/>
    </row>
    <row r="49" spans="1:31" s="1" customFormat="1" ht="14.45" hidden="1" customHeight="1" x14ac:dyDescent="0.2">
      <c r="B49" s="18"/>
      <c r="L49" s="18"/>
    </row>
    <row r="50" spans="1:31" s="2" customFormat="1" ht="14.45" hidden="1" customHeight="1" x14ac:dyDescent="0.2">
      <c r="B50" s="49"/>
      <c r="D50" s="126" t="s">
        <v>50</v>
      </c>
      <c r="E50" s="127"/>
      <c r="F50" s="127"/>
      <c r="G50" s="126" t="s">
        <v>51</v>
      </c>
      <c r="H50" s="127"/>
      <c r="I50" s="127"/>
      <c r="J50" s="127"/>
      <c r="K50" s="127"/>
      <c r="L50" s="49"/>
    </row>
    <row r="51" spans="1:31" ht="11.25" hidden="1" x14ac:dyDescent="0.2">
      <c r="B51" s="18"/>
      <c r="L51" s="18"/>
    </row>
    <row r="52" spans="1:31" ht="11.25" hidden="1" x14ac:dyDescent="0.2">
      <c r="B52" s="18"/>
      <c r="L52" s="18"/>
    </row>
    <row r="53" spans="1:31" ht="11.25" hidden="1" x14ac:dyDescent="0.2">
      <c r="B53" s="18"/>
      <c r="L53" s="18"/>
    </row>
    <row r="54" spans="1:31" ht="11.25" hidden="1" x14ac:dyDescent="0.2">
      <c r="B54" s="18"/>
      <c r="L54" s="18"/>
    </row>
    <row r="55" spans="1:31" ht="11.25" hidden="1" x14ac:dyDescent="0.2">
      <c r="B55" s="18"/>
      <c r="L55" s="18"/>
    </row>
    <row r="56" spans="1:31" ht="11.25" hidden="1" x14ac:dyDescent="0.2">
      <c r="B56" s="18"/>
      <c r="L56" s="18"/>
    </row>
    <row r="57" spans="1:31" ht="11.25" hidden="1" x14ac:dyDescent="0.2">
      <c r="B57" s="18"/>
      <c r="L57" s="18"/>
    </row>
    <row r="58" spans="1:31" ht="11.25" hidden="1" x14ac:dyDescent="0.2">
      <c r="B58" s="18"/>
      <c r="L58" s="18"/>
    </row>
    <row r="59" spans="1:31" ht="11.25" hidden="1" x14ac:dyDescent="0.2">
      <c r="B59" s="18"/>
      <c r="L59" s="18"/>
    </row>
    <row r="60" spans="1:31" ht="11.25" hidden="1" x14ac:dyDescent="0.2">
      <c r="B60" s="18"/>
      <c r="L60" s="18"/>
    </row>
    <row r="61" spans="1:31" s="2" customFormat="1" ht="12.75" hidden="1" x14ac:dyDescent="0.2">
      <c r="A61" s="32"/>
      <c r="B61" s="37"/>
      <c r="C61" s="32"/>
      <c r="D61" s="128" t="s">
        <v>52</v>
      </c>
      <c r="E61" s="129"/>
      <c r="F61" s="130" t="s">
        <v>53</v>
      </c>
      <c r="G61" s="128" t="s">
        <v>52</v>
      </c>
      <c r="H61" s="129"/>
      <c r="I61" s="129"/>
      <c r="J61" s="131" t="s">
        <v>53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 x14ac:dyDescent="0.2">
      <c r="B62" s="18"/>
      <c r="L62" s="18"/>
    </row>
    <row r="63" spans="1:31" ht="11.25" hidden="1" x14ac:dyDescent="0.2">
      <c r="B63" s="18"/>
      <c r="L63" s="18"/>
    </row>
    <row r="64" spans="1:31" ht="11.25" hidden="1" x14ac:dyDescent="0.2">
      <c r="B64" s="18"/>
      <c r="L64" s="18"/>
    </row>
    <row r="65" spans="1:31" s="2" customFormat="1" ht="12.75" hidden="1" x14ac:dyDescent="0.2">
      <c r="A65" s="32"/>
      <c r="B65" s="37"/>
      <c r="C65" s="32"/>
      <c r="D65" s="126" t="s">
        <v>54</v>
      </c>
      <c r="E65" s="132"/>
      <c r="F65" s="132"/>
      <c r="G65" s="126" t="s">
        <v>55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 x14ac:dyDescent="0.2">
      <c r="B66" s="18"/>
      <c r="L66" s="18"/>
    </row>
    <row r="67" spans="1:31" ht="11.25" hidden="1" x14ac:dyDescent="0.2">
      <c r="B67" s="18"/>
      <c r="L67" s="18"/>
    </row>
    <row r="68" spans="1:31" ht="11.25" hidden="1" x14ac:dyDescent="0.2">
      <c r="B68" s="18"/>
      <c r="L68" s="18"/>
    </row>
    <row r="69" spans="1:31" ht="11.25" hidden="1" x14ac:dyDescent="0.2">
      <c r="B69" s="18"/>
      <c r="L69" s="18"/>
    </row>
    <row r="70" spans="1:31" ht="11.25" hidden="1" x14ac:dyDescent="0.2">
      <c r="B70" s="18"/>
      <c r="L70" s="18"/>
    </row>
    <row r="71" spans="1:31" ht="11.25" hidden="1" x14ac:dyDescent="0.2">
      <c r="B71" s="18"/>
      <c r="L71" s="18"/>
    </row>
    <row r="72" spans="1:31" ht="11.25" hidden="1" x14ac:dyDescent="0.2">
      <c r="B72" s="18"/>
      <c r="L72" s="18"/>
    </row>
    <row r="73" spans="1:31" ht="11.25" hidden="1" x14ac:dyDescent="0.2">
      <c r="B73" s="18"/>
      <c r="L73" s="18"/>
    </row>
    <row r="74" spans="1:31" ht="11.25" hidden="1" x14ac:dyDescent="0.2">
      <c r="B74" s="18"/>
      <c r="L74" s="18"/>
    </row>
    <row r="75" spans="1:31" ht="11.25" hidden="1" x14ac:dyDescent="0.2">
      <c r="B75" s="18"/>
      <c r="L75" s="18"/>
    </row>
    <row r="76" spans="1:31" s="2" customFormat="1" ht="12.75" hidden="1" x14ac:dyDescent="0.2">
      <c r="A76" s="32"/>
      <c r="B76" s="37"/>
      <c r="C76" s="32"/>
      <c r="D76" s="128" t="s">
        <v>52</v>
      </c>
      <c r="E76" s="129"/>
      <c r="F76" s="130" t="s">
        <v>53</v>
      </c>
      <c r="G76" s="128" t="s">
        <v>52</v>
      </c>
      <c r="H76" s="129"/>
      <c r="I76" s="129"/>
      <c r="J76" s="131" t="s">
        <v>53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 x14ac:dyDescent="0.2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 x14ac:dyDescent="0.2"/>
    <row r="79" spans="1:31" ht="11.25" hidden="1" x14ac:dyDescent="0.2"/>
    <row r="80" spans="1:31" ht="11.25" hidden="1" x14ac:dyDescent="0.2"/>
    <row r="81" spans="1:47" s="2" customFormat="1" ht="6.95" hidden="1" customHeight="1" x14ac:dyDescent="0.2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 x14ac:dyDescent="0.2">
      <c r="A82" s="32"/>
      <c r="B82" s="33"/>
      <c r="C82" s="21" t="s">
        <v>91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hidden="1" customHeight="1" x14ac:dyDescent="0.2">
      <c r="A85" s="32"/>
      <c r="B85" s="33"/>
      <c r="C85" s="34"/>
      <c r="D85" s="34"/>
      <c r="E85" s="271" t="str">
        <f>E7</f>
        <v>Oprava havarijního stavu obrusné vrstvy na mostě ev. č. 1853-2 ve Staňkově</v>
      </c>
      <c r="F85" s="272"/>
      <c r="G85" s="272"/>
      <c r="H85" s="272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 x14ac:dyDescent="0.2">
      <c r="A86" s="32"/>
      <c r="B86" s="33"/>
      <c r="C86" s="27" t="s">
        <v>89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 x14ac:dyDescent="0.2">
      <c r="A87" s="32"/>
      <c r="B87" s="33"/>
      <c r="C87" s="34"/>
      <c r="D87" s="34"/>
      <c r="E87" s="242" t="str">
        <f>E9</f>
        <v>SO 101 - Komunikace</v>
      </c>
      <c r="F87" s="273"/>
      <c r="G87" s="273"/>
      <c r="H87" s="273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 x14ac:dyDescent="0.2">
      <c r="A89" s="32"/>
      <c r="B89" s="33"/>
      <c r="C89" s="27" t="s">
        <v>20</v>
      </c>
      <c r="D89" s="34"/>
      <c r="E89" s="34"/>
      <c r="F89" s="25" t="str">
        <f>F12</f>
        <v>Staňkov</v>
      </c>
      <c r="G89" s="34"/>
      <c r="H89" s="34"/>
      <c r="I89" s="27" t="s">
        <v>22</v>
      </c>
      <c r="J89" s="64" t="str">
        <f>IF(J12="","",J12)</f>
        <v>21.4.2023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 x14ac:dyDescent="0.2">
      <c r="A91" s="32"/>
      <c r="B91" s="33"/>
      <c r="C91" s="27" t="s">
        <v>24</v>
      </c>
      <c r="D91" s="34"/>
      <c r="E91" s="34"/>
      <c r="F91" s="25" t="str">
        <f>E15</f>
        <v>Správa a údržba silnic Plzeňského kraje, p.o.</v>
      </c>
      <c r="G91" s="34"/>
      <c r="H91" s="34"/>
      <c r="I91" s="27" t="s">
        <v>32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 x14ac:dyDescent="0.2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 x14ac:dyDescent="0.2">
      <c r="A94" s="32"/>
      <c r="B94" s="33"/>
      <c r="C94" s="137" t="s">
        <v>92</v>
      </c>
      <c r="D94" s="138"/>
      <c r="E94" s="138"/>
      <c r="F94" s="138"/>
      <c r="G94" s="138"/>
      <c r="H94" s="138"/>
      <c r="I94" s="138"/>
      <c r="J94" s="139" t="s">
        <v>93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 x14ac:dyDescent="0.2">
      <c r="A96" s="32"/>
      <c r="B96" s="33"/>
      <c r="C96" s="140" t="s">
        <v>94</v>
      </c>
      <c r="D96" s="34"/>
      <c r="E96" s="34"/>
      <c r="F96" s="34"/>
      <c r="G96" s="34"/>
      <c r="H96" s="34"/>
      <c r="I96" s="34"/>
      <c r="J96" s="82">
        <f>J125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95</v>
      </c>
    </row>
    <row r="97" spans="1:31" s="9" customFormat="1" ht="24.95" hidden="1" customHeight="1" x14ac:dyDescent="0.2">
      <c r="B97" s="141"/>
      <c r="C97" s="142"/>
      <c r="D97" s="143" t="s">
        <v>96</v>
      </c>
      <c r="E97" s="144"/>
      <c r="F97" s="144"/>
      <c r="G97" s="144"/>
      <c r="H97" s="144"/>
      <c r="I97" s="144"/>
      <c r="J97" s="145">
        <f>J126</f>
        <v>0</v>
      </c>
      <c r="K97" s="142"/>
      <c r="L97" s="146"/>
    </row>
    <row r="98" spans="1:31" s="10" customFormat="1" ht="19.899999999999999" hidden="1" customHeight="1" x14ac:dyDescent="0.2">
      <c r="B98" s="147"/>
      <c r="C98" s="148"/>
      <c r="D98" s="149" t="s">
        <v>97</v>
      </c>
      <c r="E98" s="150"/>
      <c r="F98" s="150"/>
      <c r="G98" s="150"/>
      <c r="H98" s="150"/>
      <c r="I98" s="150"/>
      <c r="J98" s="151">
        <f>J127</f>
        <v>0</v>
      </c>
      <c r="K98" s="148"/>
      <c r="L98" s="152"/>
    </row>
    <row r="99" spans="1:31" s="10" customFormat="1" ht="19.899999999999999" hidden="1" customHeight="1" x14ac:dyDescent="0.2">
      <c r="B99" s="147"/>
      <c r="C99" s="148"/>
      <c r="D99" s="149" t="s">
        <v>98</v>
      </c>
      <c r="E99" s="150"/>
      <c r="F99" s="150"/>
      <c r="G99" s="150"/>
      <c r="H99" s="150"/>
      <c r="I99" s="150"/>
      <c r="J99" s="151">
        <f>J134</f>
        <v>0</v>
      </c>
      <c r="K99" s="148"/>
      <c r="L99" s="152"/>
    </row>
    <row r="100" spans="1:31" s="10" customFormat="1" ht="19.899999999999999" hidden="1" customHeight="1" x14ac:dyDescent="0.2">
      <c r="B100" s="147"/>
      <c r="C100" s="148"/>
      <c r="D100" s="149" t="s">
        <v>99</v>
      </c>
      <c r="E100" s="150"/>
      <c r="F100" s="150"/>
      <c r="G100" s="150"/>
      <c r="H100" s="150"/>
      <c r="I100" s="150"/>
      <c r="J100" s="151">
        <f>J145</f>
        <v>0</v>
      </c>
      <c r="K100" s="148"/>
      <c r="L100" s="152"/>
    </row>
    <row r="101" spans="1:31" s="10" customFormat="1" ht="19.899999999999999" hidden="1" customHeight="1" x14ac:dyDescent="0.2">
      <c r="B101" s="147"/>
      <c r="C101" s="148"/>
      <c r="D101" s="149" t="s">
        <v>100</v>
      </c>
      <c r="E101" s="150"/>
      <c r="F101" s="150"/>
      <c r="G101" s="150"/>
      <c r="H101" s="150"/>
      <c r="I101" s="150"/>
      <c r="J101" s="151">
        <f>J162</f>
        <v>0</v>
      </c>
      <c r="K101" s="148"/>
      <c r="L101" s="152"/>
    </row>
    <row r="102" spans="1:31" s="10" customFormat="1" ht="19.899999999999999" hidden="1" customHeight="1" x14ac:dyDescent="0.2">
      <c r="B102" s="147"/>
      <c r="C102" s="148"/>
      <c r="D102" s="149" t="s">
        <v>101</v>
      </c>
      <c r="E102" s="150"/>
      <c r="F102" s="150"/>
      <c r="G102" s="150"/>
      <c r="H102" s="150"/>
      <c r="I102" s="150"/>
      <c r="J102" s="151">
        <f>J175</f>
        <v>0</v>
      </c>
      <c r="K102" s="148"/>
      <c r="L102" s="152"/>
    </row>
    <row r="103" spans="1:31" s="9" customFormat="1" ht="24.95" hidden="1" customHeight="1" x14ac:dyDescent="0.2">
      <c r="B103" s="141"/>
      <c r="C103" s="142"/>
      <c r="D103" s="143" t="s">
        <v>102</v>
      </c>
      <c r="E103" s="144"/>
      <c r="F103" s="144"/>
      <c r="G103" s="144"/>
      <c r="H103" s="144"/>
      <c r="I103" s="144"/>
      <c r="J103" s="145">
        <f>J177</f>
        <v>0</v>
      </c>
      <c r="K103" s="142"/>
      <c r="L103" s="146"/>
    </row>
    <row r="104" spans="1:31" s="10" customFormat="1" ht="19.899999999999999" hidden="1" customHeight="1" x14ac:dyDescent="0.2">
      <c r="B104" s="147"/>
      <c r="C104" s="148"/>
      <c r="D104" s="149" t="s">
        <v>103</v>
      </c>
      <c r="E104" s="150"/>
      <c r="F104" s="150"/>
      <c r="G104" s="150"/>
      <c r="H104" s="150"/>
      <c r="I104" s="150"/>
      <c r="J104" s="151">
        <f>J178</f>
        <v>0</v>
      </c>
      <c r="K104" s="148"/>
      <c r="L104" s="152"/>
    </row>
    <row r="105" spans="1:31" s="10" customFormat="1" ht="19.899999999999999" hidden="1" customHeight="1" x14ac:dyDescent="0.2">
      <c r="B105" s="147"/>
      <c r="C105" s="148"/>
      <c r="D105" s="149" t="s">
        <v>104</v>
      </c>
      <c r="E105" s="150"/>
      <c r="F105" s="150"/>
      <c r="G105" s="150"/>
      <c r="H105" s="150"/>
      <c r="I105" s="150"/>
      <c r="J105" s="151">
        <f>J180</f>
        <v>0</v>
      </c>
      <c r="K105" s="148"/>
      <c r="L105" s="152"/>
    </row>
    <row r="106" spans="1:31" s="2" customFormat="1" ht="21.75" hidden="1" customHeight="1" x14ac:dyDescent="0.2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 x14ac:dyDescent="0.2">
      <c r="A107" s="32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t="11.25" hidden="1" x14ac:dyDescent="0.2"/>
    <row r="109" spans="1:31" ht="11.25" hidden="1" x14ac:dyDescent="0.2"/>
    <row r="110" spans="1:31" ht="11.25" hidden="1" x14ac:dyDescent="0.2"/>
    <row r="111" spans="1:31" s="2" customFormat="1" ht="6.95" customHeight="1" x14ac:dyDescent="0.2">
      <c r="A111" s="32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 x14ac:dyDescent="0.2">
      <c r="A112" s="32"/>
      <c r="B112" s="33"/>
      <c r="C112" s="21" t="s">
        <v>105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16</v>
      </c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6.25" customHeight="1" x14ac:dyDescent="0.2">
      <c r="A115" s="32"/>
      <c r="B115" s="33"/>
      <c r="C115" s="34"/>
      <c r="D115" s="34"/>
      <c r="E115" s="271" t="str">
        <f>E7</f>
        <v>Oprava havarijního stavu obrusné vrstvy na mostě ev. č. 1853-2 ve Staňkově</v>
      </c>
      <c r="F115" s="272"/>
      <c r="G115" s="272"/>
      <c r="H115" s="272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89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 x14ac:dyDescent="0.2">
      <c r="A117" s="32"/>
      <c r="B117" s="33"/>
      <c r="C117" s="34"/>
      <c r="D117" s="34"/>
      <c r="E117" s="242" t="str">
        <f>E9</f>
        <v>SO 101 - Komunikace</v>
      </c>
      <c r="F117" s="273"/>
      <c r="G117" s="273"/>
      <c r="H117" s="273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 x14ac:dyDescent="0.2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 x14ac:dyDescent="0.2">
      <c r="A119" s="32"/>
      <c r="B119" s="33"/>
      <c r="C119" s="27" t="s">
        <v>20</v>
      </c>
      <c r="D119" s="34"/>
      <c r="E119" s="34"/>
      <c r="F119" s="25" t="str">
        <f>F12</f>
        <v>Staňkov</v>
      </c>
      <c r="G119" s="34"/>
      <c r="H119" s="34"/>
      <c r="I119" s="27" t="s">
        <v>22</v>
      </c>
      <c r="J119" s="64" t="str">
        <f>IF(J12="","",J12)</f>
        <v>21.4.2023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 x14ac:dyDescent="0.2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 x14ac:dyDescent="0.2">
      <c r="A121" s="32"/>
      <c r="B121" s="33"/>
      <c r="C121" s="27" t="s">
        <v>24</v>
      </c>
      <c r="D121" s="34"/>
      <c r="E121" s="34"/>
      <c r="F121" s="25" t="str">
        <f>E15</f>
        <v>Správa a údržba silnic Plzeňského kraje, p.o.</v>
      </c>
      <c r="G121" s="34"/>
      <c r="H121" s="34"/>
      <c r="I121" s="27" t="s">
        <v>32</v>
      </c>
      <c r="J121" s="30" t="str">
        <f>E21</f>
        <v xml:space="preserve"> 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 x14ac:dyDescent="0.2">
      <c r="A122" s="32"/>
      <c r="B122" s="33"/>
      <c r="C122" s="27" t="s">
        <v>30</v>
      </c>
      <c r="D122" s="34"/>
      <c r="E122" s="34"/>
      <c r="F122" s="25" t="str">
        <f>IF(E18="","",E18)</f>
        <v>Vyplň údaj</v>
      </c>
      <c r="G122" s="34"/>
      <c r="H122" s="34"/>
      <c r="I122" s="27" t="s">
        <v>35</v>
      </c>
      <c r="J122" s="30" t="str">
        <f>E24</f>
        <v xml:space="preserve"> 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 x14ac:dyDescent="0.2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 x14ac:dyDescent="0.2">
      <c r="A124" s="153"/>
      <c r="B124" s="154"/>
      <c r="C124" s="155" t="s">
        <v>106</v>
      </c>
      <c r="D124" s="156" t="s">
        <v>62</v>
      </c>
      <c r="E124" s="156" t="s">
        <v>58</v>
      </c>
      <c r="F124" s="156" t="s">
        <v>59</v>
      </c>
      <c r="G124" s="156" t="s">
        <v>107</v>
      </c>
      <c r="H124" s="156" t="s">
        <v>108</v>
      </c>
      <c r="I124" s="156" t="s">
        <v>109</v>
      </c>
      <c r="J124" s="157" t="s">
        <v>93</v>
      </c>
      <c r="K124" s="158" t="s">
        <v>110</v>
      </c>
      <c r="L124" s="159"/>
      <c r="M124" s="73" t="s">
        <v>1</v>
      </c>
      <c r="N124" s="74" t="s">
        <v>41</v>
      </c>
      <c r="O124" s="74" t="s">
        <v>111</v>
      </c>
      <c r="P124" s="74" t="s">
        <v>112</v>
      </c>
      <c r="Q124" s="74" t="s">
        <v>113</v>
      </c>
      <c r="R124" s="74" t="s">
        <v>114</v>
      </c>
      <c r="S124" s="74" t="s">
        <v>115</v>
      </c>
      <c r="T124" s="75" t="s">
        <v>116</v>
      </c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</row>
    <row r="125" spans="1:65" s="2" customFormat="1" ht="22.9" customHeight="1" x14ac:dyDescent="0.25">
      <c r="A125" s="32"/>
      <c r="B125" s="33"/>
      <c r="C125" s="80" t="s">
        <v>117</v>
      </c>
      <c r="D125" s="34"/>
      <c r="E125" s="34"/>
      <c r="F125" s="34"/>
      <c r="G125" s="34"/>
      <c r="H125" s="34"/>
      <c r="I125" s="34"/>
      <c r="J125" s="160">
        <f>BK125</f>
        <v>0</v>
      </c>
      <c r="K125" s="34"/>
      <c r="L125" s="37"/>
      <c r="M125" s="76"/>
      <c r="N125" s="161"/>
      <c r="O125" s="77"/>
      <c r="P125" s="162">
        <f>P126+P177</f>
        <v>0</v>
      </c>
      <c r="Q125" s="77"/>
      <c r="R125" s="162">
        <f>R126+R177</f>
        <v>187.607304</v>
      </c>
      <c r="S125" s="77"/>
      <c r="T125" s="163">
        <f>T126+T177</f>
        <v>171.54000000000002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76</v>
      </c>
      <c r="AU125" s="15" t="s">
        <v>95</v>
      </c>
      <c r="BK125" s="164">
        <f>BK126+BK177</f>
        <v>0</v>
      </c>
    </row>
    <row r="126" spans="1:65" s="12" customFormat="1" ht="25.9" customHeight="1" x14ac:dyDescent="0.2">
      <c r="B126" s="165"/>
      <c r="C126" s="166"/>
      <c r="D126" s="167" t="s">
        <v>76</v>
      </c>
      <c r="E126" s="168" t="s">
        <v>118</v>
      </c>
      <c r="F126" s="168" t="s">
        <v>119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P127+P134+P145+P162+P175</f>
        <v>0</v>
      </c>
      <c r="Q126" s="173"/>
      <c r="R126" s="174">
        <f>R127+R134+R145+R162+R175</f>
        <v>187.607304</v>
      </c>
      <c r="S126" s="173"/>
      <c r="T126" s="175">
        <f>T127+T134+T145+T162+T175</f>
        <v>171.54000000000002</v>
      </c>
      <c r="AR126" s="176" t="s">
        <v>85</v>
      </c>
      <c r="AT126" s="177" t="s">
        <v>76</v>
      </c>
      <c r="AU126" s="177" t="s">
        <v>77</v>
      </c>
      <c r="AY126" s="176" t="s">
        <v>120</v>
      </c>
      <c r="BK126" s="178">
        <f>BK127+BK134+BK145+BK162+BK175</f>
        <v>0</v>
      </c>
    </row>
    <row r="127" spans="1:65" s="12" customFormat="1" ht="22.9" customHeight="1" x14ac:dyDescent="0.2">
      <c r="B127" s="165"/>
      <c r="C127" s="166"/>
      <c r="D127" s="167" t="s">
        <v>76</v>
      </c>
      <c r="E127" s="179" t="s">
        <v>85</v>
      </c>
      <c r="F127" s="179" t="s">
        <v>121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SUM(P128:P133)</f>
        <v>0</v>
      </c>
      <c r="Q127" s="173"/>
      <c r="R127" s="174">
        <f>SUM(R128:R133)</f>
        <v>5.0400000000000007E-2</v>
      </c>
      <c r="S127" s="173"/>
      <c r="T127" s="175">
        <f>SUM(T128:T133)</f>
        <v>171.54000000000002</v>
      </c>
      <c r="AR127" s="176" t="s">
        <v>85</v>
      </c>
      <c r="AT127" s="177" t="s">
        <v>76</v>
      </c>
      <c r="AU127" s="177" t="s">
        <v>85</v>
      </c>
      <c r="AY127" s="176" t="s">
        <v>120</v>
      </c>
      <c r="BK127" s="178">
        <f>SUM(BK128:BK133)</f>
        <v>0</v>
      </c>
    </row>
    <row r="128" spans="1:65" s="2" customFormat="1" ht="24.2" customHeight="1" x14ac:dyDescent="0.2">
      <c r="A128" s="32"/>
      <c r="B128" s="33"/>
      <c r="C128" s="181" t="s">
        <v>85</v>
      </c>
      <c r="D128" s="181" t="s">
        <v>122</v>
      </c>
      <c r="E128" s="182" t="s">
        <v>123</v>
      </c>
      <c r="F128" s="183" t="s">
        <v>124</v>
      </c>
      <c r="G128" s="184" t="s">
        <v>125</v>
      </c>
      <c r="H128" s="185">
        <v>36</v>
      </c>
      <c r="I128" s="186"/>
      <c r="J128" s="187">
        <f>ROUND(I128*H128,2)</f>
        <v>0</v>
      </c>
      <c r="K128" s="188"/>
      <c r="L128" s="37"/>
      <c r="M128" s="189" t="s">
        <v>1</v>
      </c>
      <c r="N128" s="190" t="s">
        <v>42</v>
      </c>
      <c r="O128" s="69"/>
      <c r="P128" s="191">
        <f>O128*H128</f>
        <v>0</v>
      </c>
      <c r="Q128" s="191">
        <v>0</v>
      </c>
      <c r="R128" s="191">
        <f>Q128*H128</f>
        <v>0</v>
      </c>
      <c r="S128" s="191">
        <v>0.28999999999999998</v>
      </c>
      <c r="T128" s="192">
        <f>S128*H128</f>
        <v>10.44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3" t="s">
        <v>126</v>
      </c>
      <c r="AT128" s="193" t="s">
        <v>122</v>
      </c>
      <c r="AU128" s="193" t="s">
        <v>87</v>
      </c>
      <c r="AY128" s="15" t="s">
        <v>120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5" t="s">
        <v>85</v>
      </c>
      <c r="BK128" s="194">
        <f>ROUND(I128*H128,2)</f>
        <v>0</v>
      </c>
      <c r="BL128" s="15" t="s">
        <v>126</v>
      </c>
      <c r="BM128" s="193" t="s">
        <v>127</v>
      </c>
    </row>
    <row r="129" spans="1:65" s="13" customFormat="1" ht="11.25" x14ac:dyDescent="0.2">
      <c r="B129" s="195"/>
      <c r="C129" s="196"/>
      <c r="D129" s="197" t="s">
        <v>128</v>
      </c>
      <c r="E129" s="198" t="s">
        <v>1</v>
      </c>
      <c r="F129" s="199" t="s">
        <v>129</v>
      </c>
      <c r="G129" s="196"/>
      <c r="H129" s="200">
        <v>36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128</v>
      </c>
      <c r="AU129" s="206" t="s">
        <v>87</v>
      </c>
      <c r="AV129" s="13" t="s">
        <v>87</v>
      </c>
      <c r="AW129" s="13" t="s">
        <v>34</v>
      </c>
      <c r="AX129" s="13" t="s">
        <v>85</v>
      </c>
      <c r="AY129" s="206" t="s">
        <v>120</v>
      </c>
    </row>
    <row r="130" spans="1:65" s="2" customFormat="1" ht="24.2" customHeight="1" x14ac:dyDescent="0.2">
      <c r="A130" s="32"/>
      <c r="B130" s="33"/>
      <c r="C130" s="181" t="s">
        <v>87</v>
      </c>
      <c r="D130" s="181" t="s">
        <v>122</v>
      </c>
      <c r="E130" s="182" t="s">
        <v>130</v>
      </c>
      <c r="F130" s="183" t="s">
        <v>131</v>
      </c>
      <c r="G130" s="184" t="s">
        <v>125</v>
      </c>
      <c r="H130" s="185">
        <v>36</v>
      </c>
      <c r="I130" s="186"/>
      <c r="J130" s="187">
        <f>ROUND(I130*H130,2)</f>
        <v>0</v>
      </c>
      <c r="K130" s="188"/>
      <c r="L130" s="37"/>
      <c r="M130" s="189" t="s">
        <v>1</v>
      </c>
      <c r="N130" s="190" t="s">
        <v>42</v>
      </c>
      <c r="O130" s="69"/>
      <c r="P130" s="191">
        <f>O130*H130</f>
        <v>0</v>
      </c>
      <c r="Q130" s="191">
        <v>0</v>
      </c>
      <c r="R130" s="191">
        <f>Q130*H130</f>
        <v>0</v>
      </c>
      <c r="S130" s="191">
        <v>0.45</v>
      </c>
      <c r="T130" s="192">
        <f>S130*H130</f>
        <v>16.2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126</v>
      </c>
      <c r="AT130" s="193" t="s">
        <v>122</v>
      </c>
      <c r="AU130" s="193" t="s">
        <v>87</v>
      </c>
      <c r="AY130" s="15" t="s">
        <v>120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5" t="s">
        <v>85</v>
      </c>
      <c r="BK130" s="194">
        <f>ROUND(I130*H130,2)</f>
        <v>0</v>
      </c>
      <c r="BL130" s="15" t="s">
        <v>126</v>
      </c>
      <c r="BM130" s="193" t="s">
        <v>132</v>
      </c>
    </row>
    <row r="131" spans="1:65" s="13" customFormat="1" ht="11.25" x14ac:dyDescent="0.2">
      <c r="B131" s="195"/>
      <c r="C131" s="196"/>
      <c r="D131" s="197" t="s">
        <v>128</v>
      </c>
      <c r="E131" s="198" t="s">
        <v>1</v>
      </c>
      <c r="F131" s="199" t="s">
        <v>129</v>
      </c>
      <c r="G131" s="196"/>
      <c r="H131" s="200">
        <v>36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128</v>
      </c>
      <c r="AU131" s="206" t="s">
        <v>87</v>
      </c>
      <c r="AV131" s="13" t="s">
        <v>87</v>
      </c>
      <c r="AW131" s="13" t="s">
        <v>34</v>
      </c>
      <c r="AX131" s="13" t="s">
        <v>85</v>
      </c>
      <c r="AY131" s="206" t="s">
        <v>120</v>
      </c>
    </row>
    <row r="132" spans="1:65" s="2" customFormat="1" ht="24.2" customHeight="1" x14ac:dyDescent="0.2">
      <c r="A132" s="32"/>
      <c r="B132" s="33"/>
      <c r="C132" s="181" t="s">
        <v>133</v>
      </c>
      <c r="D132" s="181" t="s">
        <v>122</v>
      </c>
      <c r="E132" s="182" t="s">
        <v>134</v>
      </c>
      <c r="F132" s="183" t="s">
        <v>135</v>
      </c>
      <c r="G132" s="184" t="s">
        <v>125</v>
      </c>
      <c r="H132" s="185">
        <v>630</v>
      </c>
      <c r="I132" s="186"/>
      <c r="J132" s="187">
        <f>ROUND(I132*H132,2)</f>
        <v>0</v>
      </c>
      <c r="K132" s="188"/>
      <c r="L132" s="37"/>
      <c r="M132" s="189" t="s">
        <v>1</v>
      </c>
      <c r="N132" s="190" t="s">
        <v>42</v>
      </c>
      <c r="O132" s="69"/>
      <c r="P132" s="191">
        <f>O132*H132</f>
        <v>0</v>
      </c>
      <c r="Q132" s="191">
        <v>8.0000000000000007E-5</v>
      </c>
      <c r="R132" s="191">
        <f>Q132*H132</f>
        <v>5.0400000000000007E-2</v>
      </c>
      <c r="S132" s="191">
        <v>0.23</v>
      </c>
      <c r="T132" s="192">
        <f>S132*H132</f>
        <v>144.9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3" t="s">
        <v>126</v>
      </c>
      <c r="AT132" s="193" t="s">
        <v>122</v>
      </c>
      <c r="AU132" s="193" t="s">
        <v>87</v>
      </c>
      <c r="AY132" s="15" t="s">
        <v>120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5" t="s">
        <v>85</v>
      </c>
      <c r="BK132" s="194">
        <f>ROUND(I132*H132,2)</f>
        <v>0</v>
      </c>
      <c r="BL132" s="15" t="s">
        <v>126</v>
      </c>
      <c r="BM132" s="193" t="s">
        <v>136</v>
      </c>
    </row>
    <row r="133" spans="1:65" s="13" customFormat="1" ht="11.25" x14ac:dyDescent="0.2">
      <c r="B133" s="195"/>
      <c r="C133" s="196"/>
      <c r="D133" s="197" t="s">
        <v>128</v>
      </c>
      <c r="E133" s="198" t="s">
        <v>1</v>
      </c>
      <c r="F133" s="199" t="s">
        <v>137</v>
      </c>
      <c r="G133" s="196"/>
      <c r="H133" s="200">
        <v>630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128</v>
      </c>
      <c r="AU133" s="206" t="s">
        <v>87</v>
      </c>
      <c r="AV133" s="13" t="s">
        <v>87</v>
      </c>
      <c r="AW133" s="13" t="s">
        <v>34</v>
      </c>
      <c r="AX133" s="13" t="s">
        <v>77</v>
      </c>
      <c r="AY133" s="206" t="s">
        <v>120</v>
      </c>
    </row>
    <row r="134" spans="1:65" s="12" customFormat="1" ht="22.9" customHeight="1" x14ac:dyDescent="0.2">
      <c r="B134" s="165"/>
      <c r="C134" s="166"/>
      <c r="D134" s="167" t="s">
        <v>76</v>
      </c>
      <c r="E134" s="179" t="s">
        <v>138</v>
      </c>
      <c r="F134" s="179" t="s">
        <v>139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SUM(P135:P144)</f>
        <v>0</v>
      </c>
      <c r="Q134" s="173"/>
      <c r="R134" s="174">
        <f>SUM(R135:R144)</f>
        <v>176.56020000000001</v>
      </c>
      <c r="S134" s="173"/>
      <c r="T134" s="175">
        <f>SUM(T135:T144)</f>
        <v>0</v>
      </c>
      <c r="AR134" s="176" t="s">
        <v>85</v>
      </c>
      <c r="AT134" s="177" t="s">
        <v>76</v>
      </c>
      <c r="AU134" s="177" t="s">
        <v>85</v>
      </c>
      <c r="AY134" s="176" t="s">
        <v>120</v>
      </c>
      <c r="BK134" s="178">
        <f>SUM(BK135:BK144)</f>
        <v>0</v>
      </c>
    </row>
    <row r="135" spans="1:65" s="2" customFormat="1" ht="21.75" customHeight="1" x14ac:dyDescent="0.2">
      <c r="A135" s="32"/>
      <c r="B135" s="33"/>
      <c r="C135" s="181" t="s">
        <v>126</v>
      </c>
      <c r="D135" s="181" t="s">
        <v>122</v>
      </c>
      <c r="E135" s="182" t="s">
        <v>140</v>
      </c>
      <c r="F135" s="183" t="s">
        <v>141</v>
      </c>
      <c r="G135" s="184" t="s">
        <v>125</v>
      </c>
      <c r="H135" s="185">
        <v>36</v>
      </c>
      <c r="I135" s="186"/>
      <c r="J135" s="187">
        <f>ROUND(I135*H135,2)</f>
        <v>0</v>
      </c>
      <c r="K135" s="188"/>
      <c r="L135" s="37"/>
      <c r="M135" s="189" t="s">
        <v>1</v>
      </c>
      <c r="N135" s="190" t="s">
        <v>42</v>
      </c>
      <c r="O135" s="69"/>
      <c r="P135" s="191">
        <f>O135*H135</f>
        <v>0</v>
      </c>
      <c r="Q135" s="191">
        <v>0.34499999999999997</v>
      </c>
      <c r="R135" s="191">
        <f>Q135*H135</f>
        <v>12.419999999999998</v>
      </c>
      <c r="S135" s="191">
        <v>0</v>
      </c>
      <c r="T135" s="19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3" t="s">
        <v>126</v>
      </c>
      <c r="AT135" s="193" t="s">
        <v>122</v>
      </c>
      <c r="AU135" s="193" t="s">
        <v>87</v>
      </c>
      <c r="AY135" s="15" t="s">
        <v>120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5" t="s">
        <v>85</v>
      </c>
      <c r="BK135" s="194">
        <f>ROUND(I135*H135,2)</f>
        <v>0</v>
      </c>
      <c r="BL135" s="15" t="s">
        <v>126</v>
      </c>
      <c r="BM135" s="193" t="s">
        <v>142</v>
      </c>
    </row>
    <row r="136" spans="1:65" s="13" customFormat="1" ht="11.25" x14ac:dyDescent="0.2">
      <c r="B136" s="195"/>
      <c r="C136" s="196"/>
      <c r="D136" s="197" t="s">
        <v>128</v>
      </c>
      <c r="E136" s="198" t="s">
        <v>1</v>
      </c>
      <c r="F136" s="199" t="s">
        <v>129</v>
      </c>
      <c r="G136" s="196"/>
      <c r="H136" s="200">
        <v>36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128</v>
      </c>
      <c r="AU136" s="206" t="s">
        <v>87</v>
      </c>
      <c r="AV136" s="13" t="s">
        <v>87</v>
      </c>
      <c r="AW136" s="13" t="s">
        <v>34</v>
      </c>
      <c r="AX136" s="13" t="s">
        <v>85</v>
      </c>
      <c r="AY136" s="206" t="s">
        <v>120</v>
      </c>
    </row>
    <row r="137" spans="1:65" s="2" customFormat="1" ht="24.2" customHeight="1" x14ac:dyDescent="0.2">
      <c r="A137" s="32"/>
      <c r="B137" s="33"/>
      <c r="C137" s="181" t="s">
        <v>138</v>
      </c>
      <c r="D137" s="181" t="s">
        <v>122</v>
      </c>
      <c r="E137" s="182" t="s">
        <v>143</v>
      </c>
      <c r="F137" s="183" t="s">
        <v>144</v>
      </c>
      <c r="G137" s="184" t="s">
        <v>125</v>
      </c>
      <c r="H137" s="185">
        <v>630</v>
      </c>
      <c r="I137" s="186"/>
      <c r="J137" s="187">
        <f>ROUND(I137*H137,2)</f>
        <v>0</v>
      </c>
      <c r="K137" s="188"/>
      <c r="L137" s="37"/>
      <c r="M137" s="189" t="s">
        <v>1</v>
      </c>
      <c r="N137" s="190" t="s">
        <v>42</v>
      </c>
      <c r="O137" s="69"/>
      <c r="P137" s="191">
        <f>O137*H137</f>
        <v>0</v>
      </c>
      <c r="Q137" s="191">
        <v>7.1000000000000002E-4</v>
      </c>
      <c r="R137" s="191">
        <f>Q137*H137</f>
        <v>0.44730000000000003</v>
      </c>
      <c r="S137" s="191">
        <v>0</v>
      </c>
      <c r="T137" s="19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3" t="s">
        <v>126</v>
      </c>
      <c r="AT137" s="193" t="s">
        <v>122</v>
      </c>
      <c r="AU137" s="193" t="s">
        <v>87</v>
      </c>
      <c r="AY137" s="15" t="s">
        <v>120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5" t="s">
        <v>85</v>
      </c>
      <c r="BK137" s="194">
        <f>ROUND(I137*H137,2)</f>
        <v>0</v>
      </c>
      <c r="BL137" s="15" t="s">
        <v>126</v>
      </c>
      <c r="BM137" s="193" t="s">
        <v>145</v>
      </c>
    </row>
    <row r="138" spans="1:65" s="13" customFormat="1" ht="11.25" x14ac:dyDescent="0.2">
      <c r="B138" s="195"/>
      <c r="C138" s="196"/>
      <c r="D138" s="197" t="s">
        <v>128</v>
      </c>
      <c r="E138" s="198" t="s">
        <v>1</v>
      </c>
      <c r="F138" s="199" t="s">
        <v>146</v>
      </c>
      <c r="G138" s="196"/>
      <c r="H138" s="200">
        <v>630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128</v>
      </c>
      <c r="AU138" s="206" t="s">
        <v>87</v>
      </c>
      <c r="AV138" s="13" t="s">
        <v>87</v>
      </c>
      <c r="AW138" s="13" t="s">
        <v>34</v>
      </c>
      <c r="AX138" s="13" t="s">
        <v>85</v>
      </c>
      <c r="AY138" s="206" t="s">
        <v>120</v>
      </c>
    </row>
    <row r="139" spans="1:65" s="2" customFormat="1" ht="24.2" customHeight="1" x14ac:dyDescent="0.2">
      <c r="A139" s="32"/>
      <c r="B139" s="33"/>
      <c r="C139" s="181" t="s">
        <v>147</v>
      </c>
      <c r="D139" s="181" t="s">
        <v>122</v>
      </c>
      <c r="E139" s="182" t="s">
        <v>148</v>
      </c>
      <c r="F139" s="183" t="s">
        <v>149</v>
      </c>
      <c r="G139" s="184" t="s">
        <v>125</v>
      </c>
      <c r="H139" s="185">
        <v>630</v>
      </c>
      <c r="I139" s="186"/>
      <c r="J139" s="187">
        <f>ROUND(I139*H139,2)</f>
        <v>0</v>
      </c>
      <c r="K139" s="188"/>
      <c r="L139" s="37"/>
      <c r="M139" s="189" t="s">
        <v>1</v>
      </c>
      <c r="N139" s="190" t="s">
        <v>42</v>
      </c>
      <c r="O139" s="69"/>
      <c r="P139" s="191">
        <f>O139*H139</f>
        <v>0</v>
      </c>
      <c r="Q139" s="191">
        <v>0.12966</v>
      </c>
      <c r="R139" s="191">
        <f>Q139*H139</f>
        <v>81.6858</v>
      </c>
      <c r="S139" s="191">
        <v>0</v>
      </c>
      <c r="T139" s="19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126</v>
      </c>
      <c r="AT139" s="193" t="s">
        <v>122</v>
      </c>
      <c r="AU139" s="193" t="s">
        <v>87</v>
      </c>
      <c r="AY139" s="15" t="s">
        <v>120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5" t="s">
        <v>85</v>
      </c>
      <c r="BK139" s="194">
        <f>ROUND(I139*H139,2)</f>
        <v>0</v>
      </c>
      <c r="BL139" s="15" t="s">
        <v>126</v>
      </c>
      <c r="BM139" s="193" t="s">
        <v>150</v>
      </c>
    </row>
    <row r="140" spans="1:65" s="13" customFormat="1" ht="11.25" x14ac:dyDescent="0.2">
      <c r="B140" s="195"/>
      <c r="C140" s="196"/>
      <c r="D140" s="197" t="s">
        <v>128</v>
      </c>
      <c r="E140" s="198" t="s">
        <v>1</v>
      </c>
      <c r="F140" s="199" t="s">
        <v>146</v>
      </c>
      <c r="G140" s="196"/>
      <c r="H140" s="200">
        <v>630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128</v>
      </c>
      <c r="AU140" s="206" t="s">
        <v>87</v>
      </c>
      <c r="AV140" s="13" t="s">
        <v>87</v>
      </c>
      <c r="AW140" s="13" t="s">
        <v>34</v>
      </c>
      <c r="AX140" s="13" t="s">
        <v>85</v>
      </c>
      <c r="AY140" s="206" t="s">
        <v>120</v>
      </c>
    </row>
    <row r="141" spans="1:65" s="2" customFormat="1" ht="24.2" customHeight="1" x14ac:dyDescent="0.2">
      <c r="A141" s="32"/>
      <c r="B141" s="33"/>
      <c r="C141" s="181" t="s">
        <v>151</v>
      </c>
      <c r="D141" s="181" t="s">
        <v>122</v>
      </c>
      <c r="E141" s="182" t="s">
        <v>152</v>
      </c>
      <c r="F141" s="183" t="s">
        <v>153</v>
      </c>
      <c r="G141" s="184" t="s">
        <v>125</v>
      </c>
      <c r="H141" s="185">
        <v>630</v>
      </c>
      <c r="I141" s="186"/>
      <c r="J141" s="187">
        <f>ROUND(I141*H141,2)</f>
        <v>0</v>
      </c>
      <c r="K141" s="188"/>
      <c r="L141" s="37"/>
      <c r="M141" s="189" t="s">
        <v>1</v>
      </c>
      <c r="N141" s="190" t="s">
        <v>42</v>
      </c>
      <c r="O141" s="69"/>
      <c r="P141" s="191">
        <f>O141*H141</f>
        <v>0</v>
      </c>
      <c r="Q141" s="191">
        <v>5.1000000000000004E-4</v>
      </c>
      <c r="R141" s="191">
        <f>Q141*H141</f>
        <v>0.32130000000000003</v>
      </c>
      <c r="S141" s="191">
        <v>0</v>
      </c>
      <c r="T141" s="19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3" t="s">
        <v>126</v>
      </c>
      <c r="AT141" s="193" t="s">
        <v>122</v>
      </c>
      <c r="AU141" s="193" t="s">
        <v>87</v>
      </c>
      <c r="AY141" s="15" t="s">
        <v>120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5" t="s">
        <v>85</v>
      </c>
      <c r="BK141" s="194">
        <f>ROUND(I141*H141,2)</f>
        <v>0</v>
      </c>
      <c r="BL141" s="15" t="s">
        <v>126</v>
      </c>
      <c r="BM141" s="193" t="s">
        <v>154</v>
      </c>
    </row>
    <row r="142" spans="1:65" s="13" customFormat="1" ht="11.25" x14ac:dyDescent="0.2">
      <c r="B142" s="195"/>
      <c r="C142" s="196"/>
      <c r="D142" s="197" t="s">
        <v>128</v>
      </c>
      <c r="E142" s="198" t="s">
        <v>1</v>
      </c>
      <c r="F142" s="199" t="s">
        <v>146</v>
      </c>
      <c r="G142" s="196"/>
      <c r="H142" s="200">
        <v>630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128</v>
      </c>
      <c r="AU142" s="206" t="s">
        <v>87</v>
      </c>
      <c r="AV142" s="13" t="s">
        <v>87</v>
      </c>
      <c r="AW142" s="13" t="s">
        <v>34</v>
      </c>
      <c r="AX142" s="13" t="s">
        <v>77</v>
      </c>
      <c r="AY142" s="206" t="s">
        <v>120</v>
      </c>
    </row>
    <row r="143" spans="1:65" s="2" customFormat="1" ht="33" customHeight="1" x14ac:dyDescent="0.2">
      <c r="A143" s="32"/>
      <c r="B143" s="33"/>
      <c r="C143" s="181" t="s">
        <v>155</v>
      </c>
      <c r="D143" s="181" t="s">
        <v>122</v>
      </c>
      <c r="E143" s="182" t="s">
        <v>156</v>
      </c>
      <c r="F143" s="183" t="s">
        <v>157</v>
      </c>
      <c r="G143" s="184" t="s">
        <v>125</v>
      </c>
      <c r="H143" s="185">
        <v>630</v>
      </c>
      <c r="I143" s="186"/>
      <c r="J143" s="187">
        <f>ROUND(I143*H143,2)</f>
        <v>0</v>
      </c>
      <c r="K143" s="188"/>
      <c r="L143" s="37"/>
      <c r="M143" s="189" t="s">
        <v>1</v>
      </c>
      <c r="N143" s="190" t="s">
        <v>42</v>
      </c>
      <c r="O143" s="69"/>
      <c r="P143" s="191">
        <f>O143*H143</f>
        <v>0</v>
      </c>
      <c r="Q143" s="191">
        <v>0.12966</v>
      </c>
      <c r="R143" s="191">
        <f>Q143*H143</f>
        <v>81.6858</v>
      </c>
      <c r="S143" s="191">
        <v>0</v>
      </c>
      <c r="T143" s="19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3" t="s">
        <v>126</v>
      </c>
      <c r="AT143" s="193" t="s">
        <v>122</v>
      </c>
      <c r="AU143" s="193" t="s">
        <v>87</v>
      </c>
      <c r="AY143" s="15" t="s">
        <v>120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5" t="s">
        <v>85</v>
      </c>
      <c r="BK143" s="194">
        <f>ROUND(I143*H143,2)</f>
        <v>0</v>
      </c>
      <c r="BL143" s="15" t="s">
        <v>126</v>
      </c>
      <c r="BM143" s="193" t="s">
        <v>158</v>
      </c>
    </row>
    <row r="144" spans="1:65" s="13" customFormat="1" ht="11.25" x14ac:dyDescent="0.2">
      <c r="B144" s="195"/>
      <c r="C144" s="196"/>
      <c r="D144" s="197" t="s">
        <v>128</v>
      </c>
      <c r="E144" s="198" t="s">
        <v>1</v>
      </c>
      <c r="F144" s="199" t="s">
        <v>146</v>
      </c>
      <c r="G144" s="196"/>
      <c r="H144" s="200">
        <v>630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128</v>
      </c>
      <c r="AU144" s="206" t="s">
        <v>87</v>
      </c>
      <c r="AV144" s="13" t="s">
        <v>87</v>
      </c>
      <c r="AW144" s="13" t="s">
        <v>34</v>
      </c>
      <c r="AX144" s="13" t="s">
        <v>85</v>
      </c>
      <c r="AY144" s="206" t="s">
        <v>120</v>
      </c>
    </row>
    <row r="145" spans="1:65" s="12" customFormat="1" ht="22.9" customHeight="1" x14ac:dyDescent="0.2">
      <c r="B145" s="165"/>
      <c r="C145" s="166"/>
      <c r="D145" s="167" t="s">
        <v>76</v>
      </c>
      <c r="E145" s="179" t="s">
        <v>159</v>
      </c>
      <c r="F145" s="179" t="s">
        <v>160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SUM(P146:P161)</f>
        <v>0</v>
      </c>
      <c r="Q145" s="173"/>
      <c r="R145" s="174">
        <f>SUM(R146:R161)</f>
        <v>10.996703999999999</v>
      </c>
      <c r="S145" s="173"/>
      <c r="T145" s="175">
        <f>SUM(T146:T161)</f>
        <v>0</v>
      </c>
      <c r="AR145" s="176" t="s">
        <v>85</v>
      </c>
      <c r="AT145" s="177" t="s">
        <v>76</v>
      </c>
      <c r="AU145" s="177" t="s">
        <v>85</v>
      </c>
      <c r="AY145" s="176" t="s">
        <v>120</v>
      </c>
      <c r="BK145" s="178">
        <f>SUM(BK146:BK161)</f>
        <v>0</v>
      </c>
    </row>
    <row r="146" spans="1:65" s="2" customFormat="1" ht="24.2" customHeight="1" x14ac:dyDescent="0.2">
      <c r="A146" s="32"/>
      <c r="B146" s="33"/>
      <c r="C146" s="181" t="s">
        <v>159</v>
      </c>
      <c r="D146" s="181" t="s">
        <v>122</v>
      </c>
      <c r="E146" s="182" t="s">
        <v>161</v>
      </c>
      <c r="F146" s="183" t="s">
        <v>162</v>
      </c>
      <c r="G146" s="184" t="s">
        <v>163</v>
      </c>
      <c r="H146" s="185">
        <v>60</v>
      </c>
      <c r="I146" s="186"/>
      <c r="J146" s="187">
        <f>ROUND(I146*H146,2)</f>
        <v>0</v>
      </c>
      <c r="K146" s="188"/>
      <c r="L146" s="37"/>
      <c r="M146" s="189" t="s">
        <v>1</v>
      </c>
      <c r="N146" s="190" t="s">
        <v>42</v>
      </c>
      <c r="O146" s="69"/>
      <c r="P146" s="191">
        <f>O146*H146</f>
        <v>0</v>
      </c>
      <c r="Q146" s="191">
        <v>0.10988000000000001</v>
      </c>
      <c r="R146" s="191">
        <f>Q146*H146</f>
        <v>6.5928000000000004</v>
      </c>
      <c r="S146" s="191">
        <v>0</v>
      </c>
      <c r="T146" s="19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3" t="s">
        <v>126</v>
      </c>
      <c r="AT146" s="193" t="s">
        <v>122</v>
      </c>
      <c r="AU146" s="193" t="s">
        <v>87</v>
      </c>
      <c r="AY146" s="15" t="s">
        <v>120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5" t="s">
        <v>85</v>
      </c>
      <c r="BK146" s="194">
        <f>ROUND(I146*H146,2)</f>
        <v>0</v>
      </c>
      <c r="BL146" s="15" t="s">
        <v>126</v>
      </c>
      <c r="BM146" s="193" t="s">
        <v>164</v>
      </c>
    </row>
    <row r="147" spans="1:65" s="2" customFormat="1" ht="16.5" customHeight="1" x14ac:dyDescent="0.2">
      <c r="A147" s="32"/>
      <c r="B147" s="33"/>
      <c r="C147" s="207" t="s">
        <v>165</v>
      </c>
      <c r="D147" s="207" t="s">
        <v>166</v>
      </c>
      <c r="E147" s="208" t="s">
        <v>167</v>
      </c>
      <c r="F147" s="209" t="s">
        <v>168</v>
      </c>
      <c r="G147" s="210" t="s">
        <v>125</v>
      </c>
      <c r="H147" s="211">
        <v>10.302</v>
      </c>
      <c r="I147" s="212"/>
      <c r="J147" s="213">
        <f>ROUND(I147*H147,2)</f>
        <v>0</v>
      </c>
      <c r="K147" s="214"/>
      <c r="L147" s="215"/>
      <c r="M147" s="216" t="s">
        <v>1</v>
      </c>
      <c r="N147" s="217" t="s">
        <v>42</v>
      </c>
      <c r="O147" s="69"/>
      <c r="P147" s="191">
        <f>O147*H147</f>
        <v>0</v>
      </c>
      <c r="Q147" s="191">
        <v>0.41699999999999998</v>
      </c>
      <c r="R147" s="191">
        <f>Q147*H147</f>
        <v>4.2959339999999999</v>
      </c>
      <c r="S147" s="191">
        <v>0</v>
      </c>
      <c r="T147" s="19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3" t="s">
        <v>155</v>
      </c>
      <c r="AT147" s="193" t="s">
        <v>166</v>
      </c>
      <c r="AU147" s="193" t="s">
        <v>87</v>
      </c>
      <c r="AY147" s="15" t="s">
        <v>120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5" t="s">
        <v>85</v>
      </c>
      <c r="BK147" s="194">
        <f>ROUND(I147*H147,2)</f>
        <v>0</v>
      </c>
      <c r="BL147" s="15" t="s">
        <v>126</v>
      </c>
      <c r="BM147" s="193" t="s">
        <v>169</v>
      </c>
    </row>
    <row r="148" spans="1:65" s="13" customFormat="1" ht="11.25" x14ac:dyDescent="0.2">
      <c r="B148" s="195"/>
      <c r="C148" s="196"/>
      <c r="D148" s="197" t="s">
        <v>128</v>
      </c>
      <c r="E148" s="198" t="s">
        <v>1</v>
      </c>
      <c r="F148" s="199" t="s">
        <v>170</v>
      </c>
      <c r="G148" s="196"/>
      <c r="H148" s="200">
        <v>10.302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128</v>
      </c>
      <c r="AU148" s="206" t="s">
        <v>87</v>
      </c>
      <c r="AV148" s="13" t="s">
        <v>87</v>
      </c>
      <c r="AW148" s="13" t="s">
        <v>34</v>
      </c>
      <c r="AX148" s="13" t="s">
        <v>85</v>
      </c>
      <c r="AY148" s="206" t="s">
        <v>120</v>
      </c>
    </row>
    <row r="149" spans="1:65" s="2" customFormat="1" ht="24.2" customHeight="1" x14ac:dyDescent="0.2">
      <c r="A149" s="32"/>
      <c r="B149" s="33"/>
      <c r="C149" s="181" t="s">
        <v>171</v>
      </c>
      <c r="D149" s="181" t="s">
        <v>122</v>
      </c>
      <c r="E149" s="182" t="s">
        <v>172</v>
      </c>
      <c r="F149" s="183" t="s">
        <v>173</v>
      </c>
      <c r="G149" s="184" t="s">
        <v>163</v>
      </c>
      <c r="H149" s="185">
        <v>72</v>
      </c>
      <c r="I149" s="186"/>
      <c r="J149" s="187">
        <f>ROUND(I149*H149,2)</f>
        <v>0</v>
      </c>
      <c r="K149" s="188"/>
      <c r="L149" s="37"/>
      <c r="M149" s="189" t="s">
        <v>1</v>
      </c>
      <c r="N149" s="190" t="s">
        <v>42</v>
      </c>
      <c r="O149" s="69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3" t="s">
        <v>126</v>
      </c>
      <c r="AT149" s="193" t="s">
        <v>122</v>
      </c>
      <c r="AU149" s="193" t="s">
        <v>87</v>
      </c>
      <c r="AY149" s="15" t="s">
        <v>120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5" t="s">
        <v>85</v>
      </c>
      <c r="BK149" s="194">
        <f>ROUND(I149*H149,2)</f>
        <v>0</v>
      </c>
      <c r="BL149" s="15" t="s">
        <v>126</v>
      </c>
      <c r="BM149" s="193" t="s">
        <v>174</v>
      </c>
    </row>
    <row r="150" spans="1:65" s="13" customFormat="1" ht="11.25" x14ac:dyDescent="0.2">
      <c r="B150" s="195"/>
      <c r="C150" s="196"/>
      <c r="D150" s="197" t="s">
        <v>128</v>
      </c>
      <c r="E150" s="198" t="s">
        <v>1</v>
      </c>
      <c r="F150" s="199" t="s">
        <v>175</v>
      </c>
      <c r="G150" s="196"/>
      <c r="H150" s="200">
        <v>12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128</v>
      </c>
      <c r="AU150" s="206" t="s">
        <v>87</v>
      </c>
      <c r="AV150" s="13" t="s">
        <v>87</v>
      </c>
      <c r="AW150" s="13" t="s">
        <v>34</v>
      </c>
      <c r="AX150" s="13" t="s">
        <v>77</v>
      </c>
      <c r="AY150" s="206" t="s">
        <v>120</v>
      </c>
    </row>
    <row r="151" spans="1:65" s="13" customFormat="1" ht="11.25" x14ac:dyDescent="0.2">
      <c r="B151" s="195"/>
      <c r="C151" s="196"/>
      <c r="D151" s="197" t="s">
        <v>128</v>
      </c>
      <c r="E151" s="198" t="s">
        <v>1</v>
      </c>
      <c r="F151" s="199" t="s">
        <v>176</v>
      </c>
      <c r="G151" s="196"/>
      <c r="H151" s="200">
        <v>60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128</v>
      </c>
      <c r="AU151" s="206" t="s">
        <v>87</v>
      </c>
      <c r="AV151" s="13" t="s">
        <v>87</v>
      </c>
      <c r="AW151" s="13" t="s">
        <v>34</v>
      </c>
      <c r="AX151" s="13" t="s">
        <v>77</v>
      </c>
      <c r="AY151" s="206" t="s">
        <v>120</v>
      </c>
    </row>
    <row r="152" spans="1:65" s="2" customFormat="1" ht="33" customHeight="1" x14ac:dyDescent="0.2">
      <c r="A152" s="32"/>
      <c r="B152" s="33"/>
      <c r="C152" s="181" t="s">
        <v>177</v>
      </c>
      <c r="D152" s="181" t="s">
        <v>122</v>
      </c>
      <c r="E152" s="182" t="s">
        <v>178</v>
      </c>
      <c r="F152" s="183" t="s">
        <v>179</v>
      </c>
      <c r="G152" s="184" t="s">
        <v>163</v>
      </c>
      <c r="H152" s="185">
        <v>177</v>
      </c>
      <c r="I152" s="186"/>
      <c r="J152" s="187">
        <f>ROUND(I152*H152,2)</f>
        <v>0</v>
      </c>
      <c r="K152" s="188"/>
      <c r="L152" s="37"/>
      <c r="M152" s="189" t="s">
        <v>1</v>
      </c>
      <c r="N152" s="190" t="s">
        <v>42</v>
      </c>
      <c r="O152" s="69"/>
      <c r="P152" s="191">
        <f>O152*H152</f>
        <v>0</v>
      </c>
      <c r="Q152" s="191">
        <v>6.0999999999999997E-4</v>
      </c>
      <c r="R152" s="191">
        <f>Q152*H152</f>
        <v>0.10797</v>
      </c>
      <c r="S152" s="191">
        <v>0</v>
      </c>
      <c r="T152" s="19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3" t="s">
        <v>126</v>
      </c>
      <c r="AT152" s="193" t="s">
        <v>122</v>
      </c>
      <c r="AU152" s="193" t="s">
        <v>87</v>
      </c>
      <c r="AY152" s="15" t="s">
        <v>120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5" t="s">
        <v>85</v>
      </c>
      <c r="BK152" s="194">
        <f>ROUND(I152*H152,2)</f>
        <v>0</v>
      </c>
      <c r="BL152" s="15" t="s">
        <v>126</v>
      </c>
      <c r="BM152" s="193" t="s">
        <v>180</v>
      </c>
    </row>
    <row r="153" spans="1:65" s="13" customFormat="1" ht="11.25" x14ac:dyDescent="0.2">
      <c r="B153" s="195"/>
      <c r="C153" s="196"/>
      <c r="D153" s="197" t="s">
        <v>128</v>
      </c>
      <c r="E153" s="198" t="s">
        <v>1</v>
      </c>
      <c r="F153" s="199" t="s">
        <v>175</v>
      </c>
      <c r="G153" s="196"/>
      <c r="H153" s="200">
        <v>12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128</v>
      </c>
      <c r="AU153" s="206" t="s">
        <v>87</v>
      </c>
      <c r="AV153" s="13" t="s">
        <v>87</v>
      </c>
      <c r="AW153" s="13" t="s">
        <v>34</v>
      </c>
      <c r="AX153" s="13" t="s">
        <v>77</v>
      </c>
      <c r="AY153" s="206" t="s">
        <v>120</v>
      </c>
    </row>
    <row r="154" spans="1:65" s="13" customFormat="1" ht="11.25" x14ac:dyDescent="0.2">
      <c r="B154" s="195"/>
      <c r="C154" s="196"/>
      <c r="D154" s="197" t="s">
        <v>128</v>
      </c>
      <c r="E154" s="198" t="s">
        <v>1</v>
      </c>
      <c r="F154" s="199" t="s">
        <v>181</v>
      </c>
      <c r="G154" s="196"/>
      <c r="H154" s="200">
        <v>105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128</v>
      </c>
      <c r="AU154" s="206" t="s">
        <v>87</v>
      </c>
      <c r="AV154" s="13" t="s">
        <v>87</v>
      </c>
      <c r="AW154" s="13" t="s">
        <v>34</v>
      </c>
      <c r="AX154" s="13" t="s">
        <v>77</v>
      </c>
      <c r="AY154" s="206" t="s">
        <v>120</v>
      </c>
    </row>
    <row r="155" spans="1:65" s="13" customFormat="1" ht="11.25" x14ac:dyDescent="0.2">
      <c r="B155" s="195"/>
      <c r="C155" s="196"/>
      <c r="D155" s="197" t="s">
        <v>128</v>
      </c>
      <c r="E155" s="198" t="s">
        <v>1</v>
      </c>
      <c r="F155" s="199" t="s">
        <v>176</v>
      </c>
      <c r="G155" s="196"/>
      <c r="H155" s="200">
        <v>60</v>
      </c>
      <c r="I155" s="201"/>
      <c r="J155" s="196"/>
      <c r="K155" s="196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128</v>
      </c>
      <c r="AU155" s="206" t="s">
        <v>87</v>
      </c>
      <c r="AV155" s="13" t="s">
        <v>87</v>
      </c>
      <c r="AW155" s="13" t="s">
        <v>34</v>
      </c>
      <c r="AX155" s="13" t="s">
        <v>77</v>
      </c>
      <c r="AY155" s="206" t="s">
        <v>120</v>
      </c>
    </row>
    <row r="156" spans="1:65" s="2" customFormat="1" ht="21.75" customHeight="1" x14ac:dyDescent="0.2">
      <c r="A156" s="32"/>
      <c r="B156" s="33"/>
      <c r="C156" s="181" t="s">
        <v>182</v>
      </c>
      <c r="D156" s="181" t="s">
        <v>122</v>
      </c>
      <c r="E156" s="182" t="s">
        <v>183</v>
      </c>
      <c r="F156" s="183" t="s">
        <v>184</v>
      </c>
      <c r="G156" s="184" t="s">
        <v>163</v>
      </c>
      <c r="H156" s="185">
        <v>72</v>
      </c>
      <c r="I156" s="186"/>
      <c r="J156" s="187">
        <f>ROUND(I156*H156,2)</f>
        <v>0</v>
      </c>
      <c r="K156" s="188"/>
      <c r="L156" s="37"/>
      <c r="M156" s="189" t="s">
        <v>1</v>
      </c>
      <c r="N156" s="190" t="s">
        <v>42</v>
      </c>
      <c r="O156" s="69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3" t="s">
        <v>126</v>
      </c>
      <c r="AT156" s="193" t="s">
        <v>122</v>
      </c>
      <c r="AU156" s="193" t="s">
        <v>87</v>
      </c>
      <c r="AY156" s="15" t="s">
        <v>120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5" t="s">
        <v>85</v>
      </c>
      <c r="BK156" s="194">
        <f>ROUND(I156*H156,2)</f>
        <v>0</v>
      </c>
      <c r="BL156" s="15" t="s">
        <v>126</v>
      </c>
      <c r="BM156" s="193" t="s">
        <v>185</v>
      </c>
    </row>
    <row r="157" spans="1:65" s="13" customFormat="1" ht="11.25" x14ac:dyDescent="0.2">
      <c r="B157" s="195"/>
      <c r="C157" s="196"/>
      <c r="D157" s="197" t="s">
        <v>128</v>
      </c>
      <c r="E157" s="198" t="s">
        <v>1</v>
      </c>
      <c r="F157" s="199" t="s">
        <v>175</v>
      </c>
      <c r="G157" s="196"/>
      <c r="H157" s="200">
        <v>12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128</v>
      </c>
      <c r="AU157" s="206" t="s">
        <v>87</v>
      </c>
      <c r="AV157" s="13" t="s">
        <v>87</v>
      </c>
      <c r="AW157" s="13" t="s">
        <v>34</v>
      </c>
      <c r="AX157" s="13" t="s">
        <v>77</v>
      </c>
      <c r="AY157" s="206" t="s">
        <v>120</v>
      </c>
    </row>
    <row r="158" spans="1:65" s="13" customFormat="1" ht="11.25" x14ac:dyDescent="0.2">
      <c r="B158" s="195"/>
      <c r="C158" s="196"/>
      <c r="D158" s="197" t="s">
        <v>128</v>
      </c>
      <c r="E158" s="198" t="s">
        <v>1</v>
      </c>
      <c r="F158" s="199" t="s">
        <v>176</v>
      </c>
      <c r="G158" s="196"/>
      <c r="H158" s="200">
        <v>60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128</v>
      </c>
      <c r="AU158" s="206" t="s">
        <v>87</v>
      </c>
      <c r="AV158" s="13" t="s">
        <v>87</v>
      </c>
      <c r="AW158" s="13" t="s">
        <v>34</v>
      </c>
      <c r="AX158" s="13" t="s">
        <v>77</v>
      </c>
      <c r="AY158" s="206" t="s">
        <v>120</v>
      </c>
    </row>
    <row r="159" spans="1:65" s="2" customFormat="1" ht="24.2" customHeight="1" x14ac:dyDescent="0.2">
      <c r="A159" s="32"/>
      <c r="B159" s="33"/>
      <c r="C159" s="181" t="s">
        <v>186</v>
      </c>
      <c r="D159" s="181" t="s">
        <v>122</v>
      </c>
      <c r="E159" s="182" t="s">
        <v>187</v>
      </c>
      <c r="F159" s="183" t="s">
        <v>188</v>
      </c>
      <c r="G159" s="184" t="s">
        <v>125</v>
      </c>
      <c r="H159" s="185">
        <v>1260</v>
      </c>
      <c r="I159" s="186"/>
      <c r="J159" s="187">
        <f>ROUND(I159*H159,2)</f>
        <v>0</v>
      </c>
      <c r="K159" s="188"/>
      <c r="L159" s="37"/>
      <c r="M159" s="189" t="s">
        <v>1</v>
      </c>
      <c r="N159" s="190" t="s">
        <v>42</v>
      </c>
      <c r="O159" s="69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3" t="s">
        <v>126</v>
      </c>
      <c r="AT159" s="193" t="s">
        <v>122</v>
      </c>
      <c r="AU159" s="193" t="s">
        <v>87</v>
      </c>
      <c r="AY159" s="15" t="s">
        <v>120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5" t="s">
        <v>85</v>
      </c>
      <c r="BK159" s="194">
        <f>ROUND(I159*H159,2)</f>
        <v>0</v>
      </c>
      <c r="BL159" s="15" t="s">
        <v>126</v>
      </c>
      <c r="BM159" s="193" t="s">
        <v>189</v>
      </c>
    </row>
    <row r="160" spans="1:65" s="13" customFormat="1" ht="11.25" x14ac:dyDescent="0.2">
      <c r="B160" s="195"/>
      <c r="C160" s="196"/>
      <c r="D160" s="197" t="s">
        <v>128</v>
      </c>
      <c r="E160" s="198" t="s">
        <v>1</v>
      </c>
      <c r="F160" s="199" t="s">
        <v>146</v>
      </c>
      <c r="G160" s="196"/>
      <c r="H160" s="200">
        <v>630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128</v>
      </c>
      <c r="AU160" s="206" t="s">
        <v>87</v>
      </c>
      <c r="AV160" s="13" t="s">
        <v>87</v>
      </c>
      <c r="AW160" s="13" t="s">
        <v>34</v>
      </c>
      <c r="AX160" s="13" t="s">
        <v>77</v>
      </c>
      <c r="AY160" s="206" t="s">
        <v>120</v>
      </c>
    </row>
    <row r="161" spans="1:65" s="13" customFormat="1" ht="11.25" x14ac:dyDescent="0.2">
      <c r="B161" s="195"/>
      <c r="C161" s="196"/>
      <c r="D161" s="197" t="s">
        <v>128</v>
      </c>
      <c r="E161" s="198" t="s">
        <v>1</v>
      </c>
      <c r="F161" s="199" t="s">
        <v>146</v>
      </c>
      <c r="G161" s="196"/>
      <c r="H161" s="200">
        <v>630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128</v>
      </c>
      <c r="AU161" s="206" t="s">
        <v>87</v>
      </c>
      <c r="AV161" s="13" t="s">
        <v>87</v>
      </c>
      <c r="AW161" s="13" t="s">
        <v>34</v>
      </c>
      <c r="AX161" s="13" t="s">
        <v>77</v>
      </c>
      <c r="AY161" s="206" t="s">
        <v>120</v>
      </c>
    </row>
    <row r="162" spans="1:65" s="12" customFormat="1" ht="22.9" customHeight="1" x14ac:dyDescent="0.2">
      <c r="B162" s="165"/>
      <c r="C162" s="166"/>
      <c r="D162" s="167" t="s">
        <v>76</v>
      </c>
      <c r="E162" s="179" t="s">
        <v>190</v>
      </c>
      <c r="F162" s="179" t="s">
        <v>191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SUM(P163:P174)</f>
        <v>0</v>
      </c>
      <c r="Q162" s="173"/>
      <c r="R162" s="174">
        <f>SUM(R163:R174)</f>
        <v>0</v>
      </c>
      <c r="S162" s="173"/>
      <c r="T162" s="175">
        <f>SUM(T163:T174)</f>
        <v>0</v>
      </c>
      <c r="AR162" s="176" t="s">
        <v>85</v>
      </c>
      <c r="AT162" s="177" t="s">
        <v>76</v>
      </c>
      <c r="AU162" s="177" t="s">
        <v>85</v>
      </c>
      <c r="AY162" s="176" t="s">
        <v>120</v>
      </c>
      <c r="BK162" s="178">
        <f>SUM(BK163:BK174)</f>
        <v>0</v>
      </c>
    </row>
    <row r="163" spans="1:65" s="2" customFormat="1" ht="21.75" customHeight="1" x14ac:dyDescent="0.2">
      <c r="A163" s="32"/>
      <c r="B163" s="33"/>
      <c r="C163" s="181" t="s">
        <v>8</v>
      </c>
      <c r="D163" s="181" t="s">
        <v>122</v>
      </c>
      <c r="E163" s="182" t="s">
        <v>192</v>
      </c>
      <c r="F163" s="183" t="s">
        <v>193</v>
      </c>
      <c r="G163" s="184" t="s">
        <v>194</v>
      </c>
      <c r="H163" s="185">
        <v>144.9</v>
      </c>
      <c r="I163" s="186"/>
      <c r="J163" s="187">
        <f>ROUND(I163*H163,2)</f>
        <v>0</v>
      </c>
      <c r="K163" s="188"/>
      <c r="L163" s="37"/>
      <c r="M163" s="189" t="s">
        <v>1</v>
      </c>
      <c r="N163" s="190" t="s">
        <v>42</v>
      </c>
      <c r="O163" s="69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3" t="s">
        <v>126</v>
      </c>
      <c r="AT163" s="193" t="s">
        <v>122</v>
      </c>
      <c r="AU163" s="193" t="s">
        <v>87</v>
      </c>
      <c r="AY163" s="15" t="s">
        <v>120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5" t="s">
        <v>85</v>
      </c>
      <c r="BK163" s="194">
        <f>ROUND(I163*H163,2)</f>
        <v>0</v>
      </c>
      <c r="BL163" s="15" t="s">
        <v>126</v>
      </c>
      <c r="BM163" s="193" t="s">
        <v>195</v>
      </c>
    </row>
    <row r="164" spans="1:65" s="13" customFormat="1" ht="11.25" x14ac:dyDescent="0.2">
      <c r="B164" s="195"/>
      <c r="C164" s="196"/>
      <c r="D164" s="197" t="s">
        <v>128</v>
      </c>
      <c r="E164" s="198" t="s">
        <v>1</v>
      </c>
      <c r="F164" s="199" t="s">
        <v>196</v>
      </c>
      <c r="G164" s="196"/>
      <c r="H164" s="200">
        <v>144.9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128</v>
      </c>
      <c r="AU164" s="206" t="s">
        <v>87</v>
      </c>
      <c r="AV164" s="13" t="s">
        <v>87</v>
      </c>
      <c r="AW164" s="13" t="s">
        <v>34</v>
      </c>
      <c r="AX164" s="13" t="s">
        <v>85</v>
      </c>
      <c r="AY164" s="206" t="s">
        <v>120</v>
      </c>
    </row>
    <row r="165" spans="1:65" s="2" customFormat="1" ht="24.2" customHeight="1" x14ac:dyDescent="0.2">
      <c r="A165" s="32"/>
      <c r="B165" s="33"/>
      <c r="C165" s="181" t="s">
        <v>197</v>
      </c>
      <c r="D165" s="181" t="s">
        <v>122</v>
      </c>
      <c r="E165" s="182" t="s">
        <v>198</v>
      </c>
      <c r="F165" s="183" t="s">
        <v>199</v>
      </c>
      <c r="G165" s="184" t="s">
        <v>194</v>
      </c>
      <c r="H165" s="185">
        <v>2028.6</v>
      </c>
      <c r="I165" s="186"/>
      <c r="J165" s="187">
        <f>ROUND(I165*H165,2)</f>
        <v>0</v>
      </c>
      <c r="K165" s="188"/>
      <c r="L165" s="37"/>
      <c r="M165" s="189" t="s">
        <v>1</v>
      </c>
      <c r="N165" s="190" t="s">
        <v>42</v>
      </c>
      <c r="O165" s="69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3" t="s">
        <v>126</v>
      </c>
      <c r="AT165" s="193" t="s">
        <v>122</v>
      </c>
      <c r="AU165" s="193" t="s">
        <v>87</v>
      </c>
      <c r="AY165" s="15" t="s">
        <v>120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5" t="s">
        <v>85</v>
      </c>
      <c r="BK165" s="194">
        <f>ROUND(I165*H165,2)</f>
        <v>0</v>
      </c>
      <c r="BL165" s="15" t="s">
        <v>126</v>
      </c>
      <c r="BM165" s="193" t="s">
        <v>200</v>
      </c>
    </row>
    <row r="166" spans="1:65" s="13" customFormat="1" ht="22.5" x14ac:dyDescent="0.2">
      <c r="B166" s="195"/>
      <c r="C166" s="196"/>
      <c r="D166" s="197" t="s">
        <v>128</v>
      </c>
      <c r="E166" s="198" t="s">
        <v>1</v>
      </c>
      <c r="F166" s="199" t="s">
        <v>201</v>
      </c>
      <c r="G166" s="196"/>
      <c r="H166" s="200">
        <v>2028.6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128</v>
      </c>
      <c r="AU166" s="206" t="s">
        <v>87</v>
      </c>
      <c r="AV166" s="13" t="s">
        <v>87</v>
      </c>
      <c r="AW166" s="13" t="s">
        <v>34</v>
      </c>
      <c r="AX166" s="13" t="s">
        <v>85</v>
      </c>
      <c r="AY166" s="206" t="s">
        <v>120</v>
      </c>
    </row>
    <row r="167" spans="1:65" s="2" customFormat="1" ht="21.75" customHeight="1" x14ac:dyDescent="0.2">
      <c r="A167" s="32"/>
      <c r="B167" s="33"/>
      <c r="C167" s="181" t="s">
        <v>202</v>
      </c>
      <c r="D167" s="181" t="s">
        <v>122</v>
      </c>
      <c r="E167" s="182" t="s">
        <v>203</v>
      </c>
      <c r="F167" s="183" t="s">
        <v>204</v>
      </c>
      <c r="G167" s="184" t="s">
        <v>194</v>
      </c>
      <c r="H167" s="185">
        <v>26.64</v>
      </c>
      <c r="I167" s="186"/>
      <c r="J167" s="187">
        <f>ROUND(I167*H167,2)</f>
        <v>0</v>
      </c>
      <c r="K167" s="188"/>
      <c r="L167" s="37"/>
      <c r="M167" s="189" t="s">
        <v>1</v>
      </c>
      <c r="N167" s="190" t="s">
        <v>42</v>
      </c>
      <c r="O167" s="69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3" t="s">
        <v>126</v>
      </c>
      <c r="AT167" s="193" t="s">
        <v>122</v>
      </c>
      <c r="AU167" s="193" t="s">
        <v>87</v>
      </c>
      <c r="AY167" s="15" t="s">
        <v>120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5" t="s">
        <v>85</v>
      </c>
      <c r="BK167" s="194">
        <f>ROUND(I167*H167,2)</f>
        <v>0</v>
      </c>
      <c r="BL167" s="15" t="s">
        <v>126</v>
      </c>
      <c r="BM167" s="193" t="s">
        <v>205</v>
      </c>
    </row>
    <row r="168" spans="1:65" s="13" customFormat="1" ht="11.25" x14ac:dyDescent="0.2">
      <c r="B168" s="195"/>
      <c r="C168" s="196"/>
      <c r="D168" s="197" t="s">
        <v>128</v>
      </c>
      <c r="E168" s="198" t="s">
        <v>1</v>
      </c>
      <c r="F168" s="199" t="s">
        <v>206</v>
      </c>
      <c r="G168" s="196"/>
      <c r="H168" s="200">
        <v>10.44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128</v>
      </c>
      <c r="AU168" s="206" t="s">
        <v>87</v>
      </c>
      <c r="AV168" s="13" t="s">
        <v>87</v>
      </c>
      <c r="AW168" s="13" t="s">
        <v>34</v>
      </c>
      <c r="AX168" s="13" t="s">
        <v>77</v>
      </c>
      <c r="AY168" s="206" t="s">
        <v>120</v>
      </c>
    </row>
    <row r="169" spans="1:65" s="13" customFormat="1" ht="11.25" x14ac:dyDescent="0.2">
      <c r="B169" s="195"/>
      <c r="C169" s="196"/>
      <c r="D169" s="197" t="s">
        <v>128</v>
      </c>
      <c r="E169" s="198" t="s">
        <v>1</v>
      </c>
      <c r="F169" s="199" t="s">
        <v>207</v>
      </c>
      <c r="G169" s="196"/>
      <c r="H169" s="200">
        <v>16.2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128</v>
      </c>
      <c r="AU169" s="206" t="s">
        <v>87</v>
      </c>
      <c r="AV169" s="13" t="s">
        <v>87</v>
      </c>
      <c r="AW169" s="13" t="s">
        <v>34</v>
      </c>
      <c r="AX169" s="13" t="s">
        <v>77</v>
      </c>
      <c r="AY169" s="206" t="s">
        <v>120</v>
      </c>
    </row>
    <row r="170" spans="1:65" s="2" customFormat="1" ht="24.2" customHeight="1" x14ac:dyDescent="0.2">
      <c r="A170" s="32"/>
      <c r="B170" s="33"/>
      <c r="C170" s="181" t="s">
        <v>208</v>
      </c>
      <c r="D170" s="181" t="s">
        <v>122</v>
      </c>
      <c r="E170" s="182" t="s">
        <v>209</v>
      </c>
      <c r="F170" s="183" t="s">
        <v>210</v>
      </c>
      <c r="G170" s="184" t="s">
        <v>194</v>
      </c>
      <c r="H170" s="185">
        <v>372.96</v>
      </c>
      <c r="I170" s="186"/>
      <c r="J170" s="187">
        <f>ROUND(I170*H170,2)</f>
        <v>0</v>
      </c>
      <c r="K170" s="188"/>
      <c r="L170" s="37"/>
      <c r="M170" s="189" t="s">
        <v>1</v>
      </c>
      <c r="N170" s="190" t="s">
        <v>42</v>
      </c>
      <c r="O170" s="69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3" t="s">
        <v>126</v>
      </c>
      <c r="AT170" s="193" t="s">
        <v>122</v>
      </c>
      <c r="AU170" s="193" t="s">
        <v>87</v>
      </c>
      <c r="AY170" s="15" t="s">
        <v>120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5" t="s">
        <v>85</v>
      </c>
      <c r="BK170" s="194">
        <f>ROUND(I170*H170,2)</f>
        <v>0</v>
      </c>
      <c r="BL170" s="15" t="s">
        <v>126</v>
      </c>
      <c r="BM170" s="193" t="s">
        <v>211</v>
      </c>
    </row>
    <row r="171" spans="1:65" s="13" customFormat="1" ht="11.25" x14ac:dyDescent="0.2">
      <c r="B171" s="195"/>
      <c r="C171" s="196"/>
      <c r="D171" s="197" t="s">
        <v>128</v>
      </c>
      <c r="E171" s="198" t="s">
        <v>1</v>
      </c>
      <c r="F171" s="199" t="s">
        <v>212</v>
      </c>
      <c r="G171" s="196"/>
      <c r="H171" s="200">
        <v>146.16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128</v>
      </c>
      <c r="AU171" s="206" t="s">
        <v>87</v>
      </c>
      <c r="AV171" s="13" t="s">
        <v>87</v>
      </c>
      <c r="AW171" s="13" t="s">
        <v>34</v>
      </c>
      <c r="AX171" s="13" t="s">
        <v>77</v>
      </c>
      <c r="AY171" s="206" t="s">
        <v>120</v>
      </c>
    </row>
    <row r="172" spans="1:65" s="13" customFormat="1" ht="11.25" x14ac:dyDescent="0.2">
      <c r="B172" s="195"/>
      <c r="C172" s="196"/>
      <c r="D172" s="197" t="s">
        <v>128</v>
      </c>
      <c r="E172" s="198" t="s">
        <v>1</v>
      </c>
      <c r="F172" s="199" t="s">
        <v>213</v>
      </c>
      <c r="G172" s="196"/>
      <c r="H172" s="200">
        <v>226.8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128</v>
      </c>
      <c r="AU172" s="206" t="s">
        <v>87</v>
      </c>
      <c r="AV172" s="13" t="s">
        <v>87</v>
      </c>
      <c r="AW172" s="13" t="s">
        <v>34</v>
      </c>
      <c r="AX172" s="13" t="s">
        <v>77</v>
      </c>
      <c r="AY172" s="206" t="s">
        <v>120</v>
      </c>
    </row>
    <row r="173" spans="1:65" s="2" customFormat="1" ht="44.25" customHeight="1" x14ac:dyDescent="0.2">
      <c r="A173" s="32"/>
      <c r="B173" s="33"/>
      <c r="C173" s="181" t="s">
        <v>214</v>
      </c>
      <c r="D173" s="181" t="s">
        <v>122</v>
      </c>
      <c r="E173" s="182" t="s">
        <v>215</v>
      </c>
      <c r="F173" s="183" t="s">
        <v>216</v>
      </c>
      <c r="G173" s="184" t="s">
        <v>194</v>
      </c>
      <c r="H173" s="185">
        <v>16.2</v>
      </c>
      <c r="I173" s="186"/>
      <c r="J173" s="187">
        <f>ROUND(I173*H173,2)</f>
        <v>0</v>
      </c>
      <c r="K173" s="188"/>
      <c r="L173" s="37"/>
      <c r="M173" s="189" t="s">
        <v>1</v>
      </c>
      <c r="N173" s="190" t="s">
        <v>42</v>
      </c>
      <c r="O173" s="69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3" t="s">
        <v>126</v>
      </c>
      <c r="AT173" s="193" t="s">
        <v>122</v>
      </c>
      <c r="AU173" s="193" t="s">
        <v>87</v>
      </c>
      <c r="AY173" s="15" t="s">
        <v>120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5" t="s">
        <v>85</v>
      </c>
      <c r="BK173" s="194">
        <f>ROUND(I173*H173,2)</f>
        <v>0</v>
      </c>
      <c r="BL173" s="15" t="s">
        <v>126</v>
      </c>
      <c r="BM173" s="193" t="s">
        <v>217</v>
      </c>
    </row>
    <row r="174" spans="1:65" s="13" customFormat="1" ht="11.25" x14ac:dyDescent="0.2">
      <c r="B174" s="195"/>
      <c r="C174" s="196"/>
      <c r="D174" s="197" t="s">
        <v>128</v>
      </c>
      <c r="E174" s="198" t="s">
        <v>1</v>
      </c>
      <c r="F174" s="199" t="s">
        <v>207</v>
      </c>
      <c r="G174" s="196"/>
      <c r="H174" s="200">
        <v>16.2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128</v>
      </c>
      <c r="AU174" s="206" t="s">
        <v>87</v>
      </c>
      <c r="AV174" s="13" t="s">
        <v>87</v>
      </c>
      <c r="AW174" s="13" t="s">
        <v>34</v>
      </c>
      <c r="AX174" s="13" t="s">
        <v>85</v>
      </c>
      <c r="AY174" s="206" t="s">
        <v>120</v>
      </c>
    </row>
    <row r="175" spans="1:65" s="12" customFormat="1" ht="22.9" customHeight="1" x14ac:dyDescent="0.2">
      <c r="B175" s="165"/>
      <c r="C175" s="166"/>
      <c r="D175" s="167" t="s">
        <v>76</v>
      </c>
      <c r="E175" s="179" t="s">
        <v>218</v>
      </c>
      <c r="F175" s="179" t="s">
        <v>219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P176</f>
        <v>0</v>
      </c>
      <c r="Q175" s="173"/>
      <c r="R175" s="174">
        <f>R176</f>
        <v>0</v>
      </c>
      <c r="S175" s="173"/>
      <c r="T175" s="175">
        <f>T176</f>
        <v>0</v>
      </c>
      <c r="AR175" s="176" t="s">
        <v>85</v>
      </c>
      <c r="AT175" s="177" t="s">
        <v>76</v>
      </c>
      <c r="AU175" s="177" t="s">
        <v>85</v>
      </c>
      <c r="AY175" s="176" t="s">
        <v>120</v>
      </c>
      <c r="BK175" s="178">
        <f>BK176</f>
        <v>0</v>
      </c>
    </row>
    <row r="176" spans="1:65" s="2" customFormat="1" ht="33" customHeight="1" x14ac:dyDescent="0.2">
      <c r="A176" s="32"/>
      <c r="B176" s="33"/>
      <c r="C176" s="181" t="s">
        <v>220</v>
      </c>
      <c r="D176" s="181" t="s">
        <v>122</v>
      </c>
      <c r="E176" s="182" t="s">
        <v>221</v>
      </c>
      <c r="F176" s="183" t="s">
        <v>222</v>
      </c>
      <c r="G176" s="184" t="s">
        <v>194</v>
      </c>
      <c r="H176" s="185">
        <v>187.607</v>
      </c>
      <c r="I176" s="186"/>
      <c r="J176" s="187">
        <f>ROUND(I176*H176,2)</f>
        <v>0</v>
      </c>
      <c r="K176" s="188"/>
      <c r="L176" s="37"/>
      <c r="M176" s="189" t="s">
        <v>1</v>
      </c>
      <c r="N176" s="190" t="s">
        <v>42</v>
      </c>
      <c r="O176" s="69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3" t="s">
        <v>126</v>
      </c>
      <c r="AT176" s="193" t="s">
        <v>122</v>
      </c>
      <c r="AU176" s="193" t="s">
        <v>87</v>
      </c>
      <c r="AY176" s="15" t="s">
        <v>120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5" t="s">
        <v>85</v>
      </c>
      <c r="BK176" s="194">
        <f>ROUND(I176*H176,2)</f>
        <v>0</v>
      </c>
      <c r="BL176" s="15" t="s">
        <v>126</v>
      </c>
      <c r="BM176" s="193" t="s">
        <v>223</v>
      </c>
    </row>
    <row r="177" spans="1:65" s="12" customFormat="1" ht="25.9" customHeight="1" x14ac:dyDescent="0.2">
      <c r="B177" s="165"/>
      <c r="C177" s="166"/>
      <c r="D177" s="167" t="s">
        <v>76</v>
      </c>
      <c r="E177" s="168" t="s">
        <v>224</v>
      </c>
      <c r="F177" s="168" t="s">
        <v>225</v>
      </c>
      <c r="G177" s="166"/>
      <c r="H177" s="166"/>
      <c r="I177" s="169"/>
      <c r="J177" s="170">
        <f>BK177</f>
        <v>0</v>
      </c>
      <c r="K177" s="166"/>
      <c r="L177" s="171"/>
      <c r="M177" s="172"/>
      <c r="N177" s="173"/>
      <c r="O177" s="173"/>
      <c r="P177" s="174">
        <f>P178+P180</f>
        <v>0</v>
      </c>
      <c r="Q177" s="173"/>
      <c r="R177" s="174">
        <f>R178+R180</f>
        <v>0</v>
      </c>
      <c r="S177" s="173"/>
      <c r="T177" s="175">
        <f>T178+T180</f>
        <v>0</v>
      </c>
      <c r="AR177" s="176" t="s">
        <v>138</v>
      </c>
      <c r="AT177" s="177" t="s">
        <v>76</v>
      </c>
      <c r="AU177" s="177" t="s">
        <v>77</v>
      </c>
      <c r="AY177" s="176" t="s">
        <v>120</v>
      </c>
      <c r="BK177" s="178">
        <f>BK178+BK180</f>
        <v>0</v>
      </c>
    </row>
    <row r="178" spans="1:65" s="12" customFormat="1" ht="22.9" customHeight="1" x14ac:dyDescent="0.2">
      <c r="B178" s="165"/>
      <c r="C178" s="166"/>
      <c r="D178" s="167" t="s">
        <v>76</v>
      </c>
      <c r="E178" s="179" t="s">
        <v>226</v>
      </c>
      <c r="F178" s="179" t="s">
        <v>227</v>
      </c>
      <c r="G178" s="166"/>
      <c r="H178" s="166"/>
      <c r="I178" s="169"/>
      <c r="J178" s="180">
        <f>BK178</f>
        <v>0</v>
      </c>
      <c r="K178" s="166"/>
      <c r="L178" s="171"/>
      <c r="M178" s="172"/>
      <c r="N178" s="173"/>
      <c r="O178" s="173"/>
      <c r="P178" s="174">
        <f>P179</f>
        <v>0</v>
      </c>
      <c r="Q178" s="173"/>
      <c r="R178" s="174">
        <f>R179</f>
        <v>0</v>
      </c>
      <c r="S178" s="173"/>
      <c r="T178" s="175">
        <f>T179</f>
        <v>0</v>
      </c>
      <c r="AR178" s="176" t="s">
        <v>138</v>
      </c>
      <c r="AT178" s="177" t="s">
        <v>76</v>
      </c>
      <c r="AU178" s="177" t="s">
        <v>85</v>
      </c>
      <c r="AY178" s="176" t="s">
        <v>120</v>
      </c>
      <c r="BK178" s="178">
        <f>BK179</f>
        <v>0</v>
      </c>
    </row>
    <row r="179" spans="1:65" s="2" customFormat="1" ht="16.5" customHeight="1" x14ac:dyDescent="0.2">
      <c r="A179" s="32"/>
      <c r="B179" s="33"/>
      <c r="C179" s="181" t="s">
        <v>7</v>
      </c>
      <c r="D179" s="181" t="s">
        <v>122</v>
      </c>
      <c r="E179" s="182" t="s">
        <v>228</v>
      </c>
      <c r="F179" s="183" t="s">
        <v>229</v>
      </c>
      <c r="G179" s="184" t="s">
        <v>230</v>
      </c>
      <c r="H179" s="185">
        <v>2</v>
      </c>
      <c r="I179" s="186"/>
      <c r="J179" s="187">
        <f>ROUND(I179*H179,2)</f>
        <v>0</v>
      </c>
      <c r="K179" s="188"/>
      <c r="L179" s="37"/>
      <c r="M179" s="189" t="s">
        <v>1</v>
      </c>
      <c r="N179" s="190" t="s">
        <v>42</v>
      </c>
      <c r="O179" s="69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3" t="s">
        <v>231</v>
      </c>
      <c r="AT179" s="193" t="s">
        <v>122</v>
      </c>
      <c r="AU179" s="193" t="s">
        <v>87</v>
      </c>
      <c r="AY179" s="15" t="s">
        <v>120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5" t="s">
        <v>85</v>
      </c>
      <c r="BK179" s="194">
        <f>ROUND(I179*H179,2)</f>
        <v>0</v>
      </c>
      <c r="BL179" s="15" t="s">
        <v>231</v>
      </c>
      <c r="BM179" s="193" t="s">
        <v>232</v>
      </c>
    </row>
    <row r="180" spans="1:65" s="12" customFormat="1" ht="22.9" customHeight="1" x14ac:dyDescent="0.2">
      <c r="B180" s="165"/>
      <c r="C180" s="166"/>
      <c r="D180" s="167" t="s">
        <v>76</v>
      </c>
      <c r="E180" s="179" t="s">
        <v>233</v>
      </c>
      <c r="F180" s="179" t="s">
        <v>234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SUM(P181:P182)</f>
        <v>0</v>
      </c>
      <c r="Q180" s="173"/>
      <c r="R180" s="174">
        <f>SUM(R181:R182)</f>
        <v>0</v>
      </c>
      <c r="S180" s="173"/>
      <c r="T180" s="175">
        <f>SUM(T181:T182)</f>
        <v>0</v>
      </c>
      <c r="AR180" s="176" t="s">
        <v>138</v>
      </c>
      <c r="AT180" s="177" t="s">
        <v>76</v>
      </c>
      <c r="AU180" s="177" t="s">
        <v>85</v>
      </c>
      <c r="AY180" s="176" t="s">
        <v>120</v>
      </c>
      <c r="BK180" s="178">
        <f>SUM(BK181:BK182)</f>
        <v>0</v>
      </c>
    </row>
    <row r="181" spans="1:65" s="2" customFormat="1" ht="21.75" customHeight="1" x14ac:dyDescent="0.2">
      <c r="A181" s="32"/>
      <c r="B181" s="33"/>
      <c r="C181" s="181" t="s">
        <v>235</v>
      </c>
      <c r="D181" s="181" t="s">
        <v>122</v>
      </c>
      <c r="E181" s="182" t="s">
        <v>236</v>
      </c>
      <c r="F181" s="183" t="s">
        <v>237</v>
      </c>
      <c r="G181" s="184" t="s">
        <v>230</v>
      </c>
      <c r="H181" s="185">
        <v>1</v>
      </c>
      <c r="I181" s="186"/>
      <c r="J181" s="187">
        <f>ROUND(I181*H181,2)</f>
        <v>0</v>
      </c>
      <c r="K181" s="188"/>
      <c r="L181" s="37"/>
      <c r="M181" s="189" t="s">
        <v>1</v>
      </c>
      <c r="N181" s="190" t="s">
        <v>42</v>
      </c>
      <c r="O181" s="69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3" t="s">
        <v>231</v>
      </c>
      <c r="AT181" s="193" t="s">
        <v>122</v>
      </c>
      <c r="AU181" s="193" t="s">
        <v>87</v>
      </c>
      <c r="AY181" s="15" t="s">
        <v>120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5" t="s">
        <v>85</v>
      </c>
      <c r="BK181" s="194">
        <f>ROUND(I181*H181,2)</f>
        <v>0</v>
      </c>
      <c r="BL181" s="15" t="s">
        <v>231</v>
      </c>
      <c r="BM181" s="193" t="s">
        <v>238</v>
      </c>
    </row>
    <row r="182" spans="1:65" s="2" customFormat="1" ht="24.2" customHeight="1" x14ac:dyDescent="0.2">
      <c r="A182" s="32"/>
      <c r="B182" s="33"/>
      <c r="C182" s="181" t="s">
        <v>239</v>
      </c>
      <c r="D182" s="181" t="s">
        <v>122</v>
      </c>
      <c r="E182" s="182" t="s">
        <v>240</v>
      </c>
      <c r="F182" s="183" t="s">
        <v>241</v>
      </c>
      <c r="G182" s="184" t="s">
        <v>230</v>
      </c>
      <c r="H182" s="185">
        <v>1</v>
      </c>
      <c r="I182" s="186"/>
      <c r="J182" s="187">
        <f>ROUND(I182*H182,2)</f>
        <v>0</v>
      </c>
      <c r="K182" s="188"/>
      <c r="L182" s="37"/>
      <c r="M182" s="218" t="s">
        <v>1</v>
      </c>
      <c r="N182" s="219" t="s">
        <v>42</v>
      </c>
      <c r="O182" s="220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3" t="s">
        <v>231</v>
      </c>
      <c r="AT182" s="193" t="s">
        <v>122</v>
      </c>
      <c r="AU182" s="193" t="s">
        <v>87</v>
      </c>
      <c r="AY182" s="15" t="s">
        <v>120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5" t="s">
        <v>85</v>
      </c>
      <c r="BK182" s="194">
        <f>ROUND(I182*H182,2)</f>
        <v>0</v>
      </c>
      <c r="BL182" s="15" t="s">
        <v>231</v>
      </c>
      <c r="BM182" s="193" t="s">
        <v>242</v>
      </c>
    </row>
    <row r="183" spans="1:65" s="2" customFormat="1" ht="6.95" customHeight="1" x14ac:dyDescent="0.2">
      <c r="A183" s="32"/>
      <c r="B183" s="52"/>
      <c r="C183" s="53"/>
      <c r="D183" s="53"/>
      <c r="E183" s="53"/>
      <c r="F183" s="53"/>
      <c r="G183" s="53"/>
      <c r="H183" s="53"/>
      <c r="I183" s="53"/>
      <c r="J183" s="53"/>
      <c r="K183" s="53"/>
      <c r="L183" s="37"/>
      <c r="M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</sheetData>
  <sheetProtection algorithmName="SHA-512" hashValue="zyD96e/1ggOtwXZbbGmr5fJR0s05GFK4c+rlG9I3nsHmJn29XUswanfpBOI24JJB1ycTHjc5NC6GAnc9mEri4w==" saltValue="MRiHNuEwAjmKhYepXE0glhth44Q0EozQ6ibRkpp5nCAS2wOH88qMjANVkVv0vly1w27KS2a44pF4bnQMBtDc/g==" spinCount="100000" sheet="1" objects="1" scenarios="1" formatColumns="0" formatRows="0" autoFilter="0"/>
  <autoFilter ref="C124:K18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Komunikace</vt:lpstr>
      <vt:lpstr>'Rekapitulace stavby'!Názvy_tisku</vt:lpstr>
      <vt:lpstr>'SO 101 - Komunikace'!Názvy_tisku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BENEŠ, Jan (SHTYN)</dc:creator>
  <cp:lastModifiedBy>Kvardová Ludmila</cp:lastModifiedBy>
  <dcterms:created xsi:type="dcterms:W3CDTF">2023-05-17T09:52:32Z</dcterms:created>
  <dcterms:modified xsi:type="dcterms:W3CDTF">2023-06-01T06:20:48Z</dcterms:modified>
</cp:coreProperties>
</file>