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0 - VEDLEJŠÍ A OSTATNÍ N..." sheetId="2" r:id="rId2"/>
    <sheet name="01 - 1. ÚSEK" sheetId="3" r:id="rId3"/>
    <sheet name="02 - 2. ÚSEK" sheetId="4" r:id="rId4"/>
  </sheets>
  <definedNames>
    <definedName name="_xlnm.Print_Area" localSheetId="0">'Rekapitulace stavby'!$D$4:$AO$36,'Rekapitulace stavby'!$C$42:$AQ$58</definedName>
    <definedName name="_xlnm._FilterDatabase" localSheetId="1" hidden="1">'00 - VEDLEJŠÍ A OSTATNÍ N...'!$C$80:$K$107</definedName>
    <definedName name="_xlnm.Print_Area" localSheetId="1">'00 - VEDLEJŠÍ A OSTATNÍ N...'!$C$4:$J$39,'00 - VEDLEJŠÍ A OSTATNÍ N...'!$C$68:$K$107</definedName>
    <definedName name="_xlnm._FilterDatabase" localSheetId="2" hidden="1">'01 - 1. ÚSEK'!$C$85:$K$298</definedName>
    <definedName name="_xlnm.Print_Area" localSheetId="2">'01 - 1. ÚSEK'!$C$4:$J$39,'01 - 1. ÚSEK'!$C$73:$K$298</definedName>
    <definedName name="_xlnm._FilterDatabase" localSheetId="3" hidden="1">'02 - 2. ÚSEK'!$C$90:$K$614</definedName>
    <definedName name="_xlnm.Print_Area" localSheetId="3">'02 - 2. ÚSEK'!$C$4:$J$39,'02 - 2. ÚSEK'!$C$78:$K$614</definedName>
    <definedName name="_xlnm.Print_Titles" localSheetId="0">'Rekapitulace stavby'!$52:$52</definedName>
    <definedName name="_xlnm.Print_Titles" localSheetId="1">'00 - VEDLEJŠÍ A OSTATNÍ N...'!$80:$80</definedName>
    <definedName name="_xlnm.Print_Titles" localSheetId="2">'01 - 1. ÚSEK'!$85:$85</definedName>
    <definedName name="_xlnm.Print_Titles" localSheetId="3">'02 - 2. ÚSEK'!$90:$90</definedName>
  </definedNames>
  <calcPr fullCalcOnLoad="1"/>
</workbook>
</file>

<file path=xl/sharedStrings.xml><?xml version="1.0" encoding="utf-8"?>
<sst xmlns="http://schemas.openxmlformats.org/spreadsheetml/2006/main" count="7728" uniqueCount="905">
  <si>
    <t>Export Komplet</t>
  </si>
  <si>
    <t>VZ</t>
  </si>
  <si>
    <t>2.0</t>
  </si>
  <si>
    <t>ZAMOK</t>
  </si>
  <si>
    <t>False</t>
  </si>
  <si>
    <t>{f1a92b85-367d-4ac8-ab80-74e4914a1d5c}</t>
  </si>
  <si>
    <t>0,1</t>
  </si>
  <si>
    <t>21</t>
  </si>
  <si>
    <t>15</t>
  </si>
  <si>
    <t>REKAPITULACE STAVBY</t>
  </si>
  <si>
    <t>v ---  níže se nacházejí doplnkové a pomocné údaje k sestavám  --- v</t>
  </si>
  <si>
    <t>Návod na vyplnění</t>
  </si>
  <si>
    <t>0,01</t>
  </si>
  <si>
    <t>Kód:</t>
  </si>
  <si>
    <t>04</t>
  </si>
  <si>
    <t>Měnit lze pouze buňky se žlutým podbarvením!
1) v Rekapitulaci stavby vyplňte údaje o Uchazeči (přenesou se do ostatních sestav i v jiných listech)
2) na vybraných listech vyplňte v sestavě Soupis prací ceny u položek</t>
  </si>
  <si>
    <t>Stavba:</t>
  </si>
  <si>
    <t>II/187 Plánice – Neurazy, oprava</t>
  </si>
  <si>
    <t>KSO:</t>
  </si>
  <si>
    <t/>
  </si>
  <si>
    <t>CC-CZ:</t>
  </si>
  <si>
    <t>Místo:</t>
  </si>
  <si>
    <t xml:space="preserve"> </t>
  </si>
  <si>
    <t>Datum:</t>
  </si>
  <si>
    <t>14. 4. 2023</t>
  </si>
  <si>
    <t>Zadavatel:</t>
  </si>
  <si>
    <t>IČ:</t>
  </si>
  <si>
    <t>Správa a údržba silnic Plzeňského kraje</t>
  </si>
  <si>
    <t>DIČ:</t>
  </si>
  <si>
    <t>Uchazeč:</t>
  </si>
  <si>
    <t>Vyplň údaj</t>
  </si>
  <si>
    <t>Projektant:</t>
  </si>
  <si>
    <t>SG Geotechnika</t>
  </si>
  <si>
    <t>True</t>
  </si>
  <si>
    <t>Zpracovatel:</t>
  </si>
  <si>
    <t>Roman Mitas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</si>
  <si>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</si>
  <si>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</si>
  <si>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</si>
  <si>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</si>
  <si>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</si>
  <si>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</si>
  <si>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</si>
  <si>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</si>
  <si>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</si>
  <si>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</si>
  <si>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</si>
  <si>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</si>
  <si>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</si>
  <si>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</si>
  <si>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</si>
  <si>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</si>
  <si>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</si>
  <si>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</si>
  <si>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</si>
  <si>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</si>
  <si>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</si>
  <si>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</si>
  <si>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</si>
  <si>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</si>
  <si>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</si>
  <si>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</si>
  <si>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</si>
  <si>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</si>
  <si>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</si>
  <si>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</si>
  <si>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</si>
  <si>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</si>
  <si>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</si>
  <si>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</si>
  <si>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</si>
  <si>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</si>
  <si>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</si>
  <si>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</si>
  <si>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</si>
  <si>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</si>
  <si>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</si>
  <si>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</si>
  <si>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</si>
  <si>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VON</t>
  </si>
  <si>
    <t>1</t>
  </si>
  <si>
    <t>{44919e0e-151f-4e3b-a125-e5ac35dc3dec}</t>
  </si>
  <si>
    <t>2</t>
  </si>
  <si>
    <t>01</t>
  </si>
  <si>
    <t>1. ÚSEK</t>
  </si>
  <si>
    <t>ING</t>
  </si>
  <si>
    <t>{b7b252c1-0b91-469b-a7e9-a4e6640166b2}</t>
  </si>
  <si>
    <t>02</t>
  </si>
  <si>
    <t>2. ÚSEK</t>
  </si>
  <si>
    <t>{57b4b89a-7b33-4960-b732-9831edda508d}</t>
  </si>
  <si>
    <t>KRYCÍ LIST SOUPISU PRACÍ</t>
  </si>
  <si>
    <t>Objekt:</t>
  </si>
  <si>
    <t>00 - VEDLEJŠÍ A OSTATNÍ NÁKLADY</t>
  </si>
  <si>
    <t>REKAPITULACE ČLENĚNÍ SOUPISU PRACÍ</t>
  </si>
  <si>
    <t>Kód dílu - Popis</t>
  </si>
  <si>
    <t>Cena celkem [CZK]</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</si>
  <si>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</si>
  <si>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</si>
  <si>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</si>
  <si>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</si>
  <si>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</si>
  <si>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</si>
  <si>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</si>
  <si>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</si>
  <si>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</si>
  <si>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</si>
  <si>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</si>
  <si>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</si>
  <si>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</si>
  <si>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</si>
  <si>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</si>
  <si>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</si>
  <si>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</si>
  <si>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</si>
  <si>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</si>
  <si>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</si>
  <si>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030001000</t>
  </si>
  <si>
    <t>Základní rozdělení průvodních činností a nákladů zařízení staveniště</t>
  </si>
  <si>
    <t>Kč</t>
  </si>
  <si>
    <t>CS ÚRS 2023 01</t>
  </si>
  <si>
    <t>1024</t>
  </si>
  <si>
    <t>1449566877</t>
  </si>
  <si>
    <t>Online PSC</t>
  </si>
  <si>
    <t>https://podminky.urs.cz/item/CS_URS_2023_01/030001000</t>
  </si>
  <si>
    <t>P</t>
  </si>
  <si>
    <t>Poznámka k položce:
Do ceny položky zhotovitel zahrne:
- náklady na objekty zařízení staveniště nutné k provozování po celou dobu výstavby;
Veškerá zeleň (stromy, keře, zatravněné plochy) přímo na staveništi a v okolí stavby, která není v kolizi s novou výstavbou, nesmí být narušena a je nutno ji chránit (např. dřevěným bedněním, sejmutím ornice apod.) v souladu s vyhláškou ČSN/DIN18920 Ochrana stromů, porostů a ploch pro vegetaci při stavebních činnostech. 
Při dokončení výstavby musí být staveniště a jeho okolí vráceno do stavu stejného nebo lepšího než byl ten, který existoval při předání staveniště zhotoviteli. 
Položka bude fakturována průběžně na základě dílčích faktur vztahujícím se ke konkrétním dílčím dodávkám zařízení staveniště.</t>
  </si>
  <si>
    <t>034503000</t>
  </si>
  <si>
    <t>Zařízení staveniště zabezpečení staveniště informační tabule</t>
  </si>
  <si>
    <t>kus</t>
  </si>
  <si>
    <t>782632683</t>
  </si>
  <si>
    <t>https://podminky.urs.cz/item/CS_URS_2023_01/034503000</t>
  </si>
  <si>
    <t>ON</t>
  </si>
  <si>
    <t>OSTATNÍ NÁKLADY</t>
  </si>
  <si>
    <t>3</t>
  </si>
  <si>
    <t>012103000</t>
  </si>
  <si>
    <t>Průzkumné, geodetické a projektové práce geodetické práce před výstavbou</t>
  </si>
  <si>
    <t>895490236</t>
  </si>
  <si>
    <t>https://podminky.urs.cz/item/CS_URS_2023_01/012103000</t>
  </si>
  <si>
    <t>Poznámka k položce:
vč. vytýčení stávajících podzemních vedení</t>
  </si>
  <si>
    <t>4</t>
  </si>
  <si>
    <t>012203000</t>
  </si>
  <si>
    <t>Průzkumné, geodetické a projektové práce geodetické práce při provádění stavby</t>
  </si>
  <si>
    <t>2135131458</t>
  </si>
  <si>
    <t>https://podminky.urs.cz/item/CS_URS_2023_01/012203000</t>
  </si>
  <si>
    <t>5</t>
  </si>
  <si>
    <t>012303000</t>
  </si>
  <si>
    <t>Průzkumné, geodetické a projektové práce geodetické práce po výstavbě</t>
  </si>
  <si>
    <t>1980162544</t>
  </si>
  <si>
    <t>https://podminky.urs.cz/item/CS_URS_2023_01/012303000</t>
  </si>
  <si>
    <t>Poznámka k položce:
Do ceny položky zhotovitel zahrne:
- náklady na provedení, zpracování a předložení geodetického zaměření skutečného provedení stavby v tištěné formě v požadovaném počtu a v digitální formě na datovém nosiči;
- náklady na provedení, zpracování a předložení geometrického plánu v požadovaném počtu v tištěné formě a v digitální formě na datovém nosiči;
Geodetické zaměření skutečného provedení musí obsahovat následující náležitosti: 
- technická zpráva 
- seznam souřadnic a výšek 
- seznam musí obsahovat číslo bodu, souřadnice X, Y, Z a 
poznámku se slovním popisem zařízení;
- seznam parcel; 
- zákres do snímku KN; 
Položka bude fakturována na základě dílčích faktur vztahujícím se ke konkrétním dílčím dodávkám geometrického zaměření skutečného provedení</t>
  </si>
  <si>
    <t>6</t>
  </si>
  <si>
    <t>013244000</t>
  </si>
  <si>
    <t>Dokumentace pro provádění stavby</t>
  </si>
  <si>
    <t>-1255428695</t>
  </si>
  <si>
    <t>https://podminky.urs.cz/item/CS_URS_2023_01/013244000</t>
  </si>
  <si>
    <t>Poznámka k položce:
po odbourání stávajících říms a odfrézování asf. vrstev bude provedena prohlídka mostu, dle zjištění skutečného stavu bude zhotovitelem stavby vypracována RDS s detailním návrhem opravy</t>
  </si>
  <si>
    <t>7</t>
  </si>
  <si>
    <t>013254000</t>
  </si>
  <si>
    <t>Průzkumné, geodetické a projektové práce projektové práce dokumentace stavby (výkresová a textová) skutečného provedení stavby</t>
  </si>
  <si>
    <t>-1535420165</t>
  </si>
  <si>
    <t>https://podminky.urs.cz/item/CS_URS_2023_01/013254000</t>
  </si>
  <si>
    <t>Poznámka k položce:
Do ceny položky  zhotovitel zahrne:
- náklady na zpracování a předložení dokumentace skutečného provedení stavby v požadovaném počtu a v v digitální formě na CD, popř. DVD ve formátech *.dwg a *.dgn, *.pdf a formátech MS Office.
Dokumentace skutečného provedení bude minimálně obsahovat kompletní výkresy skutečného provedení a kompletní seznam použitých materiálů. Dokumentace skutečného provedení bude zahrnovat kromě výše uvedeného 
tyto následující části: 
- projektovou dokumentaci se zakreslením všech změn odsouhlasených TDI / správcem stavby; 
Dokumentace skutečného provedení bude bude předána zadavateli před vydáním protokolu o převzetí stavebních prací. 
Položka bude fakturována na základě faktury vztahující se ke konkrétní dodávce dokumentace skutečného provedení.</t>
  </si>
  <si>
    <t>8</t>
  </si>
  <si>
    <t>043002000</t>
  </si>
  <si>
    <t>Hlavní tituly průvodních činností a nákladů inženýrská činnost zkoušky a ostatní měření</t>
  </si>
  <si>
    <t>914708914</t>
  </si>
  <si>
    <t>https://podminky.urs.cz/item/CS_URS_2023_01/043002000</t>
  </si>
  <si>
    <t>Poznámka k položce:
Do ceny položky zhotovitel zahrne:
- náklady na vlastní provedení zkoušek;
- náklady na jejich organizaci;
- náklady na energie, média a materiály nutné pro provedení zkoušek.
Položka bude fakturována průběžně na základě dílčích faktur vztahujícím se ke konkrétním dílčím komplexním zkouškám skupin strojů a zařízení.</t>
  </si>
  <si>
    <t>9</t>
  </si>
  <si>
    <t>900901016.1</t>
  </si>
  <si>
    <t>Dopravně inženýrské opatření vč. projednání - 1.úsek</t>
  </si>
  <si>
    <t>1440574055</t>
  </si>
  <si>
    <t>10</t>
  </si>
  <si>
    <t>900901016.2</t>
  </si>
  <si>
    <t>Dopravně inženýrské opatření vč. projednání - 2.úsek</t>
  </si>
  <si>
    <t>2051967878</t>
  </si>
  <si>
    <t>01 - 1. ÚSEK</t>
  </si>
  <si>
    <t>HSV - Práce a dodávky HSV</t>
  </si>
  <si>
    <t xml:space="preserve">    1 - Zemní práce</t>
  </si>
  <si>
    <t xml:space="preserve">    5 - Komunikace pozemní</t>
  </si>
  <si>
    <t xml:space="preserve">    8 - Trubní vedení</t>
  </si>
  <si>
    <t xml:space="preserve">    9 - Ostatní konstrukce a práce, bourání</t>
  </si>
  <si>
    <t xml:space="preserve">    99 - Přesun hmot</t>
  </si>
  <si>
    <t xml:space="preserve">    997 - Přesun sutě</t>
  </si>
  <si>
    <t>HSV</t>
  </si>
  <si>
    <t>Práce a dodávky HSV</t>
  </si>
  <si>
    <t>Zemní práce</t>
  </si>
  <si>
    <t>113154325</t>
  </si>
  <si>
    <t>Frézování živičného podkladu nebo krytu s naložením na dopravní prostředek plochy přes 1 000 do 10 000 m2 bez překážek v trase pruhu šířky do 1 m, tloušťky vrstvy 200 mm</t>
  </si>
  <si>
    <t>m2</t>
  </si>
  <si>
    <t>-103632916</t>
  </si>
  <si>
    <t>https://podminky.urs.cz/item/CS_URS_2023_01/113154325</t>
  </si>
  <si>
    <t>VV</t>
  </si>
  <si>
    <t>dodatečná sanace EXTRAVILÁN</t>
  </si>
  <si>
    <t>1500</t>
  </si>
  <si>
    <t>Součet</t>
  </si>
  <si>
    <t>113107224</t>
  </si>
  <si>
    <t>Odstranění podkladů nebo krytů strojně plochy jednotlivě přes 200 m2 s přemístěním hmot na skládku na vzdálenost do 20 m nebo s naložením na dopravní prostředek z kameniva hrubého drceného, o tl. vrstvy přes 300 do 400 mm</t>
  </si>
  <si>
    <t>1327993502</t>
  </si>
  <si>
    <t>https://podminky.urs.cz/item/CS_URS_2023_01/113107224</t>
  </si>
  <si>
    <t>113154324</t>
  </si>
  <si>
    <t>Frézování živičného podkladu nebo krytu s naložením na dopravní prostředek plochy přes 1 000 do 10 000 m2 bez překážek v trase pruhu šířky do 1 m, tloušťky vrstvy 100 mm</t>
  </si>
  <si>
    <t>-561045098</t>
  </si>
  <si>
    <t>https://podminky.urs.cz/item/CS_URS_2023_01/113154324</t>
  </si>
  <si>
    <t>INTRAVILÁN</t>
  </si>
  <si>
    <t>3900</t>
  </si>
  <si>
    <t>hospodářské vjezdy a napojení na komunikaci</t>
  </si>
  <si>
    <t>843</t>
  </si>
  <si>
    <t>113154113</t>
  </si>
  <si>
    <t>Frézování živičného podkladu nebo krytu s naložením na dopravní prostředek plochy do 500 m2 bez překážek v trase pruhu šířky do 0,5 m, tloušťky vrstvy 50 mm</t>
  </si>
  <si>
    <t>-556200119</t>
  </si>
  <si>
    <t>https://podminky.urs.cz/item/CS_URS_2023_01/113154113</t>
  </si>
  <si>
    <t>dodatečná sanace INTRAVILÁN</t>
  </si>
  <si>
    <t>380</t>
  </si>
  <si>
    <t>113107311</t>
  </si>
  <si>
    <t>Odstranění podkladů nebo krytů strojně plochy jednotlivě do 50 m2 s přemístěním hmot na skládku na vzdálenost do 3 m nebo s naložením na dopravní prostředek z kameniva těženého, o tl. vrstvy do 100 mm</t>
  </si>
  <si>
    <t>-148492123</t>
  </si>
  <si>
    <t>https://podminky.urs.cz/item/CS_URS_2023_01/113107311</t>
  </si>
  <si>
    <t>HOSPODÁŘSKÉ VJEZDY</t>
  </si>
  <si>
    <t>322</t>
  </si>
  <si>
    <t>131251104</t>
  </si>
  <si>
    <t>Hloubení nezapažených jam a zářezů strojně s urovnáním dna do předepsaného profilu a spádu v hornině třídy těžitelnosti I skupiny 3 přes 100 do 500 m3</t>
  </si>
  <si>
    <t>m3</t>
  </si>
  <si>
    <t>-616141021</t>
  </si>
  <si>
    <t>https://podminky.urs.cz/item/CS_URS_2023_01/131251104</t>
  </si>
  <si>
    <t>1500*0,1</t>
  </si>
  <si>
    <t>380*0,2</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</si>
  <si>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</si>
  <si>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</si>
  <si>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-2072186870</t>
  </si>
  <si>
    <t>https://podminky.urs.cz/item/CS_URS_2023_01/162751117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</si>
  <si>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</si>
  <si>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</si>
  <si>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890469902</t>
  </si>
  <si>
    <t>https://podminky.urs.cz/item/CS_URS_2023_01/162751119</t>
  </si>
  <si>
    <t>226*10</t>
  </si>
  <si>
    <t>171201231</t>
  </si>
  <si>
    <t>Poplatek za uložení stavebního odpadu na recyklační skládce (skládkovné) zeminy a kamení zatříděného do Katalogu odpadů pod kódem 17 05 04</t>
  </si>
  <si>
    <t>t</t>
  </si>
  <si>
    <t>911239237</t>
  </si>
  <si>
    <t>https://podminky.urs.cz/item/CS_URS_2023_01/171201231</t>
  </si>
  <si>
    <t>226*1,85</t>
  </si>
  <si>
    <t>174151101</t>
  </si>
  <si>
    <t>Zásyp sypaninou z jakékoliv horniny strojně s uložením výkopku ve vrstvách se zhutněním jam, šachet, rýh nebo kolem objektů v těchto vykopávkách</t>
  </si>
  <si>
    <t>2143913871</t>
  </si>
  <si>
    <t>https://podminky.urs.cz/item/CS_URS_2023_01/174151101</t>
  </si>
  <si>
    <t>1500*0,6</t>
  </si>
  <si>
    <t>380*0,6</t>
  </si>
  <si>
    <t>11</t>
  </si>
  <si>
    <t>M</t>
  </si>
  <si>
    <t>58380652</t>
  </si>
  <si>
    <t>kámen lomový neupravený tříděný frakce 0/250</t>
  </si>
  <si>
    <t>-1365787537</t>
  </si>
  <si>
    <t>1500*0,3*1,8</t>
  </si>
  <si>
    <t>380*0,3*1,8</t>
  </si>
  <si>
    <t>12</t>
  </si>
  <si>
    <t>58344171</t>
  </si>
  <si>
    <t>štěrkodrť frakce 0/32</t>
  </si>
  <si>
    <t>-2141507908</t>
  </si>
  <si>
    <t>13</t>
  </si>
  <si>
    <t>181951112</t>
  </si>
  <si>
    <t>Úprava pláně vyrovnáním výškových rozdílů strojně v hornině třídy těžitelnosti I, skupiny 1 až 3 se zhutněním</t>
  </si>
  <si>
    <t>-154949743</t>
  </si>
  <si>
    <t>https://podminky.urs.cz/item/CS_URS_2023_01/181951112</t>
  </si>
  <si>
    <t>175</t>
  </si>
  <si>
    <t>Komunikace pozemní</t>
  </si>
  <si>
    <t>14</t>
  </si>
  <si>
    <t>567521151</t>
  </si>
  <si>
    <t>Recyklace podkladní vrstvy za studena na místě rozpojení a reprofilace podkladu s hutněním plochy přes 10 000 m2, tloušťky přes 150 do 200 mm</t>
  </si>
  <si>
    <t>1401420071</t>
  </si>
  <si>
    <t>https://podminky.urs.cz/item/CS_URS_2023_01/567521151</t>
  </si>
  <si>
    <t>567522154</t>
  </si>
  <si>
    <t>Recyklace podkladní vrstvy za studena na místě promísení rozpojené směsi s kamenivem a pojivem (materiál ve specifikaci) s rozhrnutím, zhutněním a vlhčením plochy přes 10 000 m2, tloušťky po zhutnění přes 180 do 200 mm</t>
  </si>
  <si>
    <t>-1992045179</t>
  </si>
  <si>
    <t>https://podminky.urs.cz/item/CS_URS_2023_01/567522154</t>
  </si>
  <si>
    <t>16</t>
  </si>
  <si>
    <t>58981146</t>
  </si>
  <si>
    <t>recyklát asfaltový frakce 0/8</t>
  </si>
  <si>
    <t>128</t>
  </si>
  <si>
    <t>-775320484</t>
  </si>
  <si>
    <t>Poznámka k položce:
bude využito stávající vyfrézované živice, v ceně bude zohledněna manipulace na stavbě</t>
  </si>
  <si>
    <t>použití frézované živice</t>
  </si>
  <si>
    <t>690+1090,9+43,7</t>
  </si>
  <si>
    <t>17</t>
  </si>
  <si>
    <t>58522110</t>
  </si>
  <si>
    <t>cement portlandský směsný CEM II 42,5MPa</t>
  </si>
  <si>
    <t>179680729</t>
  </si>
  <si>
    <t>Doporučené množství pojiva v % objemové hmotnosti zhutněné vrstvy u cen 567 5.-2:</t>
  </si>
  <si>
    <t>a) kombinace cementu a asfaltové emulze:</t>
  </si>
  <si>
    <t xml:space="preserve">        - cement (obor 585 2)…………… 2,0-5,0 %, obvykle 4,0 %</t>
  </si>
  <si>
    <t>Orientační hmotnosti pojiva na 1 m3 zhutněné vrtsvy je uvedena v příloze č. 5, tabulce č. 2.</t>
  </si>
  <si>
    <t>17945*0,2*70,8/1000</t>
  </si>
  <si>
    <t>18</t>
  </si>
  <si>
    <t>111625400</t>
  </si>
  <si>
    <t>emulze asfaltová obalovací</t>
  </si>
  <si>
    <t>298968527</t>
  </si>
  <si>
    <t xml:space="preserve">        - asfaltová emulze (obor 111 6) … 2,5-4,0 %, obvykle 2,0 %</t>
  </si>
  <si>
    <t>17945*0,2*35,4/1000</t>
  </si>
  <si>
    <t>19</t>
  </si>
  <si>
    <t>573211108</t>
  </si>
  <si>
    <t>Postřik spojovací PS bez posypu kamenivem z asfaltu silničního, v množství 0,40 kg/m2</t>
  </si>
  <si>
    <t>170297728</t>
  </si>
  <si>
    <t>https://podminky.urs.cz/item/CS_URS_2023_01/573211108</t>
  </si>
  <si>
    <t>EXTRAVILÁN</t>
  </si>
  <si>
    <t>17945</t>
  </si>
  <si>
    <t>20</t>
  </si>
  <si>
    <t>565135121</t>
  </si>
  <si>
    <t>Asfaltový beton vrstva podkladní ACP 16 (obalované kamenivo střednězrnné - OKS) s rozprostřením a zhutněním v pruhu šířky přes 3 m, po zhutnění tl. 50 mm</t>
  </si>
  <si>
    <t>-1819024846</t>
  </si>
  <si>
    <t>https://podminky.urs.cz/item/CS_URS_2023_01/565135121</t>
  </si>
  <si>
    <t>565145121</t>
  </si>
  <si>
    <t>Asfaltový beton vrstva podkladní ACP 16 (obalované kamenivo střednězrnné - OKS) s rozprostřením a zhutněním v pruhu šířky přes 3 m, po zhutnění tl. 60 mm</t>
  </si>
  <si>
    <t>2070938645</t>
  </si>
  <si>
    <t>https://podminky.urs.cz/item/CS_URS_2023_01/565145121</t>
  </si>
  <si>
    <t>22</t>
  </si>
  <si>
    <t>573231107</t>
  </si>
  <si>
    <t>Postřik spojovací PS bez posypu kamenivem ze silniční emulze, v množství 0,40 kg/m2</t>
  </si>
  <si>
    <t>339871376</t>
  </si>
  <si>
    <t>https://podminky.urs.cz/item/CS_URS_2023_01/573231107</t>
  </si>
  <si>
    <t>15720</t>
  </si>
  <si>
    <t>3840</t>
  </si>
  <si>
    <t>23</t>
  </si>
  <si>
    <t>577134141</t>
  </si>
  <si>
    <t>Asfaltový beton vrstva obrusná ACO 11 (ABS) s rozprostřením a se zhutněním z modifikovaného asfaltu v pruhu šířky přes 3 m, po zhutnění tl. 40 mm</t>
  </si>
  <si>
    <t>-1911357852</t>
  </si>
  <si>
    <t>https://podminky.urs.cz/item/CS_URS_2023_01/577134141</t>
  </si>
  <si>
    <t>24</t>
  </si>
  <si>
    <t>577144141</t>
  </si>
  <si>
    <t>Asfaltový beton vrstva obrusná ACO 11 (ABS) s rozprostřením a se zhutněním z modifikovaného asfaltu v pruhu šířky přes 3 m, po zhutnění tl. 50 mm</t>
  </si>
  <si>
    <t>-1373491123</t>
  </si>
  <si>
    <t>https://podminky.urs.cz/item/CS_URS_2023_01/577144141</t>
  </si>
  <si>
    <t>3775</t>
  </si>
  <si>
    <t>25</t>
  </si>
  <si>
    <t>569851111</t>
  </si>
  <si>
    <t>Zpevnění krajnic nebo komunikací pro pěší s rozprostřením a zhutněním, po zhutnění štěrkodrtí tl. 150 mm</t>
  </si>
  <si>
    <t>965701968</t>
  </si>
  <si>
    <t>https://podminky.urs.cz/item/CS_URS_2023_01/569851111</t>
  </si>
  <si>
    <t>26</t>
  </si>
  <si>
    <t>564851011</t>
  </si>
  <si>
    <t>Podklad ze štěrkodrti ŠD s rozprostřením a zhutněním plochy jednotlivě do 100 m2, po zhutnění tl. 150 mm</t>
  </si>
  <si>
    <t>-1961573277</t>
  </si>
  <si>
    <t>https://podminky.urs.cz/item/CS_URS_2023_01/564851011</t>
  </si>
  <si>
    <t>hospodářské vjezdy</t>
  </si>
  <si>
    <t>Trubní vedení</t>
  </si>
  <si>
    <t>27</t>
  </si>
  <si>
    <t>899231111</t>
  </si>
  <si>
    <t>Výšková úprava uličního vstupu nebo vpusti do 200 mm zvýšením mříže</t>
  </si>
  <si>
    <t>CS ÚRS 2019 01</t>
  </si>
  <si>
    <t>789654564</t>
  </si>
  <si>
    <t>28</t>
  </si>
  <si>
    <t>899431111</t>
  </si>
  <si>
    <t>Výšková úprava uličního vstupu nebo vpusti do 200 mm zvýšením krycího hrnce, šoupěte nebo hydrantu bez úpravy armatur</t>
  </si>
  <si>
    <t>1003523560</t>
  </si>
  <si>
    <t>Ostatní konstrukce a práce, bourání</t>
  </si>
  <si>
    <t>29</t>
  </si>
  <si>
    <t>911121111</t>
  </si>
  <si>
    <t>Montáž zábradelního svodidla ocelového přichyceného vruty do betonového podkladu</t>
  </si>
  <si>
    <t>m</t>
  </si>
  <si>
    <t>-1476046414</t>
  </si>
  <si>
    <t>https://podminky.urs.cz/item/CS_URS_2023_01/911121111</t>
  </si>
  <si>
    <t>30</t>
  </si>
  <si>
    <t>55391537.1</t>
  </si>
  <si>
    <t>zábradelní svodidlo s výplní zádržnost H1</t>
  </si>
  <si>
    <t>2015840893</t>
  </si>
  <si>
    <t>31</t>
  </si>
  <si>
    <t>911331123</t>
  </si>
  <si>
    <t>Silniční svodidlo ocelové se zaberaněním sloupků jednostranné úroveň zádržnosti N2 vzdálenosti sloupků přes 2 do 4 m</t>
  </si>
  <si>
    <t>-945402337</t>
  </si>
  <si>
    <t>https://podminky.urs.cz/item/CS_URS_2023_01/911331123</t>
  </si>
  <si>
    <t>32</t>
  </si>
  <si>
    <t>911331412</t>
  </si>
  <si>
    <t>Silniční svodidlo s osazením sloupků zaberaněním ocelové náběh jednostranný, délky přes 4 do 12 m</t>
  </si>
  <si>
    <t>CS ÚRS 2022 01</t>
  </si>
  <si>
    <t>-619106515</t>
  </si>
  <si>
    <t>https://podminky.urs.cz/item/CS_URS_2022_01/911331412</t>
  </si>
  <si>
    <t>4*8</t>
  </si>
  <si>
    <t>33</t>
  </si>
  <si>
    <t>912221111</t>
  </si>
  <si>
    <t>Montáž směrového sloupku ocelového pružného ručním beraněním silničního</t>
  </si>
  <si>
    <t>922509721</t>
  </si>
  <si>
    <t>https://podminky.urs.cz/item/CS_URS_2023_01/912221111</t>
  </si>
  <si>
    <t>34</t>
  </si>
  <si>
    <t>40445165</t>
  </si>
  <si>
    <t>sloupek směrový silniční ocelový</t>
  </si>
  <si>
    <t>-1032523853</t>
  </si>
  <si>
    <t>35</t>
  </si>
  <si>
    <t>915211112</t>
  </si>
  <si>
    <t>Vodorovné dopravní značení stříkaným plastem dělící čára šířky 125 mm souvislá bílá retroreflexní</t>
  </si>
  <si>
    <t>1309116025</t>
  </si>
  <si>
    <t>https://podminky.urs.cz/item/CS_URS_2023_01/915211112</t>
  </si>
  <si>
    <t>36</t>
  </si>
  <si>
    <t>915221122</t>
  </si>
  <si>
    <t>Vodorovné dopravní značení stříkaným plastem vodící čára bílá šířky 250 mm přerušovaná retroreflexní</t>
  </si>
  <si>
    <t>-465325555</t>
  </si>
  <si>
    <t>https://podminky.urs.cz/item/CS_URS_2023_01/915221122</t>
  </si>
  <si>
    <t>37</t>
  </si>
  <si>
    <t>919112111</t>
  </si>
  <si>
    <t>Řezání dilatačních spár v živičném krytu příčných nebo podélných, šířky 4 mm, hloubky do 60 mm</t>
  </si>
  <si>
    <t>-724050497</t>
  </si>
  <si>
    <t>https://podminky.urs.cz/item/CS_URS_2023_01/919112111</t>
  </si>
  <si>
    <t>250+640</t>
  </si>
  <si>
    <t>38</t>
  </si>
  <si>
    <t>919121212</t>
  </si>
  <si>
    <t>Utěsnění dilatačních spár zálivkou za studena v cementobetonovém nebo živičném krytu včetně adhezního nátěru bez těsnicího profilu pod zálivkou, pro komůrky šířky 10 mm, hloubky 20 mm</t>
  </si>
  <si>
    <t>-914771943</t>
  </si>
  <si>
    <t>https://podminky.urs.cz/item/CS_URS_2023_01/919121212</t>
  </si>
  <si>
    <t>39</t>
  </si>
  <si>
    <t>938902151</t>
  </si>
  <si>
    <t>Čištění příkopů komunikací s odstraněním travnatého porostu nebo nánosu s naložením na dopravní prostředek nebo s přemístěním na hromady na vzdálenost do 20 m strojně příkopovou frézou při šířce dna do 400 mm</t>
  </si>
  <si>
    <t>-1435528309</t>
  </si>
  <si>
    <t>https://podminky.urs.cz/item/CS_URS_2023_01/938902151</t>
  </si>
  <si>
    <t>40</t>
  </si>
  <si>
    <t>938902421</t>
  </si>
  <si>
    <t>Čištění propustků s odstraněním travnatého porostu nebo nánosu, s naložením na dopravní prostředek nebo s přemístěním na hromady na vzdálenost do 20 m strojně tlakovou vodou tloušťky nánosu přes 25 do 50% průměru propustku do 500 mm</t>
  </si>
  <si>
    <t>-433298403</t>
  </si>
  <si>
    <t>https://podminky.urs.cz/item/CS_URS_2023_01/938902421</t>
  </si>
  <si>
    <t>hospod. vjezdy</t>
  </si>
  <si>
    <t>164</t>
  </si>
  <si>
    <t>P01</t>
  </si>
  <si>
    <t>41</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</si>
  <si>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</si>
  <si>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</si>
  <si>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-2057730916</t>
  </si>
  <si>
    <t>https://podminky.urs.cz/item/CS_URS_2023_01/938909611</t>
  </si>
  <si>
    <t>seříznutí krajnice</t>
  </si>
  <si>
    <t>3200</t>
  </si>
  <si>
    <t>42</t>
  </si>
  <si>
    <t>966075141</t>
  </si>
  <si>
    <t>Odstranění různých konstrukcí na mostech kovového zábradlí vcelku</t>
  </si>
  <si>
    <t>-525956138</t>
  </si>
  <si>
    <t>https://podminky.urs.cz/item/CS_URS_2023_01/966075141</t>
  </si>
  <si>
    <t>43</t>
  </si>
  <si>
    <t>900901012</t>
  </si>
  <si>
    <t>Očištění, vyspravení a sanace stávající římsy, opěry a křídla, zatmelení spár římsy</t>
  </si>
  <si>
    <t>512</t>
  </si>
  <si>
    <t>1914453882</t>
  </si>
  <si>
    <t>44</t>
  </si>
  <si>
    <t>900901014</t>
  </si>
  <si>
    <t>Oprava stávajících čel propustků - vysekání poškozeného spárování, nové spárování</t>
  </si>
  <si>
    <t>1823334952</t>
  </si>
  <si>
    <t>99</t>
  </si>
  <si>
    <t>Přesun hmot</t>
  </si>
  <si>
    <t>45</t>
  </si>
  <si>
    <t>998225111</t>
  </si>
  <si>
    <t>Přesun hmot pro komunikace s krytem z kameniva, monolitickým betonovým nebo živičným dopravní vzdálenost do 200 m jakékoliv délky objektu</t>
  </si>
  <si>
    <t>-1584281191</t>
  </si>
  <si>
    <t>https://podminky.urs.cz/item/CS_URS_2023_01/998225111</t>
  </si>
  <si>
    <t>997</t>
  </si>
  <si>
    <t>Přesun sutě</t>
  </si>
  <si>
    <t>46</t>
  </si>
  <si>
    <t>997221611</t>
  </si>
  <si>
    <t>Nakládání na dopravní prostředky pro vodorovnou dopravu suti</t>
  </si>
  <si>
    <t>-1889363662</t>
  </si>
  <si>
    <t>https://podminky.urs.cz/item/CS_URS_2023_01/997221611</t>
  </si>
  <si>
    <t>vyčištění propustků</t>
  </si>
  <si>
    <t>14,96</t>
  </si>
  <si>
    <t>47</t>
  </si>
  <si>
    <t>997221551</t>
  </si>
  <si>
    <t>Vodorovná doprava suti bez naložení, ale se složením a s hrubým urovnáním ze sypkých materiálů, na vzdálenost do 1 km</t>
  </si>
  <si>
    <t>1526498298</t>
  </si>
  <si>
    <t>https://podminky.urs.cz/item/CS_URS_2023_01/997221551</t>
  </si>
  <si>
    <t>štěrkové podkladní vrstvy</t>
  </si>
  <si>
    <t>870+57,96</t>
  </si>
  <si>
    <t>krajnice</t>
  </si>
  <si>
    <t>403,2</t>
  </si>
  <si>
    <t>48</t>
  </si>
  <si>
    <t>997221559</t>
  </si>
  <si>
    <t>Vodorovná doprava suti bez naložení, ale se složením a s hrubým urovnáním Příplatek k ceně za každý další i započatý 1 km přes 1 km</t>
  </si>
  <si>
    <t>66888464</t>
  </si>
  <si>
    <t>https://podminky.urs.cz/item/CS_URS_2023_01/997221559</t>
  </si>
  <si>
    <t>1346,12*19</t>
  </si>
  <si>
    <t>49</t>
  </si>
  <si>
    <t>997221873</t>
  </si>
  <si>
    <t>-1580183005</t>
  </si>
  <si>
    <t>https://podminky.urs.cz/item/CS_URS_2023_01/997221873</t>
  </si>
  <si>
    <t>02 - 2. ÚSEK</t>
  </si>
  <si>
    <t xml:space="preserve">    3 - Svislé a kompletní konstrukce</t>
  </si>
  <si>
    <t xml:space="preserve">    4 - Vodorovné konstrukce</t>
  </si>
  <si>
    <t xml:space="preserve">    6 - Úpravy povrchů, podlahy a osazování výplní</t>
  </si>
  <si>
    <t>PSV - Práce a dodávky PSV</t>
  </si>
  <si>
    <t xml:space="preserve">    711 - Izolace proti vodě, vlhkosti a plynům</t>
  </si>
  <si>
    <t>113154225</t>
  </si>
  <si>
    <t>Frézování živičného podkladu nebo krytu s naložením na dopravní prostředek plochy přes 500 do 1 000 m2 bez překážek v trase pruhu šířky do 1 m, tloušťky vrstvy 200 mm</t>
  </si>
  <si>
    <t>812672296</t>
  </si>
  <si>
    <t>https://podminky.urs.cz/item/CS_URS_2023_01/113154225</t>
  </si>
  <si>
    <t>950</t>
  </si>
  <si>
    <t>1797057827</t>
  </si>
  <si>
    <t>1897607415</t>
  </si>
  <si>
    <t>8075</t>
  </si>
  <si>
    <t>763</t>
  </si>
  <si>
    <t>113154223</t>
  </si>
  <si>
    <t>Frézování živičného podkladu nebo krytu s naložením na dopravní prostředek plochy přes 500 do 1 000 m2 bez překážek v trase pruhu šířky do 1 m, tloušťky vrstvy 50 mm</t>
  </si>
  <si>
    <t>-1626811010</t>
  </si>
  <si>
    <t>https://podminky.urs.cz/item/CS_URS_2023_01/113154223</t>
  </si>
  <si>
    <t>780</t>
  </si>
  <si>
    <t>-1329713932</t>
  </si>
  <si>
    <t>245</t>
  </si>
  <si>
    <t>122251101</t>
  </si>
  <si>
    <t>Odkopávky a prokopávky nezapažené strojně v hornině třídy těžitelnosti I skupiny 3 do 20 m3</t>
  </si>
  <si>
    <t>270492450</t>
  </si>
  <si>
    <t>https://podminky.urs.cz/item/CS_URS_2023_01/122251101</t>
  </si>
  <si>
    <t>zemní val</t>
  </si>
  <si>
    <t>254792244</t>
  </si>
  <si>
    <t>950*0,1</t>
  </si>
  <si>
    <t>780*0,2</t>
  </si>
  <si>
    <t>propustek</t>
  </si>
  <si>
    <t>P03</t>
  </si>
  <si>
    <t>10*0,35</t>
  </si>
  <si>
    <t>P04</t>
  </si>
  <si>
    <t>16*0,35</t>
  </si>
  <si>
    <t>P06</t>
  </si>
  <si>
    <t>12*0,35</t>
  </si>
  <si>
    <t>P07</t>
  </si>
  <si>
    <t>P08</t>
  </si>
  <si>
    <t>P09</t>
  </si>
  <si>
    <t>8*0,35</t>
  </si>
  <si>
    <t>P10</t>
  </si>
  <si>
    <t>P11</t>
  </si>
  <si>
    <t>20*0,35</t>
  </si>
  <si>
    <t>132251251</t>
  </si>
  <si>
    <t>Hloubení nezapažených rýh šířky přes 800 do 2 000 mm strojně s urovnáním dna do předepsaného profilu a spádu v hornině třídy těžitelnosti I skupiny 3 do 20 m3</t>
  </si>
  <si>
    <t>1476062284</t>
  </si>
  <si>
    <t>https://podminky.urs.cz/item/CS_URS_2023_01/132251251</t>
  </si>
  <si>
    <t>12*1,4*1,4</t>
  </si>
  <si>
    <t>P05</t>
  </si>
  <si>
    <t>1,5*2*0,9*0,9</t>
  </si>
  <si>
    <t>8*1*1</t>
  </si>
  <si>
    <t>8*1,1*1,1</t>
  </si>
  <si>
    <t>-1793546312</t>
  </si>
  <si>
    <t>16+285,3+43,63</t>
  </si>
  <si>
    <t>1635784158</t>
  </si>
  <si>
    <t>344,93*10</t>
  </si>
  <si>
    <t>171201221</t>
  </si>
  <si>
    <t>Poplatek za uložení stavebního odpadu na skládce (skládkovné) zeminy a kamení zatříděného do Katalogu odpadů pod kódem 17 05 04</t>
  </si>
  <si>
    <t>1073451963</t>
  </si>
  <si>
    <t>https://podminky.urs.cz/item/CS_URS_2023_01/171201221</t>
  </si>
  <si>
    <t>344,93*1,85</t>
  </si>
  <si>
    <t>-969408496</t>
  </si>
  <si>
    <t>950*0,6</t>
  </si>
  <si>
    <t>780*0,6</t>
  </si>
  <si>
    <t>12*1,4*0,3</t>
  </si>
  <si>
    <t>1,5*2*0,9*0,3</t>
  </si>
  <si>
    <t>8*1*0,3</t>
  </si>
  <si>
    <t>8*1,1*0,3</t>
  </si>
  <si>
    <t>536372123</t>
  </si>
  <si>
    <t>950*0,3*1,8</t>
  </si>
  <si>
    <t>780*0,3*1,8</t>
  </si>
  <si>
    <t>12*1,4*0,3*1,8</t>
  </si>
  <si>
    <t>1,5*2*0,3*1,8</t>
  </si>
  <si>
    <t>8*1*0,3*1,8</t>
  </si>
  <si>
    <t>8*1,1*0,3*1,8</t>
  </si>
  <si>
    <t>-1606357905</t>
  </si>
  <si>
    <t>1397424954</t>
  </si>
  <si>
    <t>12*1,4</t>
  </si>
  <si>
    <t>1,5*2*0,9</t>
  </si>
  <si>
    <t>8*1</t>
  </si>
  <si>
    <t>1,5*2</t>
  </si>
  <si>
    <t>8*1,1</t>
  </si>
  <si>
    <t>182151111</t>
  </si>
  <si>
    <t>Svahování trvalých svahů do projektovaných profilů strojně s potřebným přemístěním výkopku při svahování v zářezech v hornině třídy těžitelnosti I, skupiny 1 až 3</t>
  </si>
  <si>
    <t>-187361029</t>
  </si>
  <si>
    <t>https://podminky.urs.cz/item/CS_URS_2023_01/182151111</t>
  </si>
  <si>
    <t>80</t>
  </si>
  <si>
    <t>Svislé a kompletní konstrukce</t>
  </si>
  <si>
    <t>300901010</t>
  </si>
  <si>
    <t>Dozdění vyvalené boční zdi z lomového kamene</t>
  </si>
  <si>
    <t>-1349050501</t>
  </si>
  <si>
    <t>317171126</t>
  </si>
  <si>
    <t>Kotvení monolitického betonu římsy do mostovky kotvou do vývrtu</t>
  </si>
  <si>
    <t>898151396</t>
  </si>
  <si>
    <t>https://podminky.urs.cz/item/CS_URS_2023_01/317171126</t>
  </si>
  <si>
    <t>á 0,5m</t>
  </si>
  <si>
    <t>31/0,5</t>
  </si>
  <si>
    <t>54879990</t>
  </si>
  <si>
    <t>kotva římsy M24 do vývrtu, NRk = 120 KN</t>
  </si>
  <si>
    <t>1663686589</t>
  </si>
  <si>
    <t>317321118</t>
  </si>
  <si>
    <t>Římsy ze železového betonu C 30/37</t>
  </si>
  <si>
    <t>-1239810146</t>
  </si>
  <si>
    <t>https://podminky.urs.cz/item/CS_URS_2023_01/317321118</t>
  </si>
  <si>
    <t>31*0,3*0,8</t>
  </si>
  <si>
    <t>317321191</t>
  </si>
  <si>
    <t>Římsy ze železového betonu Příplatek k cenám za betonáž malého rozsahu do 25 m3</t>
  </si>
  <si>
    <t>-1087727371</t>
  </si>
  <si>
    <t>https://podminky.urs.cz/item/CS_URS_2023_01/317321191</t>
  </si>
  <si>
    <t>317353121</t>
  </si>
  <si>
    <t>Bednění mostní římsy zřízení všech tvarů</t>
  </si>
  <si>
    <t>774088417</t>
  </si>
  <si>
    <t>https://podminky.urs.cz/item/CS_URS_2023_01/317353121</t>
  </si>
  <si>
    <t>31*(0,3*2+0,2)</t>
  </si>
  <si>
    <t>0,3*0,8*4</t>
  </si>
  <si>
    <t>dilatace</t>
  </si>
  <si>
    <t>0,3*0,8*6</t>
  </si>
  <si>
    <t>317353221</t>
  </si>
  <si>
    <t>Bednění mostní římsy odstranění všech tvarů</t>
  </si>
  <si>
    <t>-519343202</t>
  </si>
  <si>
    <t>https://podminky.urs.cz/item/CS_URS_2023_01/317353221</t>
  </si>
  <si>
    <t>317361116</t>
  </si>
  <si>
    <t>Výztuž mostních železobetonových říms z betonářské oceli 10 505 (R) nebo BSt 500</t>
  </si>
  <si>
    <t>430403099</t>
  </si>
  <si>
    <t>https://podminky.urs.cz/item/CS_URS_2023_01/317361116</t>
  </si>
  <si>
    <t>7,44*150/1000</t>
  </si>
  <si>
    <t>953312122</t>
  </si>
  <si>
    <t>Vložky svislé do dilatačních spár z polystyrenových desek extrudovaných včetně dodání a osazení, v jakémkoliv zdivu přes 10 do 20 mm</t>
  </si>
  <si>
    <t>-716180704</t>
  </si>
  <si>
    <t>https://podminky.urs.cz/item/CS_URS_2023_01/953312122</t>
  </si>
  <si>
    <t>931994103</t>
  </si>
  <si>
    <t>Těsnění spáry betonové konstrukce pásy, profily, tmely těsnicím pásem ukončujícím, spáry dilatační</t>
  </si>
  <si>
    <t>-195403170</t>
  </si>
  <si>
    <t>https://podminky.urs.cz/item/CS_URS_2023_01/931994103</t>
  </si>
  <si>
    <t>(0,3+0,8+0,3)*6</t>
  </si>
  <si>
    <t>Vodorovné konstrukce</t>
  </si>
  <si>
    <t>457311118</t>
  </si>
  <si>
    <t>Vyrovnávací nebo spádový beton včetně úpravy povrchu C 30/37</t>
  </si>
  <si>
    <t>-331233992</t>
  </si>
  <si>
    <t>https://podminky.urs.cz/item/CS_URS_2023_01/457311118</t>
  </si>
  <si>
    <t>ochraná vrstva mostní konstrukce</t>
  </si>
  <si>
    <t>85*0,1</t>
  </si>
  <si>
    <t>631351101</t>
  </si>
  <si>
    <t>Bednění v podlahách rýh a hran zřízení</t>
  </si>
  <si>
    <t>-2037947500</t>
  </si>
  <si>
    <t>https://podminky.urs.cz/item/CS_URS_2023_01/631351101</t>
  </si>
  <si>
    <t>631351102</t>
  </si>
  <si>
    <t>Bednění v podlahách rýh a hran odstranění</t>
  </si>
  <si>
    <t>-432311071</t>
  </si>
  <si>
    <t>https://podminky.urs.cz/item/CS_URS_2023_01/631351102</t>
  </si>
  <si>
    <t>451317111</t>
  </si>
  <si>
    <t>Podklad pod dlažbu z betonu prostého pro prostředí s mrazovými cykly tř. C 25/30 tl. do 100 mm</t>
  </si>
  <si>
    <t>1693570258</t>
  </si>
  <si>
    <t>https://podminky.urs.cz/item/CS_URS_2023_01/451317111</t>
  </si>
  <si>
    <t>465513227</t>
  </si>
  <si>
    <t>Dlažba z lomového kamene lomařsky upraveného na cementovou maltu, s vyspárováním cementovou maltou, tl. kamene 250 mm</t>
  </si>
  <si>
    <t>1391916636</t>
  </si>
  <si>
    <t>https://podminky.urs.cz/item/CS_URS_2023_01/465513227</t>
  </si>
  <si>
    <t>451573111</t>
  </si>
  <si>
    <t>Lože pod potrubí, stoky a drobné objekty v otevřeném výkopu z písku a štěrkopísku do 63 mm</t>
  </si>
  <si>
    <t>-55846085</t>
  </si>
  <si>
    <t>https://podminky.urs.cz/item/CS_URS_2023_01/451573111</t>
  </si>
  <si>
    <t>12*1,4*0,1</t>
  </si>
  <si>
    <t>1,5*2*0,9*0,1</t>
  </si>
  <si>
    <t>8*1*0,1</t>
  </si>
  <si>
    <t>1,5*2*0,1</t>
  </si>
  <si>
    <t>8*1,1*0,1</t>
  </si>
  <si>
    <t>452311151</t>
  </si>
  <si>
    <t>Podkladní a zajišťovací konstrukce z betonu prostého v otevřeném výkopu bez zvýšených nároků na prostředí desky pod potrubí, stoky a drobné objekty z betonu tř. C 20/25</t>
  </si>
  <si>
    <t>-1590134235</t>
  </si>
  <si>
    <t>https://podminky.urs.cz/item/CS_URS_2023_01/452311151</t>
  </si>
  <si>
    <t>1,5*2*0,15</t>
  </si>
  <si>
    <t>-472464178</t>
  </si>
  <si>
    <t>-1614875389</t>
  </si>
  <si>
    <t>-615046315</t>
  </si>
  <si>
    <t>437+2032,74+89,7</t>
  </si>
  <si>
    <t>1268586103</t>
  </si>
  <si>
    <t>11113*0,2*70,8/1000</t>
  </si>
  <si>
    <t>1103146851</t>
  </si>
  <si>
    <t>11113*0,2*35,4/1000</t>
  </si>
  <si>
    <t>-1528162946</t>
  </si>
  <si>
    <t>11113</t>
  </si>
  <si>
    <t>1064262636</t>
  </si>
  <si>
    <t>-1795943083</t>
  </si>
  <si>
    <t>-2098532632</t>
  </si>
  <si>
    <t>9583</t>
  </si>
  <si>
    <t>7940</t>
  </si>
  <si>
    <t>1615187610</t>
  </si>
  <si>
    <t>-871919023</t>
  </si>
  <si>
    <t>7805</t>
  </si>
  <si>
    <t>291943830</t>
  </si>
  <si>
    <t>427171558</t>
  </si>
  <si>
    <t>Úpravy povrchů, podlahy a osazování výplní</t>
  </si>
  <si>
    <t>620901010</t>
  </si>
  <si>
    <t>REPROFILACE PODHLEDŮ, SVISLÝCH PLOCH SANAČNÍ MALTOU JEDNOVRST TL 10MM</t>
  </si>
  <si>
    <t>934452137</t>
  </si>
  <si>
    <t>620901012</t>
  </si>
  <si>
    <t>REPROFILACE PODHLEDŮ, SVISLÝCH PLOCH SANAČNÍ MALTOU JEDNOVRST TL 20MM</t>
  </si>
  <si>
    <t>-737200710</t>
  </si>
  <si>
    <t>628633112</t>
  </si>
  <si>
    <t>Spárování zdiva pilířů, opěr a křídel mostů z lomového kamene aktivovanou maltou, hloubky do 40 mm délka spáry na 1 m2 upravované plochy přes 6 do 12 m</t>
  </si>
  <si>
    <t>-1779773748</t>
  </si>
  <si>
    <t>https://podminky.urs.cz/item/CS_URS_2023_01/628633112</t>
  </si>
  <si>
    <t>50</t>
  </si>
  <si>
    <t>895931111.1</t>
  </si>
  <si>
    <t>Vpusti kanalizační horské z betonu prostého tř. C 30/37 velikosti 1400/1800 mm, mříž 1300/900 C250</t>
  </si>
  <si>
    <t>-809301965</t>
  </si>
  <si>
    <t>51</t>
  </si>
  <si>
    <t>-1181594609</t>
  </si>
  <si>
    <t>52</t>
  </si>
  <si>
    <t>911111111</t>
  </si>
  <si>
    <t>Montáž zábradlí ocelového zabetonovaného</t>
  </si>
  <si>
    <t>1614487473</t>
  </si>
  <si>
    <t>https://podminky.urs.cz/item/CS_URS_2023_01/911111111</t>
  </si>
  <si>
    <t>53</t>
  </si>
  <si>
    <t>553900010</t>
  </si>
  <si>
    <t>zábradlí v. 1100mm trubkové tvořené ocelovými trubkami Ø 44,5x3 mm, 38x3 mm a 25x2,5 mm, nátěr antikorozní</t>
  </si>
  <si>
    <t>1689646983</t>
  </si>
  <si>
    <t>54</t>
  </si>
  <si>
    <t>Montáž zábradlí ocelového přichyceného vruty do betonového podkladu</t>
  </si>
  <si>
    <t>1516049200</t>
  </si>
  <si>
    <t>55</t>
  </si>
  <si>
    <t>553900012</t>
  </si>
  <si>
    <t>mostní silniční zábradlí se svislou výplní, sloupky á 2m, pozink</t>
  </si>
  <si>
    <t>-1774120703</t>
  </si>
  <si>
    <t>56</t>
  </si>
  <si>
    <t>-621443714</t>
  </si>
  <si>
    <t>57</t>
  </si>
  <si>
    <t>-171308166</t>
  </si>
  <si>
    <t>58</t>
  </si>
  <si>
    <t>-923869620</t>
  </si>
  <si>
    <t>59</t>
  </si>
  <si>
    <t>-2009283871</t>
  </si>
  <si>
    <t>60</t>
  </si>
  <si>
    <t>-929894852</t>
  </si>
  <si>
    <t>270+1352</t>
  </si>
  <si>
    <t>61</t>
  </si>
  <si>
    <t>-1719673203</t>
  </si>
  <si>
    <t>62</t>
  </si>
  <si>
    <t>-1502701801</t>
  </si>
  <si>
    <t>63</t>
  </si>
  <si>
    <t>-1968678976</t>
  </si>
  <si>
    <t>87</t>
  </si>
  <si>
    <t>7,5</t>
  </si>
  <si>
    <t>64</t>
  </si>
  <si>
    <t>-2056133734</t>
  </si>
  <si>
    <t>2710</t>
  </si>
  <si>
    <t>65</t>
  </si>
  <si>
    <t>963051111</t>
  </si>
  <si>
    <t>Bourání mostních konstrukcí nosných konstrukcí ze železového betonu</t>
  </si>
  <si>
    <t>1233086128</t>
  </si>
  <si>
    <t>https://podminky.urs.cz/item/CS_URS_2023_01/963051111</t>
  </si>
  <si>
    <t>římsy</t>
  </si>
  <si>
    <t>34,2*0,3*0,8</t>
  </si>
  <si>
    <t>66</t>
  </si>
  <si>
    <t>965042141</t>
  </si>
  <si>
    <t>Bourání mazanin betonových nebo z litého asfaltu tl. do 100 mm, plochy přes 4 m2</t>
  </si>
  <si>
    <t>-230736880</t>
  </si>
  <si>
    <t>https://podminky.urs.cz/item/CS_URS_2023_01/965042141</t>
  </si>
  <si>
    <t>67</t>
  </si>
  <si>
    <t>582086133</t>
  </si>
  <si>
    <t>68</t>
  </si>
  <si>
    <t>962051111</t>
  </si>
  <si>
    <t>Bourání mostních konstrukcí zdiva a pilířů ze železového betonu</t>
  </si>
  <si>
    <t>-1657167005</t>
  </si>
  <si>
    <t>https://podminky.urs.cz/item/CS_URS_2023_01/962051111</t>
  </si>
  <si>
    <t>PILÍŘKY ZÁBRADLÍ</t>
  </si>
  <si>
    <t>0,2*0,2*1,1*21</t>
  </si>
  <si>
    <t>69</t>
  </si>
  <si>
    <t>966008112</t>
  </si>
  <si>
    <t>Bourání trubního propustku s odklizením a uložením vybouraného materiálu na skládku na vzdálenost do 3 m nebo s naložením na dopravní prostředek z trub betonových nebo železobetonových DN přes 300 do 500 mm</t>
  </si>
  <si>
    <t>-1922521798</t>
  </si>
  <si>
    <t>https://podminky.urs.cz/item/CS_URS_2023_01/966008112</t>
  </si>
  <si>
    <t>p10</t>
  </si>
  <si>
    <t>70</t>
  </si>
  <si>
    <t>966008113</t>
  </si>
  <si>
    <t>Bourání trubního propustku s odklizením a uložením vybouraného materiálu na skládku na vzdálenost do 3 m nebo s naložením na dopravní prostředek z trub betonových nebo železobetonových DN přes 500 do 800 mm</t>
  </si>
  <si>
    <t>2020092035</t>
  </si>
  <si>
    <t>https://podminky.urs.cz/item/CS_URS_2023_01/966008113</t>
  </si>
  <si>
    <t>71</t>
  </si>
  <si>
    <t>966008311</t>
  </si>
  <si>
    <t>Bourání trubního propustku s odklizením a uložením vybouraného materiálu na skládku na vzdálenost do 3 m nebo s naložením na dopravní prostředek čela z betonu železového</t>
  </si>
  <si>
    <t>-1661175836</t>
  </si>
  <si>
    <t>https://podminky.urs.cz/item/CS_URS_2023_01/966008311</t>
  </si>
  <si>
    <t>čela propustku</t>
  </si>
  <si>
    <t>72</t>
  </si>
  <si>
    <t>919521120</t>
  </si>
  <si>
    <t>Zřízení silničního propustku z trub betonových nebo železobetonových DN 400 mm</t>
  </si>
  <si>
    <t>-943003437</t>
  </si>
  <si>
    <t>https://podminky.urs.cz/item/CS_URS_2023_01/919521120</t>
  </si>
  <si>
    <t>73</t>
  </si>
  <si>
    <t>PFB.1020101</t>
  </si>
  <si>
    <t>Trouba hrdlová železobetonová TZH-Q 40/250</t>
  </si>
  <si>
    <t>296210715</t>
  </si>
  <si>
    <t>74</t>
  </si>
  <si>
    <t>919521130</t>
  </si>
  <si>
    <t>Zřízení silničního propustku z trub betonových nebo železobetonových DN 500 mm</t>
  </si>
  <si>
    <t>2062827721</t>
  </si>
  <si>
    <t>https://podminky.urs.cz/item/CS_URS_2023_01/919521130</t>
  </si>
  <si>
    <t>75</t>
  </si>
  <si>
    <t>PFB.1020201</t>
  </si>
  <si>
    <t>Trouba hrdlová železobetonová TZH-Q 50/250</t>
  </si>
  <si>
    <t>1913845124</t>
  </si>
  <si>
    <t>76</t>
  </si>
  <si>
    <t>919521140</t>
  </si>
  <si>
    <t>Zřízení silničního propustku z trub betonových nebo železobetonových DN 600 mm</t>
  </si>
  <si>
    <t>1533959285</t>
  </si>
  <si>
    <t>https://podminky.urs.cz/item/CS_URS_2023_01/919521140</t>
  </si>
  <si>
    <t>77</t>
  </si>
  <si>
    <t>PFB.1020301</t>
  </si>
  <si>
    <t>Trouba hrdlová železobetonová TZH-Q 60/250</t>
  </si>
  <si>
    <t>1729209866</t>
  </si>
  <si>
    <t>78</t>
  </si>
  <si>
    <t>919521160</t>
  </si>
  <si>
    <t>Zřízení silničního propustku z trub betonových nebo železobetonových DN 800 mm</t>
  </si>
  <si>
    <t>-1228063380</t>
  </si>
  <si>
    <t>https://podminky.urs.cz/item/CS_URS_2023_01/919521160</t>
  </si>
  <si>
    <t>79</t>
  </si>
  <si>
    <t>PFB.1021403</t>
  </si>
  <si>
    <t>Trouba hrdlová železobetonová TZH-Q 80/200 PR</t>
  </si>
  <si>
    <t>-165350154</t>
  </si>
  <si>
    <t>919535556</t>
  </si>
  <si>
    <t>Obetonování trubního propustku betonem prostým se zvýšenými nároky na prostředí tř. C 25/30</t>
  </si>
  <si>
    <t>-2114875609</t>
  </si>
  <si>
    <t>https://podminky.urs.cz/item/CS_URS_2023_01/919535556</t>
  </si>
  <si>
    <t>12*(1,4*1,4-pi*0,55*0,55)</t>
  </si>
  <si>
    <t>1,5*2*(0,9*0,9-PI*0,35*0,35)</t>
  </si>
  <si>
    <t>8*(1*1-PI*0,4*0,4)</t>
  </si>
  <si>
    <t>8*(1,1*1,1-PI*0,45*0,45)</t>
  </si>
  <si>
    <t>81</t>
  </si>
  <si>
    <t>977213213</t>
  </si>
  <si>
    <t>Řezání trub betonových, železobetonových nebo kameninových kruhových šikmý řez DN 400</t>
  </si>
  <si>
    <t>-1020844003</t>
  </si>
  <si>
    <t>https://podminky.urs.cz/item/CS_URS_2023_01/977213213</t>
  </si>
  <si>
    <t>82</t>
  </si>
  <si>
    <t>977213214</t>
  </si>
  <si>
    <t>Řezání trub betonových, železobetonových nebo kameninových kruhových šikmý řez DN 500</t>
  </si>
  <si>
    <t>1675868322</t>
  </si>
  <si>
    <t>https://podminky.urs.cz/item/CS_URS_2023_01/977213214</t>
  </si>
  <si>
    <t>83</t>
  </si>
  <si>
    <t>977213215</t>
  </si>
  <si>
    <t>Řezání trub betonových, železobetonových nebo kameninových kruhových šikmý řez DN 600</t>
  </si>
  <si>
    <t>-845874136</t>
  </si>
  <si>
    <t>https://podminky.urs.cz/item/CS_URS_2023_01/977213215</t>
  </si>
  <si>
    <t>84</t>
  </si>
  <si>
    <t>977213216</t>
  </si>
  <si>
    <t>Řezání trub betonových, železobetonových nebo kameninových kruhových šikmý řez DN 800</t>
  </si>
  <si>
    <t>1584938213</t>
  </si>
  <si>
    <t>https://podminky.urs.cz/item/CS_URS_2023_01/977213216</t>
  </si>
  <si>
    <t>85</t>
  </si>
  <si>
    <t>Nátoková šachta propustku P09 - očištění, oprava a doplnění novým poklopem a šikmou nátokovou mříží</t>
  </si>
  <si>
    <t>-2053542238</t>
  </si>
  <si>
    <t>86</t>
  </si>
  <si>
    <t>436228098</t>
  </si>
  <si>
    <t>-1129585993</t>
  </si>
  <si>
    <t>12,3</t>
  </si>
  <si>
    <t>88</t>
  </si>
  <si>
    <t>-1109562880</t>
  </si>
  <si>
    <t>551+44,1</t>
  </si>
  <si>
    <t>341,5</t>
  </si>
  <si>
    <t>89</t>
  </si>
  <si>
    <t>1423628413</t>
  </si>
  <si>
    <t>948,9*19</t>
  </si>
  <si>
    <t>90</t>
  </si>
  <si>
    <t>-103987685</t>
  </si>
  <si>
    <t>91</t>
  </si>
  <si>
    <t>997221612</t>
  </si>
  <si>
    <t>Nakládání na dopravní prostředky pro vodorovnou dopravu vybouraných hmot</t>
  </si>
  <si>
    <t>1831915385</t>
  </si>
  <si>
    <t>https://podminky.urs.cz/item/CS_URS_2023_01/997221612</t>
  </si>
  <si>
    <t>92</t>
  </si>
  <si>
    <t>997221561</t>
  </si>
  <si>
    <t>Vodorovná doprava suti bez naložení, ale se složením a s hrubým urovnáním z kusových materiálů, na vzdálenost do 1 km</t>
  </si>
  <si>
    <t>923455198</t>
  </si>
  <si>
    <t>https://podminky.urs.cz/item/CS_URS_2023_01/997221561</t>
  </si>
  <si>
    <t>19,7+18,7+0,6+2,2+7,8+16,4+9,6</t>
  </si>
  <si>
    <t>0,3</t>
  </si>
  <si>
    <t>93</t>
  </si>
  <si>
    <t>997221569</t>
  </si>
  <si>
    <t>1051771157</t>
  </si>
  <si>
    <t>https://podminky.urs.cz/item/CS_URS_2023_01/997221569</t>
  </si>
  <si>
    <t>75,3*19</t>
  </si>
  <si>
    <t>94</t>
  </si>
  <si>
    <t>997221862</t>
  </si>
  <si>
    <t>Poplatek za uložení stavebního odpadu na recyklační skládce (skládkovné) z armovaného betonu zatříděného do Katalogu odpadů pod kódem 17 01 01</t>
  </si>
  <si>
    <t>69057632</t>
  </si>
  <si>
    <t>https://podminky.urs.cz/item/CS_URS_2023_01/997221862</t>
  </si>
  <si>
    <t>95</t>
  </si>
  <si>
    <t>997221645</t>
  </si>
  <si>
    <t>Poplatek za uložení stavebního odpadu na skládce (skládkovné) asfaltového bez obsahu dehtu zatříděného do Katalogu odpadů pod kódem 17 03 02</t>
  </si>
  <si>
    <t>220761924</t>
  </si>
  <si>
    <t>https://podminky.urs.cz/item/CS_URS_2023_01/997221645</t>
  </si>
  <si>
    <t>PSV</t>
  </si>
  <si>
    <t>Práce a dodávky PSV</t>
  </si>
  <si>
    <t>711</t>
  </si>
  <si>
    <t>Izolace proti vodě, vlhkosti a plynům</t>
  </si>
  <si>
    <t>96</t>
  </si>
  <si>
    <t>711131811</t>
  </si>
  <si>
    <t>Odstranění izolace proti zemní vlhkosti na ploše vodorovné V</t>
  </si>
  <si>
    <t>-194792937</t>
  </si>
  <si>
    <t>https://podminky.urs.cz/item/CS_URS_2023_01/711131811</t>
  </si>
  <si>
    <t>97</t>
  </si>
  <si>
    <t>711111001</t>
  </si>
  <si>
    <t>Provedení izolace proti zemní vlhkosti natěradly a tmely za studena na ploše vodorovné V nátěrem penetračním</t>
  </si>
  <si>
    <t>-1528072524</t>
  </si>
  <si>
    <t>https://podminky.urs.cz/item/CS_URS_2023_01/711111001</t>
  </si>
  <si>
    <t>98</t>
  </si>
  <si>
    <t>11163150</t>
  </si>
  <si>
    <t>lak penetrační asfaltový</t>
  </si>
  <si>
    <t>1313840877</t>
  </si>
  <si>
    <t>85*0,4/1000</t>
  </si>
  <si>
    <t>711141559</t>
  </si>
  <si>
    <t>Provedení izolace proti zemní vlhkosti pásy přitavením NAIP na ploše vodorovné V</t>
  </si>
  <si>
    <t>-737381565</t>
  </si>
  <si>
    <t>https://podminky.urs.cz/item/CS_URS_2023_01/711141559</t>
  </si>
  <si>
    <t>100</t>
  </si>
  <si>
    <t>62832134</t>
  </si>
  <si>
    <t>pás asfaltový natavitelný oxidovaný tl 4,0mm typu V60 S40 s vložkou ze skleněné rohože, s jemnozrnným minerálním posypem</t>
  </si>
  <si>
    <t>116687017</t>
  </si>
  <si>
    <t>85*1,15</t>
  </si>
  <si>
    <t>101</t>
  </si>
  <si>
    <t>62836110</t>
  </si>
  <si>
    <t>pás asfaltový natavitelný oxidovaný tl 4,0mm s vložkou z hliníkové fólie / hliníkové fólie s textilií, se spalitelnou PE folií nebo jemnozrnným minerálním posypem</t>
  </si>
  <si>
    <t>666751284</t>
  </si>
  <si>
    <t>102</t>
  </si>
  <si>
    <t>998711101</t>
  </si>
  <si>
    <t>Přesun hmot pro izolace proti vodě, vlhkosti a plynům stanovený z hmotnosti přesunovaného materiálu vodorovná dopravní vzdálenost do 50 m v objektech výšky do 6 m</t>
  </si>
  <si>
    <t>171709500</t>
  </si>
  <si>
    <t>https://podminky.urs.cz/item/CS_URS_2023_01/998711101</t>
  </si>
</sst>
</file>

<file path=xl/styles.xml><?xml version="1.0" encoding="utf-8"?>
<styleSheet xmlns="http://schemas.openxmlformats.org/spreadsheetml/2006/main">
  <numFmts count="3">
    <numFmt numFmtId="164" formatCode="#,##0.00%"/>
    <numFmt numFmtId="165" formatCode="dd\.mm\.yyyy"/>
    <numFmt numFmtId="166" formatCode="#,##0.0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7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4"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4"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030001000" TargetMode="External" /><Relationship Id="rId2" Type="http://schemas.openxmlformats.org/officeDocument/2006/relationships/hyperlink" Target="https://podminky.urs.cz/item/CS_URS_2023_01/034503000" TargetMode="External" /><Relationship Id="rId3" Type="http://schemas.openxmlformats.org/officeDocument/2006/relationships/hyperlink" Target="https://podminky.urs.cz/item/CS_URS_2023_01/012103000" TargetMode="External" /><Relationship Id="rId4" Type="http://schemas.openxmlformats.org/officeDocument/2006/relationships/hyperlink" Target="https://podminky.urs.cz/item/CS_URS_2023_01/012203000" TargetMode="External" /><Relationship Id="rId5" Type="http://schemas.openxmlformats.org/officeDocument/2006/relationships/hyperlink" Target="https://podminky.urs.cz/item/CS_URS_2023_01/012303000" TargetMode="External" /><Relationship Id="rId6" Type="http://schemas.openxmlformats.org/officeDocument/2006/relationships/hyperlink" Target="https://podminky.urs.cz/item/CS_URS_2023_01/013244000" TargetMode="External" /><Relationship Id="rId7" Type="http://schemas.openxmlformats.org/officeDocument/2006/relationships/hyperlink" Target="https://podminky.urs.cz/item/CS_URS_2023_01/013254000" TargetMode="External" /><Relationship Id="rId8" Type="http://schemas.openxmlformats.org/officeDocument/2006/relationships/hyperlink" Target="https://podminky.urs.cz/item/CS_URS_2023_01/043002000" TargetMode="External" /><Relationship Id="rId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13154325" TargetMode="External" /><Relationship Id="rId2" Type="http://schemas.openxmlformats.org/officeDocument/2006/relationships/hyperlink" Target="https://podminky.urs.cz/item/CS_URS_2023_01/113107224" TargetMode="External" /><Relationship Id="rId3" Type="http://schemas.openxmlformats.org/officeDocument/2006/relationships/hyperlink" Target="https://podminky.urs.cz/item/CS_URS_2023_01/113154324" TargetMode="External" /><Relationship Id="rId4" Type="http://schemas.openxmlformats.org/officeDocument/2006/relationships/hyperlink" Target="https://podminky.urs.cz/item/CS_URS_2023_01/113154113" TargetMode="External" /><Relationship Id="rId5" Type="http://schemas.openxmlformats.org/officeDocument/2006/relationships/hyperlink" Target="https://podminky.urs.cz/item/CS_URS_2023_01/113107311" TargetMode="External" /><Relationship Id="rId6" Type="http://schemas.openxmlformats.org/officeDocument/2006/relationships/hyperlink" Target="https://podminky.urs.cz/item/CS_URS_2023_01/131251104" TargetMode="External" /><Relationship Id="rId7" Type="http://schemas.openxmlformats.org/officeDocument/2006/relationships/hyperlink" Target="https://podminky.urs.cz/item/CS_URS_2023_01/162751117" TargetMode="External" /><Relationship Id="rId8" Type="http://schemas.openxmlformats.org/officeDocument/2006/relationships/hyperlink" Target="https://podminky.urs.cz/item/CS_URS_2023_01/162751119" TargetMode="External" /><Relationship Id="rId9" Type="http://schemas.openxmlformats.org/officeDocument/2006/relationships/hyperlink" Target="https://podminky.urs.cz/item/CS_URS_2023_01/171201231" TargetMode="External" /><Relationship Id="rId10" Type="http://schemas.openxmlformats.org/officeDocument/2006/relationships/hyperlink" Target="https://podminky.urs.cz/item/CS_URS_2023_01/174151101" TargetMode="External" /><Relationship Id="rId11" Type="http://schemas.openxmlformats.org/officeDocument/2006/relationships/hyperlink" Target="https://podminky.urs.cz/item/CS_URS_2023_01/181951112" TargetMode="External" /><Relationship Id="rId12" Type="http://schemas.openxmlformats.org/officeDocument/2006/relationships/hyperlink" Target="https://podminky.urs.cz/item/CS_URS_2023_01/567521151" TargetMode="External" /><Relationship Id="rId13" Type="http://schemas.openxmlformats.org/officeDocument/2006/relationships/hyperlink" Target="https://podminky.urs.cz/item/CS_URS_2023_01/567522154" TargetMode="External" /><Relationship Id="rId14" Type="http://schemas.openxmlformats.org/officeDocument/2006/relationships/hyperlink" Target="https://podminky.urs.cz/item/CS_URS_2023_01/573211108" TargetMode="External" /><Relationship Id="rId15" Type="http://schemas.openxmlformats.org/officeDocument/2006/relationships/hyperlink" Target="https://podminky.urs.cz/item/CS_URS_2023_01/565135121" TargetMode="External" /><Relationship Id="rId16" Type="http://schemas.openxmlformats.org/officeDocument/2006/relationships/hyperlink" Target="https://podminky.urs.cz/item/CS_URS_2023_01/565145121" TargetMode="External" /><Relationship Id="rId17" Type="http://schemas.openxmlformats.org/officeDocument/2006/relationships/hyperlink" Target="https://podminky.urs.cz/item/CS_URS_2023_01/573231107" TargetMode="External" /><Relationship Id="rId18" Type="http://schemas.openxmlformats.org/officeDocument/2006/relationships/hyperlink" Target="https://podminky.urs.cz/item/CS_URS_2023_01/577134141" TargetMode="External" /><Relationship Id="rId19" Type="http://schemas.openxmlformats.org/officeDocument/2006/relationships/hyperlink" Target="https://podminky.urs.cz/item/CS_URS_2023_01/577144141" TargetMode="External" /><Relationship Id="rId20" Type="http://schemas.openxmlformats.org/officeDocument/2006/relationships/hyperlink" Target="https://podminky.urs.cz/item/CS_URS_2023_01/569851111" TargetMode="External" /><Relationship Id="rId21" Type="http://schemas.openxmlformats.org/officeDocument/2006/relationships/hyperlink" Target="https://podminky.urs.cz/item/CS_URS_2023_01/564851011" TargetMode="External" /><Relationship Id="rId22" Type="http://schemas.openxmlformats.org/officeDocument/2006/relationships/hyperlink" Target="https://podminky.urs.cz/item/CS_URS_2023_01/911121111" TargetMode="External" /><Relationship Id="rId23" Type="http://schemas.openxmlformats.org/officeDocument/2006/relationships/hyperlink" Target="https://podminky.urs.cz/item/CS_URS_2023_01/911331123" TargetMode="External" /><Relationship Id="rId24" Type="http://schemas.openxmlformats.org/officeDocument/2006/relationships/hyperlink" Target="https://podminky.urs.cz/item/CS_URS_2022_01/911331412" TargetMode="External" /><Relationship Id="rId25" Type="http://schemas.openxmlformats.org/officeDocument/2006/relationships/hyperlink" Target="https://podminky.urs.cz/item/CS_URS_2023_01/912221111" TargetMode="External" /><Relationship Id="rId26" Type="http://schemas.openxmlformats.org/officeDocument/2006/relationships/hyperlink" Target="https://podminky.urs.cz/item/CS_URS_2023_01/915211112" TargetMode="External" /><Relationship Id="rId27" Type="http://schemas.openxmlformats.org/officeDocument/2006/relationships/hyperlink" Target="https://podminky.urs.cz/item/CS_URS_2023_01/915221122" TargetMode="External" /><Relationship Id="rId28" Type="http://schemas.openxmlformats.org/officeDocument/2006/relationships/hyperlink" Target="https://podminky.urs.cz/item/CS_URS_2023_01/919112111" TargetMode="External" /><Relationship Id="rId29" Type="http://schemas.openxmlformats.org/officeDocument/2006/relationships/hyperlink" Target="https://podminky.urs.cz/item/CS_URS_2023_01/919121212" TargetMode="External" /><Relationship Id="rId30" Type="http://schemas.openxmlformats.org/officeDocument/2006/relationships/hyperlink" Target="https://podminky.urs.cz/item/CS_URS_2023_01/938902151" TargetMode="External" /><Relationship Id="rId31" Type="http://schemas.openxmlformats.org/officeDocument/2006/relationships/hyperlink" Target="https://podminky.urs.cz/item/CS_URS_2023_01/938902421" TargetMode="External" /><Relationship Id="rId32" Type="http://schemas.openxmlformats.org/officeDocument/2006/relationships/hyperlink" Target="https://podminky.urs.cz/item/CS_URS_2023_01/938909611" TargetMode="External" /><Relationship Id="rId33" Type="http://schemas.openxmlformats.org/officeDocument/2006/relationships/hyperlink" Target="https://podminky.urs.cz/item/CS_URS_2023_01/966075141" TargetMode="External" /><Relationship Id="rId34" Type="http://schemas.openxmlformats.org/officeDocument/2006/relationships/hyperlink" Target="https://podminky.urs.cz/item/CS_URS_2023_01/998225111" TargetMode="External" /><Relationship Id="rId35" Type="http://schemas.openxmlformats.org/officeDocument/2006/relationships/hyperlink" Target="https://podminky.urs.cz/item/CS_URS_2023_01/997221611" TargetMode="External" /><Relationship Id="rId36" Type="http://schemas.openxmlformats.org/officeDocument/2006/relationships/hyperlink" Target="https://podminky.urs.cz/item/CS_URS_2023_01/997221551" TargetMode="External" /><Relationship Id="rId37" Type="http://schemas.openxmlformats.org/officeDocument/2006/relationships/hyperlink" Target="https://podminky.urs.cz/item/CS_URS_2023_01/997221559" TargetMode="External" /><Relationship Id="rId38" Type="http://schemas.openxmlformats.org/officeDocument/2006/relationships/hyperlink" Target="https://podminky.urs.cz/item/CS_URS_2023_01/997221873" TargetMode="External" /><Relationship Id="rId39"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113154225" TargetMode="External" /><Relationship Id="rId2" Type="http://schemas.openxmlformats.org/officeDocument/2006/relationships/hyperlink" Target="https://podminky.urs.cz/item/CS_URS_2023_01/113107224" TargetMode="External" /><Relationship Id="rId3" Type="http://schemas.openxmlformats.org/officeDocument/2006/relationships/hyperlink" Target="https://podminky.urs.cz/item/CS_URS_2023_01/113154324" TargetMode="External" /><Relationship Id="rId4" Type="http://schemas.openxmlformats.org/officeDocument/2006/relationships/hyperlink" Target="https://podminky.urs.cz/item/CS_URS_2023_01/113154223" TargetMode="External" /><Relationship Id="rId5" Type="http://schemas.openxmlformats.org/officeDocument/2006/relationships/hyperlink" Target="https://podminky.urs.cz/item/CS_URS_2023_01/113107311" TargetMode="External" /><Relationship Id="rId6" Type="http://schemas.openxmlformats.org/officeDocument/2006/relationships/hyperlink" Target="https://podminky.urs.cz/item/CS_URS_2023_01/122251101" TargetMode="External" /><Relationship Id="rId7" Type="http://schemas.openxmlformats.org/officeDocument/2006/relationships/hyperlink" Target="https://podminky.urs.cz/item/CS_URS_2023_01/131251104" TargetMode="External" /><Relationship Id="rId8" Type="http://schemas.openxmlformats.org/officeDocument/2006/relationships/hyperlink" Target="https://podminky.urs.cz/item/CS_URS_2023_01/132251251" TargetMode="External" /><Relationship Id="rId9" Type="http://schemas.openxmlformats.org/officeDocument/2006/relationships/hyperlink" Target="https://podminky.urs.cz/item/CS_URS_2023_01/162751117" TargetMode="External" /><Relationship Id="rId10" Type="http://schemas.openxmlformats.org/officeDocument/2006/relationships/hyperlink" Target="https://podminky.urs.cz/item/CS_URS_2023_01/162751119" TargetMode="External" /><Relationship Id="rId11" Type="http://schemas.openxmlformats.org/officeDocument/2006/relationships/hyperlink" Target="https://podminky.urs.cz/item/CS_URS_2023_01/171201221" TargetMode="External" /><Relationship Id="rId12" Type="http://schemas.openxmlformats.org/officeDocument/2006/relationships/hyperlink" Target="https://podminky.urs.cz/item/CS_URS_2023_01/174151101" TargetMode="External" /><Relationship Id="rId13" Type="http://schemas.openxmlformats.org/officeDocument/2006/relationships/hyperlink" Target="https://podminky.urs.cz/item/CS_URS_2023_01/181951112" TargetMode="External" /><Relationship Id="rId14" Type="http://schemas.openxmlformats.org/officeDocument/2006/relationships/hyperlink" Target="https://podminky.urs.cz/item/CS_URS_2023_01/182151111" TargetMode="External" /><Relationship Id="rId15" Type="http://schemas.openxmlformats.org/officeDocument/2006/relationships/hyperlink" Target="https://podminky.urs.cz/item/CS_URS_2023_01/317171126" TargetMode="External" /><Relationship Id="rId16" Type="http://schemas.openxmlformats.org/officeDocument/2006/relationships/hyperlink" Target="https://podminky.urs.cz/item/CS_URS_2023_01/317321118" TargetMode="External" /><Relationship Id="rId17" Type="http://schemas.openxmlformats.org/officeDocument/2006/relationships/hyperlink" Target="https://podminky.urs.cz/item/CS_URS_2023_01/317321191" TargetMode="External" /><Relationship Id="rId18" Type="http://schemas.openxmlformats.org/officeDocument/2006/relationships/hyperlink" Target="https://podminky.urs.cz/item/CS_URS_2023_01/317353121" TargetMode="External" /><Relationship Id="rId19" Type="http://schemas.openxmlformats.org/officeDocument/2006/relationships/hyperlink" Target="https://podminky.urs.cz/item/CS_URS_2023_01/317353221" TargetMode="External" /><Relationship Id="rId20" Type="http://schemas.openxmlformats.org/officeDocument/2006/relationships/hyperlink" Target="https://podminky.urs.cz/item/CS_URS_2023_01/317361116" TargetMode="External" /><Relationship Id="rId21" Type="http://schemas.openxmlformats.org/officeDocument/2006/relationships/hyperlink" Target="https://podminky.urs.cz/item/CS_URS_2023_01/953312122" TargetMode="External" /><Relationship Id="rId22" Type="http://schemas.openxmlformats.org/officeDocument/2006/relationships/hyperlink" Target="https://podminky.urs.cz/item/CS_URS_2023_01/931994103" TargetMode="External" /><Relationship Id="rId23" Type="http://schemas.openxmlformats.org/officeDocument/2006/relationships/hyperlink" Target="https://podminky.urs.cz/item/CS_URS_2023_01/457311118" TargetMode="External" /><Relationship Id="rId24" Type="http://schemas.openxmlformats.org/officeDocument/2006/relationships/hyperlink" Target="https://podminky.urs.cz/item/CS_URS_2023_01/631351101" TargetMode="External" /><Relationship Id="rId25" Type="http://schemas.openxmlformats.org/officeDocument/2006/relationships/hyperlink" Target="https://podminky.urs.cz/item/CS_URS_2023_01/631351102" TargetMode="External" /><Relationship Id="rId26" Type="http://schemas.openxmlformats.org/officeDocument/2006/relationships/hyperlink" Target="https://podminky.urs.cz/item/CS_URS_2023_01/451317111" TargetMode="External" /><Relationship Id="rId27" Type="http://schemas.openxmlformats.org/officeDocument/2006/relationships/hyperlink" Target="https://podminky.urs.cz/item/CS_URS_2023_01/465513227" TargetMode="External" /><Relationship Id="rId28" Type="http://schemas.openxmlformats.org/officeDocument/2006/relationships/hyperlink" Target="https://podminky.urs.cz/item/CS_URS_2023_01/451573111" TargetMode="External" /><Relationship Id="rId29" Type="http://schemas.openxmlformats.org/officeDocument/2006/relationships/hyperlink" Target="https://podminky.urs.cz/item/CS_URS_2023_01/452311151" TargetMode="External" /><Relationship Id="rId30" Type="http://schemas.openxmlformats.org/officeDocument/2006/relationships/hyperlink" Target="https://podminky.urs.cz/item/CS_URS_2023_01/567521151" TargetMode="External" /><Relationship Id="rId31" Type="http://schemas.openxmlformats.org/officeDocument/2006/relationships/hyperlink" Target="https://podminky.urs.cz/item/CS_URS_2023_01/567522154" TargetMode="External" /><Relationship Id="rId32" Type="http://schemas.openxmlformats.org/officeDocument/2006/relationships/hyperlink" Target="https://podminky.urs.cz/item/CS_URS_2023_01/573211108" TargetMode="External" /><Relationship Id="rId33" Type="http://schemas.openxmlformats.org/officeDocument/2006/relationships/hyperlink" Target="https://podminky.urs.cz/item/CS_URS_2023_01/565135121" TargetMode="External" /><Relationship Id="rId34" Type="http://schemas.openxmlformats.org/officeDocument/2006/relationships/hyperlink" Target="https://podminky.urs.cz/item/CS_URS_2023_01/565145121" TargetMode="External" /><Relationship Id="rId35" Type="http://schemas.openxmlformats.org/officeDocument/2006/relationships/hyperlink" Target="https://podminky.urs.cz/item/CS_URS_2023_01/573231107" TargetMode="External" /><Relationship Id="rId36" Type="http://schemas.openxmlformats.org/officeDocument/2006/relationships/hyperlink" Target="https://podminky.urs.cz/item/CS_URS_2023_01/577134141" TargetMode="External" /><Relationship Id="rId37" Type="http://schemas.openxmlformats.org/officeDocument/2006/relationships/hyperlink" Target="https://podminky.urs.cz/item/CS_URS_2023_01/577144141" TargetMode="External" /><Relationship Id="rId38" Type="http://schemas.openxmlformats.org/officeDocument/2006/relationships/hyperlink" Target="https://podminky.urs.cz/item/CS_URS_2023_01/569851111" TargetMode="External" /><Relationship Id="rId39" Type="http://schemas.openxmlformats.org/officeDocument/2006/relationships/hyperlink" Target="https://podminky.urs.cz/item/CS_URS_2023_01/564851011" TargetMode="External" /><Relationship Id="rId40" Type="http://schemas.openxmlformats.org/officeDocument/2006/relationships/hyperlink" Target="https://podminky.urs.cz/item/CS_URS_2023_01/628633112" TargetMode="External" /><Relationship Id="rId41" Type="http://schemas.openxmlformats.org/officeDocument/2006/relationships/hyperlink" Target="https://podminky.urs.cz/item/CS_URS_2023_01/911111111" TargetMode="External" /><Relationship Id="rId42" Type="http://schemas.openxmlformats.org/officeDocument/2006/relationships/hyperlink" Target="https://podminky.urs.cz/item/CS_URS_2023_01/911121111" TargetMode="External" /><Relationship Id="rId43" Type="http://schemas.openxmlformats.org/officeDocument/2006/relationships/hyperlink" Target="https://podminky.urs.cz/item/CS_URS_2023_01/912221111" TargetMode="External" /><Relationship Id="rId44" Type="http://schemas.openxmlformats.org/officeDocument/2006/relationships/hyperlink" Target="https://podminky.urs.cz/item/CS_URS_2023_01/915211112" TargetMode="External" /><Relationship Id="rId45" Type="http://schemas.openxmlformats.org/officeDocument/2006/relationships/hyperlink" Target="https://podminky.urs.cz/item/CS_URS_2023_01/915221122" TargetMode="External" /><Relationship Id="rId46" Type="http://schemas.openxmlformats.org/officeDocument/2006/relationships/hyperlink" Target="https://podminky.urs.cz/item/CS_URS_2023_01/919112111" TargetMode="External" /><Relationship Id="rId47" Type="http://schemas.openxmlformats.org/officeDocument/2006/relationships/hyperlink" Target="https://podminky.urs.cz/item/CS_URS_2023_01/919121212" TargetMode="External" /><Relationship Id="rId48" Type="http://schemas.openxmlformats.org/officeDocument/2006/relationships/hyperlink" Target="https://podminky.urs.cz/item/CS_URS_2023_01/938902151" TargetMode="External" /><Relationship Id="rId49" Type="http://schemas.openxmlformats.org/officeDocument/2006/relationships/hyperlink" Target="https://podminky.urs.cz/item/CS_URS_2023_01/938902421" TargetMode="External" /><Relationship Id="rId50" Type="http://schemas.openxmlformats.org/officeDocument/2006/relationships/hyperlink" Target="https://podminky.urs.cz/item/CS_URS_2023_01/938909611" TargetMode="External" /><Relationship Id="rId51" Type="http://schemas.openxmlformats.org/officeDocument/2006/relationships/hyperlink" Target="https://podminky.urs.cz/item/CS_URS_2023_01/963051111" TargetMode="External" /><Relationship Id="rId52" Type="http://schemas.openxmlformats.org/officeDocument/2006/relationships/hyperlink" Target="https://podminky.urs.cz/item/CS_URS_2023_01/965042141" TargetMode="External" /><Relationship Id="rId53" Type="http://schemas.openxmlformats.org/officeDocument/2006/relationships/hyperlink" Target="https://podminky.urs.cz/item/CS_URS_2023_01/966075141" TargetMode="External" /><Relationship Id="rId54" Type="http://schemas.openxmlformats.org/officeDocument/2006/relationships/hyperlink" Target="https://podminky.urs.cz/item/CS_URS_2023_01/962051111" TargetMode="External" /><Relationship Id="rId55" Type="http://schemas.openxmlformats.org/officeDocument/2006/relationships/hyperlink" Target="https://podminky.urs.cz/item/CS_URS_2023_01/966008112" TargetMode="External" /><Relationship Id="rId56" Type="http://schemas.openxmlformats.org/officeDocument/2006/relationships/hyperlink" Target="https://podminky.urs.cz/item/CS_URS_2023_01/966008113" TargetMode="External" /><Relationship Id="rId57" Type="http://schemas.openxmlformats.org/officeDocument/2006/relationships/hyperlink" Target="https://podminky.urs.cz/item/CS_URS_2023_01/966008311" TargetMode="External" /><Relationship Id="rId58" Type="http://schemas.openxmlformats.org/officeDocument/2006/relationships/hyperlink" Target="https://podminky.urs.cz/item/CS_URS_2023_01/919521120" TargetMode="External" /><Relationship Id="rId59" Type="http://schemas.openxmlformats.org/officeDocument/2006/relationships/hyperlink" Target="https://podminky.urs.cz/item/CS_URS_2023_01/919521130" TargetMode="External" /><Relationship Id="rId60" Type="http://schemas.openxmlformats.org/officeDocument/2006/relationships/hyperlink" Target="https://podminky.urs.cz/item/CS_URS_2023_01/919521140" TargetMode="External" /><Relationship Id="rId61" Type="http://schemas.openxmlformats.org/officeDocument/2006/relationships/hyperlink" Target="https://podminky.urs.cz/item/CS_URS_2023_01/919521160" TargetMode="External" /><Relationship Id="rId62" Type="http://schemas.openxmlformats.org/officeDocument/2006/relationships/hyperlink" Target="https://podminky.urs.cz/item/CS_URS_2023_01/919535556" TargetMode="External" /><Relationship Id="rId63" Type="http://schemas.openxmlformats.org/officeDocument/2006/relationships/hyperlink" Target="https://podminky.urs.cz/item/CS_URS_2023_01/977213213" TargetMode="External" /><Relationship Id="rId64" Type="http://schemas.openxmlformats.org/officeDocument/2006/relationships/hyperlink" Target="https://podminky.urs.cz/item/CS_URS_2023_01/977213214" TargetMode="External" /><Relationship Id="rId65" Type="http://schemas.openxmlformats.org/officeDocument/2006/relationships/hyperlink" Target="https://podminky.urs.cz/item/CS_URS_2023_01/977213215" TargetMode="External" /><Relationship Id="rId66" Type="http://schemas.openxmlformats.org/officeDocument/2006/relationships/hyperlink" Target="https://podminky.urs.cz/item/CS_URS_2023_01/977213216" TargetMode="External" /><Relationship Id="rId67" Type="http://schemas.openxmlformats.org/officeDocument/2006/relationships/hyperlink" Target="https://podminky.urs.cz/item/CS_URS_2023_01/998225111" TargetMode="External" /><Relationship Id="rId68" Type="http://schemas.openxmlformats.org/officeDocument/2006/relationships/hyperlink" Target="https://podminky.urs.cz/item/CS_URS_2023_01/997221611" TargetMode="External" /><Relationship Id="rId69" Type="http://schemas.openxmlformats.org/officeDocument/2006/relationships/hyperlink" Target="https://podminky.urs.cz/item/CS_URS_2023_01/997221551" TargetMode="External" /><Relationship Id="rId70" Type="http://schemas.openxmlformats.org/officeDocument/2006/relationships/hyperlink" Target="https://podminky.urs.cz/item/CS_URS_2023_01/997221559" TargetMode="External" /><Relationship Id="rId71" Type="http://schemas.openxmlformats.org/officeDocument/2006/relationships/hyperlink" Target="https://podminky.urs.cz/item/CS_URS_2023_01/997221873" TargetMode="External" /><Relationship Id="rId72" Type="http://schemas.openxmlformats.org/officeDocument/2006/relationships/hyperlink" Target="https://podminky.urs.cz/item/CS_URS_2023_01/997221612" TargetMode="External" /><Relationship Id="rId73" Type="http://schemas.openxmlformats.org/officeDocument/2006/relationships/hyperlink" Target="https://podminky.urs.cz/item/CS_URS_2023_01/997221561" TargetMode="External" /><Relationship Id="rId74" Type="http://schemas.openxmlformats.org/officeDocument/2006/relationships/hyperlink" Target="https://podminky.urs.cz/item/CS_URS_2023_01/997221569" TargetMode="External" /><Relationship Id="rId75" Type="http://schemas.openxmlformats.org/officeDocument/2006/relationships/hyperlink" Target="https://podminky.urs.cz/item/CS_URS_2023_01/997221862" TargetMode="External" /><Relationship Id="rId76" Type="http://schemas.openxmlformats.org/officeDocument/2006/relationships/hyperlink" Target="https://podminky.urs.cz/item/CS_URS_2023_01/997221645" TargetMode="External" /><Relationship Id="rId77" Type="http://schemas.openxmlformats.org/officeDocument/2006/relationships/hyperlink" Target="https://podminky.urs.cz/item/CS_URS_2023_01/711131811" TargetMode="External" /><Relationship Id="rId78" Type="http://schemas.openxmlformats.org/officeDocument/2006/relationships/hyperlink" Target="https://podminky.urs.cz/item/CS_URS_2023_01/711111001" TargetMode="External" /><Relationship Id="rId79" Type="http://schemas.openxmlformats.org/officeDocument/2006/relationships/hyperlink" Target="https://podminky.urs.cz/item/CS_URS_2023_01/711141559" TargetMode="External" /><Relationship Id="rId80" Type="http://schemas.openxmlformats.org/officeDocument/2006/relationships/hyperlink" Target="https://podminky.urs.cz/item/CS_URS_2023_01/998711101" TargetMode="External" /><Relationship Id="rId8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12</v>
      </c>
    </row>
    <row r="20" spans="2:71" s="1" customFormat="1" ht="18.45"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ROUND(AG54,1)</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pans="1:57" s="3" customFormat="1" ht="14.4" customHeight="1">
      <c r="A29" s="3"/>
      <c r="B29" s="46"/>
      <c r="C29" s="47"/>
      <c r="D29" s="32" t="s">
        <v>42</v>
      </c>
      <c r="E29" s="47"/>
      <c r="F29" s="32" t="s">
        <v>43</v>
      </c>
      <c r="G29" s="47"/>
      <c r="H29" s="47"/>
      <c r="I29" s="47"/>
      <c r="J29" s="47"/>
      <c r="K29" s="47"/>
      <c r="L29" s="48">
        <v>0.21</v>
      </c>
      <c r="M29" s="47"/>
      <c r="N29" s="47"/>
      <c r="O29" s="47"/>
      <c r="P29" s="47"/>
      <c r="Q29" s="47"/>
      <c r="R29" s="47"/>
      <c r="S29" s="47"/>
      <c r="T29" s="47"/>
      <c r="U29" s="47"/>
      <c r="V29" s="47"/>
      <c r="W29" s="49">
        <f>ROUND(AZ54,1)</f>
        <v>0</v>
      </c>
      <c r="X29" s="47"/>
      <c r="Y29" s="47"/>
      <c r="Z29" s="47"/>
      <c r="AA29" s="47"/>
      <c r="AB29" s="47"/>
      <c r="AC29" s="47"/>
      <c r="AD29" s="47"/>
      <c r="AE29" s="47"/>
      <c r="AF29" s="47"/>
      <c r="AG29" s="47"/>
      <c r="AH29" s="47"/>
      <c r="AI29" s="47"/>
      <c r="AJ29" s="47"/>
      <c r="AK29" s="49">
        <f>ROUND(AV54,1)</f>
        <v>0</v>
      </c>
      <c r="AL29" s="47"/>
      <c r="AM29" s="47"/>
      <c r="AN29" s="47"/>
      <c r="AO29" s="47"/>
      <c r="AP29" s="47"/>
      <c r="AQ29" s="47"/>
      <c r="AR29" s="50"/>
      <c r="BE29" s="51"/>
    </row>
    <row r="30" spans="1:57" s="3" customFormat="1" ht="14.4" customHeight="1">
      <c r="A30" s="3"/>
      <c r="B30" s="46"/>
      <c r="C30" s="47"/>
      <c r="D30" s="47"/>
      <c r="E30" s="47"/>
      <c r="F30" s="32" t="s">
        <v>44</v>
      </c>
      <c r="G30" s="47"/>
      <c r="H30" s="47"/>
      <c r="I30" s="47"/>
      <c r="J30" s="47"/>
      <c r="K30" s="47"/>
      <c r="L30" s="48">
        <v>0.15</v>
      </c>
      <c r="M30" s="47"/>
      <c r="N30" s="47"/>
      <c r="O30" s="47"/>
      <c r="P30" s="47"/>
      <c r="Q30" s="47"/>
      <c r="R30" s="47"/>
      <c r="S30" s="47"/>
      <c r="T30" s="47"/>
      <c r="U30" s="47"/>
      <c r="V30" s="47"/>
      <c r="W30" s="49">
        <f>ROUND(BA54,1)</f>
        <v>0</v>
      </c>
      <c r="X30" s="47"/>
      <c r="Y30" s="47"/>
      <c r="Z30" s="47"/>
      <c r="AA30" s="47"/>
      <c r="AB30" s="47"/>
      <c r="AC30" s="47"/>
      <c r="AD30" s="47"/>
      <c r="AE30" s="47"/>
      <c r="AF30" s="47"/>
      <c r="AG30" s="47"/>
      <c r="AH30" s="47"/>
      <c r="AI30" s="47"/>
      <c r="AJ30" s="47"/>
      <c r="AK30" s="49">
        <f>ROUND(AW54,1)</f>
        <v>0</v>
      </c>
      <c r="AL30" s="47"/>
      <c r="AM30" s="47"/>
      <c r="AN30" s="47"/>
      <c r="AO30" s="47"/>
      <c r="AP30" s="47"/>
      <c r="AQ30" s="47"/>
      <c r="AR30" s="50"/>
      <c r="BE30" s="51"/>
    </row>
    <row r="31" spans="1:57" s="3" customFormat="1" ht="14.4" customHeight="1" hidden="1">
      <c r="A31" s="3"/>
      <c r="B31" s="46"/>
      <c r="C31" s="47"/>
      <c r="D31" s="47"/>
      <c r="E31" s="47"/>
      <c r="F31" s="32" t="s">
        <v>45</v>
      </c>
      <c r="G31" s="47"/>
      <c r="H31" s="47"/>
      <c r="I31" s="47"/>
      <c r="J31" s="47"/>
      <c r="K31" s="47"/>
      <c r="L31" s="48">
        <v>0.21</v>
      </c>
      <c r="M31" s="47"/>
      <c r="N31" s="47"/>
      <c r="O31" s="47"/>
      <c r="P31" s="47"/>
      <c r="Q31" s="47"/>
      <c r="R31" s="47"/>
      <c r="S31" s="47"/>
      <c r="T31" s="47"/>
      <c r="U31" s="47"/>
      <c r="V31" s="47"/>
      <c r="W31" s="49">
        <f>ROUND(BB54,1)</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46</v>
      </c>
      <c r="G32" s="47"/>
      <c r="H32" s="47"/>
      <c r="I32" s="47"/>
      <c r="J32" s="47"/>
      <c r="K32" s="47"/>
      <c r="L32" s="48">
        <v>0.15</v>
      </c>
      <c r="M32" s="47"/>
      <c r="N32" s="47"/>
      <c r="O32" s="47"/>
      <c r="P32" s="47"/>
      <c r="Q32" s="47"/>
      <c r="R32" s="47"/>
      <c r="S32" s="47"/>
      <c r="T32" s="47"/>
      <c r="U32" s="47"/>
      <c r="V32" s="47"/>
      <c r="W32" s="49">
        <f>ROUND(BC54,1)</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47</v>
      </c>
      <c r="G33" s="47"/>
      <c r="H33" s="47"/>
      <c r="I33" s="47"/>
      <c r="J33" s="47"/>
      <c r="K33" s="47"/>
      <c r="L33" s="48">
        <v>0</v>
      </c>
      <c r="M33" s="47"/>
      <c r="N33" s="47"/>
      <c r="O33" s="47"/>
      <c r="P33" s="47"/>
      <c r="Q33" s="47"/>
      <c r="R33" s="47"/>
      <c r="S33" s="47"/>
      <c r="T33" s="47"/>
      <c r="U33" s="47"/>
      <c r="V33" s="47"/>
      <c r="W33" s="49">
        <f>ROUND(BD54,1)</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04</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II/187 Plánice – Neurazy, oprava</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 xml:space="preserve"> </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14. 4. 2023</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25</v>
      </c>
      <c r="D49" s="40"/>
      <c r="E49" s="40"/>
      <c r="F49" s="40"/>
      <c r="G49" s="40"/>
      <c r="H49" s="40"/>
      <c r="I49" s="40"/>
      <c r="J49" s="40"/>
      <c r="K49" s="40"/>
      <c r="L49" s="64" t="str">
        <f>IF(E11="","",E11)</f>
        <v>Správa a údržba silnic Plzeňského kraje</v>
      </c>
      <c r="M49" s="40"/>
      <c r="N49" s="40"/>
      <c r="O49" s="40"/>
      <c r="P49" s="40"/>
      <c r="Q49" s="40"/>
      <c r="R49" s="40"/>
      <c r="S49" s="40"/>
      <c r="T49" s="40"/>
      <c r="U49" s="40"/>
      <c r="V49" s="40"/>
      <c r="W49" s="40"/>
      <c r="X49" s="40"/>
      <c r="Y49" s="40"/>
      <c r="Z49" s="40"/>
      <c r="AA49" s="40"/>
      <c r="AB49" s="40"/>
      <c r="AC49" s="40"/>
      <c r="AD49" s="40"/>
      <c r="AE49" s="40"/>
      <c r="AF49" s="40"/>
      <c r="AG49" s="40"/>
      <c r="AH49" s="40"/>
      <c r="AI49" s="32" t="s">
        <v>31</v>
      </c>
      <c r="AJ49" s="40"/>
      <c r="AK49" s="40"/>
      <c r="AL49" s="40"/>
      <c r="AM49" s="73" t="str">
        <f>IF(E17="","",E17)</f>
        <v>SG Geotechnika</v>
      </c>
      <c r="AN49" s="64"/>
      <c r="AO49" s="64"/>
      <c r="AP49" s="64"/>
      <c r="AQ49" s="40"/>
      <c r="AR49" s="44"/>
      <c r="AS49" s="74" t="s">
        <v>52</v>
      </c>
      <c r="AT49" s="75"/>
      <c r="AU49" s="76"/>
      <c r="AV49" s="76"/>
      <c r="AW49" s="76"/>
      <c r="AX49" s="76"/>
      <c r="AY49" s="76"/>
      <c r="AZ49" s="76"/>
      <c r="BA49" s="76"/>
      <c r="BB49" s="76"/>
      <c r="BC49" s="76"/>
      <c r="BD49" s="77"/>
      <c r="BE49" s="38"/>
    </row>
    <row r="50" spans="1:57" s="2" customFormat="1" ht="15.15" customHeight="1">
      <c r="A50" s="38"/>
      <c r="B50" s="39"/>
      <c r="C50" s="32"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34</v>
      </c>
      <c r="AJ50" s="40"/>
      <c r="AK50" s="40"/>
      <c r="AL50" s="40"/>
      <c r="AM50" s="73" t="str">
        <f>IF(E20="","",E20)</f>
        <v>Roman Mitas</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ROUND(SUM(AG55:AG57),1)</f>
        <v>0</v>
      </c>
      <c r="AH54" s="101"/>
      <c r="AI54" s="101"/>
      <c r="AJ54" s="101"/>
      <c r="AK54" s="101"/>
      <c r="AL54" s="101"/>
      <c r="AM54" s="101"/>
      <c r="AN54" s="102">
        <f>SUM(AG54,AT54)</f>
        <v>0</v>
      </c>
      <c r="AO54" s="102"/>
      <c r="AP54" s="102"/>
      <c r="AQ54" s="103" t="s">
        <v>19</v>
      </c>
      <c r="AR54" s="104"/>
      <c r="AS54" s="105">
        <f>ROUND(SUM(AS55:AS57),1)</f>
        <v>0</v>
      </c>
      <c r="AT54" s="106">
        <f>ROUND(SUM(AV54:AW54),2)</f>
        <v>0</v>
      </c>
      <c r="AU54" s="107">
        <f>ROUND(SUM(AU55:AU57),5)</f>
        <v>0</v>
      </c>
      <c r="AV54" s="106">
        <f>ROUND(AZ54*L29,2)</f>
        <v>0</v>
      </c>
      <c r="AW54" s="106">
        <f>ROUND(BA54*L30,2)</f>
        <v>0</v>
      </c>
      <c r="AX54" s="106">
        <f>ROUND(BB54*L29,2)</f>
        <v>0</v>
      </c>
      <c r="AY54" s="106">
        <f>ROUND(BC54*L30,2)</f>
        <v>0</v>
      </c>
      <c r="AZ54" s="106">
        <f>ROUND(SUM(AZ55:AZ57),1)</f>
        <v>0</v>
      </c>
      <c r="BA54" s="106">
        <f>ROUND(SUM(BA55:BA57),1)</f>
        <v>0</v>
      </c>
      <c r="BB54" s="106">
        <f>ROUND(SUM(BB55:BB57),1)</f>
        <v>0</v>
      </c>
      <c r="BC54" s="106">
        <f>ROUND(SUM(BC55:BC57),1)</f>
        <v>0</v>
      </c>
      <c r="BD54" s="108">
        <f>ROUND(SUM(BD55:BD57),1)</f>
        <v>0</v>
      </c>
      <c r="BE54" s="6"/>
      <c r="BS54" s="109" t="s">
        <v>71</v>
      </c>
      <c r="BT54" s="109" t="s">
        <v>72</v>
      </c>
      <c r="BU54" s="110" t="s">
        <v>73</v>
      </c>
      <c r="BV54" s="109" t="s">
        <v>74</v>
      </c>
      <c r="BW54" s="109" t="s">
        <v>5</v>
      </c>
      <c r="BX54" s="109" t="s">
        <v>75</v>
      </c>
      <c r="CL54" s="109" t="s">
        <v>19</v>
      </c>
    </row>
    <row r="55" spans="1:91" s="7" customFormat="1" ht="16.5" customHeight="1">
      <c r="A55" s="111" t="s">
        <v>76</v>
      </c>
      <c r="B55" s="112"/>
      <c r="C55" s="113"/>
      <c r="D55" s="114" t="s">
        <v>77</v>
      </c>
      <c r="E55" s="114"/>
      <c r="F55" s="114"/>
      <c r="G55" s="114"/>
      <c r="H55" s="114"/>
      <c r="I55" s="115"/>
      <c r="J55" s="114" t="s">
        <v>78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'00 - VEDLEJŠÍ A OSTATNÍ N...'!J30</f>
        <v>0</v>
      </c>
      <c r="AH55" s="115"/>
      <c r="AI55" s="115"/>
      <c r="AJ55" s="115"/>
      <c r="AK55" s="115"/>
      <c r="AL55" s="115"/>
      <c r="AM55" s="115"/>
      <c r="AN55" s="116">
        <f>SUM(AG55,AT55)</f>
        <v>0</v>
      </c>
      <c r="AO55" s="115"/>
      <c r="AP55" s="115"/>
      <c r="AQ55" s="117" t="s">
        <v>79</v>
      </c>
      <c r="AR55" s="118"/>
      <c r="AS55" s="119">
        <v>0</v>
      </c>
      <c r="AT55" s="120">
        <f>ROUND(SUM(AV55:AW55),2)</f>
        <v>0</v>
      </c>
      <c r="AU55" s="121">
        <f>'00 - VEDLEJŠÍ A OSTATNÍ N...'!P81</f>
        <v>0</v>
      </c>
      <c r="AV55" s="120">
        <f>'00 - VEDLEJŠÍ A OSTATNÍ N...'!J33</f>
        <v>0</v>
      </c>
      <c r="AW55" s="120">
        <f>'00 - VEDLEJŠÍ A OSTATNÍ N...'!J34</f>
        <v>0</v>
      </c>
      <c r="AX55" s="120">
        <f>'00 - VEDLEJŠÍ A OSTATNÍ N...'!J35</f>
        <v>0</v>
      </c>
      <c r="AY55" s="120">
        <f>'00 - VEDLEJŠÍ A OSTATNÍ N...'!J36</f>
        <v>0</v>
      </c>
      <c r="AZ55" s="120">
        <f>'00 - VEDLEJŠÍ A OSTATNÍ N...'!F33</f>
        <v>0</v>
      </c>
      <c r="BA55" s="120">
        <f>'00 - VEDLEJŠÍ A OSTATNÍ N...'!F34</f>
        <v>0</v>
      </c>
      <c r="BB55" s="120">
        <f>'00 - VEDLEJŠÍ A OSTATNÍ N...'!F35</f>
        <v>0</v>
      </c>
      <c r="BC55" s="120">
        <f>'00 - VEDLEJŠÍ A OSTATNÍ N...'!F36</f>
        <v>0</v>
      </c>
      <c r="BD55" s="122">
        <f>'00 - VEDLEJŠÍ A OSTATNÍ N...'!F37</f>
        <v>0</v>
      </c>
      <c r="BE55" s="7"/>
      <c r="BT55" s="123" t="s">
        <v>80</v>
      </c>
      <c r="BV55" s="123" t="s">
        <v>74</v>
      </c>
      <c r="BW55" s="123" t="s">
        <v>81</v>
      </c>
      <c r="BX55" s="123" t="s">
        <v>5</v>
      </c>
      <c r="CL55" s="123" t="s">
        <v>19</v>
      </c>
      <c r="CM55" s="123" t="s">
        <v>82</v>
      </c>
    </row>
    <row r="56" spans="1:91" s="7" customFormat="1" ht="16.5" customHeight="1">
      <c r="A56" s="111" t="s">
        <v>76</v>
      </c>
      <c r="B56" s="112"/>
      <c r="C56" s="113"/>
      <c r="D56" s="114" t="s">
        <v>83</v>
      </c>
      <c r="E56" s="114"/>
      <c r="F56" s="114"/>
      <c r="G56" s="114"/>
      <c r="H56" s="114"/>
      <c r="I56" s="115"/>
      <c r="J56" s="114" t="s">
        <v>84</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'01 - 1. ÚSEK'!J30</f>
        <v>0</v>
      </c>
      <c r="AH56" s="115"/>
      <c r="AI56" s="115"/>
      <c r="AJ56" s="115"/>
      <c r="AK56" s="115"/>
      <c r="AL56" s="115"/>
      <c r="AM56" s="115"/>
      <c r="AN56" s="116">
        <f>SUM(AG56,AT56)</f>
        <v>0</v>
      </c>
      <c r="AO56" s="115"/>
      <c r="AP56" s="115"/>
      <c r="AQ56" s="117" t="s">
        <v>85</v>
      </c>
      <c r="AR56" s="118"/>
      <c r="AS56" s="119">
        <v>0</v>
      </c>
      <c r="AT56" s="120">
        <f>ROUND(SUM(AV56:AW56),2)</f>
        <v>0</v>
      </c>
      <c r="AU56" s="121">
        <f>'01 - 1. ÚSEK'!P86</f>
        <v>0</v>
      </c>
      <c r="AV56" s="120">
        <f>'01 - 1. ÚSEK'!J33</f>
        <v>0</v>
      </c>
      <c r="AW56" s="120">
        <f>'01 - 1. ÚSEK'!J34</f>
        <v>0</v>
      </c>
      <c r="AX56" s="120">
        <f>'01 - 1. ÚSEK'!J35</f>
        <v>0</v>
      </c>
      <c r="AY56" s="120">
        <f>'01 - 1. ÚSEK'!J36</f>
        <v>0</v>
      </c>
      <c r="AZ56" s="120">
        <f>'01 - 1. ÚSEK'!F33</f>
        <v>0</v>
      </c>
      <c r="BA56" s="120">
        <f>'01 - 1. ÚSEK'!F34</f>
        <v>0</v>
      </c>
      <c r="BB56" s="120">
        <f>'01 - 1. ÚSEK'!F35</f>
        <v>0</v>
      </c>
      <c r="BC56" s="120">
        <f>'01 - 1. ÚSEK'!F36</f>
        <v>0</v>
      </c>
      <c r="BD56" s="122">
        <f>'01 - 1. ÚSEK'!F37</f>
        <v>0</v>
      </c>
      <c r="BE56" s="7"/>
      <c r="BT56" s="123" t="s">
        <v>80</v>
      </c>
      <c r="BV56" s="123" t="s">
        <v>74</v>
      </c>
      <c r="BW56" s="123" t="s">
        <v>86</v>
      </c>
      <c r="BX56" s="123" t="s">
        <v>5</v>
      </c>
      <c r="CL56" s="123" t="s">
        <v>19</v>
      </c>
      <c r="CM56" s="123" t="s">
        <v>82</v>
      </c>
    </row>
    <row r="57" spans="1:91" s="7" customFormat="1" ht="16.5" customHeight="1">
      <c r="A57" s="111" t="s">
        <v>76</v>
      </c>
      <c r="B57" s="112"/>
      <c r="C57" s="113"/>
      <c r="D57" s="114" t="s">
        <v>87</v>
      </c>
      <c r="E57" s="114"/>
      <c r="F57" s="114"/>
      <c r="G57" s="114"/>
      <c r="H57" s="114"/>
      <c r="I57" s="115"/>
      <c r="J57" s="114" t="s">
        <v>88</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'02 - 2. ÚSEK'!J30</f>
        <v>0</v>
      </c>
      <c r="AH57" s="115"/>
      <c r="AI57" s="115"/>
      <c r="AJ57" s="115"/>
      <c r="AK57" s="115"/>
      <c r="AL57" s="115"/>
      <c r="AM57" s="115"/>
      <c r="AN57" s="116">
        <f>SUM(AG57,AT57)</f>
        <v>0</v>
      </c>
      <c r="AO57" s="115"/>
      <c r="AP57" s="115"/>
      <c r="AQ57" s="117" t="s">
        <v>85</v>
      </c>
      <c r="AR57" s="118"/>
      <c r="AS57" s="124">
        <v>0</v>
      </c>
      <c r="AT57" s="125">
        <f>ROUND(SUM(AV57:AW57),2)</f>
        <v>0</v>
      </c>
      <c r="AU57" s="126">
        <f>'02 - 2. ÚSEK'!P91</f>
        <v>0</v>
      </c>
      <c r="AV57" s="125">
        <f>'02 - 2. ÚSEK'!J33</f>
        <v>0</v>
      </c>
      <c r="AW57" s="125">
        <f>'02 - 2. ÚSEK'!J34</f>
        <v>0</v>
      </c>
      <c r="AX57" s="125">
        <f>'02 - 2. ÚSEK'!J35</f>
        <v>0</v>
      </c>
      <c r="AY57" s="125">
        <f>'02 - 2. ÚSEK'!J36</f>
        <v>0</v>
      </c>
      <c r="AZ57" s="125">
        <f>'02 - 2. ÚSEK'!F33</f>
        <v>0</v>
      </c>
      <c r="BA57" s="125">
        <f>'02 - 2. ÚSEK'!F34</f>
        <v>0</v>
      </c>
      <c r="BB57" s="125">
        <f>'02 - 2. ÚSEK'!F35</f>
        <v>0</v>
      </c>
      <c r="BC57" s="125">
        <f>'02 - 2. ÚSEK'!F36</f>
        <v>0</v>
      </c>
      <c r="BD57" s="127">
        <f>'02 - 2. ÚSEK'!F37</f>
        <v>0</v>
      </c>
      <c r="BE57" s="7"/>
      <c r="BT57" s="123" t="s">
        <v>80</v>
      </c>
      <c r="BV57" s="123" t="s">
        <v>74</v>
      </c>
      <c r="BW57" s="123" t="s">
        <v>89</v>
      </c>
      <c r="BX57" s="123" t="s">
        <v>5</v>
      </c>
      <c r="CL57" s="123" t="s">
        <v>19</v>
      </c>
      <c r="CM57" s="123" t="s">
        <v>82</v>
      </c>
    </row>
    <row r="58" spans="1:57" s="2" customFormat="1" ht="30" customHeight="1">
      <c r="A58" s="38"/>
      <c r="B58" s="39"/>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4"/>
      <c r="AS58" s="38"/>
      <c r="AT58" s="38"/>
      <c r="AU58" s="38"/>
      <c r="AV58" s="38"/>
      <c r="AW58" s="38"/>
      <c r="AX58" s="38"/>
      <c r="AY58" s="38"/>
      <c r="AZ58" s="38"/>
      <c r="BA58" s="38"/>
      <c r="BB58" s="38"/>
      <c r="BC58" s="38"/>
      <c r="BD58" s="38"/>
      <c r="BE58" s="38"/>
    </row>
    <row r="59" spans="1:57" s="2" customFormat="1" ht="6.95" customHeight="1">
      <c r="A59" s="38"/>
      <c r="B59" s="59"/>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44"/>
      <c r="AS59" s="38"/>
      <c r="AT59" s="38"/>
      <c r="AU59" s="38"/>
      <c r="AV59" s="38"/>
      <c r="AW59" s="38"/>
      <c r="AX59" s="38"/>
      <c r="AY59" s="38"/>
      <c r="AZ59" s="38"/>
      <c r="BA59" s="38"/>
      <c r="BB59" s="38"/>
      <c r="BC59" s="38"/>
      <c r="BD59" s="38"/>
      <c r="BE59" s="38"/>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0 - VEDLEJŠÍ A OSTATNÍ N...'!C2" display="/"/>
    <hyperlink ref="A56" location="'01 - 1. ÚSEK'!C2" display="/"/>
    <hyperlink ref="A57" location="'02 - 2. ÚSEK'!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81</v>
      </c>
    </row>
    <row r="3" spans="2:46" s="1" customFormat="1" ht="6.95" customHeight="1">
      <c r="B3" s="128"/>
      <c r="C3" s="129"/>
      <c r="D3" s="129"/>
      <c r="E3" s="129"/>
      <c r="F3" s="129"/>
      <c r="G3" s="129"/>
      <c r="H3" s="129"/>
      <c r="I3" s="129"/>
      <c r="J3" s="129"/>
      <c r="K3" s="129"/>
      <c r="L3" s="20"/>
      <c r="AT3" s="17" t="s">
        <v>82</v>
      </c>
    </row>
    <row r="4" spans="2:46" s="1" customFormat="1" ht="24.95" customHeight="1">
      <c r="B4" s="20"/>
      <c r="D4" s="130" t="s">
        <v>90</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II/187 Plánice – Neurazy, oprava</v>
      </c>
      <c r="F7" s="132"/>
      <c r="G7" s="132"/>
      <c r="H7" s="132"/>
      <c r="L7" s="20"/>
    </row>
    <row r="8" spans="1:31" s="2" customFormat="1" ht="12" customHeight="1">
      <c r="A8" s="38"/>
      <c r="B8" s="44"/>
      <c r="C8" s="38"/>
      <c r="D8" s="132" t="s">
        <v>91</v>
      </c>
      <c r="E8" s="38"/>
      <c r="F8" s="38"/>
      <c r="G8" s="38"/>
      <c r="H8" s="38"/>
      <c r="I8" s="38"/>
      <c r="J8" s="38"/>
      <c r="K8" s="38"/>
      <c r="L8" s="134"/>
      <c r="S8" s="38"/>
      <c r="T8" s="38"/>
      <c r="U8" s="38"/>
      <c r="V8" s="38"/>
      <c r="W8" s="38"/>
      <c r="X8" s="38"/>
      <c r="Y8" s="38"/>
      <c r="Z8" s="38"/>
      <c r="AA8" s="38"/>
      <c r="AB8" s="38"/>
      <c r="AC8" s="38"/>
      <c r="AD8" s="38"/>
      <c r="AE8" s="38"/>
    </row>
    <row r="9" spans="1:31" s="2" customFormat="1" ht="16.5" customHeight="1">
      <c r="A9" s="38"/>
      <c r="B9" s="44"/>
      <c r="C9" s="38"/>
      <c r="D9" s="38"/>
      <c r="E9" s="135" t="s">
        <v>92</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14. 4. 2023</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
        <v>19</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
        <v>27</v>
      </c>
      <c r="F15" s="38"/>
      <c r="G15" s="38"/>
      <c r="H15" s="38"/>
      <c r="I15" s="132" t="s">
        <v>28</v>
      </c>
      <c r="J15" s="136" t="s">
        <v>19</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31</v>
      </c>
      <c r="E20" s="38"/>
      <c r="F20" s="38"/>
      <c r="G20" s="38"/>
      <c r="H20" s="38"/>
      <c r="I20" s="132" t="s">
        <v>26</v>
      </c>
      <c r="J20" s="136" t="s">
        <v>19</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
        <v>32</v>
      </c>
      <c r="F21" s="38"/>
      <c r="G21" s="38"/>
      <c r="H21" s="38"/>
      <c r="I21" s="132" t="s">
        <v>28</v>
      </c>
      <c r="J21" s="136" t="s">
        <v>19</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34</v>
      </c>
      <c r="E23" s="38"/>
      <c r="F23" s="38"/>
      <c r="G23" s="38"/>
      <c r="H23" s="38"/>
      <c r="I23" s="132" t="s">
        <v>26</v>
      </c>
      <c r="J23" s="136" t="s">
        <v>19</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
        <v>35</v>
      </c>
      <c r="F24" s="38"/>
      <c r="G24" s="38"/>
      <c r="H24" s="38"/>
      <c r="I24" s="132" t="s">
        <v>28</v>
      </c>
      <c r="J24" s="136" t="s">
        <v>19</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36</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38</v>
      </c>
      <c r="E30" s="38"/>
      <c r="F30" s="38"/>
      <c r="G30" s="38"/>
      <c r="H30" s="38"/>
      <c r="I30" s="38"/>
      <c r="J30" s="144">
        <f>ROUND(J81,1)</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40</v>
      </c>
      <c r="G32" s="38"/>
      <c r="H32" s="38"/>
      <c r="I32" s="145" t="s">
        <v>39</v>
      </c>
      <c r="J32" s="145" t="s">
        <v>41</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42</v>
      </c>
      <c r="E33" s="132" t="s">
        <v>43</v>
      </c>
      <c r="F33" s="147">
        <f>ROUND((SUM(BE81:BE107)),1)</f>
        <v>0</v>
      </c>
      <c r="G33" s="38"/>
      <c r="H33" s="38"/>
      <c r="I33" s="148">
        <v>0.21</v>
      </c>
      <c r="J33" s="147">
        <f>ROUND(((SUM(BE81:BE107))*I33),1)</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44</v>
      </c>
      <c r="F34" s="147">
        <f>ROUND((SUM(BF81:BF107)),1)</f>
        <v>0</v>
      </c>
      <c r="G34" s="38"/>
      <c r="H34" s="38"/>
      <c r="I34" s="148">
        <v>0.15</v>
      </c>
      <c r="J34" s="147">
        <f>ROUND(((SUM(BF81:BF107))*I34),1)</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45</v>
      </c>
      <c r="F35" s="147">
        <f>ROUND((SUM(BG81:BG107)),1)</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46</v>
      </c>
      <c r="F36" s="147">
        <f>ROUND((SUM(BH81:BH107)),1)</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47</v>
      </c>
      <c r="F37" s="147">
        <f>ROUND((SUM(BI81:BI107)),1)</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48</v>
      </c>
      <c r="E39" s="151"/>
      <c r="F39" s="151"/>
      <c r="G39" s="152" t="s">
        <v>49</v>
      </c>
      <c r="H39" s="153" t="s">
        <v>50</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hidden="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hidden="1">
      <c r="A45" s="38"/>
      <c r="B45" s="39"/>
      <c r="C45" s="23" t="s">
        <v>93</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hidden="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hidden="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hidden="1">
      <c r="A48" s="38"/>
      <c r="B48" s="39"/>
      <c r="C48" s="40"/>
      <c r="D48" s="40"/>
      <c r="E48" s="160" t="str">
        <f>E7</f>
        <v>II/187 Plánice – Neurazy, oprava</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hidden="1">
      <c r="A49" s="38"/>
      <c r="B49" s="39"/>
      <c r="C49" s="32" t="s">
        <v>91</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hidden="1">
      <c r="A50" s="38"/>
      <c r="B50" s="39"/>
      <c r="C50" s="40"/>
      <c r="D50" s="40"/>
      <c r="E50" s="69" t="str">
        <f>E9</f>
        <v>00 - VEDLEJŠÍ A OSTATNÍ NÁKLADY</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hidden="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hidden="1">
      <c r="A52" s="38"/>
      <c r="B52" s="39"/>
      <c r="C52" s="32" t="s">
        <v>21</v>
      </c>
      <c r="D52" s="40"/>
      <c r="E52" s="40"/>
      <c r="F52" s="27" t="str">
        <f>F12</f>
        <v xml:space="preserve"> </v>
      </c>
      <c r="G52" s="40"/>
      <c r="H52" s="40"/>
      <c r="I52" s="32" t="s">
        <v>23</v>
      </c>
      <c r="J52" s="72" t="str">
        <f>IF(J12="","",J12)</f>
        <v>14. 4. 2023</v>
      </c>
      <c r="K52" s="40"/>
      <c r="L52" s="134"/>
      <c r="S52" s="38"/>
      <c r="T52" s="38"/>
      <c r="U52" s="38"/>
      <c r="V52" s="38"/>
      <c r="W52" s="38"/>
      <c r="X52" s="38"/>
      <c r="Y52" s="38"/>
      <c r="Z52" s="38"/>
      <c r="AA52" s="38"/>
      <c r="AB52" s="38"/>
      <c r="AC52" s="38"/>
      <c r="AD52" s="38"/>
      <c r="AE52" s="38"/>
    </row>
    <row r="53" spans="1:31" s="2" customFormat="1" ht="6.95" customHeight="1" hidden="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15.15" customHeight="1" hidden="1">
      <c r="A54" s="38"/>
      <c r="B54" s="39"/>
      <c r="C54" s="32" t="s">
        <v>25</v>
      </c>
      <c r="D54" s="40"/>
      <c r="E54" s="40"/>
      <c r="F54" s="27" t="str">
        <f>E15</f>
        <v>Správa a údržba silnic Plzeňského kraje</v>
      </c>
      <c r="G54" s="40"/>
      <c r="H54" s="40"/>
      <c r="I54" s="32" t="s">
        <v>31</v>
      </c>
      <c r="J54" s="36" t="str">
        <f>E21</f>
        <v>SG Geotechnika</v>
      </c>
      <c r="K54" s="40"/>
      <c r="L54" s="134"/>
      <c r="S54" s="38"/>
      <c r="T54" s="38"/>
      <c r="U54" s="38"/>
      <c r="V54" s="38"/>
      <c r="W54" s="38"/>
      <c r="X54" s="38"/>
      <c r="Y54" s="38"/>
      <c r="Z54" s="38"/>
      <c r="AA54" s="38"/>
      <c r="AB54" s="38"/>
      <c r="AC54" s="38"/>
      <c r="AD54" s="38"/>
      <c r="AE54" s="38"/>
    </row>
    <row r="55" spans="1:31" s="2" customFormat="1" ht="15.15" customHeight="1" hidden="1">
      <c r="A55" s="38"/>
      <c r="B55" s="39"/>
      <c r="C55" s="32" t="s">
        <v>29</v>
      </c>
      <c r="D55" s="40"/>
      <c r="E55" s="40"/>
      <c r="F55" s="27" t="str">
        <f>IF(E18="","",E18)</f>
        <v>Vyplň údaj</v>
      </c>
      <c r="G55" s="40"/>
      <c r="H55" s="40"/>
      <c r="I55" s="32" t="s">
        <v>34</v>
      </c>
      <c r="J55" s="36" t="str">
        <f>E24</f>
        <v>Roman Mitas</v>
      </c>
      <c r="K55" s="40"/>
      <c r="L55" s="134"/>
      <c r="S55" s="38"/>
      <c r="T55" s="38"/>
      <c r="U55" s="38"/>
      <c r="V55" s="38"/>
      <c r="W55" s="38"/>
      <c r="X55" s="38"/>
      <c r="Y55" s="38"/>
      <c r="Z55" s="38"/>
      <c r="AA55" s="38"/>
      <c r="AB55" s="38"/>
      <c r="AC55" s="38"/>
      <c r="AD55" s="38"/>
      <c r="AE55" s="38"/>
    </row>
    <row r="56" spans="1:31" s="2" customFormat="1" ht="10.3" customHeight="1" hidden="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hidden="1">
      <c r="A57" s="38"/>
      <c r="B57" s="39"/>
      <c r="C57" s="161" t="s">
        <v>94</v>
      </c>
      <c r="D57" s="162"/>
      <c r="E57" s="162"/>
      <c r="F57" s="162"/>
      <c r="G57" s="162"/>
      <c r="H57" s="162"/>
      <c r="I57" s="162"/>
      <c r="J57" s="163" t="s">
        <v>95</v>
      </c>
      <c r="K57" s="162"/>
      <c r="L57" s="134"/>
      <c r="S57" s="38"/>
      <c r="T57" s="38"/>
      <c r="U57" s="38"/>
      <c r="V57" s="38"/>
      <c r="W57" s="38"/>
      <c r="X57" s="38"/>
      <c r="Y57" s="38"/>
      <c r="Z57" s="38"/>
      <c r="AA57" s="38"/>
      <c r="AB57" s="38"/>
      <c r="AC57" s="38"/>
      <c r="AD57" s="38"/>
      <c r="AE57" s="38"/>
    </row>
    <row r="58" spans="1:31" s="2" customFormat="1" ht="10.3" customHeight="1" hidden="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hidden="1">
      <c r="A59" s="38"/>
      <c r="B59" s="39"/>
      <c r="C59" s="164" t="s">
        <v>70</v>
      </c>
      <c r="D59" s="40"/>
      <c r="E59" s="40"/>
      <c r="F59" s="40"/>
      <c r="G59" s="40"/>
      <c r="H59" s="40"/>
      <c r="I59" s="40"/>
      <c r="J59" s="102">
        <f>J81</f>
        <v>0</v>
      </c>
      <c r="K59" s="40"/>
      <c r="L59" s="134"/>
      <c r="S59" s="38"/>
      <c r="T59" s="38"/>
      <c r="U59" s="38"/>
      <c r="V59" s="38"/>
      <c r="W59" s="38"/>
      <c r="X59" s="38"/>
      <c r="Y59" s="38"/>
      <c r="Z59" s="38"/>
      <c r="AA59" s="38"/>
      <c r="AB59" s="38"/>
      <c r="AC59" s="38"/>
      <c r="AD59" s="38"/>
      <c r="AE59" s="38"/>
      <c r="AU59" s="17" t="s">
        <v>96</v>
      </c>
    </row>
    <row r="60" spans="1:31" s="9" customFormat="1" ht="24.95" customHeight="1" hidden="1">
      <c r="A60" s="9"/>
      <c r="B60" s="165"/>
      <c r="C60" s="166"/>
      <c r="D60" s="167" t="s">
        <v>97</v>
      </c>
      <c r="E60" s="168"/>
      <c r="F60" s="168"/>
      <c r="G60" s="168"/>
      <c r="H60" s="168"/>
      <c r="I60" s="168"/>
      <c r="J60" s="169">
        <f>J82</f>
        <v>0</v>
      </c>
      <c r="K60" s="166"/>
      <c r="L60" s="170"/>
      <c r="S60" s="9"/>
      <c r="T60" s="9"/>
      <c r="U60" s="9"/>
      <c r="V60" s="9"/>
      <c r="W60" s="9"/>
      <c r="X60" s="9"/>
      <c r="Y60" s="9"/>
      <c r="Z60" s="9"/>
      <c r="AA60" s="9"/>
      <c r="AB60" s="9"/>
      <c r="AC60" s="9"/>
      <c r="AD60" s="9"/>
      <c r="AE60" s="9"/>
    </row>
    <row r="61" spans="1:31" s="9" customFormat="1" ht="24.95" customHeight="1" hidden="1">
      <c r="A61" s="9"/>
      <c r="B61" s="165"/>
      <c r="C61" s="166"/>
      <c r="D61" s="167" t="s">
        <v>98</v>
      </c>
      <c r="E61" s="168"/>
      <c r="F61" s="168"/>
      <c r="G61" s="168"/>
      <c r="H61" s="168"/>
      <c r="I61" s="168"/>
      <c r="J61" s="169">
        <f>J88</f>
        <v>0</v>
      </c>
      <c r="K61" s="166"/>
      <c r="L61" s="170"/>
      <c r="S61" s="9"/>
      <c r="T61" s="9"/>
      <c r="U61" s="9"/>
      <c r="V61" s="9"/>
      <c r="W61" s="9"/>
      <c r="X61" s="9"/>
      <c r="Y61" s="9"/>
      <c r="Z61" s="9"/>
      <c r="AA61" s="9"/>
      <c r="AB61" s="9"/>
      <c r="AC61" s="9"/>
      <c r="AD61" s="9"/>
      <c r="AE61" s="9"/>
    </row>
    <row r="62" spans="1:31" s="2" customFormat="1" ht="21.8" customHeight="1" hidden="1">
      <c r="A62" s="38"/>
      <c r="B62" s="39"/>
      <c r="C62" s="40"/>
      <c r="D62" s="40"/>
      <c r="E62" s="40"/>
      <c r="F62" s="40"/>
      <c r="G62" s="40"/>
      <c r="H62" s="40"/>
      <c r="I62" s="40"/>
      <c r="J62" s="40"/>
      <c r="K62" s="40"/>
      <c r="L62" s="134"/>
      <c r="S62" s="38"/>
      <c r="T62" s="38"/>
      <c r="U62" s="38"/>
      <c r="V62" s="38"/>
      <c r="W62" s="38"/>
      <c r="X62" s="38"/>
      <c r="Y62" s="38"/>
      <c r="Z62" s="38"/>
      <c r="AA62" s="38"/>
      <c r="AB62" s="38"/>
      <c r="AC62" s="38"/>
      <c r="AD62" s="38"/>
      <c r="AE62" s="38"/>
    </row>
    <row r="63" spans="1:31" s="2" customFormat="1" ht="6.95" customHeight="1" hidden="1">
      <c r="A63" s="38"/>
      <c r="B63" s="59"/>
      <c r="C63" s="60"/>
      <c r="D63" s="60"/>
      <c r="E63" s="60"/>
      <c r="F63" s="60"/>
      <c r="G63" s="60"/>
      <c r="H63" s="60"/>
      <c r="I63" s="60"/>
      <c r="J63" s="60"/>
      <c r="K63" s="60"/>
      <c r="L63" s="134"/>
      <c r="S63" s="38"/>
      <c r="T63" s="38"/>
      <c r="U63" s="38"/>
      <c r="V63" s="38"/>
      <c r="W63" s="38"/>
      <c r="X63" s="38"/>
      <c r="Y63" s="38"/>
      <c r="Z63" s="38"/>
      <c r="AA63" s="38"/>
      <c r="AB63" s="38"/>
      <c r="AC63" s="38"/>
      <c r="AD63" s="38"/>
      <c r="AE63" s="38"/>
    </row>
    <row r="64" ht="12" hidden="1"/>
    <row r="65" ht="12" hidden="1"/>
    <row r="66" ht="12" hidden="1"/>
    <row r="67" spans="1:31" s="2" customFormat="1" ht="6.95" customHeight="1">
      <c r="A67" s="38"/>
      <c r="B67" s="61"/>
      <c r="C67" s="62"/>
      <c r="D67" s="62"/>
      <c r="E67" s="62"/>
      <c r="F67" s="62"/>
      <c r="G67" s="62"/>
      <c r="H67" s="62"/>
      <c r="I67" s="62"/>
      <c r="J67" s="62"/>
      <c r="K67" s="62"/>
      <c r="L67" s="134"/>
      <c r="S67" s="38"/>
      <c r="T67" s="38"/>
      <c r="U67" s="38"/>
      <c r="V67" s="38"/>
      <c r="W67" s="38"/>
      <c r="X67" s="38"/>
      <c r="Y67" s="38"/>
      <c r="Z67" s="38"/>
      <c r="AA67" s="38"/>
      <c r="AB67" s="38"/>
      <c r="AC67" s="38"/>
      <c r="AD67" s="38"/>
      <c r="AE67" s="38"/>
    </row>
    <row r="68" spans="1:31" s="2" customFormat="1" ht="24.95" customHeight="1">
      <c r="A68" s="38"/>
      <c r="B68" s="39"/>
      <c r="C68" s="23" t="s">
        <v>99</v>
      </c>
      <c r="D68" s="40"/>
      <c r="E68" s="40"/>
      <c r="F68" s="40"/>
      <c r="G68" s="40"/>
      <c r="H68" s="40"/>
      <c r="I68" s="40"/>
      <c r="J68" s="40"/>
      <c r="K68" s="40"/>
      <c r="L68" s="134"/>
      <c r="S68" s="38"/>
      <c r="T68" s="38"/>
      <c r="U68" s="38"/>
      <c r="V68" s="38"/>
      <c r="W68" s="38"/>
      <c r="X68" s="38"/>
      <c r="Y68" s="38"/>
      <c r="Z68" s="38"/>
      <c r="AA68" s="38"/>
      <c r="AB68" s="38"/>
      <c r="AC68" s="38"/>
      <c r="AD68" s="38"/>
      <c r="AE68" s="38"/>
    </row>
    <row r="69" spans="1:31" s="2" customFormat="1" ht="6.95" customHeight="1">
      <c r="A69" s="38"/>
      <c r="B69" s="39"/>
      <c r="C69" s="40"/>
      <c r="D69" s="40"/>
      <c r="E69" s="40"/>
      <c r="F69" s="40"/>
      <c r="G69" s="40"/>
      <c r="H69" s="40"/>
      <c r="I69" s="40"/>
      <c r="J69" s="40"/>
      <c r="K69" s="40"/>
      <c r="L69" s="134"/>
      <c r="S69" s="38"/>
      <c r="T69" s="38"/>
      <c r="U69" s="38"/>
      <c r="V69" s="38"/>
      <c r="W69" s="38"/>
      <c r="X69" s="38"/>
      <c r="Y69" s="38"/>
      <c r="Z69" s="38"/>
      <c r="AA69" s="38"/>
      <c r="AB69" s="38"/>
      <c r="AC69" s="38"/>
      <c r="AD69" s="38"/>
      <c r="AE69" s="38"/>
    </row>
    <row r="70" spans="1:31" s="2" customFormat="1" ht="12" customHeight="1">
      <c r="A70" s="38"/>
      <c r="B70" s="39"/>
      <c r="C70" s="32" t="s">
        <v>16</v>
      </c>
      <c r="D70" s="40"/>
      <c r="E70" s="40"/>
      <c r="F70" s="40"/>
      <c r="G70" s="40"/>
      <c r="H70" s="40"/>
      <c r="I70" s="40"/>
      <c r="J70" s="40"/>
      <c r="K70" s="40"/>
      <c r="L70" s="134"/>
      <c r="S70" s="38"/>
      <c r="T70" s="38"/>
      <c r="U70" s="38"/>
      <c r="V70" s="38"/>
      <c r="W70" s="38"/>
      <c r="X70" s="38"/>
      <c r="Y70" s="38"/>
      <c r="Z70" s="38"/>
      <c r="AA70" s="38"/>
      <c r="AB70" s="38"/>
      <c r="AC70" s="38"/>
      <c r="AD70" s="38"/>
      <c r="AE70" s="38"/>
    </row>
    <row r="71" spans="1:31" s="2" customFormat="1" ht="16.5" customHeight="1">
      <c r="A71" s="38"/>
      <c r="B71" s="39"/>
      <c r="C71" s="40"/>
      <c r="D71" s="40"/>
      <c r="E71" s="160" t="str">
        <f>E7</f>
        <v>II/187 Plánice – Neurazy, oprava</v>
      </c>
      <c r="F71" s="32"/>
      <c r="G71" s="32"/>
      <c r="H71" s="32"/>
      <c r="I71" s="40"/>
      <c r="J71" s="40"/>
      <c r="K71" s="40"/>
      <c r="L71" s="134"/>
      <c r="S71" s="38"/>
      <c r="T71" s="38"/>
      <c r="U71" s="38"/>
      <c r="V71" s="38"/>
      <c r="W71" s="38"/>
      <c r="X71" s="38"/>
      <c r="Y71" s="38"/>
      <c r="Z71" s="38"/>
      <c r="AA71" s="38"/>
      <c r="AB71" s="38"/>
      <c r="AC71" s="38"/>
      <c r="AD71" s="38"/>
      <c r="AE71" s="38"/>
    </row>
    <row r="72" spans="1:31" s="2" customFormat="1" ht="12" customHeight="1">
      <c r="A72" s="38"/>
      <c r="B72" s="39"/>
      <c r="C72" s="32" t="s">
        <v>91</v>
      </c>
      <c r="D72" s="40"/>
      <c r="E72" s="40"/>
      <c r="F72" s="40"/>
      <c r="G72" s="40"/>
      <c r="H72" s="40"/>
      <c r="I72" s="40"/>
      <c r="J72" s="40"/>
      <c r="K72" s="40"/>
      <c r="L72" s="134"/>
      <c r="S72" s="38"/>
      <c r="T72" s="38"/>
      <c r="U72" s="38"/>
      <c r="V72" s="38"/>
      <c r="W72" s="38"/>
      <c r="X72" s="38"/>
      <c r="Y72" s="38"/>
      <c r="Z72" s="38"/>
      <c r="AA72" s="38"/>
      <c r="AB72" s="38"/>
      <c r="AC72" s="38"/>
      <c r="AD72" s="38"/>
      <c r="AE72" s="38"/>
    </row>
    <row r="73" spans="1:31" s="2" customFormat="1" ht="16.5" customHeight="1">
      <c r="A73" s="38"/>
      <c r="B73" s="39"/>
      <c r="C73" s="40"/>
      <c r="D73" s="40"/>
      <c r="E73" s="69" t="str">
        <f>E9</f>
        <v>00 - VEDLEJŠÍ A OSTATNÍ NÁKLADY</v>
      </c>
      <c r="F73" s="40"/>
      <c r="G73" s="40"/>
      <c r="H73" s="40"/>
      <c r="I73" s="40"/>
      <c r="J73" s="40"/>
      <c r="K73" s="40"/>
      <c r="L73" s="134"/>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40"/>
      <c r="J74" s="40"/>
      <c r="K74" s="40"/>
      <c r="L74" s="134"/>
      <c r="S74" s="38"/>
      <c r="T74" s="38"/>
      <c r="U74" s="38"/>
      <c r="V74" s="38"/>
      <c r="W74" s="38"/>
      <c r="X74" s="38"/>
      <c r="Y74" s="38"/>
      <c r="Z74" s="38"/>
      <c r="AA74" s="38"/>
      <c r="AB74" s="38"/>
      <c r="AC74" s="38"/>
      <c r="AD74" s="38"/>
      <c r="AE74" s="38"/>
    </row>
    <row r="75" spans="1:31" s="2" customFormat="1" ht="12" customHeight="1">
      <c r="A75" s="38"/>
      <c r="B75" s="39"/>
      <c r="C75" s="32" t="s">
        <v>21</v>
      </c>
      <c r="D75" s="40"/>
      <c r="E75" s="40"/>
      <c r="F75" s="27" t="str">
        <f>F12</f>
        <v xml:space="preserve"> </v>
      </c>
      <c r="G75" s="40"/>
      <c r="H75" s="40"/>
      <c r="I75" s="32" t="s">
        <v>23</v>
      </c>
      <c r="J75" s="72" t="str">
        <f>IF(J12="","",J12)</f>
        <v>14. 4. 2023</v>
      </c>
      <c r="K75" s="40"/>
      <c r="L75" s="134"/>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40"/>
      <c r="J76" s="40"/>
      <c r="K76" s="40"/>
      <c r="L76" s="134"/>
      <c r="S76" s="38"/>
      <c r="T76" s="38"/>
      <c r="U76" s="38"/>
      <c r="V76" s="38"/>
      <c r="W76" s="38"/>
      <c r="X76" s="38"/>
      <c r="Y76" s="38"/>
      <c r="Z76" s="38"/>
      <c r="AA76" s="38"/>
      <c r="AB76" s="38"/>
      <c r="AC76" s="38"/>
      <c r="AD76" s="38"/>
      <c r="AE76" s="38"/>
    </row>
    <row r="77" spans="1:31" s="2" customFormat="1" ht="15.15" customHeight="1">
      <c r="A77" s="38"/>
      <c r="B77" s="39"/>
      <c r="C77" s="32" t="s">
        <v>25</v>
      </c>
      <c r="D77" s="40"/>
      <c r="E77" s="40"/>
      <c r="F77" s="27" t="str">
        <f>E15</f>
        <v>Správa a údržba silnic Plzeňského kraje</v>
      </c>
      <c r="G77" s="40"/>
      <c r="H77" s="40"/>
      <c r="I77" s="32" t="s">
        <v>31</v>
      </c>
      <c r="J77" s="36" t="str">
        <f>E21</f>
        <v>SG Geotechnika</v>
      </c>
      <c r="K77" s="40"/>
      <c r="L77" s="134"/>
      <c r="S77" s="38"/>
      <c r="T77" s="38"/>
      <c r="U77" s="38"/>
      <c r="V77" s="38"/>
      <c r="W77" s="38"/>
      <c r="X77" s="38"/>
      <c r="Y77" s="38"/>
      <c r="Z77" s="38"/>
      <c r="AA77" s="38"/>
      <c r="AB77" s="38"/>
      <c r="AC77" s="38"/>
      <c r="AD77" s="38"/>
      <c r="AE77" s="38"/>
    </row>
    <row r="78" spans="1:31" s="2" customFormat="1" ht="15.15" customHeight="1">
      <c r="A78" s="38"/>
      <c r="B78" s="39"/>
      <c r="C78" s="32" t="s">
        <v>29</v>
      </c>
      <c r="D78" s="40"/>
      <c r="E78" s="40"/>
      <c r="F78" s="27" t="str">
        <f>IF(E18="","",E18)</f>
        <v>Vyplň údaj</v>
      </c>
      <c r="G78" s="40"/>
      <c r="H78" s="40"/>
      <c r="I78" s="32" t="s">
        <v>34</v>
      </c>
      <c r="J78" s="36" t="str">
        <f>E24</f>
        <v>Roman Mitas</v>
      </c>
      <c r="K78" s="40"/>
      <c r="L78" s="134"/>
      <c r="S78" s="38"/>
      <c r="T78" s="38"/>
      <c r="U78" s="38"/>
      <c r="V78" s="38"/>
      <c r="W78" s="38"/>
      <c r="X78" s="38"/>
      <c r="Y78" s="38"/>
      <c r="Z78" s="38"/>
      <c r="AA78" s="38"/>
      <c r="AB78" s="38"/>
      <c r="AC78" s="38"/>
      <c r="AD78" s="38"/>
      <c r="AE78" s="38"/>
    </row>
    <row r="79" spans="1:31" s="2" customFormat="1" ht="10.3" customHeight="1">
      <c r="A79" s="38"/>
      <c r="B79" s="39"/>
      <c r="C79" s="40"/>
      <c r="D79" s="40"/>
      <c r="E79" s="40"/>
      <c r="F79" s="40"/>
      <c r="G79" s="40"/>
      <c r="H79" s="40"/>
      <c r="I79" s="40"/>
      <c r="J79" s="40"/>
      <c r="K79" s="40"/>
      <c r="L79" s="134"/>
      <c r="S79" s="38"/>
      <c r="T79" s="38"/>
      <c r="U79" s="38"/>
      <c r="V79" s="38"/>
      <c r="W79" s="38"/>
      <c r="X79" s="38"/>
      <c r="Y79" s="38"/>
      <c r="Z79" s="38"/>
      <c r="AA79" s="38"/>
      <c r="AB79" s="38"/>
      <c r="AC79" s="38"/>
      <c r="AD79" s="38"/>
      <c r="AE79" s="38"/>
    </row>
    <row r="80" spans="1:31" s="10" customFormat="1" ht="29.25" customHeight="1">
      <c r="A80" s="171"/>
      <c r="B80" s="172"/>
      <c r="C80" s="173" t="s">
        <v>100</v>
      </c>
      <c r="D80" s="174" t="s">
        <v>57</v>
      </c>
      <c r="E80" s="174" t="s">
        <v>53</v>
      </c>
      <c r="F80" s="174" t="s">
        <v>54</v>
      </c>
      <c r="G80" s="174" t="s">
        <v>101</v>
      </c>
      <c r="H80" s="174" t="s">
        <v>102</v>
      </c>
      <c r="I80" s="174" t="s">
        <v>103</v>
      </c>
      <c r="J80" s="174" t="s">
        <v>95</v>
      </c>
      <c r="K80" s="175" t="s">
        <v>104</v>
      </c>
      <c r="L80" s="176"/>
      <c r="M80" s="92" t="s">
        <v>19</v>
      </c>
      <c r="N80" s="93" t="s">
        <v>42</v>
      </c>
      <c r="O80" s="93" t="s">
        <v>105</v>
      </c>
      <c r="P80" s="93" t="s">
        <v>106</v>
      </c>
      <c r="Q80" s="93" t="s">
        <v>107</v>
      </c>
      <c r="R80" s="93" t="s">
        <v>108</v>
      </c>
      <c r="S80" s="93" t="s">
        <v>109</v>
      </c>
      <c r="T80" s="94" t="s">
        <v>110</v>
      </c>
      <c r="U80" s="171"/>
      <c r="V80" s="171"/>
      <c r="W80" s="171"/>
      <c r="X80" s="171"/>
      <c r="Y80" s="171"/>
      <c r="Z80" s="171"/>
      <c r="AA80" s="171"/>
      <c r="AB80" s="171"/>
      <c r="AC80" s="171"/>
      <c r="AD80" s="171"/>
      <c r="AE80" s="171"/>
    </row>
    <row r="81" spans="1:63" s="2" customFormat="1" ht="22.8" customHeight="1">
      <c r="A81" s="38"/>
      <c r="B81" s="39"/>
      <c r="C81" s="99" t="s">
        <v>111</v>
      </c>
      <c r="D81" s="40"/>
      <c r="E81" s="40"/>
      <c r="F81" s="40"/>
      <c r="G81" s="40"/>
      <c r="H81" s="40"/>
      <c r="I81" s="40"/>
      <c r="J81" s="177">
        <f>BK81</f>
        <v>0</v>
      </c>
      <c r="K81" s="40"/>
      <c r="L81" s="44"/>
      <c r="M81" s="95"/>
      <c r="N81" s="178"/>
      <c r="O81" s="96"/>
      <c r="P81" s="179">
        <f>P82+P88</f>
        <v>0</v>
      </c>
      <c r="Q81" s="96"/>
      <c r="R81" s="179">
        <f>R82+R88</f>
        <v>0</v>
      </c>
      <c r="S81" s="96"/>
      <c r="T81" s="180">
        <f>T82+T88</f>
        <v>0</v>
      </c>
      <c r="U81" s="38"/>
      <c r="V81" s="38"/>
      <c r="W81" s="38"/>
      <c r="X81" s="38"/>
      <c r="Y81" s="38"/>
      <c r="Z81" s="38"/>
      <c r="AA81" s="38"/>
      <c r="AB81" s="38"/>
      <c r="AC81" s="38"/>
      <c r="AD81" s="38"/>
      <c r="AE81" s="38"/>
      <c r="AT81" s="17" t="s">
        <v>71</v>
      </c>
      <c r="AU81" s="17" t="s">
        <v>96</v>
      </c>
      <c r="BK81" s="181">
        <f>BK82+BK88</f>
        <v>0</v>
      </c>
    </row>
    <row r="82" spans="1:63" s="11" customFormat="1" ht="25.9" customHeight="1">
      <c r="A82" s="11"/>
      <c r="B82" s="182"/>
      <c r="C82" s="183"/>
      <c r="D82" s="184" t="s">
        <v>71</v>
      </c>
      <c r="E82" s="185" t="s">
        <v>112</v>
      </c>
      <c r="F82" s="185" t="s">
        <v>113</v>
      </c>
      <c r="G82" s="183"/>
      <c r="H82" s="183"/>
      <c r="I82" s="186"/>
      <c r="J82" s="187">
        <f>BK82</f>
        <v>0</v>
      </c>
      <c r="K82" s="183"/>
      <c r="L82" s="188"/>
      <c r="M82" s="189"/>
      <c r="N82" s="190"/>
      <c r="O82" s="190"/>
      <c r="P82" s="191">
        <f>SUM(P83:P87)</f>
        <v>0</v>
      </c>
      <c r="Q82" s="190"/>
      <c r="R82" s="191">
        <f>SUM(R83:R87)</f>
        <v>0</v>
      </c>
      <c r="S82" s="190"/>
      <c r="T82" s="192">
        <f>SUM(T83:T87)</f>
        <v>0</v>
      </c>
      <c r="U82" s="11"/>
      <c r="V82" s="11"/>
      <c r="W82" s="11"/>
      <c r="X82" s="11"/>
      <c r="Y82" s="11"/>
      <c r="Z82" s="11"/>
      <c r="AA82" s="11"/>
      <c r="AB82" s="11"/>
      <c r="AC82" s="11"/>
      <c r="AD82" s="11"/>
      <c r="AE82" s="11"/>
      <c r="AR82" s="193" t="s">
        <v>80</v>
      </c>
      <c r="AT82" s="194" t="s">
        <v>71</v>
      </c>
      <c r="AU82" s="194" t="s">
        <v>72</v>
      </c>
      <c r="AY82" s="193" t="s">
        <v>114</v>
      </c>
      <c r="BK82" s="195">
        <f>SUM(BK83:BK87)</f>
        <v>0</v>
      </c>
    </row>
    <row r="83" spans="1:65" s="2" customFormat="1" ht="24.15" customHeight="1">
      <c r="A83" s="38"/>
      <c r="B83" s="39"/>
      <c r="C83" s="196" t="s">
        <v>80</v>
      </c>
      <c r="D83" s="196" t="s">
        <v>115</v>
      </c>
      <c r="E83" s="197" t="s">
        <v>116</v>
      </c>
      <c r="F83" s="198" t="s">
        <v>117</v>
      </c>
      <c r="G83" s="199" t="s">
        <v>118</v>
      </c>
      <c r="H83" s="200">
        <v>1</v>
      </c>
      <c r="I83" s="201"/>
      <c r="J83" s="200">
        <f>ROUND(I83*H83,1)</f>
        <v>0</v>
      </c>
      <c r="K83" s="198" t="s">
        <v>119</v>
      </c>
      <c r="L83" s="44"/>
      <c r="M83" s="202" t="s">
        <v>19</v>
      </c>
      <c r="N83" s="203" t="s">
        <v>43</v>
      </c>
      <c r="O83" s="84"/>
      <c r="P83" s="204">
        <f>O83*H83</f>
        <v>0</v>
      </c>
      <c r="Q83" s="204">
        <v>0</v>
      </c>
      <c r="R83" s="204">
        <f>Q83*H83</f>
        <v>0</v>
      </c>
      <c r="S83" s="204">
        <v>0</v>
      </c>
      <c r="T83" s="205">
        <f>S83*H83</f>
        <v>0</v>
      </c>
      <c r="U83" s="38"/>
      <c r="V83" s="38"/>
      <c r="W83" s="38"/>
      <c r="X83" s="38"/>
      <c r="Y83" s="38"/>
      <c r="Z83" s="38"/>
      <c r="AA83" s="38"/>
      <c r="AB83" s="38"/>
      <c r="AC83" s="38"/>
      <c r="AD83" s="38"/>
      <c r="AE83" s="38"/>
      <c r="AR83" s="206" t="s">
        <v>120</v>
      </c>
      <c r="AT83" s="206" t="s">
        <v>115</v>
      </c>
      <c r="AU83" s="206" t="s">
        <v>80</v>
      </c>
      <c r="AY83" s="17" t="s">
        <v>114</v>
      </c>
      <c r="BE83" s="207">
        <f>IF(N83="základní",J83,0)</f>
        <v>0</v>
      </c>
      <c r="BF83" s="207">
        <f>IF(N83="snížená",J83,0)</f>
        <v>0</v>
      </c>
      <c r="BG83" s="207">
        <f>IF(N83="zákl. přenesená",J83,0)</f>
        <v>0</v>
      </c>
      <c r="BH83" s="207">
        <f>IF(N83="sníž. přenesená",J83,0)</f>
        <v>0</v>
      </c>
      <c r="BI83" s="207">
        <f>IF(N83="nulová",J83,0)</f>
        <v>0</v>
      </c>
      <c r="BJ83" s="17" t="s">
        <v>80</v>
      </c>
      <c r="BK83" s="207">
        <f>ROUND(I83*H83,1)</f>
        <v>0</v>
      </c>
      <c r="BL83" s="17" t="s">
        <v>120</v>
      </c>
      <c r="BM83" s="206" t="s">
        <v>121</v>
      </c>
    </row>
    <row r="84" spans="1:47" s="2" customFormat="1" ht="12">
      <c r="A84" s="38"/>
      <c r="B84" s="39"/>
      <c r="C84" s="40"/>
      <c r="D84" s="208" t="s">
        <v>122</v>
      </c>
      <c r="E84" s="40"/>
      <c r="F84" s="209" t="s">
        <v>123</v>
      </c>
      <c r="G84" s="40"/>
      <c r="H84" s="40"/>
      <c r="I84" s="210"/>
      <c r="J84" s="40"/>
      <c r="K84" s="40"/>
      <c r="L84" s="44"/>
      <c r="M84" s="211"/>
      <c r="N84" s="212"/>
      <c r="O84" s="84"/>
      <c r="P84" s="84"/>
      <c r="Q84" s="84"/>
      <c r="R84" s="84"/>
      <c r="S84" s="84"/>
      <c r="T84" s="85"/>
      <c r="U84" s="38"/>
      <c r="V84" s="38"/>
      <c r="W84" s="38"/>
      <c r="X84" s="38"/>
      <c r="Y84" s="38"/>
      <c r="Z84" s="38"/>
      <c r="AA84" s="38"/>
      <c r="AB84" s="38"/>
      <c r="AC84" s="38"/>
      <c r="AD84" s="38"/>
      <c r="AE84" s="38"/>
      <c r="AT84" s="17" t="s">
        <v>122</v>
      </c>
      <c r="AU84" s="17" t="s">
        <v>80</v>
      </c>
    </row>
    <row r="85" spans="1:47" s="2" customFormat="1" ht="12">
      <c r="A85" s="38"/>
      <c r="B85" s="39"/>
      <c r="C85" s="40"/>
      <c r="D85" s="213" t="s">
        <v>124</v>
      </c>
      <c r="E85" s="40"/>
      <c r="F85" s="214" t="s">
        <v>125</v>
      </c>
      <c r="G85" s="40"/>
      <c r="H85" s="40"/>
      <c r="I85" s="210"/>
      <c r="J85" s="40"/>
      <c r="K85" s="40"/>
      <c r="L85" s="44"/>
      <c r="M85" s="211"/>
      <c r="N85" s="212"/>
      <c r="O85" s="84"/>
      <c r="P85" s="84"/>
      <c r="Q85" s="84"/>
      <c r="R85" s="84"/>
      <c r="S85" s="84"/>
      <c r="T85" s="85"/>
      <c r="U85" s="38"/>
      <c r="V85" s="38"/>
      <c r="W85" s="38"/>
      <c r="X85" s="38"/>
      <c r="Y85" s="38"/>
      <c r="Z85" s="38"/>
      <c r="AA85" s="38"/>
      <c r="AB85" s="38"/>
      <c r="AC85" s="38"/>
      <c r="AD85" s="38"/>
      <c r="AE85" s="38"/>
      <c r="AT85" s="17" t="s">
        <v>124</v>
      </c>
      <c r="AU85" s="17" t="s">
        <v>80</v>
      </c>
    </row>
    <row r="86" spans="1:65" s="2" customFormat="1" ht="24.15" customHeight="1">
      <c r="A86" s="38"/>
      <c r="B86" s="39"/>
      <c r="C86" s="196" t="s">
        <v>82</v>
      </c>
      <c r="D86" s="196" t="s">
        <v>115</v>
      </c>
      <c r="E86" s="197" t="s">
        <v>126</v>
      </c>
      <c r="F86" s="198" t="s">
        <v>127</v>
      </c>
      <c r="G86" s="199" t="s">
        <v>128</v>
      </c>
      <c r="H86" s="200">
        <v>2</v>
      </c>
      <c r="I86" s="201"/>
      <c r="J86" s="200">
        <f>ROUND(I86*H86,1)</f>
        <v>0</v>
      </c>
      <c r="K86" s="198" t="s">
        <v>119</v>
      </c>
      <c r="L86" s="44"/>
      <c r="M86" s="202" t="s">
        <v>19</v>
      </c>
      <c r="N86" s="203" t="s">
        <v>43</v>
      </c>
      <c r="O86" s="84"/>
      <c r="P86" s="204">
        <f>O86*H86</f>
        <v>0</v>
      </c>
      <c r="Q86" s="204">
        <v>0</v>
      </c>
      <c r="R86" s="204">
        <f>Q86*H86</f>
        <v>0</v>
      </c>
      <c r="S86" s="204">
        <v>0</v>
      </c>
      <c r="T86" s="205">
        <f>S86*H86</f>
        <v>0</v>
      </c>
      <c r="U86" s="38"/>
      <c r="V86" s="38"/>
      <c r="W86" s="38"/>
      <c r="X86" s="38"/>
      <c r="Y86" s="38"/>
      <c r="Z86" s="38"/>
      <c r="AA86" s="38"/>
      <c r="AB86" s="38"/>
      <c r="AC86" s="38"/>
      <c r="AD86" s="38"/>
      <c r="AE86" s="38"/>
      <c r="AR86" s="206" t="s">
        <v>120</v>
      </c>
      <c r="AT86" s="206" t="s">
        <v>115</v>
      </c>
      <c r="AU86" s="206" t="s">
        <v>80</v>
      </c>
      <c r="AY86" s="17" t="s">
        <v>114</v>
      </c>
      <c r="BE86" s="207">
        <f>IF(N86="základní",J86,0)</f>
        <v>0</v>
      </c>
      <c r="BF86" s="207">
        <f>IF(N86="snížená",J86,0)</f>
        <v>0</v>
      </c>
      <c r="BG86" s="207">
        <f>IF(N86="zákl. přenesená",J86,0)</f>
        <v>0</v>
      </c>
      <c r="BH86" s="207">
        <f>IF(N86="sníž. přenesená",J86,0)</f>
        <v>0</v>
      </c>
      <c r="BI86" s="207">
        <f>IF(N86="nulová",J86,0)</f>
        <v>0</v>
      </c>
      <c r="BJ86" s="17" t="s">
        <v>80</v>
      </c>
      <c r="BK86" s="207">
        <f>ROUND(I86*H86,1)</f>
        <v>0</v>
      </c>
      <c r="BL86" s="17" t="s">
        <v>120</v>
      </c>
      <c r="BM86" s="206" t="s">
        <v>129</v>
      </c>
    </row>
    <row r="87" spans="1:47" s="2" customFormat="1" ht="12">
      <c r="A87" s="38"/>
      <c r="B87" s="39"/>
      <c r="C87" s="40"/>
      <c r="D87" s="208" t="s">
        <v>122</v>
      </c>
      <c r="E87" s="40"/>
      <c r="F87" s="209" t="s">
        <v>130</v>
      </c>
      <c r="G87" s="40"/>
      <c r="H87" s="40"/>
      <c r="I87" s="210"/>
      <c r="J87" s="40"/>
      <c r="K87" s="40"/>
      <c r="L87" s="44"/>
      <c r="M87" s="211"/>
      <c r="N87" s="212"/>
      <c r="O87" s="84"/>
      <c r="P87" s="84"/>
      <c r="Q87" s="84"/>
      <c r="R87" s="84"/>
      <c r="S87" s="84"/>
      <c r="T87" s="85"/>
      <c r="U87" s="38"/>
      <c r="V87" s="38"/>
      <c r="W87" s="38"/>
      <c r="X87" s="38"/>
      <c r="Y87" s="38"/>
      <c r="Z87" s="38"/>
      <c r="AA87" s="38"/>
      <c r="AB87" s="38"/>
      <c r="AC87" s="38"/>
      <c r="AD87" s="38"/>
      <c r="AE87" s="38"/>
      <c r="AT87" s="17" t="s">
        <v>122</v>
      </c>
      <c r="AU87" s="17" t="s">
        <v>80</v>
      </c>
    </row>
    <row r="88" spans="1:63" s="11" customFormat="1" ht="25.9" customHeight="1">
      <c r="A88" s="11"/>
      <c r="B88" s="182"/>
      <c r="C88" s="183"/>
      <c r="D88" s="184" t="s">
        <v>71</v>
      </c>
      <c r="E88" s="185" t="s">
        <v>131</v>
      </c>
      <c r="F88" s="185" t="s">
        <v>132</v>
      </c>
      <c r="G88" s="183"/>
      <c r="H88" s="183"/>
      <c r="I88" s="186"/>
      <c r="J88" s="187">
        <f>BK88</f>
        <v>0</v>
      </c>
      <c r="K88" s="183"/>
      <c r="L88" s="188"/>
      <c r="M88" s="189"/>
      <c r="N88" s="190"/>
      <c r="O88" s="190"/>
      <c r="P88" s="191">
        <f>SUM(P89:P107)</f>
        <v>0</v>
      </c>
      <c r="Q88" s="190"/>
      <c r="R88" s="191">
        <f>SUM(R89:R107)</f>
        <v>0</v>
      </c>
      <c r="S88" s="190"/>
      <c r="T88" s="192">
        <f>SUM(T89:T107)</f>
        <v>0</v>
      </c>
      <c r="U88" s="11"/>
      <c r="V88" s="11"/>
      <c r="W88" s="11"/>
      <c r="X88" s="11"/>
      <c r="Y88" s="11"/>
      <c r="Z88" s="11"/>
      <c r="AA88" s="11"/>
      <c r="AB88" s="11"/>
      <c r="AC88" s="11"/>
      <c r="AD88" s="11"/>
      <c r="AE88" s="11"/>
      <c r="AR88" s="193" t="s">
        <v>80</v>
      </c>
      <c r="AT88" s="194" t="s">
        <v>71</v>
      </c>
      <c r="AU88" s="194" t="s">
        <v>72</v>
      </c>
      <c r="AY88" s="193" t="s">
        <v>114</v>
      </c>
      <c r="BK88" s="195">
        <f>SUM(BK89:BK107)</f>
        <v>0</v>
      </c>
    </row>
    <row r="89" spans="1:65" s="2" customFormat="1" ht="24.15" customHeight="1">
      <c r="A89" s="38"/>
      <c r="B89" s="39"/>
      <c r="C89" s="196" t="s">
        <v>133</v>
      </c>
      <c r="D89" s="196" t="s">
        <v>115</v>
      </c>
      <c r="E89" s="197" t="s">
        <v>134</v>
      </c>
      <c r="F89" s="198" t="s">
        <v>135</v>
      </c>
      <c r="G89" s="199" t="s">
        <v>118</v>
      </c>
      <c r="H89" s="200">
        <v>1</v>
      </c>
      <c r="I89" s="201"/>
      <c r="J89" s="200">
        <f>ROUND(I89*H89,1)</f>
        <v>0</v>
      </c>
      <c r="K89" s="198" t="s">
        <v>119</v>
      </c>
      <c r="L89" s="44"/>
      <c r="M89" s="202" t="s">
        <v>19</v>
      </c>
      <c r="N89" s="203" t="s">
        <v>43</v>
      </c>
      <c r="O89" s="84"/>
      <c r="P89" s="204">
        <f>O89*H89</f>
        <v>0</v>
      </c>
      <c r="Q89" s="204">
        <v>0</v>
      </c>
      <c r="R89" s="204">
        <f>Q89*H89</f>
        <v>0</v>
      </c>
      <c r="S89" s="204">
        <v>0</v>
      </c>
      <c r="T89" s="205">
        <f>S89*H89</f>
        <v>0</v>
      </c>
      <c r="U89" s="38"/>
      <c r="V89" s="38"/>
      <c r="W89" s="38"/>
      <c r="X89" s="38"/>
      <c r="Y89" s="38"/>
      <c r="Z89" s="38"/>
      <c r="AA89" s="38"/>
      <c r="AB89" s="38"/>
      <c r="AC89" s="38"/>
      <c r="AD89" s="38"/>
      <c r="AE89" s="38"/>
      <c r="AR89" s="206" t="s">
        <v>120</v>
      </c>
      <c r="AT89" s="206" t="s">
        <v>115</v>
      </c>
      <c r="AU89" s="206" t="s">
        <v>80</v>
      </c>
      <c r="AY89" s="17" t="s">
        <v>114</v>
      </c>
      <c r="BE89" s="207">
        <f>IF(N89="základní",J89,0)</f>
        <v>0</v>
      </c>
      <c r="BF89" s="207">
        <f>IF(N89="snížená",J89,0)</f>
        <v>0</v>
      </c>
      <c r="BG89" s="207">
        <f>IF(N89="zákl. přenesená",J89,0)</f>
        <v>0</v>
      </c>
      <c r="BH89" s="207">
        <f>IF(N89="sníž. přenesená",J89,0)</f>
        <v>0</v>
      </c>
      <c r="BI89" s="207">
        <f>IF(N89="nulová",J89,0)</f>
        <v>0</v>
      </c>
      <c r="BJ89" s="17" t="s">
        <v>80</v>
      </c>
      <c r="BK89" s="207">
        <f>ROUND(I89*H89,1)</f>
        <v>0</v>
      </c>
      <c r="BL89" s="17" t="s">
        <v>120</v>
      </c>
      <c r="BM89" s="206" t="s">
        <v>136</v>
      </c>
    </row>
    <row r="90" spans="1:47" s="2" customFormat="1" ht="12">
      <c r="A90" s="38"/>
      <c r="B90" s="39"/>
      <c r="C90" s="40"/>
      <c r="D90" s="208" t="s">
        <v>122</v>
      </c>
      <c r="E90" s="40"/>
      <c r="F90" s="209" t="s">
        <v>137</v>
      </c>
      <c r="G90" s="40"/>
      <c r="H90" s="40"/>
      <c r="I90" s="210"/>
      <c r="J90" s="40"/>
      <c r="K90" s="40"/>
      <c r="L90" s="44"/>
      <c r="M90" s="211"/>
      <c r="N90" s="212"/>
      <c r="O90" s="84"/>
      <c r="P90" s="84"/>
      <c r="Q90" s="84"/>
      <c r="R90" s="84"/>
      <c r="S90" s="84"/>
      <c r="T90" s="85"/>
      <c r="U90" s="38"/>
      <c r="V90" s="38"/>
      <c r="W90" s="38"/>
      <c r="X90" s="38"/>
      <c r="Y90" s="38"/>
      <c r="Z90" s="38"/>
      <c r="AA90" s="38"/>
      <c r="AB90" s="38"/>
      <c r="AC90" s="38"/>
      <c r="AD90" s="38"/>
      <c r="AE90" s="38"/>
      <c r="AT90" s="17" t="s">
        <v>122</v>
      </c>
      <c r="AU90" s="17" t="s">
        <v>80</v>
      </c>
    </row>
    <row r="91" spans="1:47" s="2" customFormat="1" ht="12">
      <c r="A91" s="38"/>
      <c r="B91" s="39"/>
      <c r="C91" s="40"/>
      <c r="D91" s="213" t="s">
        <v>124</v>
      </c>
      <c r="E91" s="40"/>
      <c r="F91" s="214" t="s">
        <v>138</v>
      </c>
      <c r="G91" s="40"/>
      <c r="H91" s="40"/>
      <c r="I91" s="210"/>
      <c r="J91" s="40"/>
      <c r="K91" s="40"/>
      <c r="L91" s="44"/>
      <c r="M91" s="211"/>
      <c r="N91" s="212"/>
      <c r="O91" s="84"/>
      <c r="P91" s="84"/>
      <c r="Q91" s="84"/>
      <c r="R91" s="84"/>
      <c r="S91" s="84"/>
      <c r="T91" s="85"/>
      <c r="U91" s="38"/>
      <c r="V91" s="38"/>
      <c r="W91" s="38"/>
      <c r="X91" s="38"/>
      <c r="Y91" s="38"/>
      <c r="Z91" s="38"/>
      <c r="AA91" s="38"/>
      <c r="AB91" s="38"/>
      <c r="AC91" s="38"/>
      <c r="AD91" s="38"/>
      <c r="AE91" s="38"/>
      <c r="AT91" s="17" t="s">
        <v>124</v>
      </c>
      <c r="AU91" s="17" t="s">
        <v>80</v>
      </c>
    </row>
    <row r="92" spans="1:65" s="2" customFormat="1" ht="24.15" customHeight="1">
      <c r="A92" s="38"/>
      <c r="B92" s="39"/>
      <c r="C92" s="196" t="s">
        <v>139</v>
      </c>
      <c r="D92" s="196" t="s">
        <v>115</v>
      </c>
      <c r="E92" s="197" t="s">
        <v>140</v>
      </c>
      <c r="F92" s="198" t="s">
        <v>141</v>
      </c>
      <c r="G92" s="199" t="s">
        <v>118</v>
      </c>
      <c r="H92" s="200">
        <v>1</v>
      </c>
      <c r="I92" s="201"/>
      <c r="J92" s="200">
        <f>ROUND(I92*H92,1)</f>
        <v>0</v>
      </c>
      <c r="K92" s="198" t="s">
        <v>119</v>
      </c>
      <c r="L92" s="44"/>
      <c r="M92" s="202" t="s">
        <v>19</v>
      </c>
      <c r="N92" s="203" t="s">
        <v>43</v>
      </c>
      <c r="O92" s="84"/>
      <c r="P92" s="204">
        <f>O92*H92</f>
        <v>0</v>
      </c>
      <c r="Q92" s="204">
        <v>0</v>
      </c>
      <c r="R92" s="204">
        <f>Q92*H92</f>
        <v>0</v>
      </c>
      <c r="S92" s="204">
        <v>0</v>
      </c>
      <c r="T92" s="205">
        <f>S92*H92</f>
        <v>0</v>
      </c>
      <c r="U92" s="38"/>
      <c r="V92" s="38"/>
      <c r="W92" s="38"/>
      <c r="X92" s="38"/>
      <c r="Y92" s="38"/>
      <c r="Z92" s="38"/>
      <c r="AA92" s="38"/>
      <c r="AB92" s="38"/>
      <c r="AC92" s="38"/>
      <c r="AD92" s="38"/>
      <c r="AE92" s="38"/>
      <c r="AR92" s="206" t="s">
        <v>120</v>
      </c>
      <c r="AT92" s="206" t="s">
        <v>115</v>
      </c>
      <c r="AU92" s="206" t="s">
        <v>80</v>
      </c>
      <c r="AY92" s="17" t="s">
        <v>114</v>
      </c>
      <c r="BE92" s="207">
        <f>IF(N92="základní",J92,0)</f>
        <v>0</v>
      </c>
      <c r="BF92" s="207">
        <f>IF(N92="snížená",J92,0)</f>
        <v>0</v>
      </c>
      <c r="BG92" s="207">
        <f>IF(N92="zákl. přenesená",J92,0)</f>
        <v>0</v>
      </c>
      <c r="BH92" s="207">
        <f>IF(N92="sníž. přenesená",J92,0)</f>
        <v>0</v>
      </c>
      <c r="BI92" s="207">
        <f>IF(N92="nulová",J92,0)</f>
        <v>0</v>
      </c>
      <c r="BJ92" s="17" t="s">
        <v>80</v>
      </c>
      <c r="BK92" s="207">
        <f>ROUND(I92*H92,1)</f>
        <v>0</v>
      </c>
      <c r="BL92" s="17" t="s">
        <v>120</v>
      </c>
      <c r="BM92" s="206" t="s">
        <v>142</v>
      </c>
    </row>
    <row r="93" spans="1:47" s="2" customFormat="1" ht="12">
      <c r="A93" s="38"/>
      <c r="B93" s="39"/>
      <c r="C93" s="40"/>
      <c r="D93" s="208" t="s">
        <v>122</v>
      </c>
      <c r="E93" s="40"/>
      <c r="F93" s="209" t="s">
        <v>143</v>
      </c>
      <c r="G93" s="40"/>
      <c r="H93" s="40"/>
      <c r="I93" s="210"/>
      <c r="J93" s="40"/>
      <c r="K93" s="40"/>
      <c r="L93" s="44"/>
      <c r="M93" s="211"/>
      <c r="N93" s="212"/>
      <c r="O93" s="84"/>
      <c r="P93" s="84"/>
      <c r="Q93" s="84"/>
      <c r="R93" s="84"/>
      <c r="S93" s="84"/>
      <c r="T93" s="85"/>
      <c r="U93" s="38"/>
      <c r="V93" s="38"/>
      <c r="W93" s="38"/>
      <c r="X93" s="38"/>
      <c r="Y93" s="38"/>
      <c r="Z93" s="38"/>
      <c r="AA93" s="38"/>
      <c r="AB93" s="38"/>
      <c r="AC93" s="38"/>
      <c r="AD93" s="38"/>
      <c r="AE93" s="38"/>
      <c r="AT93" s="17" t="s">
        <v>122</v>
      </c>
      <c r="AU93" s="17" t="s">
        <v>80</v>
      </c>
    </row>
    <row r="94" spans="1:65" s="2" customFormat="1" ht="24.15" customHeight="1">
      <c r="A94" s="38"/>
      <c r="B94" s="39"/>
      <c r="C94" s="196" t="s">
        <v>144</v>
      </c>
      <c r="D94" s="196" t="s">
        <v>115</v>
      </c>
      <c r="E94" s="197" t="s">
        <v>145</v>
      </c>
      <c r="F94" s="198" t="s">
        <v>146</v>
      </c>
      <c r="G94" s="199" t="s">
        <v>118</v>
      </c>
      <c r="H94" s="200">
        <v>1</v>
      </c>
      <c r="I94" s="201"/>
      <c r="J94" s="200">
        <f>ROUND(I94*H94,1)</f>
        <v>0</v>
      </c>
      <c r="K94" s="198" t="s">
        <v>119</v>
      </c>
      <c r="L94" s="44"/>
      <c r="M94" s="202" t="s">
        <v>19</v>
      </c>
      <c r="N94" s="203" t="s">
        <v>43</v>
      </c>
      <c r="O94" s="84"/>
      <c r="P94" s="204">
        <f>O94*H94</f>
        <v>0</v>
      </c>
      <c r="Q94" s="204">
        <v>0</v>
      </c>
      <c r="R94" s="204">
        <f>Q94*H94</f>
        <v>0</v>
      </c>
      <c r="S94" s="204">
        <v>0</v>
      </c>
      <c r="T94" s="205">
        <f>S94*H94</f>
        <v>0</v>
      </c>
      <c r="U94" s="38"/>
      <c r="V94" s="38"/>
      <c r="W94" s="38"/>
      <c r="X94" s="38"/>
      <c r="Y94" s="38"/>
      <c r="Z94" s="38"/>
      <c r="AA94" s="38"/>
      <c r="AB94" s="38"/>
      <c r="AC94" s="38"/>
      <c r="AD94" s="38"/>
      <c r="AE94" s="38"/>
      <c r="AR94" s="206" t="s">
        <v>120</v>
      </c>
      <c r="AT94" s="206" t="s">
        <v>115</v>
      </c>
      <c r="AU94" s="206" t="s">
        <v>80</v>
      </c>
      <c r="AY94" s="17" t="s">
        <v>114</v>
      </c>
      <c r="BE94" s="207">
        <f>IF(N94="základní",J94,0)</f>
        <v>0</v>
      </c>
      <c r="BF94" s="207">
        <f>IF(N94="snížená",J94,0)</f>
        <v>0</v>
      </c>
      <c r="BG94" s="207">
        <f>IF(N94="zákl. přenesená",J94,0)</f>
        <v>0</v>
      </c>
      <c r="BH94" s="207">
        <f>IF(N94="sníž. přenesená",J94,0)</f>
        <v>0</v>
      </c>
      <c r="BI94" s="207">
        <f>IF(N94="nulová",J94,0)</f>
        <v>0</v>
      </c>
      <c r="BJ94" s="17" t="s">
        <v>80</v>
      </c>
      <c r="BK94" s="207">
        <f>ROUND(I94*H94,1)</f>
        <v>0</v>
      </c>
      <c r="BL94" s="17" t="s">
        <v>120</v>
      </c>
      <c r="BM94" s="206" t="s">
        <v>147</v>
      </c>
    </row>
    <row r="95" spans="1:47" s="2" customFormat="1" ht="12">
      <c r="A95" s="38"/>
      <c r="B95" s="39"/>
      <c r="C95" s="40"/>
      <c r="D95" s="208" t="s">
        <v>122</v>
      </c>
      <c r="E95" s="40"/>
      <c r="F95" s="209" t="s">
        <v>148</v>
      </c>
      <c r="G95" s="40"/>
      <c r="H95" s="40"/>
      <c r="I95" s="210"/>
      <c r="J95" s="40"/>
      <c r="K95" s="40"/>
      <c r="L95" s="44"/>
      <c r="M95" s="211"/>
      <c r="N95" s="212"/>
      <c r="O95" s="84"/>
      <c r="P95" s="84"/>
      <c r="Q95" s="84"/>
      <c r="R95" s="84"/>
      <c r="S95" s="84"/>
      <c r="T95" s="85"/>
      <c r="U95" s="38"/>
      <c r="V95" s="38"/>
      <c r="W95" s="38"/>
      <c r="X95" s="38"/>
      <c r="Y95" s="38"/>
      <c r="Z95" s="38"/>
      <c r="AA95" s="38"/>
      <c r="AB95" s="38"/>
      <c r="AC95" s="38"/>
      <c r="AD95" s="38"/>
      <c r="AE95" s="38"/>
      <c r="AT95" s="17" t="s">
        <v>122</v>
      </c>
      <c r="AU95" s="17" t="s">
        <v>80</v>
      </c>
    </row>
    <row r="96" spans="1:47" s="2" customFormat="1" ht="12">
      <c r="A96" s="38"/>
      <c r="B96" s="39"/>
      <c r="C96" s="40"/>
      <c r="D96" s="213" t="s">
        <v>124</v>
      </c>
      <c r="E96" s="40"/>
      <c r="F96" s="214" t="s">
        <v>149</v>
      </c>
      <c r="G96" s="40"/>
      <c r="H96" s="40"/>
      <c r="I96" s="210"/>
      <c r="J96" s="40"/>
      <c r="K96" s="40"/>
      <c r="L96" s="44"/>
      <c r="M96" s="211"/>
      <c r="N96" s="212"/>
      <c r="O96" s="84"/>
      <c r="P96" s="84"/>
      <c r="Q96" s="84"/>
      <c r="R96" s="84"/>
      <c r="S96" s="84"/>
      <c r="T96" s="85"/>
      <c r="U96" s="38"/>
      <c r="V96" s="38"/>
      <c r="W96" s="38"/>
      <c r="X96" s="38"/>
      <c r="Y96" s="38"/>
      <c r="Z96" s="38"/>
      <c r="AA96" s="38"/>
      <c r="AB96" s="38"/>
      <c r="AC96" s="38"/>
      <c r="AD96" s="38"/>
      <c r="AE96" s="38"/>
      <c r="AT96" s="17" t="s">
        <v>124</v>
      </c>
      <c r="AU96" s="17" t="s">
        <v>80</v>
      </c>
    </row>
    <row r="97" spans="1:65" s="2" customFormat="1" ht="16.5" customHeight="1">
      <c r="A97" s="38"/>
      <c r="B97" s="39"/>
      <c r="C97" s="196" t="s">
        <v>150</v>
      </c>
      <c r="D97" s="196" t="s">
        <v>115</v>
      </c>
      <c r="E97" s="197" t="s">
        <v>151</v>
      </c>
      <c r="F97" s="198" t="s">
        <v>152</v>
      </c>
      <c r="G97" s="199" t="s">
        <v>118</v>
      </c>
      <c r="H97" s="200">
        <v>1</v>
      </c>
      <c r="I97" s="201"/>
      <c r="J97" s="200">
        <f>ROUND(I97*H97,1)</f>
        <v>0</v>
      </c>
      <c r="K97" s="198" t="s">
        <v>119</v>
      </c>
      <c r="L97" s="44"/>
      <c r="M97" s="202" t="s">
        <v>19</v>
      </c>
      <c r="N97" s="203" t="s">
        <v>43</v>
      </c>
      <c r="O97" s="84"/>
      <c r="P97" s="204">
        <f>O97*H97</f>
        <v>0</v>
      </c>
      <c r="Q97" s="204">
        <v>0</v>
      </c>
      <c r="R97" s="204">
        <f>Q97*H97</f>
        <v>0</v>
      </c>
      <c r="S97" s="204">
        <v>0</v>
      </c>
      <c r="T97" s="205">
        <f>S97*H97</f>
        <v>0</v>
      </c>
      <c r="U97" s="38"/>
      <c r="V97" s="38"/>
      <c r="W97" s="38"/>
      <c r="X97" s="38"/>
      <c r="Y97" s="38"/>
      <c r="Z97" s="38"/>
      <c r="AA97" s="38"/>
      <c r="AB97" s="38"/>
      <c r="AC97" s="38"/>
      <c r="AD97" s="38"/>
      <c r="AE97" s="38"/>
      <c r="AR97" s="206" t="s">
        <v>120</v>
      </c>
      <c r="AT97" s="206" t="s">
        <v>115</v>
      </c>
      <c r="AU97" s="206" t="s">
        <v>80</v>
      </c>
      <c r="AY97" s="17" t="s">
        <v>114</v>
      </c>
      <c r="BE97" s="207">
        <f>IF(N97="základní",J97,0)</f>
        <v>0</v>
      </c>
      <c r="BF97" s="207">
        <f>IF(N97="snížená",J97,0)</f>
        <v>0</v>
      </c>
      <c r="BG97" s="207">
        <f>IF(N97="zákl. přenesená",J97,0)</f>
        <v>0</v>
      </c>
      <c r="BH97" s="207">
        <f>IF(N97="sníž. přenesená",J97,0)</f>
        <v>0</v>
      </c>
      <c r="BI97" s="207">
        <f>IF(N97="nulová",J97,0)</f>
        <v>0</v>
      </c>
      <c r="BJ97" s="17" t="s">
        <v>80</v>
      </c>
      <c r="BK97" s="207">
        <f>ROUND(I97*H97,1)</f>
        <v>0</v>
      </c>
      <c r="BL97" s="17" t="s">
        <v>120</v>
      </c>
      <c r="BM97" s="206" t="s">
        <v>153</v>
      </c>
    </row>
    <row r="98" spans="1:47" s="2" customFormat="1" ht="12">
      <c r="A98" s="38"/>
      <c r="B98" s="39"/>
      <c r="C98" s="40"/>
      <c r="D98" s="208" t="s">
        <v>122</v>
      </c>
      <c r="E98" s="40"/>
      <c r="F98" s="209" t="s">
        <v>154</v>
      </c>
      <c r="G98" s="40"/>
      <c r="H98" s="40"/>
      <c r="I98" s="210"/>
      <c r="J98" s="40"/>
      <c r="K98" s="40"/>
      <c r="L98" s="44"/>
      <c r="M98" s="211"/>
      <c r="N98" s="212"/>
      <c r="O98" s="84"/>
      <c r="P98" s="84"/>
      <c r="Q98" s="84"/>
      <c r="R98" s="84"/>
      <c r="S98" s="84"/>
      <c r="T98" s="85"/>
      <c r="U98" s="38"/>
      <c r="V98" s="38"/>
      <c r="W98" s="38"/>
      <c r="X98" s="38"/>
      <c r="Y98" s="38"/>
      <c r="Z98" s="38"/>
      <c r="AA98" s="38"/>
      <c r="AB98" s="38"/>
      <c r="AC98" s="38"/>
      <c r="AD98" s="38"/>
      <c r="AE98" s="38"/>
      <c r="AT98" s="17" t="s">
        <v>122</v>
      </c>
      <c r="AU98" s="17" t="s">
        <v>80</v>
      </c>
    </row>
    <row r="99" spans="1:47" s="2" customFormat="1" ht="12">
      <c r="A99" s="38"/>
      <c r="B99" s="39"/>
      <c r="C99" s="40"/>
      <c r="D99" s="213" t="s">
        <v>124</v>
      </c>
      <c r="E99" s="40"/>
      <c r="F99" s="214" t="s">
        <v>155</v>
      </c>
      <c r="G99" s="40"/>
      <c r="H99" s="40"/>
      <c r="I99" s="210"/>
      <c r="J99" s="40"/>
      <c r="K99" s="40"/>
      <c r="L99" s="44"/>
      <c r="M99" s="211"/>
      <c r="N99" s="212"/>
      <c r="O99" s="84"/>
      <c r="P99" s="84"/>
      <c r="Q99" s="84"/>
      <c r="R99" s="84"/>
      <c r="S99" s="84"/>
      <c r="T99" s="85"/>
      <c r="U99" s="38"/>
      <c r="V99" s="38"/>
      <c r="W99" s="38"/>
      <c r="X99" s="38"/>
      <c r="Y99" s="38"/>
      <c r="Z99" s="38"/>
      <c r="AA99" s="38"/>
      <c r="AB99" s="38"/>
      <c r="AC99" s="38"/>
      <c r="AD99" s="38"/>
      <c r="AE99" s="38"/>
      <c r="AT99" s="17" t="s">
        <v>124</v>
      </c>
      <c r="AU99" s="17" t="s">
        <v>80</v>
      </c>
    </row>
    <row r="100" spans="1:65" s="2" customFormat="1" ht="37.8" customHeight="1">
      <c r="A100" s="38"/>
      <c r="B100" s="39"/>
      <c r="C100" s="196" t="s">
        <v>156</v>
      </c>
      <c r="D100" s="196" t="s">
        <v>115</v>
      </c>
      <c r="E100" s="197" t="s">
        <v>157</v>
      </c>
      <c r="F100" s="198" t="s">
        <v>158</v>
      </c>
      <c r="G100" s="199" t="s">
        <v>118</v>
      </c>
      <c r="H100" s="200">
        <v>1</v>
      </c>
      <c r="I100" s="201"/>
      <c r="J100" s="200">
        <f>ROUND(I100*H100,1)</f>
        <v>0</v>
      </c>
      <c r="K100" s="198" t="s">
        <v>119</v>
      </c>
      <c r="L100" s="44"/>
      <c r="M100" s="202" t="s">
        <v>19</v>
      </c>
      <c r="N100" s="203" t="s">
        <v>43</v>
      </c>
      <c r="O100" s="84"/>
      <c r="P100" s="204">
        <f>O100*H100</f>
        <v>0</v>
      </c>
      <c r="Q100" s="204">
        <v>0</v>
      </c>
      <c r="R100" s="204">
        <f>Q100*H100</f>
        <v>0</v>
      </c>
      <c r="S100" s="204">
        <v>0</v>
      </c>
      <c r="T100" s="205">
        <f>S100*H100</f>
        <v>0</v>
      </c>
      <c r="U100" s="38"/>
      <c r="V100" s="38"/>
      <c r="W100" s="38"/>
      <c r="X100" s="38"/>
      <c r="Y100" s="38"/>
      <c r="Z100" s="38"/>
      <c r="AA100" s="38"/>
      <c r="AB100" s="38"/>
      <c r="AC100" s="38"/>
      <c r="AD100" s="38"/>
      <c r="AE100" s="38"/>
      <c r="AR100" s="206" t="s">
        <v>120</v>
      </c>
      <c r="AT100" s="206" t="s">
        <v>115</v>
      </c>
      <c r="AU100" s="206" t="s">
        <v>80</v>
      </c>
      <c r="AY100" s="17" t="s">
        <v>114</v>
      </c>
      <c r="BE100" s="207">
        <f>IF(N100="základní",J100,0)</f>
        <v>0</v>
      </c>
      <c r="BF100" s="207">
        <f>IF(N100="snížená",J100,0)</f>
        <v>0</v>
      </c>
      <c r="BG100" s="207">
        <f>IF(N100="zákl. přenesená",J100,0)</f>
        <v>0</v>
      </c>
      <c r="BH100" s="207">
        <f>IF(N100="sníž. přenesená",J100,0)</f>
        <v>0</v>
      </c>
      <c r="BI100" s="207">
        <f>IF(N100="nulová",J100,0)</f>
        <v>0</v>
      </c>
      <c r="BJ100" s="17" t="s">
        <v>80</v>
      </c>
      <c r="BK100" s="207">
        <f>ROUND(I100*H100,1)</f>
        <v>0</v>
      </c>
      <c r="BL100" s="17" t="s">
        <v>120</v>
      </c>
      <c r="BM100" s="206" t="s">
        <v>159</v>
      </c>
    </row>
    <row r="101" spans="1:47" s="2" customFormat="1" ht="12">
      <c r="A101" s="38"/>
      <c r="B101" s="39"/>
      <c r="C101" s="40"/>
      <c r="D101" s="208" t="s">
        <v>122</v>
      </c>
      <c r="E101" s="40"/>
      <c r="F101" s="209" t="s">
        <v>160</v>
      </c>
      <c r="G101" s="40"/>
      <c r="H101" s="40"/>
      <c r="I101" s="210"/>
      <c r="J101" s="40"/>
      <c r="K101" s="40"/>
      <c r="L101" s="44"/>
      <c r="M101" s="211"/>
      <c r="N101" s="212"/>
      <c r="O101" s="84"/>
      <c r="P101" s="84"/>
      <c r="Q101" s="84"/>
      <c r="R101" s="84"/>
      <c r="S101" s="84"/>
      <c r="T101" s="85"/>
      <c r="U101" s="38"/>
      <c r="V101" s="38"/>
      <c r="W101" s="38"/>
      <c r="X101" s="38"/>
      <c r="Y101" s="38"/>
      <c r="Z101" s="38"/>
      <c r="AA101" s="38"/>
      <c r="AB101" s="38"/>
      <c r="AC101" s="38"/>
      <c r="AD101" s="38"/>
      <c r="AE101" s="38"/>
      <c r="AT101" s="17" t="s">
        <v>122</v>
      </c>
      <c r="AU101" s="17" t="s">
        <v>80</v>
      </c>
    </row>
    <row r="102" spans="1:47" s="2" customFormat="1" ht="12">
      <c r="A102" s="38"/>
      <c r="B102" s="39"/>
      <c r="C102" s="40"/>
      <c r="D102" s="213" t="s">
        <v>124</v>
      </c>
      <c r="E102" s="40"/>
      <c r="F102" s="214" t="s">
        <v>161</v>
      </c>
      <c r="G102" s="40"/>
      <c r="H102" s="40"/>
      <c r="I102" s="210"/>
      <c r="J102" s="40"/>
      <c r="K102" s="40"/>
      <c r="L102" s="44"/>
      <c r="M102" s="211"/>
      <c r="N102" s="212"/>
      <c r="O102" s="84"/>
      <c r="P102" s="84"/>
      <c r="Q102" s="84"/>
      <c r="R102" s="84"/>
      <c r="S102" s="84"/>
      <c r="T102" s="85"/>
      <c r="U102" s="38"/>
      <c r="V102" s="38"/>
      <c r="W102" s="38"/>
      <c r="X102" s="38"/>
      <c r="Y102" s="38"/>
      <c r="Z102" s="38"/>
      <c r="AA102" s="38"/>
      <c r="AB102" s="38"/>
      <c r="AC102" s="38"/>
      <c r="AD102" s="38"/>
      <c r="AE102" s="38"/>
      <c r="AT102" s="17" t="s">
        <v>124</v>
      </c>
      <c r="AU102" s="17" t="s">
        <v>80</v>
      </c>
    </row>
    <row r="103" spans="1:65" s="2" customFormat="1" ht="24.15" customHeight="1">
      <c r="A103" s="38"/>
      <c r="B103" s="39"/>
      <c r="C103" s="196" t="s">
        <v>162</v>
      </c>
      <c r="D103" s="196" t="s">
        <v>115</v>
      </c>
      <c r="E103" s="197" t="s">
        <v>163</v>
      </c>
      <c r="F103" s="198" t="s">
        <v>164</v>
      </c>
      <c r="G103" s="199" t="s">
        <v>118</v>
      </c>
      <c r="H103" s="200">
        <v>1</v>
      </c>
      <c r="I103" s="201"/>
      <c r="J103" s="200">
        <f>ROUND(I103*H103,1)</f>
        <v>0</v>
      </c>
      <c r="K103" s="198" t="s">
        <v>119</v>
      </c>
      <c r="L103" s="44"/>
      <c r="M103" s="202" t="s">
        <v>19</v>
      </c>
      <c r="N103" s="203" t="s">
        <v>43</v>
      </c>
      <c r="O103" s="84"/>
      <c r="P103" s="204">
        <f>O103*H103</f>
        <v>0</v>
      </c>
      <c r="Q103" s="204">
        <v>0</v>
      </c>
      <c r="R103" s="204">
        <f>Q103*H103</f>
        <v>0</v>
      </c>
      <c r="S103" s="204">
        <v>0</v>
      </c>
      <c r="T103" s="205">
        <f>S103*H103</f>
        <v>0</v>
      </c>
      <c r="U103" s="38"/>
      <c r="V103" s="38"/>
      <c r="W103" s="38"/>
      <c r="X103" s="38"/>
      <c r="Y103" s="38"/>
      <c r="Z103" s="38"/>
      <c r="AA103" s="38"/>
      <c r="AB103" s="38"/>
      <c r="AC103" s="38"/>
      <c r="AD103" s="38"/>
      <c r="AE103" s="38"/>
      <c r="AR103" s="206" t="s">
        <v>120</v>
      </c>
      <c r="AT103" s="206" t="s">
        <v>115</v>
      </c>
      <c r="AU103" s="206" t="s">
        <v>80</v>
      </c>
      <c r="AY103" s="17" t="s">
        <v>114</v>
      </c>
      <c r="BE103" s="207">
        <f>IF(N103="základní",J103,0)</f>
        <v>0</v>
      </c>
      <c r="BF103" s="207">
        <f>IF(N103="snížená",J103,0)</f>
        <v>0</v>
      </c>
      <c r="BG103" s="207">
        <f>IF(N103="zákl. přenesená",J103,0)</f>
        <v>0</v>
      </c>
      <c r="BH103" s="207">
        <f>IF(N103="sníž. přenesená",J103,0)</f>
        <v>0</v>
      </c>
      <c r="BI103" s="207">
        <f>IF(N103="nulová",J103,0)</f>
        <v>0</v>
      </c>
      <c r="BJ103" s="17" t="s">
        <v>80</v>
      </c>
      <c r="BK103" s="207">
        <f>ROUND(I103*H103,1)</f>
        <v>0</v>
      </c>
      <c r="BL103" s="17" t="s">
        <v>120</v>
      </c>
      <c r="BM103" s="206" t="s">
        <v>165</v>
      </c>
    </row>
    <row r="104" spans="1:47" s="2" customFormat="1" ht="12">
      <c r="A104" s="38"/>
      <c r="B104" s="39"/>
      <c r="C104" s="40"/>
      <c r="D104" s="208" t="s">
        <v>122</v>
      </c>
      <c r="E104" s="40"/>
      <c r="F104" s="209" t="s">
        <v>166</v>
      </c>
      <c r="G104" s="40"/>
      <c r="H104" s="40"/>
      <c r="I104" s="210"/>
      <c r="J104" s="40"/>
      <c r="K104" s="40"/>
      <c r="L104" s="44"/>
      <c r="M104" s="211"/>
      <c r="N104" s="212"/>
      <c r="O104" s="84"/>
      <c r="P104" s="84"/>
      <c r="Q104" s="84"/>
      <c r="R104" s="84"/>
      <c r="S104" s="84"/>
      <c r="T104" s="85"/>
      <c r="U104" s="38"/>
      <c r="V104" s="38"/>
      <c r="W104" s="38"/>
      <c r="X104" s="38"/>
      <c r="Y104" s="38"/>
      <c r="Z104" s="38"/>
      <c r="AA104" s="38"/>
      <c r="AB104" s="38"/>
      <c r="AC104" s="38"/>
      <c r="AD104" s="38"/>
      <c r="AE104" s="38"/>
      <c r="AT104" s="17" t="s">
        <v>122</v>
      </c>
      <c r="AU104" s="17" t="s">
        <v>80</v>
      </c>
    </row>
    <row r="105" spans="1:47" s="2" customFormat="1" ht="12">
      <c r="A105" s="38"/>
      <c r="B105" s="39"/>
      <c r="C105" s="40"/>
      <c r="D105" s="213" t="s">
        <v>124</v>
      </c>
      <c r="E105" s="40"/>
      <c r="F105" s="214" t="s">
        <v>167</v>
      </c>
      <c r="G105" s="40"/>
      <c r="H105" s="40"/>
      <c r="I105" s="210"/>
      <c r="J105" s="40"/>
      <c r="K105" s="40"/>
      <c r="L105" s="44"/>
      <c r="M105" s="211"/>
      <c r="N105" s="212"/>
      <c r="O105" s="84"/>
      <c r="P105" s="84"/>
      <c r="Q105" s="84"/>
      <c r="R105" s="84"/>
      <c r="S105" s="84"/>
      <c r="T105" s="85"/>
      <c r="U105" s="38"/>
      <c r="V105" s="38"/>
      <c r="W105" s="38"/>
      <c r="X105" s="38"/>
      <c r="Y105" s="38"/>
      <c r="Z105" s="38"/>
      <c r="AA105" s="38"/>
      <c r="AB105" s="38"/>
      <c r="AC105" s="38"/>
      <c r="AD105" s="38"/>
      <c r="AE105" s="38"/>
      <c r="AT105" s="17" t="s">
        <v>124</v>
      </c>
      <c r="AU105" s="17" t="s">
        <v>80</v>
      </c>
    </row>
    <row r="106" spans="1:65" s="2" customFormat="1" ht="21.75" customHeight="1">
      <c r="A106" s="38"/>
      <c r="B106" s="39"/>
      <c r="C106" s="196" t="s">
        <v>168</v>
      </c>
      <c r="D106" s="196" t="s">
        <v>115</v>
      </c>
      <c r="E106" s="197" t="s">
        <v>169</v>
      </c>
      <c r="F106" s="198" t="s">
        <v>170</v>
      </c>
      <c r="G106" s="199" t="s">
        <v>118</v>
      </c>
      <c r="H106" s="200">
        <v>1</v>
      </c>
      <c r="I106" s="201"/>
      <c r="J106" s="200">
        <f>ROUND(I106*H106,1)</f>
        <v>0</v>
      </c>
      <c r="K106" s="198" t="s">
        <v>19</v>
      </c>
      <c r="L106" s="44"/>
      <c r="M106" s="202" t="s">
        <v>19</v>
      </c>
      <c r="N106" s="203" t="s">
        <v>43</v>
      </c>
      <c r="O106" s="84"/>
      <c r="P106" s="204">
        <f>O106*H106</f>
        <v>0</v>
      </c>
      <c r="Q106" s="204">
        <v>0</v>
      </c>
      <c r="R106" s="204">
        <f>Q106*H106</f>
        <v>0</v>
      </c>
      <c r="S106" s="204">
        <v>0</v>
      </c>
      <c r="T106" s="205">
        <f>S106*H106</f>
        <v>0</v>
      </c>
      <c r="U106" s="38"/>
      <c r="V106" s="38"/>
      <c r="W106" s="38"/>
      <c r="X106" s="38"/>
      <c r="Y106" s="38"/>
      <c r="Z106" s="38"/>
      <c r="AA106" s="38"/>
      <c r="AB106" s="38"/>
      <c r="AC106" s="38"/>
      <c r="AD106" s="38"/>
      <c r="AE106" s="38"/>
      <c r="AR106" s="206" t="s">
        <v>120</v>
      </c>
      <c r="AT106" s="206" t="s">
        <v>115</v>
      </c>
      <c r="AU106" s="206" t="s">
        <v>80</v>
      </c>
      <c r="AY106" s="17" t="s">
        <v>114</v>
      </c>
      <c r="BE106" s="207">
        <f>IF(N106="základní",J106,0)</f>
        <v>0</v>
      </c>
      <c r="BF106" s="207">
        <f>IF(N106="snížená",J106,0)</f>
        <v>0</v>
      </c>
      <c r="BG106" s="207">
        <f>IF(N106="zákl. přenesená",J106,0)</f>
        <v>0</v>
      </c>
      <c r="BH106" s="207">
        <f>IF(N106="sníž. přenesená",J106,0)</f>
        <v>0</v>
      </c>
      <c r="BI106" s="207">
        <f>IF(N106="nulová",J106,0)</f>
        <v>0</v>
      </c>
      <c r="BJ106" s="17" t="s">
        <v>80</v>
      </c>
      <c r="BK106" s="207">
        <f>ROUND(I106*H106,1)</f>
        <v>0</v>
      </c>
      <c r="BL106" s="17" t="s">
        <v>120</v>
      </c>
      <c r="BM106" s="206" t="s">
        <v>171</v>
      </c>
    </row>
    <row r="107" spans="1:65" s="2" customFormat="1" ht="21.75" customHeight="1">
      <c r="A107" s="38"/>
      <c r="B107" s="39"/>
      <c r="C107" s="196" t="s">
        <v>172</v>
      </c>
      <c r="D107" s="196" t="s">
        <v>115</v>
      </c>
      <c r="E107" s="197" t="s">
        <v>173</v>
      </c>
      <c r="F107" s="198" t="s">
        <v>174</v>
      </c>
      <c r="G107" s="199" t="s">
        <v>118</v>
      </c>
      <c r="H107" s="200">
        <v>1</v>
      </c>
      <c r="I107" s="201"/>
      <c r="J107" s="200">
        <f>ROUND(I107*H107,1)</f>
        <v>0</v>
      </c>
      <c r="K107" s="198" t="s">
        <v>19</v>
      </c>
      <c r="L107" s="44"/>
      <c r="M107" s="215" t="s">
        <v>19</v>
      </c>
      <c r="N107" s="216" t="s">
        <v>43</v>
      </c>
      <c r="O107" s="217"/>
      <c r="P107" s="218">
        <f>O107*H107</f>
        <v>0</v>
      </c>
      <c r="Q107" s="218">
        <v>0</v>
      </c>
      <c r="R107" s="218">
        <f>Q107*H107</f>
        <v>0</v>
      </c>
      <c r="S107" s="218">
        <v>0</v>
      </c>
      <c r="T107" s="219">
        <f>S107*H107</f>
        <v>0</v>
      </c>
      <c r="U107" s="38"/>
      <c r="V107" s="38"/>
      <c r="W107" s="38"/>
      <c r="X107" s="38"/>
      <c r="Y107" s="38"/>
      <c r="Z107" s="38"/>
      <c r="AA107" s="38"/>
      <c r="AB107" s="38"/>
      <c r="AC107" s="38"/>
      <c r="AD107" s="38"/>
      <c r="AE107" s="38"/>
      <c r="AR107" s="206" t="s">
        <v>120</v>
      </c>
      <c r="AT107" s="206" t="s">
        <v>115</v>
      </c>
      <c r="AU107" s="206" t="s">
        <v>80</v>
      </c>
      <c r="AY107" s="17" t="s">
        <v>114</v>
      </c>
      <c r="BE107" s="207">
        <f>IF(N107="základní",J107,0)</f>
        <v>0</v>
      </c>
      <c r="BF107" s="207">
        <f>IF(N107="snížená",J107,0)</f>
        <v>0</v>
      </c>
      <c r="BG107" s="207">
        <f>IF(N107="zákl. přenesená",J107,0)</f>
        <v>0</v>
      </c>
      <c r="BH107" s="207">
        <f>IF(N107="sníž. přenesená",J107,0)</f>
        <v>0</v>
      </c>
      <c r="BI107" s="207">
        <f>IF(N107="nulová",J107,0)</f>
        <v>0</v>
      </c>
      <c r="BJ107" s="17" t="s">
        <v>80</v>
      </c>
      <c r="BK107" s="207">
        <f>ROUND(I107*H107,1)</f>
        <v>0</v>
      </c>
      <c r="BL107" s="17" t="s">
        <v>120</v>
      </c>
      <c r="BM107" s="206" t="s">
        <v>175</v>
      </c>
    </row>
    <row r="108" spans="1:31" s="2" customFormat="1" ht="6.95" customHeight="1">
      <c r="A108" s="38"/>
      <c r="B108" s="59"/>
      <c r="C108" s="60"/>
      <c r="D108" s="60"/>
      <c r="E108" s="60"/>
      <c r="F108" s="60"/>
      <c r="G108" s="60"/>
      <c r="H108" s="60"/>
      <c r="I108" s="60"/>
      <c r="J108" s="60"/>
      <c r="K108" s="60"/>
      <c r="L108" s="44"/>
      <c r="M108" s="38"/>
      <c r="O108" s="38"/>
      <c r="P108" s="38"/>
      <c r="Q108" s="38"/>
      <c r="R108" s="38"/>
      <c r="S108" s="38"/>
      <c r="T108" s="38"/>
      <c r="U108" s="38"/>
      <c r="V108" s="38"/>
      <c r="W108" s="38"/>
      <c r="X108" s="38"/>
      <c r="Y108" s="38"/>
      <c r="Z108" s="38"/>
      <c r="AA108" s="38"/>
      <c r="AB108" s="38"/>
      <c r="AC108" s="38"/>
      <c r="AD108" s="38"/>
      <c r="AE108" s="38"/>
    </row>
  </sheetData>
  <sheetProtection password="CC35" sheet="1" objects="1" scenarios="1" formatColumns="0" formatRows="0" autoFilter="0"/>
  <autoFilter ref="C80:K107"/>
  <mergeCells count="9">
    <mergeCell ref="E7:H7"/>
    <mergeCell ref="E9:H9"/>
    <mergeCell ref="E18:H18"/>
    <mergeCell ref="E27:H27"/>
    <mergeCell ref="E48:H48"/>
    <mergeCell ref="E50:H50"/>
    <mergeCell ref="E71:H71"/>
    <mergeCell ref="E73:H73"/>
    <mergeCell ref="L2:V2"/>
  </mergeCells>
  <hyperlinks>
    <hyperlink ref="F84" r:id="rId1" display="https://podminky.urs.cz/item/CS_URS_2023_01/030001000"/>
    <hyperlink ref="F87" r:id="rId2" display="https://podminky.urs.cz/item/CS_URS_2023_01/034503000"/>
    <hyperlink ref="F90" r:id="rId3" display="https://podminky.urs.cz/item/CS_URS_2023_01/012103000"/>
    <hyperlink ref="F93" r:id="rId4" display="https://podminky.urs.cz/item/CS_URS_2023_01/012203000"/>
    <hyperlink ref="F95" r:id="rId5" display="https://podminky.urs.cz/item/CS_URS_2023_01/012303000"/>
    <hyperlink ref="F98" r:id="rId6" display="https://podminky.urs.cz/item/CS_URS_2023_01/013244000"/>
    <hyperlink ref="F101" r:id="rId7" display="https://podminky.urs.cz/item/CS_URS_2023_01/013254000"/>
    <hyperlink ref="F104" r:id="rId8" display="https://podminky.urs.cz/item/CS_URS_2023_01/043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3.xml><?xml version="1.0" encoding="utf-8"?>
<worksheet xmlns="http://schemas.openxmlformats.org/spreadsheetml/2006/main" xmlns:r="http://schemas.openxmlformats.org/officeDocument/2006/relationships">
  <sheetPr>
    <pageSetUpPr fitToPage="1"/>
  </sheetPr>
  <dimension ref="A2:BM2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86</v>
      </c>
    </row>
    <row r="3" spans="2:46" s="1" customFormat="1" ht="6.95" customHeight="1">
      <c r="B3" s="128"/>
      <c r="C3" s="129"/>
      <c r="D3" s="129"/>
      <c r="E3" s="129"/>
      <c r="F3" s="129"/>
      <c r="G3" s="129"/>
      <c r="H3" s="129"/>
      <c r="I3" s="129"/>
      <c r="J3" s="129"/>
      <c r="K3" s="129"/>
      <c r="L3" s="20"/>
      <c r="AT3" s="17" t="s">
        <v>82</v>
      </c>
    </row>
    <row r="4" spans="2:46" s="1" customFormat="1" ht="24.95" customHeight="1">
      <c r="B4" s="20"/>
      <c r="D4" s="130" t="s">
        <v>90</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II/187 Plánice – Neurazy, oprava</v>
      </c>
      <c r="F7" s="132"/>
      <c r="G7" s="132"/>
      <c r="H7" s="132"/>
      <c r="L7" s="20"/>
    </row>
    <row r="8" spans="1:31" s="2" customFormat="1" ht="12" customHeight="1">
      <c r="A8" s="38"/>
      <c r="B8" s="44"/>
      <c r="C8" s="38"/>
      <c r="D8" s="132" t="s">
        <v>91</v>
      </c>
      <c r="E8" s="38"/>
      <c r="F8" s="38"/>
      <c r="G8" s="38"/>
      <c r="H8" s="38"/>
      <c r="I8" s="38"/>
      <c r="J8" s="38"/>
      <c r="K8" s="38"/>
      <c r="L8" s="134"/>
      <c r="S8" s="38"/>
      <c r="T8" s="38"/>
      <c r="U8" s="38"/>
      <c r="V8" s="38"/>
      <c r="W8" s="38"/>
      <c r="X8" s="38"/>
      <c r="Y8" s="38"/>
      <c r="Z8" s="38"/>
      <c r="AA8" s="38"/>
      <c r="AB8" s="38"/>
      <c r="AC8" s="38"/>
      <c r="AD8" s="38"/>
      <c r="AE8" s="38"/>
    </row>
    <row r="9" spans="1:31" s="2" customFormat="1" ht="16.5" customHeight="1">
      <c r="A9" s="38"/>
      <c r="B9" s="44"/>
      <c r="C9" s="38"/>
      <c r="D9" s="38"/>
      <c r="E9" s="135" t="s">
        <v>176</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14. 4. 2023</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
        <v>19</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
        <v>27</v>
      </c>
      <c r="F15" s="38"/>
      <c r="G15" s="38"/>
      <c r="H15" s="38"/>
      <c r="I15" s="132" t="s">
        <v>28</v>
      </c>
      <c r="J15" s="136" t="s">
        <v>19</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31</v>
      </c>
      <c r="E20" s="38"/>
      <c r="F20" s="38"/>
      <c r="G20" s="38"/>
      <c r="H20" s="38"/>
      <c r="I20" s="132" t="s">
        <v>26</v>
      </c>
      <c r="J20" s="136" t="s">
        <v>19</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
        <v>32</v>
      </c>
      <c r="F21" s="38"/>
      <c r="G21" s="38"/>
      <c r="H21" s="38"/>
      <c r="I21" s="132" t="s">
        <v>28</v>
      </c>
      <c r="J21" s="136" t="s">
        <v>19</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34</v>
      </c>
      <c r="E23" s="38"/>
      <c r="F23" s="38"/>
      <c r="G23" s="38"/>
      <c r="H23" s="38"/>
      <c r="I23" s="132" t="s">
        <v>26</v>
      </c>
      <c r="J23" s="136" t="s">
        <v>19</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
        <v>35</v>
      </c>
      <c r="F24" s="38"/>
      <c r="G24" s="38"/>
      <c r="H24" s="38"/>
      <c r="I24" s="132" t="s">
        <v>28</v>
      </c>
      <c r="J24" s="136" t="s">
        <v>19</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36</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38</v>
      </c>
      <c r="E30" s="38"/>
      <c r="F30" s="38"/>
      <c r="G30" s="38"/>
      <c r="H30" s="38"/>
      <c r="I30" s="38"/>
      <c r="J30" s="144">
        <f>ROUND(J86,1)</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40</v>
      </c>
      <c r="G32" s="38"/>
      <c r="H32" s="38"/>
      <c r="I32" s="145" t="s">
        <v>39</v>
      </c>
      <c r="J32" s="145" t="s">
        <v>41</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42</v>
      </c>
      <c r="E33" s="132" t="s">
        <v>43</v>
      </c>
      <c r="F33" s="147">
        <f>ROUND((SUM(BE86:BE298)),1)</f>
        <v>0</v>
      </c>
      <c r="G33" s="38"/>
      <c r="H33" s="38"/>
      <c r="I33" s="148">
        <v>0.21</v>
      </c>
      <c r="J33" s="147">
        <f>ROUND(((SUM(BE86:BE298))*I33),1)</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44</v>
      </c>
      <c r="F34" s="147">
        <f>ROUND((SUM(BF86:BF298)),1)</f>
        <v>0</v>
      </c>
      <c r="G34" s="38"/>
      <c r="H34" s="38"/>
      <c r="I34" s="148">
        <v>0.15</v>
      </c>
      <c r="J34" s="147">
        <f>ROUND(((SUM(BF86:BF298))*I34),1)</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45</v>
      </c>
      <c r="F35" s="147">
        <f>ROUND((SUM(BG86:BG298)),1)</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46</v>
      </c>
      <c r="F36" s="147">
        <f>ROUND((SUM(BH86:BH298)),1)</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47</v>
      </c>
      <c r="F37" s="147">
        <f>ROUND((SUM(BI86:BI298)),1)</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48</v>
      </c>
      <c r="E39" s="151"/>
      <c r="F39" s="151"/>
      <c r="G39" s="152" t="s">
        <v>49</v>
      </c>
      <c r="H39" s="153" t="s">
        <v>50</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hidden="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hidden="1">
      <c r="A45" s="38"/>
      <c r="B45" s="39"/>
      <c r="C45" s="23" t="s">
        <v>93</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hidden="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hidden="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hidden="1">
      <c r="A48" s="38"/>
      <c r="B48" s="39"/>
      <c r="C48" s="40"/>
      <c r="D48" s="40"/>
      <c r="E48" s="160" t="str">
        <f>E7</f>
        <v>II/187 Plánice – Neurazy, oprava</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hidden="1">
      <c r="A49" s="38"/>
      <c r="B49" s="39"/>
      <c r="C49" s="32" t="s">
        <v>91</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hidden="1">
      <c r="A50" s="38"/>
      <c r="B50" s="39"/>
      <c r="C50" s="40"/>
      <c r="D50" s="40"/>
      <c r="E50" s="69" t="str">
        <f>E9</f>
        <v>01 - 1. ÚSEK</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hidden="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hidden="1">
      <c r="A52" s="38"/>
      <c r="B52" s="39"/>
      <c r="C52" s="32" t="s">
        <v>21</v>
      </c>
      <c r="D52" s="40"/>
      <c r="E52" s="40"/>
      <c r="F52" s="27" t="str">
        <f>F12</f>
        <v xml:space="preserve"> </v>
      </c>
      <c r="G52" s="40"/>
      <c r="H52" s="40"/>
      <c r="I52" s="32" t="s">
        <v>23</v>
      </c>
      <c r="J52" s="72" t="str">
        <f>IF(J12="","",J12)</f>
        <v>14. 4. 2023</v>
      </c>
      <c r="K52" s="40"/>
      <c r="L52" s="134"/>
      <c r="S52" s="38"/>
      <c r="T52" s="38"/>
      <c r="U52" s="38"/>
      <c r="V52" s="38"/>
      <c r="W52" s="38"/>
      <c r="X52" s="38"/>
      <c r="Y52" s="38"/>
      <c r="Z52" s="38"/>
      <c r="AA52" s="38"/>
      <c r="AB52" s="38"/>
      <c r="AC52" s="38"/>
      <c r="AD52" s="38"/>
      <c r="AE52" s="38"/>
    </row>
    <row r="53" spans="1:31" s="2" customFormat="1" ht="6.95" customHeight="1" hidden="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15.15" customHeight="1" hidden="1">
      <c r="A54" s="38"/>
      <c r="B54" s="39"/>
      <c r="C54" s="32" t="s">
        <v>25</v>
      </c>
      <c r="D54" s="40"/>
      <c r="E54" s="40"/>
      <c r="F54" s="27" t="str">
        <f>E15</f>
        <v>Správa a údržba silnic Plzeňského kraje</v>
      </c>
      <c r="G54" s="40"/>
      <c r="H54" s="40"/>
      <c r="I54" s="32" t="s">
        <v>31</v>
      </c>
      <c r="J54" s="36" t="str">
        <f>E21</f>
        <v>SG Geotechnika</v>
      </c>
      <c r="K54" s="40"/>
      <c r="L54" s="134"/>
      <c r="S54" s="38"/>
      <c r="T54" s="38"/>
      <c r="U54" s="38"/>
      <c r="V54" s="38"/>
      <c r="W54" s="38"/>
      <c r="X54" s="38"/>
      <c r="Y54" s="38"/>
      <c r="Z54" s="38"/>
      <c r="AA54" s="38"/>
      <c r="AB54" s="38"/>
      <c r="AC54" s="38"/>
      <c r="AD54" s="38"/>
      <c r="AE54" s="38"/>
    </row>
    <row r="55" spans="1:31" s="2" customFormat="1" ht="15.15" customHeight="1" hidden="1">
      <c r="A55" s="38"/>
      <c r="B55" s="39"/>
      <c r="C55" s="32" t="s">
        <v>29</v>
      </c>
      <c r="D55" s="40"/>
      <c r="E55" s="40"/>
      <c r="F55" s="27" t="str">
        <f>IF(E18="","",E18)</f>
        <v>Vyplň údaj</v>
      </c>
      <c r="G55" s="40"/>
      <c r="H55" s="40"/>
      <c r="I55" s="32" t="s">
        <v>34</v>
      </c>
      <c r="J55" s="36" t="str">
        <f>E24</f>
        <v>Roman Mitas</v>
      </c>
      <c r="K55" s="40"/>
      <c r="L55" s="134"/>
      <c r="S55" s="38"/>
      <c r="T55" s="38"/>
      <c r="U55" s="38"/>
      <c r="V55" s="38"/>
      <c r="W55" s="38"/>
      <c r="X55" s="38"/>
      <c r="Y55" s="38"/>
      <c r="Z55" s="38"/>
      <c r="AA55" s="38"/>
      <c r="AB55" s="38"/>
      <c r="AC55" s="38"/>
      <c r="AD55" s="38"/>
      <c r="AE55" s="38"/>
    </row>
    <row r="56" spans="1:31" s="2" customFormat="1" ht="10.3" customHeight="1" hidden="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hidden="1">
      <c r="A57" s="38"/>
      <c r="B57" s="39"/>
      <c r="C57" s="161" t="s">
        <v>94</v>
      </c>
      <c r="D57" s="162"/>
      <c r="E57" s="162"/>
      <c r="F57" s="162"/>
      <c r="G57" s="162"/>
      <c r="H57" s="162"/>
      <c r="I57" s="162"/>
      <c r="J57" s="163" t="s">
        <v>95</v>
      </c>
      <c r="K57" s="162"/>
      <c r="L57" s="134"/>
      <c r="S57" s="38"/>
      <c r="T57" s="38"/>
      <c r="U57" s="38"/>
      <c r="V57" s="38"/>
      <c r="W57" s="38"/>
      <c r="X57" s="38"/>
      <c r="Y57" s="38"/>
      <c r="Z57" s="38"/>
      <c r="AA57" s="38"/>
      <c r="AB57" s="38"/>
      <c r="AC57" s="38"/>
      <c r="AD57" s="38"/>
      <c r="AE57" s="38"/>
    </row>
    <row r="58" spans="1:31" s="2" customFormat="1" ht="10.3" customHeight="1" hidden="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hidden="1">
      <c r="A59" s="38"/>
      <c r="B59" s="39"/>
      <c r="C59" s="164" t="s">
        <v>70</v>
      </c>
      <c r="D59" s="40"/>
      <c r="E59" s="40"/>
      <c r="F59" s="40"/>
      <c r="G59" s="40"/>
      <c r="H59" s="40"/>
      <c r="I59" s="40"/>
      <c r="J59" s="102">
        <f>J86</f>
        <v>0</v>
      </c>
      <c r="K59" s="40"/>
      <c r="L59" s="134"/>
      <c r="S59" s="38"/>
      <c r="T59" s="38"/>
      <c r="U59" s="38"/>
      <c r="V59" s="38"/>
      <c r="W59" s="38"/>
      <c r="X59" s="38"/>
      <c r="Y59" s="38"/>
      <c r="Z59" s="38"/>
      <c r="AA59" s="38"/>
      <c r="AB59" s="38"/>
      <c r="AC59" s="38"/>
      <c r="AD59" s="38"/>
      <c r="AE59" s="38"/>
      <c r="AU59" s="17" t="s">
        <v>96</v>
      </c>
    </row>
    <row r="60" spans="1:31" s="9" customFormat="1" ht="24.95" customHeight="1" hidden="1">
      <c r="A60" s="9"/>
      <c r="B60" s="165"/>
      <c r="C60" s="166"/>
      <c r="D60" s="167" t="s">
        <v>177</v>
      </c>
      <c r="E60" s="168"/>
      <c r="F60" s="168"/>
      <c r="G60" s="168"/>
      <c r="H60" s="168"/>
      <c r="I60" s="168"/>
      <c r="J60" s="169">
        <f>J87</f>
        <v>0</v>
      </c>
      <c r="K60" s="166"/>
      <c r="L60" s="170"/>
      <c r="S60" s="9"/>
      <c r="T60" s="9"/>
      <c r="U60" s="9"/>
      <c r="V60" s="9"/>
      <c r="W60" s="9"/>
      <c r="X60" s="9"/>
      <c r="Y60" s="9"/>
      <c r="Z60" s="9"/>
      <c r="AA60" s="9"/>
      <c r="AB60" s="9"/>
      <c r="AC60" s="9"/>
      <c r="AD60" s="9"/>
      <c r="AE60" s="9"/>
    </row>
    <row r="61" spans="1:31" s="12" customFormat="1" ht="19.9" customHeight="1" hidden="1">
      <c r="A61" s="12"/>
      <c r="B61" s="220"/>
      <c r="C61" s="221"/>
      <c r="D61" s="222" t="s">
        <v>178</v>
      </c>
      <c r="E61" s="223"/>
      <c r="F61" s="223"/>
      <c r="G61" s="223"/>
      <c r="H61" s="223"/>
      <c r="I61" s="223"/>
      <c r="J61" s="224">
        <f>J88</f>
        <v>0</v>
      </c>
      <c r="K61" s="221"/>
      <c r="L61" s="225"/>
      <c r="S61" s="12"/>
      <c r="T61" s="12"/>
      <c r="U61" s="12"/>
      <c r="V61" s="12"/>
      <c r="W61" s="12"/>
      <c r="X61" s="12"/>
      <c r="Y61" s="12"/>
      <c r="Z61" s="12"/>
      <c r="AA61" s="12"/>
      <c r="AB61" s="12"/>
      <c r="AC61" s="12"/>
      <c r="AD61" s="12"/>
      <c r="AE61" s="12"/>
    </row>
    <row r="62" spans="1:31" s="12" customFormat="1" ht="19.9" customHeight="1" hidden="1">
      <c r="A62" s="12"/>
      <c r="B62" s="220"/>
      <c r="C62" s="221"/>
      <c r="D62" s="222" t="s">
        <v>179</v>
      </c>
      <c r="E62" s="223"/>
      <c r="F62" s="223"/>
      <c r="G62" s="223"/>
      <c r="H62" s="223"/>
      <c r="I62" s="223"/>
      <c r="J62" s="224">
        <f>J161</f>
        <v>0</v>
      </c>
      <c r="K62" s="221"/>
      <c r="L62" s="225"/>
      <c r="S62" s="12"/>
      <c r="T62" s="12"/>
      <c r="U62" s="12"/>
      <c r="V62" s="12"/>
      <c r="W62" s="12"/>
      <c r="X62" s="12"/>
      <c r="Y62" s="12"/>
      <c r="Z62" s="12"/>
      <c r="AA62" s="12"/>
      <c r="AB62" s="12"/>
      <c r="AC62" s="12"/>
      <c r="AD62" s="12"/>
      <c r="AE62" s="12"/>
    </row>
    <row r="63" spans="1:31" s="12" customFormat="1" ht="19.9" customHeight="1" hidden="1">
      <c r="A63" s="12"/>
      <c r="B63" s="220"/>
      <c r="C63" s="221"/>
      <c r="D63" s="222" t="s">
        <v>180</v>
      </c>
      <c r="E63" s="223"/>
      <c r="F63" s="223"/>
      <c r="G63" s="223"/>
      <c r="H63" s="223"/>
      <c r="I63" s="223"/>
      <c r="J63" s="224">
        <f>J228</f>
        <v>0</v>
      </c>
      <c r="K63" s="221"/>
      <c r="L63" s="225"/>
      <c r="S63" s="12"/>
      <c r="T63" s="12"/>
      <c r="U63" s="12"/>
      <c r="V63" s="12"/>
      <c r="W63" s="12"/>
      <c r="X63" s="12"/>
      <c r="Y63" s="12"/>
      <c r="Z63" s="12"/>
      <c r="AA63" s="12"/>
      <c r="AB63" s="12"/>
      <c r="AC63" s="12"/>
      <c r="AD63" s="12"/>
      <c r="AE63" s="12"/>
    </row>
    <row r="64" spans="1:31" s="12" customFormat="1" ht="19.9" customHeight="1" hidden="1">
      <c r="A64" s="12"/>
      <c r="B64" s="220"/>
      <c r="C64" s="221"/>
      <c r="D64" s="222" t="s">
        <v>181</v>
      </c>
      <c r="E64" s="223"/>
      <c r="F64" s="223"/>
      <c r="G64" s="223"/>
      <c r="H64" s="223"/>
      <c r="I64" s="223"/>
      <c r="J64" s="224">
        <f>J231</f>
        <v>0</v>
      </c>
      <c r="K64" s="221"/>
      <c r="L64" s="225"/>
      <c r="S64" s="12"/>
      <c r="T64" s="12"/>
      <c r="U64" s="12"/>
      <c r="V64" s="12"/>
      <c r="W64" s="12"/>
      <c r="X64" s="12"/>
      <c r="Y64" s="12"/>
      <c r="Z64" s="12"/>
      <c r="AA64" s="12"/>
      <c r="AB64" s="12"/>
      <c r="AC64" s="12"/>
      <c r="AD64" s="12"/>
      <c r="AE64" s="12"/>
    </row>
    <row r="65" spans="1:31" s="12" customFormat="1" ht="19.9" customHeight="1" hidden="1">
      <c r="A65" s="12"/>
      <c r="B65" s="220"/>
      <c r="C65" s="221"/>
      <c r="D65" s="222" t="s">
        <v>182</v>
      </c>
      <c r="E65" s="223"/>
      <c r="F65" s="223"/>
      <c r="G65" s="223"/>
      <c r="H65" s="223"/>
      <c r="I65" s="223"/>
      <c r="J65" s="224">
        <f>J275</f>
        <v>0</v>
      </c>
      <c r="K65" s="221"/>
      <c r="L65" s="225"/>
      <c r="S65" s="12"/>
      <c r="T65" s="12"/>
      <c r="U65" s="12"/>
      <c r="V65" s="12"/>
      <c r="W65" s="12"/>
      <c r="X65" s="12"/>
      <c r="Y65" s="12"/>
      <c r="Z65" s="12"/>
      <c r="AA65" s="12"/>
      <c r="AB65" s="12"/>
      <c r="AC65" s="12"/>
      <c r="AD65" s="12"/>
      <c r="AE65" s="12"/>
    </row>
    <row r="66" spans="1:31" s="12" customFormat="1" ht="19.9" customHeight="1" hidden="1">
      <c r="A66" s="12"/>
      <c r="B66" s="220"/>
      <c r="C66" s="221"/>
      <c r="D66" s="222" t="s">
        <v>183</v>
      </c>
      <c r="E66" s="223"/>
      <c r="F66" s="223"/>
      <c r="G66" s="223"/>
      <c r="H66" s="223"/>
      <c r="I66" s="223"/>
      <c r="J66" s="224">
        <f>J278</f>
        <v>0</v>
      </c>
      <c r="K66" s="221"/>
      <c r="L66" s="225"/>
      <c r="S66" s="12"/>
      <c r="T66" s="12"/>
      <c r="U66" s="12"/>
      <c r="V66" s="12"/>
      <c r="W66" s="12"/>
      <c r="X66" s="12"/>
      <c r="Y66" s="12"/>
      <c r="Z66" s="12"/>
      <c r="AA66" s="12"/>
      <c r="AB66" s="12"/>
      <c r="AC66" s="12"/>
      <c r="AD66" s="12"/>
      <c r="AE66" s="12"/>
    </row>
    <row r="67" spans="1:31" s="2" customFormat="1" ht="21.8" customHeight="1" hidden="1">
      <c r="A67" s="38"/>
      <c r="B67" s="39"/>
      <c r="C67" s="40"/>
      <c r="D67" s="40"/>
      <c r="E67" s="40"/>
      <c r="F67" s="40"/>
      <c r="G67" s="40"/>
      <c r="H67" s="40"/>
      <c r="I67" s="40"/>
      <c r="J67" s="40"/>
      <c r="K67" s="40"/>
      <c r="L67" s="134"/>
      <c r="S67" s="38"/>
      <c r="T67" s="38"/>
      <c r="U67" s="38"/>
      <c r="V67" s="38"/>
      <c r="W67" s="38"/>
      <c r="X67" s="38"/>
      <c r="Y67" s="38"/>
      <c r="Z67" s="38"/>
      <c r="AA67" s="38"/>
      <c r="AB67" s="38"/>
      <c r="AC67" s="38"/>
      <c r="AD67" s="38"/>
      <c r="AE67" s="38"/>
    </row>
    <row r="68" spans="1:31" s="2" customFormat="1" ht="6.95" customHeight="1" hidden="1">
      <c r="A68" s="38"/>
      <c r="B68" s="59"/>
      <c r="C68" s="60"/>
      <c r="D68" s="60"/>
      <c r="E68" s="60"/>
      <c r="F68" s="60"/>
      <c r="G68" s="60"/>
      <c r="H68" s="60"/>
      <c r="I68" s="60"/>
      <c r="J68" s="60"/>
      <c r="K68" s="60"/>
      <c r="L68" s="134"/>
      <c r="S68" s="38"/>
      <c r="T68" s="38"/>
      <c r="U68" s="38"/>
      <c r="V68" s="38"/>
      <c r="W68" s="38"/>
      <c r="X68" s="38"/>
      <c r="Y68" s="38"/>
      <c r="Z68" s="38"/>
      <c r="AA68" s="38"/>
      <c r="AB68" s="38"/>
      <c r="AC68" s="38"/>
      <c r="AD68" s="38"/>
      <c r="AE68" s="38"/>
    </row>
    <row r="69" ht="12" hidden="1"/>
    <row r="70" ht="12" hidden="1"/>
    <row r="71" ht="12" hidden="1"/>
    <row r="72" spans="1:31" s="2" customFormat="1" ht="6.95" customHeight="1">
      <c r="A72" s="38"/>
      <c r="B72" s="61"/>
      <c r="C72" s="62"/>
      <c r="D72" s="62"/>
      <c r="E72" s="62"/>
      <c r="F72" s="62"/>
      <c r="G72" s="62"/>
      <c r="H72" s="62"/>
      <c r="I72" s="62"/>
      <c r="J72" s="62"/>
      <c r="K72" s="62"/>
      <c r="L72" s="134"/>
      <c r="S72" s="38"/>
      <c r="T72" s="38"/>
      <c r="U72" s="38"/>
      <c r="V72" s="38"/>
      <c r="W72" s="38"/>
      <c r="X72" s="38"/>
      <c r="Y72" s="38"/>
      <c r="Z72" s="38"/>
      <c r="AA72" s="38"/>
      <c r="AB72" s="38"/>
      <c r="AC72" s="38"/>
      <c r="AD72" s="38"/>
      <c r="AE72" s="38"/>
    </row>
    <row r="73" spans="1:31" s="2" customFormat="1" ht="24.95" customHeight="1">
      <c r="A73" s="38"/>
      <c r="B73" s="39"/>
      <c r="C73" s="23" t="s">
        <v>99</v>
      </c>
      <c r="D73" s="40"/>
      <c r="E73" s="40"/>
      <c r="F73" s="40"/>
      <c r="G73" s="40"/>
      <c r="H73" s="40"/>
      <c r="I73" s="40"/>
      <c r="J73" s="40"/>
      <c r="K73" s="40"/>
      <c r="L73" s="134"/>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40"/>
      <c r="J74" s="40"/>
      <c r="K74" s="40"/>
      <c r="L74" s="134"/>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40"/>
      <c r="J75" s="40"/>
      <c r="K75" s="40"/>
      <c r="L75" s="134"/>
      <c r="S75" s="38"/>
      <c r="T75" s="38"/>
      <c r="U75" s="38"/>
      <c r="V75" s="38"/>
      <c r="W75" s="38"/>
      <c r="X75" s="38"/>
      <c r="Y75" s="38"/>
      <c r="Z75" s="38"/>
      <c r="AA75" s="38"/>
      <c r="AB75" s="38"/>
      <c r="AC75" s="38"/>
      <c r="AD75" s="38"/>
      <c r="AE75" s="38"/>
    </row>
    <row r="76" spans="1:31" s="2" customFormat="1" ht="16.5" customHeight="1">
      <c r="A76" s="38"/>
      <c r="B76" s="39"/>
      <c r="C76" s="40"/>
      <c r="D76" s="40"/>
      <c r="E76" s="160" t="str">
        <f>E7</f>
        <v>II/187 Plánice – Neurazy, oprava</v>
      </c>
      <c r="F76" s="32"/>
      <c r="G76" s="32"/>
      <c r="H76" s="32"/>
      <c r="I76" s="40"/>
      <c r="J76" s="40"/>
      <c r="K76" s="40"/>
      <c r="L76" s="134"/>
      <c r="S76" s="38"/>
      <c r="T76" s="38"/>
      <c r="U76" s="38"/>
      <c r="V76" s="38"/>
      <c r="W76" s="38"/>
      <c r="X76" s="38"/>
      <c r="Y76" s="38"/>
      <c r="Z76" s="38"/>
      <c r="AA76" s="38"/>
      <c r="AB76" s="38"/>
      <c r="AC76" s="38"/>
      <c r="AD76" s="38"/>
      <c r="AE76" s="38"/>
    </row>
    <row r="77" spans="1:31" s="2" customFormat="1" ht="12" customHeight="1">
      <c r="A77" s="38"/>
      <c r="B77" s="39"/>
      <c r="C77" s="32" t="s">
        <v>91</v>
      </c>
      <c r="D77" s="40"/>
      <c r="E77" s="40"/>
      <c r="F77" s="40"/>
      <c r="G77" s="40"/>
      <c r="H77" s="40"/>
      <c r="I77" s="40"/>
      <c r="J77" s="40"/>
      <c r="K77" s="40"/>
      <c r="L77" s="134"/>
      <c r="S77" s="38"/>
      <c r="T77" s="38"/>
      <c r="U77" s="38"/>
      <c r="V77" s="38"/>
      <c r="W77" s="38"/>
      <c r="X77" s="38"/>
      <c r="Y77" s="38"/>
      <c r="Z77" s="38"/>
      <c r="AA77" s="38"/>
      <c r="AB77" s="38"/>
      <c r="AC77" s="38"/>
      <c r="AD77" s="38"/>
      <c r="AE77" s="38"/>
    </row>
    <row r="78" spans="1:31" s="2" customFormat="1" ht="16.5" customHeight="1">
      <c r="A78" s="38"/>
      <c r="B78" s="39"/>
      <c r="C78" s="40"/>
      <c r="D78" s="40"/>
      <c r="E78" s="69" t="str">
        <f>E9</f>
        <v>01 - 1. ÚSEK</v>
      </c>
      <c r="F78" s="40"/>
      <c r="G78" s="40"/>
      <c r="H78" s="40"/>
      <c r="I78" s="40"/>
      <c r="J78" s="40"/>
      <c r="K78" s="40"/>
      <c r="L78" s="134"/>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40"/>
      <c r="J79" s="40"/>
      <c r="K79" s="40"/>
      <c r="L79" s="134"/>
      <c r="S79" s="38"/>
      <c r="T79" s="38"/>
      <c r="U79" s="38"/>
      <c r="V79" s="38"/>
      <c r="W79" s="38"/>
      <c r="X79" s="38"/>
      <c r="Y79" s="38"/>
      <c r="Z79" s="38"/>
      <c r="AA79" s="38"/>
      <c r="AB79" s="38"/>
      <c r="AC79" s="38"/>
      <c r="AD79" s="38"/>
      <c r="AE79" s="38"/>
    </row>
    <row r="80" spans="1:31" s="2" customFormat="1" ht="12" customHeight="1">
      <c r="A80" s="38"/>
      <c r="B80" s="39"/>
      <c r="C80" s="32" t="s">
        <v>21</v>
      </c>
      <c r="D80" s="40"/>
      <c r="E80" s="40"/>
      <c r="F80" s="27" t="str">
        <f>F12</f>
        <v xml:space="preserve"> </v>
      </c>
      <c r="G80" s="40"/>
      <c r="H80" s="40"/>
      <c r="I80" s="32" t="s">
        <v>23</v>
      </c>
      <c r="J80" s="72" t="str">
        <f>IF(J12="","",J12)</f>
        <v>14. 4. 2023</v>
      </c>
      <c r="K80" s="40"/>
      <c r="L80" s="134"/>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40"/>
      <c r="J81" s="40"/>
      <c r="K81" s="40"/>
      <c r="L81" s="134"/>
      <c r="S81" s="38"/>
      <c r="T81" s="38"/>
      <c r="U81" s="38"/>
      <c r="V81" s="38"/>
      <c r="W81" s="38"/>
      <c r="X81" s="38"/>
      <c r="Y81" s="38"/>
      <c r="Z81" s="38"/>
      <c r="AA81" s="38"/>
      <c r="AB81" s="38"/>
      <c r="AC81" s="38"/>
      <c r="AD81" s="38"/>
      <c r="AE81" s="38"/>
    </row>
    <row r="82" spans="1:31" s="2" customFormat="1" ht="15.15" customHeight="1">
      <c r="A82" s="38"/>
      <c r="B82" s="39"/>
      <c r="C82" s="32" t="s">
        <v>25</v>
      </c>
      <c r="D82" s="40"/>
      <c r="E82" s="40"/>
      <c r="F82" s="27" t="str">
        <f>E15</f>
        <v>Správa a údržba silnic Plzeňského kraje</v>
      </c>
      <c r="G82" s="40"/>
      <c r="H82" s="40"/>
      <c r="I82" s="32" t="s">
        <v>31</v>
      </c>
      <c r="J82" s="36" t="str">
        <f>E21</f>
        <v>SG Geotechnika</v>
      </c>
      <c r="K82" s="40"/>
      <c r="L82" s="134"/>
      <c r="S82" s="38"/>
      <c r="T82" s="38"/>
      <c r="U82" s="38"/>
      <c r="V82" s="38"/>
      <c r="W82" s="38"/>
      <c r="X82" s="38"/>
      <c r="Y82" s="38"/>
      <c r="Z82" s="38"/>
      <c r="AA82" s="38"/>
      <c r="AB82" s="38"/>
      <c r="AC82" s="38"/>
      <c r="AD82" s="38"/>
      <c r="AE82" s="38"/>
    </row>
    <row r="83" spans="1:31" s="2" customFormat="1" ht="15.15" customHeight="1">
      <c r="A83" s="38"/>
      <c r="B83" s="39"/>
      <c r="C83" s="32" t="s">
        <v>29</v>
      </c>
      <c r="D83" s="40"/>
      <c r="E83" s="40"/>
      <c r="F83" s="27" t="str">
        <f>IF(E18="","",E18)</f>
        <v>Vyplň údaj</v>
      </c>
      <c r="G83" s="40"/>
      <c r="H83" s="40"/>
      <c r="I83" s="32" t="s">
        <v>34</v>
      </c>
      <c r="J83" s="36" t="str">
        <f>E24</f>
        <v>Roman Mitas</v>
      </c>
      <c r="K83" s="40"/>
      <c r="L83" s="134"/>
      <c r="S83" s="38"/>
      <c r="T83" s="38"/>
      <c r="U83" s="38"/>
      <c r="V83" s="38"/>
      <c r="W83" s="38"/>
      <c r="X83" s="38"/>
      <c r="Y83" s="38"/>
      <c r="Z83" s="38"/>
      <c r="AA83" s="38"/>
      <c r="AB83" s="38"/>
      <c r="AC83" s="38"/>
      <c r="AD83" s="38"/>
      <c r="AE83" s="38"/>
    </row>
    <row r="84" spans="1:31" s="2" customFormat="1" ht="10.3" customHeight="1">
      <c r="A84" s="38"/>
      <c r="B84" s="39"/>
      <c r="C84" s="40"/>
      <c r="D84" s="40"/>
      <c r="E84" s="40"/>
      <c r="F84" s="40"/>
      <c r="G84" s="40"/>
      <c r="H84" s="40"/>
      <c r="I84" s="40"/>
      <c r="J84" s="40"/>
      <c r="K84" s="40"/>
      <c r="L84" s="134"/>
      <c r="S84" s="38"/>
      <c r="T84" s="38"/>
      <c r="U84" s="38"/>
      <c r="V84" s="38"/>
      <c r="W84" s="38"/>
      <c r="X84" s="38"/>
      <c r="Y84" s="38"/>
      <c r="Z84" s="38"/>
      <c r="AA84" s="38"/>
      <c r="AB84" s="38"/>
      <c r="AC84" s="38"/>
      <c r="AD84" s="38"/>
      <c r="AE84" s="38"/>
    </row>
    <row r="85" spans="1:31" s="10" customFormat="1" ht="29.25" customHeight="1">
      <c r="A85" s="171"/>
      <c r="B85" s="172"/>
      <c r="C85" s="173" t="s">
        <v>100</v>
      </c>
      <c r="D85" s="174" t="s">
        <v>57</v>
      </c>
      <c r="E85" s="174" t="s">
        <v>53</v>
      </c>
      <c r="F85" s="174" t="s">
        <v>54</v>
      </c>
      <c r="G85" s="174" t="s">
        <v>101</v>
      </c>
      <c r="H85" s="174" t="s">
        <v>102</v>
      </c>
      <c r="I85" s="174" t="s">
        <v>103</v>
      </c>
      <c r="J85" s="174" t="s">
        <v>95</v>
      </c>
      <c r="K85" s="175" t="s">
        <v>104</v>
      </c>
      <c r="L85" s="176"/>
      <c r="M85" s="92" t="s">
        <v>19</v>
      </c>
      <c r="N85" s="93" t="s">
        <v>42</v>
      </c>
      <c r="O85" s="93" t="s">
        <v>105</v>
      </c>
      <c r="P85" s="93" t="s">
        <v>106</v>
      </c>
      <c r="Q85" s="93" t="s">
        <v>107</v>
      </c>
      <c r="R85" s="93" t="s">
        <v>108</v>
      </c>
      <c r="S85" s="93" t="s">
        <v>109</v>
      </c>
      <c r="T85" s="94" t="s">
        <v>110</v>
      </c>
      <c r="U85" s="171"/>
      <c r="V85" s="171"/>
      <c r="W85" s="171"/>
      <c r="X85" s="171"/>
      <c r="Y85" s="171"/>
      <c r="Z85" s="171"/>
      <c r="AA85" s="171"/>
      <c r="AB85" s="171"/>
      <c r="AC85" s="171"/>
      <c r="AD85" s="171"/>
      <c r="AE85" s="171"/>
    </row>
    <row r="86" spans="1:63" s="2" customFormat="1" ht="22.8" customHeight="1">
      <c r="A86" s="38"/>
      <c r="B86" s="39"/>
      <c r="C86" s="99" t="s">
        <v>111</v>
      </c>
      <c r="D86" s="40"/>
      <c r="E86" s="40"/>
      <c r="F86" s="40"/>
      <c r="G86" s="40"/>
      <c r="H86" s="40"/>
      <c r="I86" s="40"/>
      <c r="J86" s="177">
        <f>BK86</f>
        <v>0</v>
      </c>
      <c r="K86" s="40"/>
      <c r="L86" s="44"/>
      <c r="M86" s="95"/>
      <c r="N86" s="178"/>
      <c r="O86" s="96"/>
      <c r="P86" s="179">
        <f>P87</f>
        <v>0</v>
      </c>
      <c r="Q86" s="96"/>
      <c r="R86" s="179">
        <f>R87</f>
        <v>4972.018406</v>
      </c>
      <c r="S86" s="96"/>
      <c r="T86" s="180">
        <f>T87</f>
        <v>3171.2036000000003</v>
      </c>
      <c r="U86" s="38"/>
      <c r="V86" s="38"/>
      <c r="W86" s="38"/>
      <c r="X86" s="38"/>
      <c r="Y86" s="38"/>
      <c r="Z86" s="38"/>
      <c r="AA86" s="38"/>
      <c r="AB86" s="38"/>
      <c r="AC86" s="38"/>
      <c r="AD86" s="38"/>
      <c r="AE86" s="38"/>
      <c r="AT86" s="17" t="s">
        <v>71</v>
      </c>
      <c r="AU86" s="17" t="s">
        <v>96</v>
      </c>
      <c r="BK86" s="181">
        <f>BK87</f>
        <v>0</v>
      </c>
    </row>
    <row r="87" spans="1:63" s="11" customFormat="1" ht="25.9" customHeight="1">
      <c r="A87" s="11"/>
      <c r="B87" s="182"/>
      <c r="C87" s="183"/>
      <c r="D87" s="184" t="s">
        <v>71</v>
      </c>
      <c r="E87" s="185" t="s">
        <v>184</v>
      </c>
      <c r="F87" s="185" t="s">
        <v>185</v>
      </c>
      <c r="G87" s="183"/>
      <c r="H87" s="183"/>
      <c r="I87" s="186"/>
      <c r="J87" s="187">
        <f>BK87</f>
        <v>0</v>
      </c>
      <c r="K87" s="183"/>
      <c r="L87" s="188"/>
      <c r="M87" s="189"/>
      <c r="N87" s="190"/>
      <c r="O87" s="190"/>
      <c r="P87" s="191">
        <f>P88+P161+P228+P231+P275+P278</f>
        <v>0</v>
      </c>
      <c r="Q87" s="190"/>
      <c r="R87" s="191">
        <f>R88+R161+R228+R231+R275+R278</f>
        <v>4972.018406</v>
      </c>
      <c r="S87" s="190"/>
      <c r="T87" s="192">
        <f>T88+T161+T228+T231+T275+T278</f>
        <v>3171.2036000000003</v>
      </c>
      <c r="U87" s="11"/>
      <c r="V87" s="11"/>
      <c r="W87" s="11"/>
      <c r="X87" s="11"/>
      <c r="Y87" s="11"/>
      <c r="Z87" s="11"/>
      <c r="AA87" s="11"/>
      <c r="AB87" s="11"/>
      <c r="AC87" s="11"/>
      <c r="AD87" s="11"/>
      <c r="AE87" s="11"/>
      <c r="AR87" s="193" t="s">
        <v>80</v>
      </c>
      <c r="AT87" s="194" t="s">
        <v>71</v>
      </c>
      <c r="AU87" s="194" t="s">
        <v>72</v>
      </c>
      <c r="AY87" s="193" t="s">
        <v>114</v>
      </c>
      <c r="BK87" s="195">
        <f>BK88+BK161+BK228+BK231+BK275+BK278</f>
        <v>0</v>
      </c>
    </row>
    <row r="88" spans="1:63" s="11" customFormat="1" ht="22.8" customHeight="1">
      <c r="A88" s="11"/>
      <c r="B88" s="182"/>
      <c r="C88" s="183"/>
      <c r="D88" s="184" t="s">
        <v>71</v>
      </c>
      <c r="E88" s="226" t="s">
        <v>80</v>
      </c>
      <c r="F88" s="226" t="s">
        <v>186</v>
      </c>
      <c r="G88" s="183"/>
      <c r="H88" s="183"/>
      <c r="I88" s="186"/>
      <c r="J88" s="227">
        <f>BK88</f>
        <v>0</v>
      </c>
      <c r="K88" s="183"/>
      <c r="L88" s="188"/>
      <c r="M88" s="189"/>
      <c r="N88" s="190"/>
      <c r="O88" s="190"/>
      <c r="P88" s="191">
        <f>SUM(P89:P160)</f>
        <v>0</v>
      </c>
      <c r="Q88" s="190"/>
      <c r="R88" s="191">
        <f>SUM(R89:R160)</f>
        <v>2031.08187</v>
      </c>
      <c r="S88" s="190"/>
      <c r="T88" s="192">
        <f>SUM(T89:T160)</f>
        <v>2752.55</v>
      </c>
      <c r="U88" s="11"/>
      <c r="V88" s="11"/>
      <c r="W88" s="11"/>
      <c r="X88" s="11"/>
      <c r="Y88" s="11"/>
      <c r="Z88" s="11"/>
      <c r="AA88" s="11"/>
      <c r="AB88" s="11"/>
      <c r="AC88" s="11"/>
      <c r="AD88" s="11"/>
      <c r="AE88" s="11"/>
      <c r="AR88" s="193" t="s">
        <v>80</v>
      </c>
      <c r="AT88" s="194" t="s">
        <v>71</v>
      </c>
      <c r="AU88" s="194" t="s">
        <v>80</v>
      </c>
      <c r="AY88" s="193" t="s">
        <v>114</v>
      </c>
      <c r="BK88" s="195">
        <f>SUM(BK89:BK160)</f>
        <v>0</v>
      </c>
    </row>
    <row r="89" spans="1:65" s="2" customFormat="1" ht="49.05" customHeight="1">
      <c r="A89" s="38"/>
      <c r="B89" s="39"/>
      <c r="C89" s="196" t="s">
        <v>80</v>
      </c>
      <c r="D89" s="196" t="s">
        <v>115</v>
      </c>
      <c r="E89" s="197" t="s">
        <v>187</v>
      </c>
      <c r="F89" s="198" t="s">
        <v>188</v>
      </c>
      <c r="G89" s="199" t="s">
        <v>189</v>
      </c>
      <c r="H89" s="200">
        <v>1500</v>
      </c>
      <c r="I89" s="201"/>
      <c r="J89" s="200">
        <f>ROUND(I89*H89,1)</f>
        <v>0</v>
      </c>
      <c r="K89" s="198" t="s">
        <v>119</v>
      </c>
      <c r="L89" s="44"/>
      <c r="M89" s="202" t="s">
        <v>19</v>
      </c>
      <c r="N89" s="203" t="s">
        <v>43</v>
      </c>
      <c r="O89" s="84"/>
      <c r="P89" s="204">
        <f>O89*H89</f>
        <v>0</v>
      </c>
      <c r="Q89" s="204">
        <v>0.00017</v>
      </c>
      <c r="R89" s="204">
        <f>Q89*H89</f>
        <v>0.255</v>
      </c>
      <c r="S89" s="204">
        <v>0.46</v>
      </c>
      <c r="T89" s="205">
        <f>S89*H89</f>
        <v>690</v>
      </c>
      <c r="U89" s="38"/>
      <c r="V89" s="38"/>
      <c r="W89" s="38"/>
      <c r="X89" s="38"/>
      <c r="Y89" s="38"/>
      <c r="Z89" s="38"/>
      <c r="AA89" s="38"/>
      <c r="AB89" s="38"/>
      <c r="AC89" s="38"/>
      <c r="AD89" s="38"/>
      <c r="AE89" s="38"/>
      <c r="AR89" s="206" t="s">
        <v>139</v>
      </c>
      <c r="AT89" s="206" t="s">
        <v>115</v>
      </c>
      <c r="AU89" s="206" t="s">
        <v>82</v>
      </c>
      <c r="AY89" s="17" t="s">
        <v>114</v>
      </c>
      <c r="BE89" s="207">
        <f>IF(N89="základní",J89,0)</f>
        <v>0</v>
      </c>
      <c r="BF89" s="207">
        <f>IF(N89="snížená",J89,0)</f>
        <v>0</v>
      </c>
      <c r="BG89" s="207">
        <f>IF(N89="zákl. přenesená",J89,0)</f>
        <v>0</v>
      </c>
      <c r="BH89" s="207">
        <f>IF(N89="sníž. přenesená",J89,0)</f>
        <v>0</v>
      </c>
      <c r="BI89" s="207">
        <f>IF(N89="nulová",J89,0)</f>
        <v>0</v>
      </c>
      <c r="BJ89" s="17" t="s">
        <v>80</v>
      </c>
      <c r="BK89" s="207">
        <f>ROUND(I89*H89,1)</f>
        <v>0</v>
      </c>
      <c r="BL89" s="17" t="s">
        <v>139</v>
      </c>
      <c r="BM89" s="206" t="s">
        <v>190</v>
      </c>
    </row>
    <row r="90" spans="1:47" s="2" customFormat="1" ht="12">
      <c r="A90" s="38"/>
      <c r="B90" s="39"/>
      <c r="C90" s="40"/>
      <c r="D90" s="208" t="s">
        <v>122</v>
      </c>
      <c r="E90" s="40"/>
      <c r="F90" s="209" t="s">
        <v>191</v>
      </c>
      <c r="G90" s="40"/>
      <c r="H90" s="40"/>
      <c r="I90" s="210"/>
      <c r="J90" s="40"/>
      <c r="K90" s="40"/>
      <c r="L90" s="44"/>
      <c r="M90" s="211"/>
      <c r="N90" s="212"/>
      <c r="O90" s="84"/>
      <c r="P90" s="84"/>
      <c r="Q90" s="84"/>
      <c r="R90" s="84"/>
      <c r="S90" s="84"/>
      <c r="T90" s="85"/>
      <c r="U90" s="38"/>
      <c r="V90" s="38"/>
      <c r="W90" s="38"/>
      <c r="X90" s="38"/>
      <c r="Y90" s="38"/>
      <c r="Z90" s="38"/>
      <c r="AA90" s="38"/>
      <c r="AB90" s="38"/>
      <c r="AC90" s="38"/>
      <c r="AD90" s="38"/>
      <c r="AE90" s="38"/>
      <c r="AT90" s="17" t="s">
        <v>122</v>
      </c>
      <c r="AU90" s="17" t="s">
        <v>82</v>
      </c>
    </row>
    <row r="91" spans="1:51" s="13" customFormat="1" ht="12">
      <c r="A91" s="13"/>
      <c r="B91" s="228"/>
      <c r="C91" s="229"/>
      <c r="D91" s="213" t="s">
        <v>192</v>
      </c>
      <c r="E91" s="230" t="s">
        <v>19</v>
      </c>
      <c r="F91" s="231" t="s">
        <v>193</v>
      </c>
      <c r="G91" s="229"/>
      <c r="H91" s="230" t="s">
        <v>19</v>
      </c>
      <c r="I91" s="232"/>
      <c r="J91" s="229"/>
      <c r="K91" s="229"/>
      <c r="L91" s="233"/>
      <c r="M91" s="234"/>
      <c r="N91" s="235"/>
      <c r="O91" s="235"/>
      <c r="P91" s="235"/>
      <c r="Q91" s="235"/>
      <c r="R91" s="235"/>
      <c r="S91" s="235"/>
      <c r="T91" s="236"/>
      <c r="U91" s="13"/>
      <c r="V91" s="13"/>
      <c r="W91" s="13"/>
      <c r="X91" s="13"/>
      <c r="Y91" s="13"/>
      <c r="Z91" s="13"/>
      <c r="AA91" s="13"/>
      <c r="AB91" s="13"/>
      <c r="AC91" s="13"/>
      <c r="AD91" s="13"/>
      <c r="AE91" s="13"/>
      <c r="AT91" s="237" t="s">
        <v>192</v>
      </c>
      <c r="AU91" s="237" t="s">
        <v>82</v>
      </c>
      <c r="AV91" s="13" t="s">
        <v>80</v>
      </c>
      <c r="AW91" s="13" t="s">
        <v>33</v>
      </c>
      <c r="AX91" s="13" t="s">
        <v>72</v>
      </c>
      <c r="AY91" s="237" t="s">
        <v>114</v>
      </c>
    </row>
    <row r="92" spans="1:51" s="14" customFormat="1" ht="12">
      <c r="A92" s="14"/>
      <c r="B92" s="238"/>
      <c r="C92" s="239"/>
      <c r="D92" s="213" t="s">
        <v>192</v>
      </c>
      <c r="E92" s="240" t="s">
        <v>19</v>
      </c>
      <c r="F92" s="241" t="s">
        <v>194</v>
      </c>
      <c r="G92" s="239"/>
      <c r="H92" s="242">
        <v>1500</v>
      </c>
      <c r="I92" s="243"/>
      <c r="J92" s="239"/>
      <c r="K92" s="239"/>
      <c r="L92" s="244"/>
      <c r="M92" s="245"/>
      <c r="N92" s="246"/>
      <c r="O92" s="246"/>
      <c r="P92" s="246"/>
      <c r="Q92" s="246"/>
      <c r="R92" s="246"/>
      <c r="S92" s="246"/>
      <c r="T92" s="247"/>
      <c r="U92" s="14"/>
      <c r="V92" s="14"/>
      <c r="W92" s="14"/>
      <c r="X92" s="14"/>
      <c r="Y92" s="14"/>
      <c r="Z92" s="14"/>
      <c r="AA92" s="14"/>
      <c r="AB92" s="14"/>
      <c r="AC92" s="14"/>
      <c r="AD92" s="14"/>
      <c r="AE92" s="14"/>
      <c r="AT92" s="248" t="s">
        <v>192</v>
      </c>
      <c r="AU92" s="248" t="s">
        <v>82</v>
      </c>
      <c r="AV92" s="14" t="s">
        <v>82</v>
      </c>
      <c r="AW92" s="14" t="s">
        <v>33</v>
      </c>
      <c r="AX92" s="14" t="s">
        <v>72</v>
      </c>
      <c r="AY92" s="248" t="s">
        <v>114</v>
      </c>
    </row>
    <row r="93" spans="1:51" s="15" customFormat="1" ht="12">
      <c r="A93" s="15"/>
      <c r="B93" s="249"/>
      <c r="C93" s="250"/>
      <c r="D93" s="213" t="s">
        <v>192</v>
      </c>
      <c r="E93" s="251" t="s">
        <v>19</v>
      </c>
      <c r="F93" s="252" t="s">
        <v>195</v>
      </c>
      <c r="G93" s="250"/>
      <c r="H93" s="253">
        <v>1500</v>
      </c>
      <c r="I93" s="254"/>
      <c r="J93" s="250"/>
      <c r="K93" s="250"/>
      <c r="L93" s="255"/>
      <c r="M93" s="256"/>
      <c r="N93" s="257"/>
      <c r="O93" s="257"/>
      <c r="P93" s="257"/>
      <c r="Q93" s="257"/>
      <c r="R93" s="257"/>
      <c r="S93" s="257"/>
      <c r="T93" s="258"/>
      <c r="U93" s="15"/>
      <c r="V93" s="15"/>
      <c r="W93" s="15"/>
      <c r="X93" s="15"/>
      <c r="Y93" s="15"/>
      <c r="Z93" s="15"/>
      <c r="AA93" s="15"/>
      <c r="AB93" s="15"/>
      <c r="AC93" s="15"/>
      <c r="AD93" s="15"/>
      <c r="AE93" s="15"/>
      <c r="AT93" s="259" t="s">
        <v>192</v>
      </c>
      <c r="AU93" s="259" t="s">
        <v>82</v>
      </c>
      <c r="AV93" s="15" t="s">
        <v>139</v>
      </c>
      <c r="AW93" s="15" t="s">
        <v>4</v>
      </c>
      <c r="AX93" s="15" t="s">
        <v>80</v>
      </c>
      <c r="AY93" s="259" t="s">
        <v>114</v>
      </c>
    </row>
    <row r="94" spans="1:65" s="2" customFormat="1" ht="66.75" customHeight="1">
      <c r="A94" s="38"/>
      <c r="B94" s="39"/>
      <c r="C94" s="196" t="s">
        <v>82</v>
      </c>
      <c r="D94" s="196" t="s">
        <v>115</v>
      </c>
      <c r="E94" s="197" t="s">
        <v>196</v>
      </c>
      <c r="F94" s="198" t="s">
        <v>197</v>
      </c>
      <c r="G94" s="199" t="s">
        <v>189</v>
      </c>
      <c r="H94" s="200">
        <v>1500</v>
      </c>
      <c r="I94" s="201"/>
      <c r="J94" s="200">
        <f>ROUND(I94*H94,1)</f>
        <v>0</v>
      </c>
      <c r="K94" s="198" t="s">
        <v>119</v>
      </c>
      <c r="L94" s="44"/>
      <c r="M94" s="202" t="s">
        <v>19</v>
      </c>
      <c r="N94" s="203" t="s">
        <v>43</v>
      </c>
      <c r="O94" s="84"/>
      <c r="P94" s="204">
        <f>O94*H94</f>
        <v>0</v>
      </c>
      <c r="Q94" s="204">
        <v>0</v>
      </c>
      <c r="R94" s="204">
        <f>Q94*H94</f>
        <v>0</v>
      </c>
      <c r="S94" s="204">
        <v>0.58</v>
      </c>
      <c r="T94" s="205">
        <f>S94*H94</f>
        <v>869.9999999999999</v>
      </c>
      <c r="U94" s="38"/>
      <c r="V94" s="38"/>
      <c r="W94" s="38"/>
      <c r="X94" s="38"/>
      <c r="Y94" s="38"/>
      <c r="Z94" s="38"/>
      <c r="AA94" s="38"/>
      <c r="AB94" s="38"/>
      <c r="AC94" s="38"/>
      <c r="AD94" s="38"/>
      <c r="AE94" s="38"/>
      <c r="AR94" s="206" t="s">
        <v>139</v>
      </c>
      <c r="AT94" s="206" t="s">
        <v>115</v>
      </c>
      <c r="AU94" s="206" t="s">
        <v>82</v>
      </c>
      <c r="AY94" s="17" t="s">
        <v>114</v>
      </c>
      <c r="BE94" s="207">
        <f>IF(N94="základní",J94,0)</f>
        <v>0</v>
      </c>
      <c r="BF94" s="207">
        <f>IF(N94="snížená",J94,0)</f>
        <v>0</v>
      </c>
      <c r="BG94" s="207">
        <f>IF(N94="zákl. přenesená",J94,0)</f>
        <v>0</v>
      </c>
      <c r="BH94" s="207">
        <f>IF(N94="sníž. přenesená",J94,0)</f>
        <v>0</v>
      </c>
      <c r="BI94" s="207">
        <f>IF(N94="nulová",J94,0)</f>
        <v>0</v>
      </c>
      <c r="BJ94" s="17" t="s">
        <v>80</v>
      </c>
      <c r="BK94" s="207">
        <f>ROUND(I94*H94,1)</f>
        <v>0</v>
      </c>
      <c r="BL94" s="17" t="s">
        <v>139</v>
      </c>
      <c r="BM94" s="206" t="s">
        <v>198</v>
      </c>
    </row>
    <row r="95" spans="1:47" s="2" customFormat="1" ht="12">
      <c r="A95" s="38"/>
      <c r="B95" s="39"/>
      <c r="C95" s="40"/>
      <c r="D95" s="208" t="s">
        <v>122</v>
      </c>
      <c r="E95" s="40"/>
      <c r="F95" s="209" t="s">
        <v>199</v>
      </c>
      <c r="G95" s="40"/>
      <c r="H95" s="40"/>
      <c r="I95" s="210"/>
      <c r="J95" s="40"/>
      <c r="K95" s="40"/>
      <c r="L95" s="44"/>
      <c r="M95" s="211"/>
      <c r="N95" s="212"/>
      <c r="O95" s="84"/>
      <c r="P95" s="84"/>
      <c r="Q95" s="84"/>
      <c r="R95" s="84"/>
      <c r="S95" s="84"/>
      <c r="T95" s="85"/>
      <c r="U95" s="38"/>
      <c r="V95" s="38"/>
      <c r="W95" s="38"/>
      <c r="X95" s="38"/>
      <c r="Y95" s="38"/>
      <c r="Z95" s="38"/>
      <c r="AA95" s="38"/>
      <c r="AB95" s="38"/>
      <c r="AC95" s="38"/>
      <c r="AD95" s="38"/>
      <c r="AE95" s="38"/>
      <c r="AT95" s="17" t="s">
        <v>122</v>
      </c>
      <c r="AU95" s="17" t="s">
        <v>82</v>
      </c>
    </row>
    <row r="96" spans="1:51" s="13" customFormat="1" ht="12">
      <c r="A96" s="13"/>
      <c r="B96" s="228"/>
      <c r="C96" s="229"/>
      <c r="D96" s="213" t="s">
        <v>192</v>
      </c>
      <c r="E96" s="230" t="s">
        <v>19</v>
      </c>
      <c r="F96" s="231" t="s">
        <v>193</v>
      </c>
      <c r="G96" s="229"/>
      <c r="H96" s="230" t="s">
        <v>19</v>
      </c>
      <c r="I96" s="232"/>
      <c r="J96" s="229"/>
      <c r="K96" s="229"/>
      <c r="L96" s="233"/>
      <c r="M96" s="234"/>
      <c r="N96" s="235"/>
      <c r="O96" s="235"/>
      <c r="P96" s="235"/>
      <c r="Q96" s="235"/>
      <c r="R96" s="235"/>
      <c r="S96" s="235"/>
      <c r="T96" s="236"/>
      <c r="U96" s="13"/>
      <c r="V96" s="13"/>
      <c r="W96" s="13"/>
      <c r="X96" s="13"/>
      <c r="Y96" s="13"/>
      <c r="Z96" s="13"/>
      <c r="AA96" s="13"/>
      <c r="AB96" s="13"/>
      <c r="AC96" s="13"/>
      <c r="AD96" s="13"/>
      <c r="AE96" s="13"/>
      <c r="AT96" s="237" t="s">
        <v>192</v>
      </c>
      <c r="AU96" s="237" t="s">
        <v>82</v>
      </c>
      <c r="AV96" s="13" t="s">
        <v>80</v>
      </c>
      <c r="AW96" s="13" t="s">
        <v>33</v>
      </c>
      <c r="AX96" s="13" t="s">
        <v>72</v>
      </c>
      <c r="AY96" s="237" t="s">
        <v>114</v>
      </c>
    </row>
    <row r="97" spans="1:51" s="14" customFormat="1" ht="12">
      <c r="A97" s="14"/>
      <c r="B97" s="238"/>
      <c r="C97" s="239"/>
      <c r="D97" s="213" t="s">
        <v>192</v>
      </c>
      <c r="E97" s="240" t="s">
        <v>19</v>
      </c>
      <c r="F97" s="241" t="s">
        <v>194</v>
      </c>
      <c r="G97" s="239"/>
      <c r="H97" s="242">
        <v>1500</v>
      </c>
      <c r="I97" s="243"/>
      <c r="J97" s="239"/>
      <c r="K97" s="239"/>
      <c r="L97" s="244"/>
      <c r="M97" s="245"/>
      <c r="N97" s="246"/>
      <c r="O97" s="246"/>
      <c r="P97" s="246"/>
      <c r="Q97" s="246"/>
      <c r="R97" s="246"/>
      <c r="S97" s="246"/>
      <c r="T97" s="247"/>
      <c r="U97" s="14"/>
      <c r="V97" s="14"/>
      <c r="W97" s="14"/>
      <c r="X97" s="14"/>
      <c r="Y97" s="14"/>
      <c r="Z97" s="14"/>
      <c r="AA97" s="14"/>
      <c r="AB97" s="14"/>
      <c r="AC97" s="14"/>
      <c r="AD97" s="14"/>
      <c r="AE97" s="14"/>
      <c r="AT97" s="248" t="s">
        <v>192</v>
      </c>
      <c r="AU97" s="248" t="s">
        <v>82</v>
      </c>
      <c r="AV97" s="14" t="s">
        <v>82</v>
      </c>
      <c r="AW97" s="14" t="s">
        <v>33</v>
      </c>
      <c r="AX97" s="14" t="s">
        <v>72</v>
      </c>
      <c r="AY97" s="248" t="s">
        <v>114</v>
      </c>
    </row>
    <row r="98" spans="1:51" s="15" customFormat="1" ht="12">
      <c r="A98" s="15"/>
      <c r="B98" s="249"/>
      <c r="C98" s="250"/>
      <c r="D98" s="213" t="s">
        <v>192</v>
      </c>
      <c r="E98" s="251" t="s">
        <v>19</v>
      </c>
      <c r="F98" s="252" t="s">
        <v>195</v>
      </c>
      <c r="G98" s="250"/>
      <c r="H98" s="253">
        <v>1500</v>
      </c>
      <c r="I98" s="254"/>
      <c r="J98" s="250"/>
      <c r="K98" s="250"/>
      <c r="L98" s="255"/>
      <c r="M98" s="256"/>
      <c r="N98" s="257"/>
      <c r="O98" s="257"/>
      <c r="P98" s="257"/>
      <c r="Q98" s="257"/>
      <c r="R98" s="257"/>
      <c r="S98" s="257"/>
      <c r="T98" s="258"/>
      <c r="U98" s="15"/>
      <c r="V98" s="15"/>
      <c r="W98" s="15"/>
      <c r="X98" s="15"/>
      <c r="Y98" s="15"/>
      <c r="Z98" s="15"/>
      <c r="AA98" s="15"/>
      <c r="AB98" s="15"/>
      <c r="AC98" s="15"/>
      <c r="AD98" s="15"/>
      <c r="AE98" s="15"/>
      <c r="AT98" s="259" t="s">
        <v>192</v>
      </c>
      <c r="AU98" s="259" t="s">
        <v>82</v>
      </c>
      <c r="AV98" s="15" t="s">
        <v>139</v>
      </c>
      <c r="AW98" s="15" t="s">
        <v>4</v>
      </c>
      <c r="AX98" s="15" t="s">
        <v>80</v>
      </c>
      <c r="AY98" s="259" t="s">
        <v>114</v>
      </c>
    </row>
    <row r="99" spans="1:65" s="2" customFormat="1" ht="49.05" customHeight="1">
      <c r="A99" s="38"/>
      <c r="B99" s="39"/>
      <c r="C99" s="196" t="s">
        <v>133</v>
      </c>
      <c r="D99" s="196" t="s">
        <v>115</v>
      </c>
      <c r="E99" s="197" t="s">
        <v>200</v>
      </c>
      <c r="F99" s="198" t="s">
        <v>201</v>
      </c>
      <c r="G99" s="199" t="s">
        <v>189</v>
      </c>
      <c r="H99" s="200">
        <v>4743</v>
      </c>
      <c r="I99" s="201"/>
      <c r="J99" s="200">
        <f>ROUND(I99*H99,1)</f>
        <v>0</v>
      </c>
      <c r="K99" s="198" t="s">
        <v>119</v>
      </c>
      <c r="L99" s="44"/>
      <c r="M99" s="202" t="s">
        <v>19</v>
      </c>
      <c r="N99" s="203" t="s">
        <v>43</v>
      </c>
      <c r="O99" s="84"/>
      <c r="P99" s="204">
        <f>O99*H99</f>
        <v>0</v>
      </c>
      <c r="Q99" s="204">
        <v>9E-05</v>
      </c>
      <c r="R99" s="204">
        <f>Q99*H99</f>
        <v>0.42687</v>
      </c>
      <c r="S99" s="204">
        <v>0.23</v>
      </c>
      <c r="T99" s="205">
        <f>S99*H99</f>
        <v>1090.89</v>
      </c>
      <c r="U99" s="38"/>
      <c r="V99" s="38"/>
      <c r="W99" s="38"/>
      <c r="X99" s="38"/>
      <c r="Y99" s="38"/>
      <c r="Z99" s="38"/>
      <c r="AA99" s="38"/>
      <c r="AB99" s="38"/>
      <c r="AC99" s="38"/>
      <c r="AD99" s="38"/>
      <c r="AE99" s="38"/>
      <c r="AR99" s="206" t="s">
        <v>139</v>
      </c>
      <c r="AT99" s="206" t="s">
        <v>115</v>
      </c>
      <c r="AU99" s="206" t="s">
        <v>82</v>
      </c>
      <c r="AY99" s="17" t="s">
        <v>114</v>
      </c>
      <c r="BE99" s="207">
        <f>IF(N99="základní",J99,0)</f>
        <v>0</v>
      </c>
      <c r="BF99" s="207">
        <f>IF(N99="snížená",J99,0)</f>
        <v>0</v>
      </c>
      <c r="BG99" s="207">
        <f>IF(N99="zákl. přenesená",J99,0)</f>
        <v>0</v>
      </c>
      <c r="BH99" s="207">
        <f>IF(N99="sníž. přenesená",J99,0)</f>
        <v>0</v>
      </c>
      <c r="BI99" s="207">
        <f>IF(N99="nulová",J99,0)</f>
        <v>0</v>
      </c>
      <c r="BJ99" s="17" t="s">
        <v>80</v>
      </c>
      <c r="BK99" s="207">
        <f>ROUND(I99*H99,1)</f>
        <v>0</v>
      </c>
      <c r="BL99" s="17" t="s">
        <v>139</v>
      </c>
      <c r="BM99" s="206" t="s">
        <v>202</v>
      </c>
    </row>
    <row r="100" spans="1:47" s="2" customFormat="1" ht="12">
      <c r="A100" s="38"/>
      <c r="B100" s="39"/>
      <c r="C100" s="40"/>
      <c r="D100" s="208" t="s">
        <v>122</v>
      </c>
      <c r="E100" s="40"/>
      <c r="F100" s="209" t="s">
        <v>203</v>
      </c>
      <c r="G100" s="40"/>
      <c r="H100" s="40"/>
      <c r="I100" s="210"/>
      <c r="J100" s="40"/>
      <c r="K100" s="40"/>
      <c r="L100" s="44"/>
      <c r="M100" s="211"/>
      <c r="N100" s="212"/>
      <c r="O100" s="84"/>
      <c r="P100" s="84"/>
      <c r="Q100" s="84"/>
      <c r="R100" s="84"/>
      <c r="S100" s="84"/>
      <c r="T100" s="85"/>
      <c r="U100" s="38"/>
      <c r="V100" s="38"/>
      <c r="W100" s="38"/>
      <c r="X100" s="38"/>
      <c r="Y100" s="38"/>
      <c r="Z100" s="38"/>
      <c r="AA100" s="38"/>
      <c r="AB100" s="38"/>
      <c r="AC100" s="38"/>
      <c r="AD100" s="38"/>
      <c r="AE100" s="38"/>
      <c r="AT100" s="17" t="s">
        <v>122</v>
      </c>
      <c r="AU100" s="17" t="s">
        <v>82</v>
      </c>
    </row>
    <row r="101" spans="1:51" s="13" customFormat="1" ht="12">
      <c r="A101" s="13"/>
      <c r="B101" s="228"/>
      <c r="C101" s="229"/>
      <c r="D101" s="213" t="s">
        <v>192</v>
      </c>
      <c r="E101" s="230" t="s">
        <v>19</v>
      </c>
      <c r="F101" s="231" t="s">
        <v>204</v>
      </c>
      <c r="G101" s="229"/>
      <c r="H101" s="230" t="s">
        <v>19</v>
      </c>
      <c r="I101" s="232"/>
      <c r="J101" s="229"/>
      <c r="K101" s="229"/>
      <c r="L101" s="233"/>
      <c r="M101" s="234"/>
      <c r="N101" s="235"/>
      <c r="O101" s="235"/>
      <c r="P101" s="235"/>
      <c r="Q101" s="235"/>
      <c r="R101" s="235"/>
      <c r="S101" s="235"/>
      <c r="T101" s="236"/>
      <c r="U101" s="13"/>
      <c r="V101" s="13"/>
      <c r="W101" s="13"/>
      <c r="X101" s="13"/>
      <c r="Y101" s="13"/>
      <c r="Z101" s="13"/>
      <c r="AA101" s="13"/>
      <c r="AB101" s="13"/>
      <c r="AC101" s="13"/>
      <c r="AD101" s="13"/>
      <c r="AE101" s="13"/>
      <c r="AT101" s="237" t="s">
        <v>192</v>
      </c>
      <c r="AU101" s="237" t="s">
        <v>82</v>
      </c>
      <c r="AV101" s="13" t="s">
        <v>80</v>
      </c>
      <c r="AW101" s="13" t="s">
        <v>33</v>
      </c>
      <c r="AX101" s="13" t="s">
        <v>72</v>
      </c>
      <c r="AY101" s="237" t="s">
        <v>114</v>
      </c>
    </row>
    <row r="102" spans="1:51" s="14" customFormat="1" ht="12">
      <c r="A102" s="14"/>
      <c r="B102" s="238"/>
      <c r="C102" s="239"/>
      <c r="D102" s="213" t="s">
        <v>192</v>
      </c>
      <c r="E102" s="240" t="s">
        <v>19</v>
      </c>
      <c r="F102" s="241" t="s">
        <v>205</v>
      </c>
      <c r="G102" s="239"/>
      <c r="H102" s="242">
        <v>3900</v>
      </c>
      <c r="I102" s="243"/>
      <c r="J102" s="239"/>
      <c r="K102" s="239"/>
      <c r="L102" s="244"/>
      <c r="M102" s="245"/>
      <c r="N102" s="246"/>
      <c r="O102" s="246"/>
      <c r="P102" s="246"/>
      <c r="Q102" s="246"/>
      <c r="R102" s="246"/>
      <c r="S102" s="246"/>
      <c r="T102" s="247"/>
      <c r="U102" s="14"/>
      <c r="V102" s="14"/>
      <c r="W102" s="14"/>
      <c r="X102" s="14"/>
      <c r="Y102" s="14"/>
      <c r="Z102" s="14"/>
      <c r="AA102" s="14"/>
      <c r="AB102" s="14"/>
      <c r="AC102" s="14"/>
      <c r="AD102" s="14"/>
      <c r="AE102" s="14"/>
      <c r="AT102" s="248" t="s">
        <v>192</v>
      </c>
      <c r="AU102" s="248" t="s">
        <v>82</v>
      </c>
      <c r="AV102" s="14" t="s">
        <v>82</v>
      </c>
      <c r="AW102" s="14" t="s">
        <v>33</v>
      </c>
      <c r="AX102" s="14" t="s">
        <v>72</v>
      </c>
      <c r="AY102" s="248" t="s">
        <v>114</v>
      </c>
    </row>
    <row r="103" spans="1:51" s="13" customFormat="1" ht="12">
      <c r="A103" s="13"/>
      <c r="B103" s="228"/>
      <c r="C103" s="229"/>
      <c r="D103" s="213" t="s">
        <v>192</v>
      </c>
      <c r="E103" s="230" t="s">
        <v>19</v>
      </c>
      <c r="F103" s="231" t="s">
        <v>206</v>
      </c>
      <c r="G103" s="229"/>
      <c r="H103" s="230" t="s">
        <v>19</v>
      </c>
      <c r="I103" s="232"/>
      <c r="J103" s="229"/>
      <c r="K103" s="229"/>
      <c r="L103" s="233"/>
      <c r="M103" s="234"/>
      <c r="N103" s="235"/>
      <c r="O103" s="235"/>
      <c r="P103" s="235"/>
      <c r="Q103" s="235"/>
      <c r="R103" s="235"/>
      <c r="S103" s="235"/>
      <c r="T103" s="236"/>
      <c r="U103" s="13"/>
      <c r="V103" s="13"/>
      <c r="W103" s="13"/>
      <c r="X103" s="13"/>
      <c r="Y103" s="13"/>
      <c r="Z103" s="13"/>
      <c r="AA103" s="13"/>
      <c r="AB103" s="13"/>
      <c r="AC103" s="13"/>
      <c r="AD103" s="13"/>
      <c r="AE103" s="13"/>
      <c r="AT103" s="237" t="s">
        <v>192</v>
      </c>
      <c r="AU103" s="237" t="s">
        <v>82</v>
      </c>
      <c r="AV103" s="13" t="s">
        <v>80</v>
      </c>
      <c r="AW103" s="13" t="s">
        <v>33</v>
      </c>
      <c r="AX103" s="13" t="s">
        <v>72</v>
      </c>
      <c r="AY103" s="237" t="s">
        <v>114</v>
      </c>
    </row>
    <row r="104" spans="1:51" s="14" customFormat="1" ht="12">
      <c r="A104" s="14"/>
      <c r="B104" s="238"/>
      <c r="C104" s="239"/>
      <c r="D104" s="213" t="s">
        <v>192</v>
      </c>
      <c r="E104" s="240" t="s">
        <v>19</v>
      </c>
      <c r="F104" s="241" t="s">
        <v>207</v>
      </c>
      <c r="G104" s="239"/>
      <c r="H104" s="242">
        <v>843</v>
      </c>
      <c r="I104" s="243"/>
      <c r="J104" s="239"/>
      <c r="K104" s="239"/>
      <c r="L104" s="244"/>
      <c r="M104" s="245"/>
      <c r="N104" s="246"/>
      <c r="O104" s="246"/>
      <c r="P104" s="246"/>
      <c r="Q104" s="246"/>
      <c r="R104" s="246"/>
      <c r="S104" s="246"/>
      <c r="T104" s="247"/>
      <c r="U104" s="14"/>
      <c r="V104" s="14"/>
      <c r="W104" s="14"/>
      <c r="X104" s="14"/>
      <c r="Y104" s="14"/>
      <c r="Z104" s="14"/>
      <c r="AA104" s="14"/>
      <c r="AB104" s="14"/>
      <c r="AC104" s="14"/>
      <c r="AD104" s="14"/>
      <c r="AE104" s="14"/>
      <c r="AT104" s="248" t="s">
        <v>192</v>
      </c>
      <c r="AU104" s="248" t="s">
        <v>82</v>
      </c>
      <c r="AV104" s="14" t="s">
        <v>82</v>
      </c>
      <c r="AW104" s="14" t="s">
        <v>33</v>
      </c>
      <c r="AX104" s="14" t="s">
        <v>72</v>
      </c>
      <c r="AY104" s="248" t="s">
        <v>114</v>
      </c>
    </row>
    <row r="105" spans="1:51" s="15" customFormat="1" ht="12">
      <c r="A105" s="15"/>
      <c r="B105" s="249"/>
      <c r="C105" s="250"/>
      <c r="D105" s="213" t="s">
        <v>192</v>
      </c>
      <c r="E105" s="251" t="s">
        <v>19</v>
      </c>
      <c r="F105" s="252" t="s">
        <v>195</v>
      </c>
      <c r="G105" s="250"/>
      <c r="H105" s="253">
        <v>4743</v>
      </c>
      <c r="I105" s="254"/>
      <c r="J105" s="250"/>
      <c r="K105" s="250"/>
      <c r="L105" s="255"/>
      <c r="M105" s="256"/>
      <c r="N105" s="257"/>
      <c r="O105" s="257"/>
      <c r="P105" s="257"/>
      <c r="Q105" s="257"/>
      <c r="R105" s="257"/>
      <c r="S105" s="257"/>
      <c r="T105" s="258"/>
      <c r="U105" s="15"/>
      <c r="V105" s="15"/>
      <c r="W105" s="15"/>
      <c r="X105" s="15"/>
      <c r="Y105" s="15"/>
      <c r="Z105" s="15"/>
      <c r="AA105" s="15"/>
      <c r="AB105" s="15"/>
      <c r="AC105" s="15"/>
      <c r="AD105" s="15"/>
      <c r="AE105" s="15"/>
      <c r="AT105" s="259" t="s">
        <v>192</v>
      </c>
      <c r="AU105" s="259" t="s">
        <v>82</v>
      </c>
      <c r="AV105" s="15" t="s">
        <v>139</v>
      </c>
      <c r="AW105" s="15" t="s">
        <v>4</v>
      </c>
      <c r="AX105" s="15" t="s">
        <v>80</v>
      </c>
      <c r="AY105" s="259" t="s">
        <v>114</v>
      </c>
    </row>
    <row r="106" spans="1:65" s="2" customFormat="1" ht="44.25" customHeight="1">
      <c r="A106" s="38"/>
      <c r="B106" s="39"/>
      <c r="C106" s="196" t="s">
        <v>139</v>
      </c>
      <c r="D106" s="196" t="s">
        <v>115</v>
      </c>
      <c r="E106" s="197" t="s">
        <v>208</v>
      </c>
      <c r="F106" s="198" t="s">
        <v>209</v>
      </c>
      <c r="G106" s="199" t="s">
        <v>189</v>
      </c>
      <c r="H106" s="200">
        <v>380</v>
      </c>
      <c r="I106" s="201"/>
      <c r="J106" s="200">
        <f>ROUND(I106*H106,1)</f>
        <v>0</v>
      </c>
      <c r="K106" s="198" t="s">
        <v>119</v>
      </c>
      <c r="L106" s="44"/>
      <c r="M106" s="202" t="s">
        <v>19</v>
      </c>
      <c r="N106" s="203" t="s">
        <v>43</v>
      </c>
      <c r="O106" s="84"/>
      <c r="P106" s="204">
        <f>O106*H106</f>
        <v>0</v>
      </c>
      <c r="Q106" s="204">
        <v>0</v>
      </c>
      <c r="R106" s="204">
        <f>Q106*H106</f>
        <v>0</v>
      </c>
      <c r="S106" s="204">
        <v>0.115</v>
      </c>
      <c r="T106" s="205">
        <f>S106*H106</f>
        <v>43.7</v>
      </c>
      <c r="U106" s="38"/>
      <c r="V106" s="38"/>
      <c r="W106" s="38"/>
      <c r="X106" s="38"/>
      <c r="Y106" s="38"/>
      <c r="Z106" s="38"/>
      <c r="AA106" s="38"/>
      <c r="AB106" s="38"/>
      <c r="AC106" s="38"/>
      <c r="AD106" s="38"/>
      <c r="AE106" s="38"/>
      <c r="AR106" s="206" t="s">
        <v>139</v>
      </c>
      <c r="AT106" s="206" t="s">
        <v>115</v>
      </c>
      <c r="AU106" s="206" t="s">
        <v>82</v>
      </c>
      <c r="AY106" s="17" t="s">
        <v>114</v>
      </c>
      <c r="BE106" s="207">
        <f>IF(N106="základní",J106,0)</f>
        <v>0</v>
      </c>
      <c r="BF106" s="207">
        <f>IF(N106="snížená",J106,0)</f>
        <v>0</v>
      </c>
      <c r="BG106" s="207">
        <f>IF(N106="zákl. přenesená",J106,0)</f>
        <v>0</v>
      </c>
      <c r="BH106" s="207">
        <f>IF(N106="sníž. přenesená",J106,0)</f>
        <v>0</v>
      </c>
      <c r="BI106" s="207">
        <f>IF(N106="nulová",J106,0)</f>
        <v>0</v>
      </c>
      <c r="BJ106" s="17" t="s">
        <v>80</v>
      </c>
      <c r="BK106" s="207">
        <f>ROUND(I106*H106,1)</f>
        <v>0</v>
      </c>
      <c r="BL106" s="17" t="s">
        <v>139</v>
      </c>
      <c r="BM106" s="206" t="s">
        <v>210</v>
      </c>
    </row>
    <row r="107" spans="1:47" s="2" customFormat="1" ht="12">
      <c r="A107" s="38"/>
      <c r="B107" s="39"/>
      <c r="C107" s="40"/>
      <c r="D107" s="208" t="s">
        <v>122</v>
      </c>
      <c r="E107" s="40"/>
      <c r="F107" s="209" t="s">
        <v>211</v>
      </c>
      <c r="G107" s="40"/>
      <c r="H107" s="40"/>
      <c r="I107" s="210"/>
      <c r="J107" s="40"/>
      <c r="K107" s="40"/>
      <c r="L107" s="44"/>
      <c r="M107" s="211"/>
      <c r="N107" s="212"/>
      <c r="O107" s="84"/>
      <c r="P107" s="84"/>
      <c r="Q107" s="84"/>
      <c r="R107" s="84"/>
      <c r="S107" s="84"/>
      <c r="T107" s="85"/>
      <c r="U107" s="38"/>
      <c r="V107" s="38"/>
      <c r="W107" s="38"/>
      <c r="X107" s="38"/>
      <c r="Y107" s="38"/>
      <c r="Z107" s="38"/>
      <c r="AA107" s="38"/>
      <c r="AB107" s="38"/>
      <c r="AC107" s="38"/>
      <c r="AD107" s="38"/>
      <c r="AE107" s="38"/>
      <c r="AT107" s="17" t="s">
        <v>122</v>
      </c>
      <c r="AU107" s="17" t="s">
        <v>82</v>
      </c>
    </row>
    <row r="108" spans="1:51" s="13" customFormat="1" ht="12">
      <c r="A108" s="13"/>
      <c r="B108" s="228"/>
      <c r="C108" s="229"/>
      <c r="D108" s="213" t="s">
        <v>192</v>
      </c>
      <c r="E108" s="230" t="s">
        <v>19</v>
      </c>
      <c r="F108" s="231" t="s">
        <v>212</v>
      </c>
      <c r="G108" s="229"/>
      <c r="H108" s="230" t="s">
        <v>19</v>
      </c>
      <c r="I108" s="232"/>
      <c r="J108" s="229"/>
      <c r="K108" s="229"/>
      <c r="L108" s="233"/>
      <c r="M108" s="234"/>
      <c r="N108" s="235"/>
      <c r="O108" s="235"/>
      <c r="P108" s="235"/>
      <c r="Q108" s="235"/>
      <c r="R108" s="235"/>
      <c r="S108" s="235"/>
      <c r="T108" s="236"/>
      <c r="U108" s="13"/>
      <c r="V108" s="13"/>
      <c r="W108" s="13"/>
      <c r="X108" s="13"/>
      <c r="Y108" s="13"/>
      <c r="Z108" s="13"/>
      <c r="AA108" s="13"/>
      <c r="AB108" s="13"/>
      <c r="AC108" s="13"/>
      <c r="AD108" s="13"/>
      <c r="AE108" s="13"/>
      <c r="AT108" s="237" t="s">
        <v>192</v>
      </c>
      <c r="AU108" s="237" t="s">
        <v>82</v>
      </c>
      <c r="AV108" s="13" t="s">
        <v>80</v>
      </c>
      <c r="AW108" s="13" t="s">
        <v>33</v>
      </c>
      <c r="AX108" s="13" t="s">
        <v>72</v>
      </c>
      <c r="AY108" s="237" t="s">
        <v>114</v>
      </c>
    </row>
    <row r="109" spans="1:51" s="14" customFormat="1" ht="12">
      <c r="A109" s="14"/>
      <c r="B109" s="238"/>
      <c r="C109" s="239"/>
      <c r="D109" s="213" t="s">
        <v>192</v>
      </c>
      <c r="E109" s="240" t="s">
        <v>19</v>
      </c>
      <c r="F109" s="241" t="s">
        <v>213</v>
      </c>
      <c r="G109" s="239"/>
      <c r="H109" s="242">
        <v>380</v>
      </c>
      <c r="I109" s="243"/>
      <c r="J109" s="239"/>
      <c r="K109" s="239"/>
      <c r="L109" s="244"/>
      <c r="M109" s="245"/>
      <c r="N109" s="246"/>
      <c r="O109" s="246"/>
      <c r="P109" s="246"/>
      <c r="Q109" s="246"/>
      <c r="R109" s="246"/>
      <c r="S109" s="246"/>
      <c r="T109" s="247"/>
      <c r="U109" s="14"/>
      <c r="V109" s="14"/>
      <c r="W109" s="14"/>
      <c r="X109" s="14"/>
      <c r="Y109" s="14"/>
      <c r="Z109" s="14"/>
      <c r="AA109" s="14"/>
      <c r="AB109" s="14"/>
      <c r="AC109" s="14"/>
      <c r="AD109" s="14"/>
      <c r="AE109" s="14"/>
      <c r="AT109" s="248" t="s">
        <v>192</v>
      </c>
      <c r="AU109" s="248" t="s">
        <v>82</v>
      </c>
      <c r="AV109" s="14" t="s">
        <v>82</v>
      </c>
      <c r="AW109" s="14" t="s">
        <v>33</v>
      </c>
      <c r="AX109" s="14" t="s">
        <v>72</v>
      </c>
      <c r="AY109" s="248" t="s">
        <v>114</v>
      </c>
    </row>
    <row r="110" spans="1:51" s="15" customFormat="1" ht="12">
      <c r="A110" s="15"/>
      <c r="B110" s="249"/>
      <c r="C110" s="250"/>
      <c r="D110" s="213" t="s">
        <v>192</v>
      </c>
      <c r="E110" s="251" t="s">
        <v>19</v>
      </c>
      <c r="F110" s="252" t="s">
        <v>195</v>
      </c>
      <c r="G110" s="250"/>
      <c r="H110" s="253">
        <v>380</v>
      </c>
      <c r="I110" s="254"/>
      <c r="J110" s="250"/>
      <c r="K110" s="250"/>
      <c r="L110" s="255"/>
      <c r="M110" s="256"/>
      <c r="N110" s="257"/>
      <c r="O110" s="257"/>
      <c r="P110" s="257"/>
      <c r="Q110" s="257"/>
      <c r="R110" s="257"/>
      <c r="S110" s="257"/>
      <c r="T110" s="258"/>
      <c r="U110" s="15"/>
      <c r="V110" s="15"/>
      <c r="W110" s="15"/>
      <c r="X110" s="15"/>
      <c r="Y110" s="15"/>
      <c r="Z110" s="15"/>
      <c r="AA110" s="15"/>
      <c r="AB110" s="15"/>
      <c r="AC110" s="15"/>
      <c r="AD110" s="15"/>
      <c r="AE110" s="15"/>
      <c r="AT110" s="259" t="s">
        <v>192</v>
      </c>
      <c r="AU110" s="259" t="s">
        <v>82</v>
      </c>
      <c r="AV110" s="15" t="s">
        <v>139</v>
      </c>
      <c r="AW110" s="15" t="s">
        <v>4</v>
      </c>
      <c r="AX110" s="15" t="s">
        <v>80</v>
      </c>
      <c r="AY110" s="259" t="s">
        <v>114</v>
      </c>
    </row>
    <row r="111" spans="1:65" s="2" customFormat="1" ht="55.5" customHeight="1">
      <c r="A111" s="38"/>
      <c r="B111" s="39"/>
      <c r="C111" s="196" t="s">
        <v>144</v>
      </c>
      <c r="D111" s="196" t="s">
        <v>115</v>
      </c>
      <c r="E111" s="197" t="s">
        <v>214</v>
      </c>
      <c r="F111" s="198" t="s">
        <v>215</v>
      </c>
      <c r="G111" s="199" t="s">
        <v>189</v>
      </c>
      <c r="H111" s="200">
        <v>322</v>
      </c>
      <c r="I111" s="201"/>
      <c r="J111" s="200">
        <f>ROUND(I111*H111,1)</f>
        <v>0</v>
      </c>
      <c r="K111" s="198" t="s">
        <v>119</v>
      </c>
      <c r="L111" s="44"/>
      <c r="M111" s="202" t="s">
        <v>19</v>
      </c>
      <c r="N111" s="203" t="s">
        <v>43</v>
      </c>
      <c r="O111" s="84"/>
      <c r="P111" s="204">
        <f>O111*H111</f>
        <v>0</v>
      </c>
      <c r="Q111" s="204">
        <v>0</v>
      </c>
      <c r="R111" s="204">
        <f>Q111*H111</f>
        <v>0</v>
      </c>
      <c r="S111" s="204">
        <v>0.18</v>
      </c>
      <c r="T111" s="205">
        <f>S111*H111</f>
        <v>57.96</v>
      </c>
      <c r="U111" s="38"/>
      <c r="V111" s="38"/>
      <c r="W111" s="38"/>
      <c r="X111" s="38"/>
      <c r="Y111" s="38"/>
      <c r="Z111" s="38"/>
      <c r="AA111" s="38"/>
      <c r="AB111" s="38"/>
      <c r="AC111" s="38"/>
      <c r="AD111" s="38"/>
      <c r="AE111" s="38"/>
      <c r="AR111" s="206" t="s">
        <v>139</v>
      </c>
      <c r="AT111" s="206" t="s">
        <v>115</v>
      </c>
      <c r="AU111" s="206" t="s">
        <v>82</v>
      </c>
      <c r="AY111" s="17" t="s">
        <v>114</v>
      </c>
      <c r="BE111" s="207">
        <f>IF(N111="základní",J111,0)</f>
        <v>0</v>
      </c>
      <c r="BF111" s="207">
        <f>IF(N111="snížená",J111,0)</f>
        <v>0</v>
      </c>
      <c r="BG111" s="207">
        <f>IF(N111="zákl. přenesená",J111,0)</f>
        <v>0</v>
      </c>
      <c r="BH111" s="207">
        <f>IF(N111="sníž. přenesená",J111,0)</f>
        <v>0</v>
      </c>
      <c r="BI111" s="207">
        <f>IF(N111="nulová",J111,0)</f>
        <v>0</v>
      </c>
      <c r="BJ111" s="17" t="s">
        <v>80</v>
      </c>
      <c r="BK111" s="207">
        <f>ROUND(I111*H111,1)</f>
        <v>0</v>
      </c>
      <c r="BL111" s="17" t="s">
        <v>139</v>
      </c>
      <c r="BM111" s="206" t="s">
        <v>216</v>
      </c>
    </row>
    <row r="112" spans="1:47" s="2" customFormat="1" ht="12">
      <c r="A112" s="38"/>
      <c r="B112" s="39"/>
      <c r="C112" s="40"/>
      <c r="D112" s="208" t="s">
        <v>122</v>
      </c>
      <c r="E112" s="40"/>
      <c r="F112" s="209" t="s">
        <v>217</v>
      </c>
      <c r="G112" s="40"/>
      <c r="H112" s="40"/>
      <c r="I112" s="210"/>
      <c r="J112" s="40"/>
      <c r="K112" s="40"/>
      <c r="L112" s="44"/>
      <c r="M112" s="211"/>
      <c r="N112" s="212"/>
      <c r="O112" s="84"/>
      <c r="P112" s="84"/>
      <c r="Q112" s="84"/>
      <c r="R112" s="84"/>
      <c r="S112" s="84"/>
      <c r="T112" s="85"/>
      <c r="U112" s="38"/>
      <c r="V112" s="38"/>
      <c r="W112" s="38"/>
      <c r="X112" s="38"/>
      <c r="Y112" s="38"/>
      <c r="Z112" s="38"/>
      <c r="AA112" s="38"/>
      <c r="AB112" s="38"/>
      <c r="AC112" s="38"/>
      <c r="AD112" s="38"/>
      <c r="AE112" s="38"/>
      <c r="AT112" s="17" t="s">
        <v>122</v>
      </c>
      <c r="AU112" s="17" t="s">
        <v>82</v>
      </c>
    </row>
    <row r="113" spans="1:51" s="13" customFormat="1" ht="12">
      <c r="A113" s="13"/>
      <c r="B113" s="228"/>
      <c r="C113" s="229"/>
      <c r="D113" s="213" t="s">
        <v>192</v>
      </c>
      <c r="E113" s="230" t="s">
        <v>19</v>
      </c>
      <c r="F113" s="231" t="s">
        <v>218</v>
      </c>
      <c r="G113" s="229"/>
      <c r="H113" s="230" t="s">
        <v>19</v>
      </c>
      <c r="I113" s="232"/>
      <c r="J113" s="229"/>
      <c r="K113" s="229"/>
      <c r="L113" s="233"/>
      <c r="M113" s="234"/>
      <c r="N113" s="235"/>
      <c r="O113" s="235"/>
      <c r="P113" s="235"/>
      <c r="Q113" s="235"/>
      <c r="R113" s="235"/>
      <c r="S113" s="235"/>
      <c r="T113" s="236"/>
      <c r="U113" s="13"/>
      <c r="V113" s="13"/>
      <c r="W113" s="13"/>
      <c r="X113" s="13"/>
      <c r="Y113" s="13"/>
      <c r="Z113" s="13"/>
      <c r="AA113" s="13"/>
      <c r="AB113" s="13"/>
      <c r="AC113" s="13"/>
      <c r="AD113" s="13"/>
      <c r="AE113" s="13"/>
      <c r="AT113" s="237" t="s">
        <v>192</v>
      </c>
      <c r="AU113" s="237" t="s">
        <v>82</v>
      </c>
      <c r="AV113" s="13" t="s">
        <v>80</v>
      </c>
      <c r="AW113" s="13" t="s">
        <v>33</v>
      </c>
      <c r="AX113" s="13" t="s">
        <v>72</v>
      </c>
      <c r="AY113" s="237" t="s">
        <v>114</v>
      </c>
    </row>
    <row r="114" spans="1:51" s="14" customFormat="1" ht="12">
      <c r="A114" s="14"/>
      <c r="B114" s="238"/>
      <c r="C114" s="239"/>
      <c r="D114" s="213" t="s">
        <v>192</v>
      </c>
      <c r="E114" s="240" t="s">
        <v>19</v>
      </c>
      <c r="F114" s="241" t="s">
        <v>219</v>
      </c>
      <c r="G114" s="239"/>
      <c r="H114" s="242">
        <v>322</v>
      </c>
      <c r="I114" s="243"/>
      <c r="J114" s="239"/>
      <c r="K114" s="239"/>
      <c r="L114" s="244"/>
      <c r="M114" s="245"/>
      <c r="N114" s="246"/>
      <c r="O114" s="246"/>
      <c r="P114" s="246"/>
      <c r="Q114" s="246"/>
      <c r="R114" s="246"/>
      <c r="S114" s="246"/>
      <c r="T114" s="247"/>
      <c r="U114" s="14"/>
      <c r="V114" s="14"/>
      <c r="W114" s="14"/>
      <c r="X114" s="14"/>
      <c r="Y114" s="14"/>
      <c r="Z114" s="14"/>
      <c r="AA114" s="14"/>
      <c r="AB114" s="14"/>
      <c r="AC114" s="14"/>
      <c r="AD114" s="14"/>
      <c r="AE114" s="14"/>
      <c r="AT114" s="248" t="s">
        <v>192</v>
      </c>
      <c r="AU114" s="248" t="s">
        <v>82</v>
      </c>
      <c r="AV114" s="14" t="s">
        <v>82</v>
      </c>
      <c r="AW114" s="14" t="s">
        <v>33</v>
      </c>
      <c r="AX114" s="14" t="s">
        <v>72</v>
      </c>
      <c r="AY114" s="248" t="s">
        <v>114</v>
      </c>
    </row>
    <row r="115" spans="1:51" s="15" customFormat="1" ht="12">
      <c r="A115" s="15"/>
      <c r="B115" s="249"/>
      <c r="C115" s="250"/>
      <c r="D115" s="213" t="s">
        <v>192</v>
      </c>
      <c r="E115" s="251" t="s">
        <v>19</v>
      </c>
      <c r="F115" s="252" t="s">
        <v>195</v>
      </c>
      <c r="G115" s="250"/>
      <c r="H115" s="253">
        <v>322</v>
      </c>
      <c r="I115" s="254"/>
      <c r="J115" s="250"/>
      <c r="K115" s="250"/>
      <c r="L115" s="255"/>
      <c r="M115" s="256"/>
      <c r="N115" s="257"/>
      <c r="O115" s="257"/>
      <c r="P115" s="257"/>
      <c r="Q115" s="257"/>
      <c r="R115" s="257"/>
      <c r="S115" s="257"/>
      <c r="T115" s="258"/>
      <c r="U115" s="15"/>
      <c r="V115" s="15"/>
      <c r="W115" s="15"/>
      <c r="X115" s="15"/>
      <c r="Y115" s="15"/>
      <c r="Z115" s="15"/>
      <c r="AA115" s="15"/>
      <c r="AB115" s="15"/>
      <c r="AC115" s="15"/>
      <c r="AD115" s="15"/>
      <c r="AE115" s="15"/>
      <c r="AT115" s="259" t="s">
        <v>192</v>
      </c>
      <c r="AU115" s="259" t="s">
        <v>82</v>
      </c>
      <c r="AV115" s="15" t="s">
        <v>139</v>
      </c>
      <c r="AW115" s="15" t="s">
        <v>4</v>
      </c>
      <c r="AX115" s="15" t="s">
        <v>80</v>
      </c>
      <c r="AY115" s="259" t="s">
        <v>114</v>
      </c>
    </row>
    <row r="116" spans="1:65" s="2" customFormat="1" ht="49.05" customHeight="1">
      <c r="A116" s="38"/>
      <c r="B116" s="39"/>
      <c r="C116" s="196" t="s">
        <v>150</v>
      </c>
      <c r="D116" s="196" t="s">
        <v>115</v>
      </c>
      <c r="E116" s="197" t="s">
        <v>220</v>
      </c>
      <c r="F116" s="198" t="s">
        <v>221</v>
      </c>
      <c r="G116" s="199" t="s">
        <v>222</v>
      </c>
      <c r="H116" s="200">
        <v>226</v>
      </c>
      <c r="I116" s="201"/>
      <c r="J116" s="200">
        <f>ROUND(I116*H116,1)</f>
        <v>0</v>
      </c>
      <c r="K116" s="198" t="s">
        <v>119</v>
      </c>
      <c r="L116" s="44"/>
      <c r="M116" s="202" t="s">
        <v>19</v>
      </c>
      <c r="N116" s="203" t="s">
        <v>43</v>
      </c>
      <c r="O116" s="84"/>
      <c r="P116" s="204">
        <f>O116*H116</f>
        <v>0</v>
      </c>
      <c r="Q116" s="204">
        <v>0</v>
      </c>
      <c r="R116" s="204">
        <f>Q116*H116</f>
        <v>0</v>
      </c>
      <c r="S116" s="204">
        <v>0</v>
      </c>
      <c r="T116" s="205">
        <f>S116*H116</f>
        <v>0</v>
      </c>
      <c r="U116" s="38"/>
      <c r="V116" s="38"/>
      <c r="W116" s="38"/>
      <c r="X116" s="38"/>
      <c r="Y116" s="38"/>
      <c r="Z116" s="38"/>
      <c r="AA116" s="38"/>
      <c r="AB116" s="38"/>
      <c r="AC116" s="38"/>
      <c r="AD116" s="38"/>
      <c r="AE116" s="38"/>
      <c r="AR116" s="206" t="s">
        <v>139</v>
      </c>
      <c r="AT116" s="206" t="s">
        <v>115</v>
      </c>
      <c r="AU116" s="206" t="s">
        <v>82</v>
      </c>
      <c r="AY116" s="17" t="s">
        <v>114</v>
      </c>
      <c r="BE116" s="207">
        <f>IF(N116="základní",J116,0)</f>
        <v>0</v>
      </c>
      <c r="BF116" s="207">
        <f>IF(N116="snížená",J116,0)</f>
        <v>0</v>
      </c>
      <c r="BG116" s="207">
        <f>IF(N116="zákl. přenesená",J116,0)</f>
        <v>0</v>
      </c>
      <c r="BH116" s="207">
        <f>IF(N116="sníž. přenesená",J116,0)</f>
        <v>0</v>
      </c>
      <c r="BI116" s="207">
        <f>IF(N116="nulová",J116,0)</f>
        <v>0</v>
      </c>
      <c r="BJ116" s="17" t="s">
        <v>80</v>
      </c>
      <c r="BK116" s="207">
        <f>ROUND(I116*H116,1)</f>
        <v>0</v>
      </c>
      <c r="BL116" s="17" t="s">
        <v>139</v>
      </c>
      <c r="BM116" s="206" t="s">
        <v>223</v>
      </c>
    </row>
    <row r="117" spans="1:47" s="2" customFormat="1" ht="12">
      <c r="A117" s="38"/>
      <c r="B117" s="39"/>
      <c r="C117" s="40"/>
      <c r="D117" s="208" t="s">
        <v>122</v>
      </c>
      <c r="E117" s="40"/>
      <c r="F117" s="209" t="s">
        <v>224</v>
      </c>
      <c r="G117" s="40"/>
      <c r="H117" s="40"/>
      <c r="I117" s="210"/>
      <c r="J117" s="40"/>
      <c r="K117" s="40"/>
      <c r="L117" s="44"/>
      <c r="M117" s="211"/>
      <c r="N117" s="212"/>
      <c r="O117" s="84"/>
      <c r="P117" s="84"/>
      <c r="Q117" s="84"/>
      <c r="R117" s="84"/>
      <c r="S117" s="84"/>
      <c r="T117" s="85"/>
      <c r="U117" s="38"/>
      <c r="V117" s="38"/>
      <c r="W117" s="38"/>
      <c r="X117" s="38"/>
      <c r="Y117" s="38"/>
      <c r="Z117" s="38"/>
      <c r="AA117" s="38"/>
      <c r="AB117" s="38"/>
      <c r="AC117" s="38"/>
      <c r="AD117" s="38"/>
      <c r="AE117" s="38"/>
      <c r="AT117" s="17" t="s">
        <v>122</v>
      </c>
      <c r="AU117" s="17" t="s">
        <v>82</v>
      </c>
    </row>
    <row r="118" spans="1:51" s="13" customFormat="1" ht="12">
      <c r="A118" s="13"/>
      <c r="B118" s="228"/>
      <c r="C118" s="229"/>
      <c r="D118" s="213" t="s">
        <v>192</v>
      </c>
      <c r="E118" s="230" t="s">
        <v>19</v>
      </c>
      <c r="F118" s="231" t="s">
        <v>193</v>
      </c>
      <c r="G118" s="229"/>
      <c r="H118" s="230" t="s">
        <v>19</v>
      </c>
      <c r="I118" s="232"/>
      <c r="J118" s="229"/>
      <c r="K118" s="229"/>
      <c r="L118" s="233"/>
      <c r="M118" s="234"/>
      <c r="N118" s="235"/>
      <c r="O118" s="235"/>
      <c r="P118" s="235"/>
      <c r="Q118" s="235"/>
      <c r="R118" s="235"/>
      <c r="S118" s="235"/>
      <c r="T118" s="236"/>
      <c r="U118" s="13"/>
      <c r="V118" s="13"/>
      <c r="W118" s="13"/>
      <c r="X118" s="13"/>
      <c r="Y118" s="13"/>
      <c r="Z118" s="13"/>
      <c r="AA118" s="13"/>
      <c r="AB118" s="13"/>
      <c r="AC118" s="13"/>
      <c r="AD118" s="13"/>
      <c r="AE118" s="13"/>
      <c r="AT118" s="237" t="s">
        <v>192</v>
      </c>
      <c r="AU118" s="237" t="s">
        <v>82</v>
      </c>
      <c r="AV118" s="13" t="s">
        <v>80</v>
      </c>
      <c r="AW118" s="13" t="s">
        <v>33</v>
      </c>
      <c r="AX118" s="13" t="s">
        <v>72</v>
      </c>
      <c r="AY118" s="237" t="s">
        <v>114</v>
      </c>
    </row>
    <row r="119" spans="1:51" s="14" customFormat="1" ht="12">
      <c r="A119" s="14"/>
      <c r="B119" s="238"/>
      <c r="C119" s="239"/>
      <c r="D119" s="213" t="s">
        <v>192</v>
      </c>
      <c r="E119" s="240" t="s">
        <v>19</v>
      </c>
      <c r="F119" s="241" t="s">
        <v>225</v>
      </c>
      <c r="G119" s="239"/>
      <c r="H119" s="242">
        <v>150</v>
      </c>
      <c r="I119" s="243"/>
      <c r="J119" s="239"/>
      <c r="K119" s="239"/>
      <c r="L119" s="244"/>
      <c r="M119" s="245"/>
      <c r="N119" s="246"/>
      <c r="O119" s="246"/>
      <c r="P119" s="246"/>
      <c r="Q119" s="246"/>
      <c r="R119" s="246"/>
      <c r="S119" s="246"/>
      <c r="T119" s="247"/>
      <c r="U119" s="14"/>
      <c r="V119" s="14"/>
      <c r="W119" s="14"/>
      <c r="X119" s="14"/>
      <c r="Y119" s="14"/>
      <c r="Z119" s="14"/>
      <c r="AA119" s="14"/>
      <c r="AB119" s="14"/>
      <c r="AC119" s="14"/>
      <c r="AD119" s="14"/>
      <c r="AE119" s="14"/>
      <c r="AT119" s="248" t="s">
        <v>192</v>
      </c>
      <c r="AU119" s="248" t="s">
        <v>82</v>
      </c>
      <c r="AV119" s="14" t="s">
        <v>82</v>
      </c>
      <c r="AW119" s="14" t="s">
        <v>33</v>
      </c>
      <c r="AX119" s="14" t="s">
        <v>72</v>
      </c>
      <c r="AY119" s="248" t="s">
        <v>114</v>
      </c>
    </row>
    <row r="120" spans="1:51" s="13" customFormat="1" ht="12">
      <c r="A120" s="13"/>
      <c r="B120" s="228"/>
      <c r="C120" s="229"/>
      <c r="D120" s="213" t="s">
        <v>192</v>
      </c>
      <c r="E120" s="230" t="s">
        <v>19</v>
      </c>
      <c r="F120" s="231" t="s">
        <v>212</v>
      </c>
      <c r="G120" s="229"/>
      <c r="H120" s="230" t="s">
        <v>19</v>
      </c>
      <c r="I120" s="232"/>
      <c r="J120" s="229"/>
      <c r="K120" s="229"/>
      <c r="L120" s="233"/>
      <c r="M120" s="234"/>
      <c r="N120" s="235"/>
      <c r="O120" s="235"/>
      <c r="P120" s="235"/>
      <c r="Q120" s="235"/>
      <c r="R120" s="235"/>
      <c r="S120" s="235"/>
      <c r="T120" s="236"/>
      <c r="U120" s="13"/>
      <c r="V120" s="13"/>
      <c r="W120" s="13"/>
      <c r="X120" s="13"/>
      <c r="Y120" s="13"/>
      <c r="Z120" s="13"/>
      <c r="AA120" s="13"/>
      <c r="AB120" s="13"/>
      <c r="AC120" s="13"/>
      <c r="AD120" s="13"/>
      <c r="AE120" s="13"/>
      <c r="AT120" s="237" t="s">
        <v>192</v>
      </c>
      <c r="AU120" s="237" t="s">
        <v>82</v>
      </c>
      <c r="AV120" s="13" t="s">
        <v>80</v>
      </c>
      <c r="AW120" s="13" t="s">
        <v>33</v>
      </c>
      <c r="AX120" s="13" t="s">
        <v>72</v>
      </c>
      <c r="AY120" s="237" t="s">
        <v>114</v>
      </c>
    </row>
    <row r="121" spans="1:51" s="14" customFormat="1" ht="12">
      <c r="A121" s="14"/>
      <c r="B121" s="238"/>
      <c r="C121" s="239"/>
      <c r="D121" s="213" t="s">
        <v>192</v>
      </c>
      <c r="E121" s="240" t="s">
        <v>19</v>
      </c>
      <c r="F121" s="241" t="s">
        <v>226</v>
      </c>
      <c r="G121" s="239"/>
      <c r="H121" s="242">
        <v>76</v>
      </c>
      <c r="I121" s="243"/>
      <c r="J121" s="239"/>
      <c r="K121" s="239"/>
      <c r="L121" s="244"/>
      <c r="M121" s="245"/>
      <c r="N121" s="246"/>
      <c r="O121" s="246"/>
      <c r="P121" s="246"/>
      <c r="Q121" s="246"/>
      <c r="R121" s="246"/>
      <c r="S121" s="246"/>
      <c r="T121" s="247"/>
      <c r="U121" s="14"/>
      <c r="V121" s="14"/>
      <c r="W121" s="14"/>
      <c r="X121" s="14"/>
      <c r="Y121" s="14"/>
      <c r="Z121" s="14"/>
      <c r="AA121" s="14"/>
      <c r="AB121" s="14"/>
      <c r="AC121" s="14"/>
      <c r="AD121" s="14"/>
      <c r="AE121" s="14"/>
      <c r="AT121" s="248" t="s">
        <v>192</v>
      </c>
      <c r="AU121" s="248" t="s">
        <v>82</v>
      </c>
      <c r="AV121" s="14" t="s">
        <v>82</v>
      </c>
      <c r="AW121" s="14" t="s">
        <v>33</v>
      </c>
      <c r="AX121" s="14" t="s">
        <v>72</v>
      </c>
      <c r="AY121" s="248" t="s">
        <v>114</v>
      </c>
    </row>
    <row r="122" spans="1:51" s="15" customFormat="1" ht="12">
      <c r="A122" s="15"/>
      <c r="B122" s="249"/>
      <c r="C122" s="250"/>
      <c r="D122" s="213" t="s">
        <v>192</v>
      </c>
      <c r="E122" s="251" t="s">
        <v>19</v>
      </c>
      <c r="F122" s="252" t="s">
        <v>195</v>
      </c>
      <c r="G122" s="250"/>
      <c r="H122" s="253">
        <v>226</v>
      </c>
      <c r="I122" s="254"/>
      <c r="J122" s="250"/>
      <c r="K122" s="250"/>
      <c r="L122" s="255"/>
      <c r="M122" s="256"/>
      <c r="N122" s="257"/>
      <c r="O122" s="257"/>
      <c r="P122" s="257"/>
      <c r="Q122" s="257"/>
      <c r="R122" s="257"/>
      <c r="S122" s="257"/>
      <c r="T122" s="258"/>
      <c r="U122" s="15"/>
      <c r="V122" s="15"/>
      <c r="W122" s="15"/>
      <c r="X122" s="15"/>
      <c r="Y122" s="15"/>
      <c r="Z122" s="15"/>
      <c r="AA122" s="15"/>
      <c r="AB122" s="15"/>
      <c r="AC122" s="15"/>
      <c r="AD122" s="15"/>
      <c r="AE122" s="15"/>
      <c r="AT122" s="259" t="s">
        <v>192</v>
      </c>
      <c r="AU122" s="259" t="s">
        <v>82</v>
      </c>
      <c r="AV122" s="15" t="s">
        <v>139</v>
      </c>
      <c r="AW122" s="15" t="s">
        <v>4</v>
      </c>
      <c r="AX122" s="15" t="s">
        <v>80</v>
      </c>
      <c r="AY122" s="259" t="s">
        <v>114</v>
      </c>
    </row>
    <row r="123" spans="1:65" s="2" customFormat="1" ht="62.7" customHeight="1">
      <c r="A123" s="38"/>
      <c r="B123" s="39"/>
      <c r="C123" s="196" t="s">
        <v>156</v>
      </c>
      <c r="D123" s="196" t="s">
        <v>115</v>
      </c>
      <c r="E123" s="197" t="s">
        <v>227</v>
      </c>
      <c r="F123" s="198" t="s">
        <v>228</v>
      </c>
      <c r="G123" s="199" t="s">
        <v>222</v>
      </c>
      <c r="H123" s="200">
        <v>226</v>
      </c>
      <c r="I123" s="201"/>
      <c r="J123" s="200">
        <f>ROUND(I123*H123,1)</f>
        <v>0</v>
      </c>
      <c r="K123" s="198" t="s">
        <v>119</v>
      </c>
      <c r="L123" s="44"/>
      <c r="M123" s="202" t="s">
        <v>19</v>
      </c>
      <c r="N123" s="203" t="s">
        <v>43</v>
      </c>
      <c r="O123" s="84"/>
      <c r="P123" s="204">
        <f>O123*H123</f>
        <v>0</v>
      </c>
      <c r="Q123" s="204">
        <v>0</v>
      </c>
      <c r="R123" s="204">
        <f>Q123*H123</f>
        <v>0</v>
      </c>
      <c r="S123" s="204">
        <v>0</v>
      </c>
      <c r="T123" s="205">
        <f>S123*H123</f>
        <v>0</v>
      </c>
      <c r="U123" s="38"/>
      <c r="V123" s="38"/>
      <c r="W123" s="38"/>
      <c r="X123" s="38"/>
      <c r="Y123" s="38"/>
      <c r="Z123" s="38"/>
      <c r="AA123" s="38"/>
      <c r="AB123" s="38"/>
      <c r="AC123" s="38"/>
      <c r="AD123" s="38"/>
      <c r="AE123" s="38"/>
      <c r="AR123" s="206" t="s">
        <v>139</v>
      </c>
      <c r="AT123" s="206" t="s">
        <v>115</v>
      </c>
      <c r="AU123" s="206" t="s">
        <v>82</v>
      </c>
      <c r="AY123" s="17" t="s">
        <v>114</v>
      </c>
      <c r="BE123" s="207">
        <f>IF(N123="základní",J123,0)</f>
        <v>0</v>
      </c>
      <c r="BF123" s="207">
        <f>IF(N123="snížená",J123,0)</f>
        <v>0</v>
      </c>
      <c r="BG123" s="207">
        <f>IF(N123="zákl. přenesená",J123,0)</f>
        <v>0</v>
      </c>
      <c r="BH123" s="207">
        <f>IF(N123="sníž. přenesená",J123,0)</f>
        <v>0</v>
      </c>
      <c r="BI123" s="207">
        <f>IF(N123="nulová",J123,0)</f>
        <v>0</v>
      </c>
      <c r="BJ123" s="17" t="s">
        <v>80</v>
      </c>
      <c r="BK123" s="207">
        <f>ROUND(I123*H123,1)</f>
        <v>0</v>
      </c>
      <c r="BL123" s="17" t="s">
        <v>139</v>
      </c>
      <c r="BM123" s="206" t="s">
        <v>229</v>
      </c>
    </row>
    <row r="124" spans="1:47" s="2" customFormat="1" ht="12">
      <c r="A124" s="38"/>
      <c r="B124" s="39"/>
      <c r="C124" s="40"/>
      <c r="D124" s="208" t="s">
        <v>122</v>
      </c>
      <c r="E124" s="40"/>
      <c r="F124" s="209" t="s">
        <v>230</v>
      </c>
      <c r="G124" s="40"/>
      <c r="H124" s="40"/>
      <c r="I124" s="210"/>
      <c r="J124" s="40"/>
      <c r="K124" s="40"/>
      <c r="L124" s="44"/>
      <c r="M124" s="211"/>
      <c r="N124" s="212"/>
      <c r="O124" s="84"/>
      <c r="P124" s="84"/>
      <c r="Q124" s="84"/>
      <c r="R124" s="84"/>
      <c r="S124" s="84"/>
      <c r="T124" s="85"/>
      <c r="U124" s="38"/>
      <c r="V124" s="38"/>
      <c r="W124" s="38"/>
      <c r="X124" s="38"/>
      <c r="Y124" s="38"/>
      <c r="Z124" s="38"/>
      <c r="AA124" s="38"/>
      <c r="AB124" s="38"/>
      <c r="AC124" s="38"/>
      <c r="AD124" s="38"/>
      <c r="AE124" s="38"/>
      <c r="AT124" s="17" t="s">
        <v>122</v>
      </c>
      <c r="AU124" s="17" t="s">
        <v>82</v>
      </c>
    </row>
    <row r="125" spans="1:65" s="2" customFormat="1" ht="66.75" customHeight="1">
      <c r="A125" s="38"/>
      <c r="B125" s="39"/>
      <c r="C125" s="196" t="s">
        <v>162</v>
      </c>
      <c r="D125" s="196" t="s">
        <v>115</v>
      </c>
      <c r="E125" s="197" t="s">
        <v>231</v>
      </c>
      <c r="F125" s="198" t="s">
        <v>232</v>
      </c>
      <c r="G125" s="199" t="s">
        <v>222</v>
      </c>
      <c r="H125" s="200">
        <v>2260</v>
      </c>
      <c r="I125" s="201"/>
      <c r="J125" s="200">
        <f>ROUND(I125*H125,1)</f>
        <v>0</v>
      </c>
      <c r="K125" s="198" t="s">
        <v>119</v>
      </c>
      <c r="L125" s="44"/>
      <c r="M125" s="202" t="s">
        <v>19</v>
      </c>
      <c r="N125" s="203" t="s">
        <v>43</v>
      </c>
      <c r="O125" s="84"/>
      <c r="P125" s="204">
        <f>O125*H125</f>
        <v>0</v>
      </c>
      <c r="Q125" s="204">
        <v>0</v>
      </c>
      <c r="R125" s="204">
        <f>Q125*H125</f>
        <v>0</v>
      </c>
      <c r="S125" s="204">
        <v>0</v>
      </c>
      <c r="T125" s="205">
        <f>S125*H125</f>
        <v>0</v>
      </c>
      <c r="U125" s="38"/>
      <c r="V125" s="38"/>
      <c r="W125" s="38"/>
      <c r="X125" s="38"/>
      <c r="Y125" s="38"/>
      <c r="Z125" s="38"/>
      <c r="AA125" s="38"/>
      <c r="AB125" s="38"/>
      <c r="AC125" s="38"/>
      <c r="AD125" s="38"/>
      <c r="AE125" s="38"/>
      <c r="AR125" s="206" t="s">
        <v>139</v>
      </c>
      <c r="AT125" s="206" t="s">
        <v>115</v>
      </c>
      <c r="AU125" s="206" t="s">
        <v>82</v>
      </c>
      <c r="AY125" s="17" t="s">
        <v>114</v>
      </c>
      <c r="BE125" s="207">
        <f>IF(N125="základní",J125,0)</f>
        <v>0</v>
      </c>
      <c r="BF125" s="207">
        <f>IF(N125="snížená",J125,0)</f>
        <v>0</v>
      </c>
      <c r="BG125" s="207">
        <f>IF(N125="zákl. přenesená",J125,0)</f>
        <v>0</v>
      </c>
      <c r="BH125" s="207">
        <f>IF(N125="sníž. přenesená",J125,0)</f>
        <v>0</v>
      </c>
      <c r="BI125" s="207">
        <f>IF(N125="nulová",J125,0)</f>
        <v>0</v>
      </c>
      <c r="BJ125" s="17" t="s">
        <v>80</v>
      </c>
      <c r="BK125" s="207">
        <f>ROUND(I125*H125,1)</f>
        <v>0</v>
      </c>
      <c r="BL125" s="17" t="s">
        <v>139</v>
      </c>
      <c r="BM125" s="206" t="s">
        <v>233</v>
      </c>
    </row>
    <row r="126" spans="1:47" s="2" customFormat="1" ht="12">
      <c r="A126" s="38"/>
      <c r="B126" s="39"/>
      <c r="C126" s="40"/>
      <c r="D126" s="208" t="s">
        <v>122</v>
      </c>
      <c r="E126" s="40"/>
      <c r="F126" s="209" t="s">
        <v>234</v>
      </c>
      <c r="G126" s="40"/>
      <c r="H126" s="40"/>
      <c r="I126" s="210"/>
      <c r="J126" s="40"/>
      <c r="K126" s="40"/>
      <c r="L126" s="44"/>
      <c r="M126" s="211"/>
      <c r="N126" s="212"/>
      <c r="O126" s="84"/>
      <c r="P126" s="84"/>
      <c r="Q126" s="84"/>
      <c r="R126" s="84"/>
      <c r="S126" s="84"/>
      <c r="T126" s="85"/>
      <c r="U126" s="38"/>
      <c r="V126" s="38"/>
      <c r="W126" s="38"/>
      <c r="X126" s="38"/>
      <c r="Y126" s="38"/>
      <c r="Z126" s="38"/>
      <c r="AA126" s="38"/>
      <c r="AB126" s="38"/>
      <c r="AC126" s="38"/>
      <c r="AD126" s="38"/>
      <c r="AE126" s="38"/>
      <c r="AT126" s="17" t="s">
        <v>122</v>
      </c>
      <c r="AU126" s="17" t="s">
        <v>82</v>
      </c>
    </row>
    <row r="127" spans="1:51" s="14" customFormat="1" ht="12">
      <c r="A127" s="14"/>
      <c r="B127" s="238"/>
      <c r="C127" s="239"/>
      <c r="D127" s="213" t="s">
        <v>192</v>
      </c>
      <c r="E127" s="240" t="s">
        <v>19</v>
      </c>
      <c r="F127" s="241" t="s">
        <v>235</v>
      </c>
      <c r="G127" s="239"/>
      <c r="H127" s="242">
        <v>2260</v>
      </c>
      <c r="I127" s="243"/>
      <c r="J127" s="239"/>
      <c r="K127" s="239"/>
      <c r="L127" s="244"/>
      <c r="M127" s="245"/>
      <c r="N127" s="246"/>
      <c r="O127" s="246"/>
      <c r="P127" s="246"/>
      <c r="Q127" s="246"/>
      <c r="R127" s="246"/>
      <c r="S127" s="246"/>
      <c r="T127" s="247"/>
      <c r="U127" s="14"/>
      <c r="V127" s="14"/>
      <c r="W127" s="14"/>
      <c r="X127" s="14"/>
      <c r="Y127" s="14"/>
      <c r="Z127" s="14"/>
      <c r="AA127" s="14"/>
      <c r="AB127" s="14"/>
      <c r="AC127" s="14"/>
      <c r="AD127" s="14"/>
      <c r="AE127" s="14"/>
      <c r="AT127" s="248" t="s">
        <v>192</v>
      </c>
      <c r="AU127" s="248" t="s">
        <v>82</v>
      </c>
      <c r="AV127" s="14" t="s">
        <v>82</v>
      </c>
      <c r="AW127" s="14" t="s">
        <v>33</v>
      </c>
      <c r="AX127" s="14" t="s">
        <v>72</v>
      </c>
      <c r="AY127" s="248" t="s">
        <v>114</v>
      </c>
    </row>
    <row r="128" spans="1:51" s="15" customFormat="1" ht="12">
      <c r="A128" s="15"/>
      <c r="B128" s="249"/>
      <c r="C128" s="250"/>
      <c r="D128" s="213" t="s">
        <v>192</v>
      </c>
      <c r="E128" s="251" t="s">
        <v>19</v>
      </c>
      <c r="F128" s="252" t="s">
        <v>195</v>
      </c>
      <c r="G128" s="250"/>
      <c r="H128" s="253">
        <v>2260</v>
      </c>
      <c r="I128" s="254"/>
      <c r="J128" s="250"/>
      <c r="K128" s="250"/>
      <c r="L128" s="255"/>
      <c r="M128" s="256"/>
      <c r="N128" s="257"/>
      <c r="O128" s="257"/>
      <c r="P128" s="257"/>
      <c r="Q128" s="257"/>
      <c r="R128" s="257"/>
      <c r="S128" s="257"/>
      <c r="T128" s="258"/>
      <c r="U128" s="15"/>
      <c r="V128" s="15"/>
      <c r="W128" s="15"/>
      <c r="X128" s="15"/>
      <c r="Y128" s="15"/>
      <c r="Z128" s="15"/>
      <c r="AA128" s="15"/>
      <c r="AB128" s="15"/>
      <c r="AC128" s="15"/>
      <c r="AD128" s="15"/>
      <c r="AE128" s="15"/>
      <c r="AT128" s="259" t="s">
        <v>192</v>
      </c>
      <c r="AU128" s="259" t="s">
        <v>82</v>
      </c>
      <c r="AV128" s="15" t="s">
        <v>139</v>
      </c>
      <c r="AW128" s="15" t="s">
        <v>4</v>
      </c>
      <c r="AX128" s="15" t="s">
        <v>80</v>
      </c>
      <c r="AY128" s="259" t="s">
        <v>114</v>
      </c>
    </row>
    <row r="129" spans="1:65" s="2" customFormat="1" ht="44.25" customHeight="1">
      <c r="A129" s="38"/>
      <c r="B129" s="39"/>
      <c r="C129" s="196" t="s">
        <v>168</v>
      </c>
      <c r="D129" s="196" t="s">
        <v>115</v>
      </c>
      <c r="E129" s="197" t="s">
        <v>236</v>
      </c>
      <c r="F129" s="198" t="s">
        <v>237</v>
      </c>
      <c r="G129" s="199" t="s">
        <v>238</v>
      </c>
      <c r="H129" s="200">
        <v>418.1</v>
      </c>
      <c r="I129" s="201"/>
      <c r="J129" s="200">
        <f>ROUND(I129*H129,1)</f>
        <v>0</v>
      </c>
      <c r="K129" s="198" t="s">
        <v>119</v>
      </c>
      <c r="L129" s="44"/>
      <c r="M129" s="202" t="s">
        <v>19</v>
      </c>
      <c r="N129" s="203" t="s">
        <v>43</v>
      </c>
      <c r="O129" s="84"/>
      <c r="P129" s="204">
        <f>O129*H129</f>
        <v>0</v>
      </c>
      <c r="Q129" s="204">
        <v>0</v>
      </c>
      <c r="R129" s="204">
        <f>Q129*H129</f>
        <v>0</v>
      </c>
      <c r="S129" s="204">
        <v>0</v>
      </c>
      <c r="T129" s="205">
        <f>S129*H129</f>
        <v>0</v>
      </c>
      <c r="U129" s="38"/>
      <c r="V129" s="38"/>
      <c r="W129" s="38"/>
      <c r="X129" s="38"/>
      <c r="Y129" s="38"/>
      <c r="Z129" s="38"/>
      <c r="AA129" s="38"/>
      <c r="AB129" s="38"/>
      <c r="AC129" s="38"/>
      <c r="AD129" s="38"/>
      <c r="AE129" s="38"/>
      <c r="AR129" s="206" t="s">
        <v>139</v>
      </c>
      <c r="AT129" s="206" t="s">
        <v>115</v>
      </c>
      <c r="AU129" s="206" t="s">
        <v>82</v>
      </c>
      <c r="AY129" s="17" t="s">
        <v>114</v>
      </c>
      <c r="BE129" s="207">
        <f>IF(N129="základní",J129,0)</f>
        <v>0</v>
      </c>
      <c r="BF129" s="207">
        <f>IF(N129="snížená",J129,0)</f>
        <v>0</v>
      </c>
      <c r="BG129" s="207">
        <f>IF(N129="zákl. přenesená",J129,0)</f>
        <v>0</v>
      </c>
      <c r="BH129" s="207">
        <f>IF(N129="sníž. přenesená",J129,0)</f>
        <v>0</v>
      </c>
      <c r="BI129" s="207">
        <f>IF(N129="nulová",J129,0)</f>
        <v>0</v>
      </c>
      <c r="BJ129" s="17" t="s">
        <v>80</v>
      </c>
      <c r="BK129" s="207">
        <f>ROUND(I129*H129,1)</f>
        <v>0</v>
      </c>
      <c r="BL129" s="17" t="s">
        <v>139</v>
      </c>
      <c r="BM129" s="206" t="s">
        <v>239</v>
      </c>
    </row>
    <row r="130" spans="1:47" s="2" customFormat="1" ht="12">
      <c r="A130" s="38"/>
      <c r="B130" s="39"/>
      <c r="C130" s="40"/>
      <c r="D130" s="208" t="s">
        <v>122</v>
      </c>
      <c r="E130" s="40"/>
      <c r="F130" s="209" t="s">
        <v>240</v>
      </c>
      <c r="G130" s="40"/>
      <c r="H130" s="40"/>
      <c r="I130" s="210"/>
      <c r="J130" s="40"/>
      <c r="K130" s="40"/>
      <c r="L130" s="44"/>
      <c r="M130" s="211"/>
      <c r="N130" s="212"/>
      <c r="O130" s="84"/>
      <c r="P130" s="84"/>
      <c r="Q130" s="84"/>
      <c r="R130" s="84"/>
      <c r="S130" s="84"/>
      <c r="T130" s="85"/>
      <c r="U130" s="38"/>
      <c r="V130" s="38"/>
      <c r="W130" s="38"/>
      <c r="X130" s="38"/>
      <c r="Y130" s="38"/>
      <c r="Z130" s="38"/>
      <c r="AA130" s="38"/>
      <c r="AB130" s="38"/>
      <c r="AC130" s="38"/>
      <c r="AD130" s="38"/>
      <c r="AE130" s="38"/>
      <c r="AT130" s="17" t="s">
        <v>122</v>
      </c>
      <c r="AU130" s="17" t="s">
        <v>82</v>
      </c>
    </row>
    <row r="131" spans="1:51" s="14" customFormat="1" ht="12">
      <c r="A131" s="14"/>
      <c r="B131" s="238"/>
      <c r="C131" s="239"/>
      <c r="D131" s="213" t="s">
        <v>192</v>
      </c>
      <c r="E131" s="240" t="s">
        <v>19</v>
      </c>
      <c r="F131" s="241" t="s">
        <v>241</v>
      </c>
      <c r="G131" s="239"/>
      <c r="H131" s="242">
        <v>418.1</v>
      </c>
      <c r="I131" s="243"/>
      <c r="J131" s="239"/>
      <c r="K131" s="239"/>
      <c r="L131" s="244"/>
      <c r="M131" s="245"/>
      <c r="N131" s="246"/>
      <c r="O131" s="246"/>
      <c r="P131" s="246"/>
      <c r="Q131" s="246"/>
      <c r="R131" s="246"/>
      <c r="S131" s="246"/>
      <c r="T131" s="247"/>
      <c r="U131" s="14"/>
      <c r="V131" s="14"/>
      <c r="W131" s="14"/>
      <c r="X131" s="14"/>
      <c r="Y131" s="14"/>
      <c r="Z131" s="14"/>
      <c r="AA131" s="14"/>
      <c r="AB131" s="14"/>
      <c r="AC131" s="14"/>
      <c r="AD131" s="14"/>
      <c r="AE131" s="14"/>
      <c r="AT131" s="248" t="s">
        <v>192</v>
      </c>
      <c r="AU131" s="248" t="s">
        <v>82</v>
      </c>
      <c r="AV131" s="14" t="s">
        <v>82</v>
      </c>
      <c r="AW131" s="14" t="s">
        <v>33</v>
      </c>
      <c r="AX131" s="14" t="s">
        <v>72</v>
      </c>
      <c r="AY131" s="248" t="s">
        <v>114</v>
      </c>
    </row>
    <row r="132" spans="1:51" s="15" customFormat="1" ht="12">
      <c r="A132" s="15"/>
      <c r="B132" s="249"/>
      <c r="C132" s="250"/>
      <c r="D132" s="213" t="s">
        <v>192</v>
      </c>
      <c r="E132" s="251" t="s">
        <v>19</v>
      </c>
      <c r="F132" s="252" t="s">
        <v>195</v>
      </c>
      <c r="G132" s="250"/>
      <c r="H132" s="253">
        <v>418.1</v>
      </c>
      <c r="I132" s="254"/>
      <c r="J132" s="250"/>
      <c r="K132" s="250"/>
      <c r="L132" s="255"/>
      <c r="M132" s="256"/>
      <c r="N132" s="257"/>
      <c r="O132" s="257"/>
      <c r="P132" s="257"/>
      <c r="Q132" s="257"/>
      <c r="R132" s="257"/>
      <c r="S132" s="257"/>
      <c r="T132" s="258"/>
      <c r="U132" s="15"/>
      <c r="V132" s="15"/>
      <c r="W132" s="15"/>
      <c r="X132" s="15"/>
      <c r="Y132" s="15"/>
      <c r="Z132" s="15"/>
      <c r="AA132" s="15"/>
      <c r="AB132" s="15"/>
      <c r="AC132" s="15"/>
      <c r="AD132" s="15"/>
      <c r="AE132" s="15"/>
      <c r="AT132" s="259" t="s">
        <v>192</v>
      </c>
      <c r="AU132" s="259" t="s">
        <v>82</v>
      </c>
      <c r="AV132" s="15" t="s">
        <v>139</v>
      </c>
      <c r="AW132" s="15" t="s">
        <v>4</v>
      </c>
      <c r="AX132" s="15" t="s">
        <v>80</v>
      </c>
      <c r="AY132" s="259" t="s">
        <v>114</v>
      </c>
    </row>
    <row r="133" spans="1:65" s="2" customFormat="1" ht="44.25" customHeight="1">
      <c r="A133" s="38"/>
      <c r="B133" s="39"/>
      <c r="C133" s="196" t="s">
        <v>172</v>
      </c>
      <c r="D133" s="196" t="s">
        <v>115</v>
      </c>
      <c r="E133" s="197" t="s">
        <v>242</v>
      </c>
      <c r="F133" s="198" t="s">
        <v>243</v>
      </c>
      <c r="G133" s="199" t="s">
        <v>222</v>
      </c>
      <c r="H133" s="200">
        <v>1128</v>
      </c>
      <c r="I133" s="201"/>
      <c r="J133" s="200">
        <f>ROUND(I133*H133,1)</f>
        <v>0</v>
      </c>
      <c r="K133" s="198" t="s">
        <v>119</v>
      </c>
      <c r="L133" s="44"/>
      <c r="M133" s="202" t="s">
        <v>19</v>
      </c>
      <c r="N133" s="203" t="s">
        <v>43</v>
      </c>
      <c r="O133" s="84"/>
      <c r="P133" s="204">
        <f>O133*H133</f>
        <v>0</v>
      </c>
      <c r="Q133" s="204">
        <v>0</v>
      </c>
      <c r="R133" s="204">
        <f>Q133*H133</f>
        <v>0</v>
      </c>
      <c r="S133" s="204">
        <v>0</v>
      </c>
      <c r="T133" s="205">
        <f>S133*H133</f>
        <v>0</v>
      </c>
      <c r="U133" s="38"/>
      <c r="V133" s="38"/>
      <c r="W133" s="38"/>
      <c r="X133" s="38"/>
      <c r="Y133" s="38"/>
      <c r="Z133" s="38"/>
      <c r="AA133" s="38"/>
      <c r="AB133" s="38"/>
      <c r="AC133" s="38"/>
      <c r="AD133" s="38"/>
      <c r="AE133" s="38"/>
      <c r="AR133" s="206" t="s">
        <v>139</v>
      </c>
      <c r="AT133" s="206" t="s">
        <v>115</v>
      </c>
      <c r="AU133" s="206" t="s">
        <v>82</v>
      </c>
      <c r="AY133" s="17" t="s">
        <v>114</v>
      </c>
      <c r="BE133" s="207">
        <f>IF(N133="základní",J133,0)</f>
        <v>0</v>
      </c>
      <c r="BF133" s="207">
        <f>IF(N133="snížená",J133,0)</f>
        <v>0</v>
      </c>
      <c r="BG133" s="207">
        <f>IF(N133="zákl. přenesená",J133,0)</f>
        <v>0</v>
      </c>
      <c r="BH133" s="207">
        <f>IF(N133="sníž. přenesená",J133,0)</f>
        <v>0</v>
      </c>
      <c r="BI133" s="207">
        <f>IF(N133="nulová",J133,0)</f>
        <v>0</v>
      </c>
      <c r="BJ133" s="17" t="s">
        <v>80</v>
      </c>
      <c r="BK133" s="207">
        <f>ROUND(I133*H133,1)</f>
        <v>0</v>
      </c>
      <c r="BL133" s="17" t="s">
        <v>139</v>
      </c>
      <c r="BM133" s="206" t="s">
        <v>244</v>
      </c>
    </row>
    <row r="134" spans="1:47" s="2" customFormat="1" ht="12">
      <c r="A134" s="38"/>
      <c r="B134" s="39"/>
      <c r="C134" s="40"/>
      <c r="D134" s="208" t="s">
        <v>122</v>
      </c>
      <c r="E134" s="40"/>
      <c r="F134" s="209" t="s">
        <v>245</v>
      </c>
      <c r="G134" s="40"/>
      <c r="H134" s="40"/>
      <c r="I134" s="210"/>
      <c r="J134" s="40"/>
      <c r="K134" s="40"/>
      <c r="L134" s="44"/>
      <c r="M134" s="211"/>
      <c r="N134" s="212"/>
      <c r="O134" s="84"/>
      <c r="P134" s="84"/>
      <c r="Q134" s="84"/>
      <c r="R134" s="84"/>
      <c r="S134" s="84"/>
      <c r="T134" s="85"/>
      <c r="U134" s="38"/>
      <c r="V134" s="38"/>
      <c r="W134" s="38"/>
      <c r="X134" s="38"/>
      <c r="Y134" s="38"/>
      <c r="Z134" s="38"/>
      <c r="AA134" s="38"/>
      <c r="AB134" s="38"/>
      <c r="AC134" s="38"/>
      <c r="AD134" s="38"/>
      <c r="AE134" s="38"/>
      <c r="AT134" s="17" t="s">
        <v>122</v>
      </c>
      <c r="AU134" s="17" t="s">
        <v>82</v>
      </c>
    </row>
    <row r="135" spans="1:51" s="13" customFormat="1" ht="12">
      <c r="A135" s="13"/>
      <c r="B135" s="228"/>
      <c r="C135" s="229"/>
      <c r="D135" s="213" t="s">
        <v>192</v>
      </c>
      <c r="E135" s="230" t="s">
        <v>19</v>
      </c>
      <c r="F135" s="231" t="s">
        <v>193</v>
      </c>
      <c r="G135" s="229"/>
      <c r="H135" s="230" t="s">
        <v>19</v>
      </c>
      <c r="I135" s="232"/>
      <c r="J135" s="229"/>
      <c r="K135" s="229"/>
      <c r="L135" s="233"/>
      <c r="M135" s="234"/>
      <c r="N135" s="235"/>
      <c r="O135" s="235"/>
      <c r="P135" s="235"/>
      <c r="Q135" s="235"/>
      <c r="R135" s="235"/>
      <c r="S135" s="235"/>
      <c r="T135" s="236"/>
      <c r="U135" s="13"/>
      <c r="V135" s="13"/>
      <c r="W135" s="13"/>
      <c r="X135" s="13"/>
      <c r="Y135" s="13"/>
      <c r="Z135" s="13"/>
      <c r="AA135" s="13"/>
      <c r="AB135" s="13"/>
      <c r="AC135" s="13"/>
      <c r="AD135" s="13"/>
      <c r="AE135" s="13"/>
      <c r="AT135" s="237" t="s">
        <v>192</v>
      </c>
      <c r="AU135" s="237" t="s">
        <v>82</v>
      </c>
      <c r="AV135" s="13" t="s">
        <v>80</v>
      </c>
      <c r="AW135" s="13" t="s">
        <v>33</v>
      </c>
      <c r="AX135" s="13" t="s">
        <v>72</v>
      </c>
      <c r="AY135" s="237" t="s">
        <v>114</v>
      </c>
    </row>
    <row r="136" spans="1:51" s="14" customFormat="1" ht="12">
      <c r="A136" s="14"/>
      <c r="B136" s="238"/>
      <c r="C136" s="239"/>
      <c r="D136" s="213" t="s">
        <v>192</v>
      </c>
      <c r="E136" s="240" t="s">
        <v>19</v>
      </c>
      <c r="F136" s="241" t="s">
        <v>246</v>
      </c>
      <c r="G136" s="239"/>
      <c r="H136" s="242">
        <v>900</v>
      </c>
      <c r="I136" s="243"/>
      <c r="J136" s="239"/>
      <c r="K136" s="239"/>
      <c r="L136" s="244"/>
      <c r="M136" s="245"/>
      <c r="N136" s="246"/>
      <c r="O136" s="246"/>
      <c r="P136" s="246"/>
      <c r="Q136" s="246"/>
      <c r="R136" s="246"/>
      <c r="S136" s="246"/>
      <c r="T136" s="247"/>
      <c r="U136" s="14"/>
      <c r="V136" s="14"/>
      <c r="W136" s="14"/>
      <c r="X136" s="14"/>
      <c r="Y136" s="14"/>
      <c r="Z136" s="14"/>
      <c r="AA136" s="14"/>
      <c r="AB136" s="14"/>
      <c r="AC136" s="14"/>
      <c r="AD136" s="14"/>
      <c r="AE136" s="14"/>
      <c r="AT136" s="248" t="s">
        <v>192</v>
      </c>
      <c r="AU136" s="248" t="s">
        <v>82</v>
      </c>
      <c r="AV136" s="14" t="s">
        <v>82</v>
      </c>
      <c r="AW136" s="14" t="s">
        <v>33</v>
      </c>
      <c r="AX136" s="14" t="s">
        <v>72</v>
      </c>
      <c r="AY136" s="248" t="s">
        <v>114</v>
      </c>
    </row>
    <row r="137" spans="1:51" s="13" customFormat="1" ht="12">
      <c r="A137" s="13"/>
      <c r="B137" s="228"/>
      <c r="C137" s="229"/>
      <c r="D137" s="213" t="s">
        <v>192</v>
      </c>
      <c r="E137" s="230" t="s">
        <v>19</v>
      </c>
      <c r="F137" s="231" t="s">
        <v>212</v>
      </c>
      <c r="G137" s="229"/>
      <c r="H137" s="230" t="s">
        <v>19</v>
      </c>
      <c r="I137" s="232"/>
      <c r="J137" s="229"/>
      <c r="K137" s="229"/>
      <c r="L137" s="233"/>
      <c r="M137" s="234"/>
      <c r="N137" s="235"/>
      <c r="O137" s="235"/>
      <c r="P137" s="235"/>
      <c r="Q137" s="235"/>
      <c r="R137" s="235"/>
      <c r="S137" s="235"/>
      <c r="T137" s="236"/>
      <c r="U137" s="13"/>
      <c r="V137" s="13"/>
      <c r="W137" s="13"/>
      <c r="X137" s="13"/>
      <c r="Y137" s="13"/>
      <c r="Z137" s="13"/>
      <c r="AA137" s="13"/>
      <c r="AB137" s="13"/>
      <c r="AC137" s="13"/>
      <c r="AD137" s="13"/>
      <c r="AE137" s="13"/>
      <c r="AT137" s="237" t="s">
        <v>192</v>
      </c>
      <c r="AU137" s="237" t="s">
        <v>82</v>
      </c>
      <c r="AV137" s="13" t="s">
        <v>80</v>
      </c>
      <c r="AW137" s="13" t="s">
        <v>33</v>
      </c>
      <c r="AX137" s="13" t="s">
        <v>72</v>
      </c>
      <c r="AY137" s="237" t="s">
        <v>114</v>
      </c>
    </row>
    <row r="138" spans="1:51" s="14" customFormat="1" ht="12">
      <c r="A138" s="14"/>
      <c r="B138" s="238"/>
      <c r="C138" s="239"/>
      <c r="D138" s="213" t="s">
        <v>192</v>
      </c>
      <c r="E138" s="240" t="s">
        <v>19</v>
      </c>
      <c r="F138" s="241" t="s">
        <v>247</v>
      </c>
      <c r="G138" s="239"/>
      <c r="H138" s="242">
        <v>228</v>
      </c>
      <c r="I138" s="243"/>
      <c r="J138" s="239"/>
      <c r="K138" s="239"/>
      <c r="L138" s="244"/>
      <c r="M138" s="245"/>
      <c r="N138" s="246"/>
      <c r="O138" s="246"/>
      <c r="P138" s="246"/>
      <c r="Q138" s="246"/>
      <c r="R138" s="246"/>
      <c r="S138" s="246"/>
      <c r="T138" s="247"/>
      <c r="U138" s="14"/>
      <c r="V138" s="14"/>
      <c r="W138" s="14"/>
      <c r="X138" s="14"/>
      <c r="Y138" s="14"/>
      <c r="Z138" s="14"/>
      <c r="AA138" s="14"/>
      <c r="AB138" s="14"/>
      <c r="AC138" s="14"/>
      <c r="AD138" s="14"/>
      <c r="AE138" s="14"/>
      <c r="AT138" s="248" t="s">
        <v>192</v>
      </c>
      <c r="AU138" s="248" t="s">
        <v>82</v>
      </c>
      <c r="AV138" s="14" t="s">
        <v>82</v>
      </c>
      <c r="AW138" s="14" t="s">
        <v>33</v>
      </c>
      <c r="AX138" s="14" t="s">
        <v>72</v>
      </c>
      <c r="AY138" s="248" t="s">
        <v>114</v>
      </c>
    </row>
    <row r="139" spans="1:51" s="15" customFormat="1" ht="12">
      <c r="A139" s="15"/>
      <c r="B139" s="249"/>
      <c r="C139" s="250"/>
      <c r="D139" s="213" t="s">
        <v>192</v>
      </c>
      <c r="E139" s="251" t="s">
        <v>19</v>
      </c>
      <c r="F139" s="252" t="s">
        <v>195</v>
      </c>
      <c r="G139" s="250"/>
      <c r="H139" s="253">
        <v>1128</v>
      </c>
      <c r="I139" s="254"/>
      <c r="J139" s="250"/>
      <c r="K139" s="250"/>
      <c r="L139" s="255"/>
      <c r="M139" s="256"/>
      <c r="N139" s="257"/>
      <c r="O139" s="257"/>
      <c r="P139" s="257"/>
      <c r="Q139" s="257"/>
      <c r="R139" s="257"/>
      <c r="S139" s="257"/>
      <c r="T139" s="258"/>
      <c r="U139" s="15"/>
      <c r="V139" s="15"/>
      <c r="W139" s="15"/>
      <c r="X139" s="15"/>
      <c r="Y139" s="15"/>
      <c r="Z139" s="15"/>
      <c r="AA139" s="15"/>
      <c r="AB139" s="15"/>
      <c r="AC139" s="15"/>
      <c r="AD139" s="15"/>
      <c r="AE139" s="15"/>
      <c r="AT139" s="259" t="s">
        <v>192</v>
      </c>
      <c r="AU139" s="259" t="s">
        <v>82</v>
      </c>
      <c r="AV139" s="15" t="s">
        <v>139</v>
      </c>
      <c r="AW139" s="15" t="s">
        <v>4</v>
      </c>
      <c r="AX139" s="15" t="s">
        <v>80</v>
      </c>
      <c r="AY139" s="259" t="s">
        <v>114</v>
      </c>
    </row>
    <row r="140" spans="1:65" s="2" customFormat="1" ht="16.5" customHeight="1">
      <c r="A140" s="38"/>
      <c r="B140" s="39"/>
      <c r="C140" s="260" t="s">
        <v>248</v>
      </c>
      <c r="D140" s="260" t="s">
        <v>249</v>
      </c>
      <c r="E140" s="261" t="s">
        <v>250</v>
      </c>
      <c r="F140" s="262" t="s">
        <v>251</v>
      </c>
      <c r="G140" s="263" t="s">
        <v>238</v>
      </c>
      <c r="H140" s="264">
        <v>1015.2</v>
      </c>
      <c r="I140" s="265"/>
      <c r="J140" s="264">
        <f>ROUND(I140*H140,1)</f>
        <v>0</v>
      </c>
      <c r="K140" s="262" t="s">
        <v>119</v>
      </c>
      <c r="L140" s="266"/>
      <c r="M140" s="267" t="s">
        <v>19</v>
      </c>
      <c r="N140" s="268" t="s">
        <v>43</v>
      </c>
      <c r="O140" s="84"/>
      <c r="P140" s="204">
        <f>O140*H140</f>
        <v>0</v>
      </c>
      <c r="Q140" s="204">
        <v>1</v>
      </c>
      <c r="R140" s="204">
        <f>Q140*H140</f>
        <v>1015.2</v>
      </c>
      <c r="S140" s="204">
        <v>0</v>
      </c>
      <c r="T140" s="205">
        <f>S140*H140</f>
        <v>0</v>
      </c>
      <c r="U140" s="38"/>
      <c r="V140" s="38"/>
      <c r="W140" s="38"/>
      <c r="X140" s="38"/>
      <c r="Y140" s="38"/>
      <c r="Z140" s="38"/>
      <c r="AA140" s="38"/>
      <c r="AB140" s="38"/>
      <c r="AC140" s="38"/>
      <c r="AD140" s="38"/>
      <c r="AE140" s="38"/>
      <c r="AR140" s="206" t="s">
        <v>162</v>
      </c>
      <c r="AT140" s="206" t="s">
        <v>249</v>
      </c>
      <c r="AU140" s="206" t="s">
        <v>82</v>
      </c>
      <c r="AY140" s="17" t="s">
        <v>114</v>
      </c>
      <c r="BE140" s="207">
        <f>IF(N140="základní",J140,0)</f>
        <v>0</v>
      </c>
      <c r="BF140" s="207">
        <f>IF(N140="snížená",J140,0)</f>
        <v>0</v>
      </c>
      <c r="BG140" s="207">
        <f>IF(N140="zákl. přenesená",J140,0)</f>
        <v>0</v>
      </c>
      <c r="BH140" s="207">
        <f>IF(N140="sníž. přenesená",J140,0)</f>
        <v>0</v>
      </c>
      <c r="BI140" s="207">
        <f>IF(N140="nulová",J140,0)</f>
        <v>0</v>
      </c>
      <c r="BJ140" s="17" t="s">
        <v>80</v>
      </c>
      <c r="BK140" s="207">
        <f>ROUND(I140*H140,1)</f>
        <v>0</v>
      </c>
      <c r="BL140" s="17" t="s">
        <v>139</v>
      </c>
      <c r="BM140" s="206" t="s">
        <v>252</v>
      </c>
    </row>
    <row r="141" spans="1:51" s="13" customFormat="1" ht="12">
      <c r="A141" s="13"/>
      <c r="B141" s="228"/>
      <c r="C141" s="229"/>
      <c r="D141" s="213" t="s">
        <v>192</v>
      </c>
      <c r="E141" s="230" t="s">
        <v>19</v>
      </c>
      <c r="F141" s="231" t="s">
        <v>193</v>
      </c>
      <c r="G141" s="229"/>
      <c r="H141" s="230" t="s">
        <v>19</v>
      </c>
      <c r="I141" s="232"/>
      <c r="J141" s="229"/>
      <c r="K141" s="229"/>
      <c r="L141" s="233"/>
      <c r="M141" s="234"/>
      <c r="N141" s="235"/>
      <c r="O141" s="235"/>
      <c r="P141" s="235"/>
      <c r="Q141" s="235"/>
      <c r="R141" s="235"/>
      <c r="S141" s="235"/>
      <c r="T141" s="236"/>
      <c r="U141" s="13"/>
      <c r="V141" s="13"/>
      <c r="W141" s="13"/>
      <c r="X141" s="13"/>
      <c r="Y141" s="13"/>
      <c r="Z141" s="13"/>
      <c r="AA141" s="13"/>
      <c r="AB141" s="13"/>
      <c r="AC141" s="13"/>
      <c r="AD141" s="13"/>
      <c r="AE141" s="13"/>
      <c r="AT141" s="237" t="s">
        <v>192</v>
      </c>
      <c r="AU141" s="237" t="s">
        <v>82</v>
      </c>
      <c r="AV141" s="13" t="s">
        <v>80</v>
      </c>
      <c r="AW141" s="13" t="s">
        <v>33</v>
      </c>
      <c r="AX141" s="13" t="s">
        <v>72</v>
      </c>
      <c r="AY141" s="237" t="s">
        <v>114</v>
      </c>
    </row>
    <row r="142" spans="1:51" s="14" customFormat="1" ht="12">
      <c r="A142" s="14"/>
      <c r="B142" s="238"/>
      <c r="C142" s="239"/>
      <c r="D142" s="213" t="s">
        <v>192</v>
      </c>
      <c r="E142" s="240" t="s">
        <v>19</v>
      </c>
      <c r="F142" s="241" t="s">
        <v>253</v>
      </c>
      <c r="G142" s="239"/>
      <c r="H142" s="242">
        <v>810</v>
      </c>
      <c r="I142" s="243"/>
      <c r="J142" s="239"/>
      <c r="K142" s="239"/>
      <c r="L142" s="244"/>
      <c r="M142" s="245"/>
      <c r="N142" s="246"/>
      <c r="O142" s="246"/>
      <c r="P142" s="246"/>
      <c r="Q142" s="246"/>
      <c r="R142" s="246"/>
      <c r="S142" s="246"/>
      <c r="T142" s="247"/>
      <c r="U142" s="14"/>
      <c r="V142" s="14"/>
      <c r="W142" s="14"/>
      <c r="X142" s="14"/>
      <c r="Y142" s="14"/>
      <c r="Z142" s="14"/>
      <c r="AA142" s="14"/>
      <c r="AB142" s="14"/>
      <c r="AC142" s="14"/>
      <c r="AD142" s="14"/>
      <c r="AE142" s="14"/>
      <c r="AT142" s="248" t="s">
        <v>192</v>
      </c>
      <c r="AU142" s="248" t="s">
        <v>82</v>
      </c>
      <c r="AV142" s="14" t="s">
        <v>82</v>
      </c>
      <c r="AW142" s="14" t="s">
        <v>33</v>
      </c>
      <c r="AX142" s="14" t="s">
        <v>72</v>
      </c>
      <c r="AY142" s="248" t="s">
        <v>114</v>
      </c>
    </row>
    <row r="143" spans="1:51" s="13" customFormat="1" ht="12">
      <c r="A143" s="13"/>
      <c r="B143" s="228"/>
      <c r="C143" s="229"/>
      <c r="D143" s="213" t="s">
        <v>192</v>
      </c>
      <c r="E143" s="230" t="s">
        <v>19</v>
      </c>
      <c r="F143" s="231" t="s">
        <v>212</v>
      </c>
      <c r="G143" s="229"/>
      <c r="H143" s="230" t="s">
        <v>19</v>
      </c>
      <c r="I143" s="232"/>
      <c r="J143" s="229"/>
      <c r="K143" s="229"/>
      <c r="L143" s="233"/>
      <c r="M143" s="234"/>
      <c r="N143" s="235"/>
      <c r="O143" s="235"/>
      <c r="P143" s="235"/>
      <c r="Q143" s="235"/>
      <c r="R143" s="235"/>
      <c r="S143" s="235"/>
      <c r="T143" s="236"/>
      <c r="U143" s="13"/>
      <c r="V143" s="13"/>
      <c r="W143" s="13"/>
      <c r="X143" s="13"/>
      <c r="Y143" s="13"/>
      <c r="Z143" s="13"/>
      <c r="AA143" s="13"/>
      <c r="AB143" s="13"/>
      <c r="AC143" s="13"/>
      <c r="AD143" s="13"/>
      <c r="AE143" s="13"/>
      <c r="AT143" s="237" t="s">
        <v>192</v>
      </c>
      <c r="AU143" s="237" t="s">
        <v>82</v>
      </c>
      <c r="AV143" s="13" t="s">
        <v>80</v>
      </c>
      <c r="AW143" s="13" t="s">
        <v>33</v>
      </c>
      <c r="AX143" s="13" t="s">
        <v>72</v>
      </c>
      <c r="AY143" s="237" t="s">
        <v>114</v>
      </c>
    </row>
    <row r="144" spans="1:51" s="14" customFormat="1" ht="12">
      <c r="A144" s="14"/>
      <c r="B144" s="238"/>
      <c r="C144" s="239"/>
      <c r="D144" s="213" t="s">
        <v>192</v>
      </c>
      <c r="E144" s="240" t="s">
        <v>19</v>
      </c>
      <c r="F144" s="241" t="s">
        <v>254</v>
      </c>
      <c r="G144" s="239"/>
      <c r="H144" s="242">
        <v>205.2</v>
      </c>
      <c r="I144" s="243"/>
      <c r="J144" s="239"/>
      <c r="K144" s="239"/>
      <c r="L144" s="244"/>
      <c r="M144" s="245"/>
      <c r="N144" s="246"/>
      <c r="O144" s="246"/>
      <c r="P144" s="246"/>
      <c r="Q144" s="246"/>
      <c r="R144" s="246"/>
      <c r="S144" s="246"/>
      <c r="T144" s="247"/>
      <c r="U144" s="14"/>
      <c r="V144" s="14"/>
      <c r="W144" s="14"/>
      <c r="X144" s="14"/>
      <c r="Y144" s="14"/>
      <c r="Z144" s="14"/>
      <c r="AA144" s="14"/>
      <c r="AB144" s="14"/>
      <c r="AC144" s="14"/>
      <c r="AD144" s="14"/>
      <c r="AE144" s="14"/>
      <c r="AT144" s="248" t="s">
        <v>192</v>
      </c>
      <c r="AU144" s="248" t="s">
        <v>82</v>
      </c>
      <c r="AV144" s="14" t="s">
        <v>82</v>
      </c>
      <c r="AW144" s="14" t="s">
        <v>33</v>
      </c>
      <c r="AX144" s="14" t="s">
        <v>72</v>
      </c>
      <c r="AY144" s="248" t="s">
        <v>114</v>
      </c>
    </row>
    <row r="145" spans="1:51" s="15" customFormat="1" ht="12">
      <c r="A145" s="15"/>
      <c r="B145" s="249"/>
      <c r="C145" s="250"/>
      <c r="D145" s="213" t="s">
        <v>192</v>
      </c>
      <c r="E145" s="251" t="s">
        <v>19</v>
      </c>
      <c r="F145" s="252" t="s">
        <v>195</v>
      </c>
      <c r="G145" s="250"/>
      <c r="H145" s="253">
        <v>1015.2</v>
      </c>
      <c r="I145" s="254"/>
      <c r="J145" s="250"/>
      <c r="K145" s="250"/>
      <c r="L145" s="255"/>
      <c r="M145" s="256"/>
      <c r="N145" s="257"/>
      <c r="O145" s="257"/>
      <c r="P145" s="257"/>
      <c r="Q145" s="257"/>
      <c r="R145" s="257"/>
      <c r="S145" s="257"/>
      <c r="T145" s="258"/>
      <c r="U145" s="15"/>
      <c r="V145" s="15"/>
      <c r="W145" s="15"/>
      <c r="X145" s="15"/>
      <c r="Y145" s="15"/>
      <c r="Z145" s="15"/>
      <c r="AA145" s="15"/>
      <c r="AB145" s="15"/>
      <c r="AC145" s="15"/>
      <c r="AD145" s="15"/>
      <c r="AE145" s="15"/>
      <c r="AT145" s="259" t="s">
        <v>192</v>
      </c>
      <c r="AU145" s="259" t="s">
        <v>82</v>
      </c>
      <c r="AV145" s="15" t="s">
        <v>139</v>
      </c>
      <c r="AW145" s="15" t="s">
        <v>4</v>
      </c>
      <c r="AX145" s="15" t="s">
        <v>80</v>
      </c>
      <c r="AY145" s="259" t="s">
        <v>114</v>
      </c>
    </row>
    <row r="146" spans="1:65" s="2" customFormat="1" ht="16.5" customHeight="1">
      <c r="A146" s="38"/>
      <c r="B146" s="39"/>
      <c r="C146" s="260" t="s">
        <v>255</v>
      </c>
      <c r="D146" s="260" t="s">
        <v>249</v>
      </c>
      <c r="E146" s="261" t="s">
        <v>256</v>
      </c>
      <c r="F146" s="262" t="s">
        <v>257</v>
      </c>
      <c r="G146" s="263" t="s">
        <v>238</v>
      </c>
      <c r="H146" s="264">
        <v>1015.2</v>
      </c>
      <c r="I146" s="265"/>
      <c r="J146" s="264">
        <f>ROUND(I146*H146,1)</f>
        <v>0</v>
      </c>
      <c r="K146" s="262" t="s">
        <v>119</v>
      </c>
      <c r="L146" s="266"/>
      <c r="M146" s="267" t="s">
        <v>19</v>
      </c>
      <c r="N146" s="268" t="s">
        <v>43</v>
      </c>
      <c r="O146" s="84"/>
      <c r="P146" s="204">
        <f>O146*H146</f>
        <v>0</v>
      </c>
      <c r="Q146" s="204">
        <v>1</v>
      </c>
      <c r="R146" s="204">
        <f>Q146*H146</f>
        <v>1015.2</v>
      </c>
      <c r="S146" s="204">
        <v>0</v>
      </c>
      <c r="T146" s="205">
        <f>S146*H146</f>
        <v>0</v>
      </c>
      <c r="U146" s="38"/>
      <c r="V146" s="38"/>
      <c r="W146" s="38"/>
      <c r="X146" s="38"/>
      <c r="Y146" s="38"/>
      <c r="Z146" s="38"/>
      <c r="AA146" s="38"/>
      <c r="AB146" s="38"/>
      <c r="AC146" s="38"/>
      <c r="AD146" s="38"/>
      <c r="AE146" s="38"/>
      <c r="AR146" s="206" t="s">
        <v>162</v>
      </c>
      <c r="AT146" s="206" t="s">
        <v>249</v>
      </c>
      <c r="AU146" s="206" t="s">
        <v>82</v>
      </c>
      <c r="AY146" s="17" t="s">
        <v>114</v>
      </c>
      <c r="BE146" s="207">
        <f>IF(N146="základní",J146,0)</f>
        <v>0</v>
      </c>
      <c r="BF146" s="207">
        <f>IF(N146="snížená",J146,0)</f>
        <v>0</v>
      </c>
      <c r="BG146" s="207">
        <f>IF(N146="zákl. přenesená",J146,0)</f>
        <v>0</v>
      </c>
      <c r="BH146" s="207">
        <f>IF(N146="sníž. přenesená",J146,0)</f>
        <v>0</v>
      </c>
      <c r="BI146" s="207">
        <f>IF(N146="nulová",J146,0)</f>
        <v>0</v>
      </c>
      <c r="BJ146" s="17" t="s">
        <v>80</v>
      </c>
      <c r="BK146" s="207">
        <f>ROUND(I146*H146,1)</f>
        <v>0</v>
      </c>
      <c r="BL146" s="17" t="s">
        <v>139</v>
      </c>
      <c r="BM146" s="206" t="s">
        <v>258</v>
      </c>
    </row>
    <row r="147" spans="1:51" s="13" customFormat="1" ht="12">
      <c r="A147" s="13"/>
      <c r="B147" s="228"/>
      <c r="C147" s="229"/>
      <c r="D147" s="213" t="s">
        <v>192</v>
      </c>
      <c r="E147" s="230" t="s">
        <v>19</v>
      </c>
      <c r="F147" s="231" t="s">
        <v>193</v>
      </c>
      <c r="G147" s="229"/>
      <c r="H147" s="230" t="s">
        <v>19</v>
      </c>
      <c r="I147" s="232"/>
      <c r="J147" s="229"/>
      <c r="K147" s="229"/>
      <c r="L147" s="233"/>
      <c r="M147" s="234"/>
      <c r="N147" s="235"/>
      <c r="O147" s="235"/>
      <c r="P147" s="235"/>
      <c r="Q147" s="235"/>
      <c r="R147" s="235"/>
      <c r="S147" s="235"/>
      <c r="T147" s="236"/>
      <c r="U147" s="13"/>
      <c r="V147" s="13"/>
      <c r="W147" s="13"/>
      <c r="X147" s="13"/>
      <c r="Y147" s="13"/>
      <c r="Z147" s="13"/>
      <c r="AA147" s="13"/>
      <c r="AB147" s="13"/>
      <c r="AC147" s="13"/>
      <c r="AD147" s="13"/>
      <c r="AE147" s="13"/>
      <c r="AT147" s="237" t="s">
        <v>192</v>
      </c>
      <c r="AU147" s="237" t="s">
        <v>82</v>
      </c>
      <c r="AV147" s="13" t="s">
        <v>80</v>
      </c>
      <c r="AW147" s="13" t="s">
        <v>33</v>
      </c>
      <c r="AX147" s="13" t="s">
        <v>72</v>
      </c>
      <c r="AY147" s="237" t="s">
        <v>114</v>
      </c>
    </row>
    <row r="148" spans="1:51" s="14" customFormat="1" ht="12">
      <c r="A148" s="14"/>
      <c r="B148" s="238"/>
      <c r="C148" s="239"/>
      <c r="D148" s="213" t="s">
        <v>192</v>
      </c>
      <c r="E148" s="240" t="s">
        <v>19</v>
      </c>
      <c r="F148" s="241" t="s">
        <v>253</v>
      </c>
      <c r="G148" s="239"/>
      <c r="H148" s="242">
        <v>810</v>
      </c>
      <c r="I148" s="243"/>
      <c r="J148" s="239"/>
      <c r="K148" s="239"/>
      <c r="L148" s="244"/>
      <c r="M148" s="245"/>
      <c r="N148" s="246"/>
      <c r="O148" s="246"/>
      <c r="P148" s="246"/>
      <c r="Q148" s="246"/>
      <c r="R148" s="246"/>
      <c r="S148" s="246"/>
      <c r="T148" s="247"/>
      <c r="U148" s="14"/>
      <c r="V148" s="14"/>
      <c r="W148" s="14"/>
      <c r="X148" s="14"/>
      <c r="Y148" s="14"/>
      <c r="Z148" s="14"/>
      <c r="AA148" s="14"/>
      <c r="AB148" s="14"/>
      <c r="AC148" s="14"/>
      <c r="AD148" s="14"/>
      <c r="AE148" s="14"/>
      <c r="AT148" s="248" t="s">
        <v>192</v>
      </c>
      <c r="AU148" s="248" t="s">
        <v>82</v>
      </c>
      <c r="AV148" s="14" t="s">
        <v>82</v>
      </c>
      <c r="AW148" s="14" t="s">
        <v>33</v>
      </c>
      <c r="AX148" s="14" t="s">
        <v>72</v>
      </c>
      <c r="AY148" s="248" t="s">
        <v>114</v>
      </c>
    </row>
    <row r="149" spans="1:51" s="13" customFormat="1" ht="12">
      <c r="A149" s="13"/>
      <c r="B149" s="228"/>
      <c r="C149" s="229"/>
      <c r="D149" s="213" t="s">
        <v>192</v>
      </c>
      <c r="E149" s="230" t="s">
        <v>19</v>
      </c>
      <c r="F149" s="231" t="s">
        <v>212</v>
      </c>
      <c r="G149" s="229"/>
      <c r="H149" s="230" t="s">
        <v>19</v>
      </c>
      <c r="I149" s="232"/>
      <c r="J149" s="229"/>
      <c r="K149" s="229"/>
      <c r="L149" s="233"/>
      <c r="M149" s="234"/>
      <c r="N149" s="235"/>
      <c r="O149" s="235"/>
      <c r="P149" s="235"/>
      <c r="Q149" s="235"/>
      <c r="R149" s="235"/>
      <c r="S149" s="235"/>
      <c r="T149" s="236"/>
      <c r="U149" s="13"/>
      <c r="V149" s="13"/>
      <c r="W149" s="13"/>
      <c r="X149" s="13"/>
      <c r="Y149" s="13"/>
      <c r="Z149" s="13"/>
      <c r="AA149" s="13"/>
      <c r="AB149" s="13"/>
      <c r="AC149" s="13"/>
      <c r="AD149" s="13"/>
      <c r="AE149" s="13"/>
      <c r="AT149" s="237" t="s">
        <v>192</v>
      </c>
      <c r="AU149" s="237" t="s">
        <v>82</v>
      </c>
      <c r="AV149" s="13" t="s">
        <v>80</v>
      </c>
      <c r="AW149" s="13" t="s">
        <v>33</v>
      </c>
      <c r="AX149" s="13" t="s">
        <v>72</v>
      </c>
      <c r="AY149" s="237" t="s">
        <v>114</v>
      </c>
    </row>
    <row r="150" spans="1:51" s="14" customFormat="1" ht="12">
      <c r="A150" s="14"/>
      <c r="B150" s="238"/>
      <c r="C150" s="239"/>
      <c r="D150" s="213" t="s">
        <v>192</v>
      </c>
      <c r="E150" s="240" t="s">
        <v>19</v>
      </c>
      <c r="F150" s="241" t="s">
        <v>254</v>
      </c>
      <c r="G150" s="239"/>
      <c r="H150" s="242">
        <v>205.2</v>
      </c>
      <c r="I150" s="243"/>
      <c r="J150" s="239"/>
      <c r="K150" s="239"/>
      <c r="L150" s="244"/>
      <c r="M150" s="245"/>
      <c r="N150" s="246"/>
      <c r="O150" s="246"/>
      <c r="P150" s="246"/>
      <c r="Q150" s="246"/>
      <c r="R150" s="246"/>
      <c r="S150" s="246"/>
      <c r="T150" s="247"/>
      <c r="U150" s="14"/>
      <c r="V150" s="14"/>
      <c r="W150" s="14"/>
      <c r="X150" s="14"/>
      <c r="Y150" s="14"/>
      <c r="Z150" s="14"/>
      <c r="AA150" s="14"/>
      <c r="AB150" s="14"/>
      <c r="AC150" s="14"/>
      <c r="AD150" s="14"/>
      <c r="AE150" s="14"/>
      <c r="AT150" s="248" t="s">
        <v>192</v>
      </c>
      <c r="AU150" s="248" t="s">
        <v>82</v>
      </c>
      <c r="AV150" s="14" t="s">
        <v>82</v>
      </c>
      <c r="AW150" s="14" t="s">
        <v>33</v>
      </c>
      <c r="AX150" s="14" t="s">
        <v>72</v>
      </c>
      <c r="AY150" s="248" t="s">
        <v>114</v>
      </c>
    </row>
    <row r="151" spans="1:51" s="15" customFormat="1" ht="12">
      <c r="A151" s="15"/>
      <c r="B151" s="249"/>
      <c r="C151" s="250"/>
      <c r="D151" s="213" t="s">
        <v>192</v>
      </c>
      <c r="E151" s="251" t="s">
        <v>19</v>
      </c>
      <c r="F151" s="252" t="s">
        <v>195</v>
      </c>
      <c r="G151" s="250"/>
      <c r="H151" s="253">
        <v>1015.2</v>
      </c>
      <c r="I151" s="254"/>
      <c r="J151" s="250"/>
      <c r="K151" s="250"/>
      <c r="L151" s="255"/>
      <c r="M151" s="256"/>
      <c r="N151" s="257"/>
      <c r="O151" s="257"/>
      <c r="P151" s="257"/>
      <c r="Q151" s="257"/>
      <c r="R151" s="257"/>
      <c r="S151" s="257"/>
      <c r="T151" s="258"/>
      <c r="U151" s="15"/>
      <c r="V151" s="15"/>
      <c r="W151" s="15"/>
      <c r="X151" s="15"/>
      <c r="Y151" s="15"/>
      <c r="Z151" s="15"/>
      <c r="AA151" s="15"/>
      <c r="AB151" s="15"/>
      <c r="AC151" s="15"/>
      <c r="AD151" s="15"/>
      <c r="AE151" s="15"/>
      <c r="AT151" s="259" t="s">
        <v>192</v>
      </c>
      <c r="AU151" s="259" t="s">
        <v>82</v>
      </c>
      <c r="AV151" s="15" t="s">
        <v>139</v>
      </c>
      <c r="AW151" s="15" t="s">
        <v>4</v>
      </c>
      <c r="AX151" s="15" t="s">
        <v>80</v>
      </c>
      <c r="AY151" s="259" t="s">
        <v>114</v>
      </c>
    </row>
    <row r="152" spans="1:65" s="2" customFormat="1" ht="33" customHeight="1">
      <c r="A152" s="38"/>
      <c r="B152" s="39"/>
      <c r="C152" s="196" t="s">
        <v>259</v>
      </c>
      <c r="D152" s="196" t="s">
        <v>115</v>
      </c>
      <c r="E152" s="197" t="s">
        <v>260</v>
      </c>
      <c r="F152" s="198" t="s">
        <v>261</v>
      </c>
      <c r="G152" s="199" t="s">
        <v>189</v>
      </c>
      <c r="H152" s="200">
        <v>2055</v>
      </c>
      <c r="I152" s="201"/>
      <c r="J152" s="200">
        <f>ROUND(I152*H152,1)</f>
        <v>0</v>
      </c>
      <c r="K152" s="198" t="s">
        <v>119</v>
      </c>
      <c r="L152" s="44"/>
      <c r="M152" s="202" t="s">
        <v>19</v>
      </c>
      <c r="N152" s="203" t="s">
        <v>43</v>
      </c>
      <c r="O152" s="84"/>
      <c r="P152" s="204">
        <f>O152*H152</f>
        <v>0</v>
      </c>
      <c r="Q152" s="204">
        <v>0</v>
      </c>
      <c r="R152" s="204">
        <f>Q152*H152</f>
        <v>0</v>
      </c>
      <c r="S152" s="204">
        <v>0</v>
      </c>
      <c r="T152" s="205">
        <f>S152*H152</f>
        <v>0</v>
      </c>
      <c r="U152" s="38"/>
      <c r="V152" s="38"/>
      <c r="W152" s="38"/>
      <c r="X152" s="38"/>
      <c r="Y152" s="38"/>
      <c r="Z152" s="38"/>
      <c r="AA152" s="38"/>
      <c r="AB152" s="38"/>
      <c r="AC152" s="38"/>
      <c r="AD152" s="38"/>
      <c r="AE152" s="38"/>
      <c r="AR152" s="206" t="s">
        <v>139</v>
      </c>
      <c r="AT152" s="206" t="s">
        <v>115</v>
      </c>
      <c r="AU152" s="206" t="s">
        <v>82</v>
      </c>
      <c r="AY152" s="17" t="s">
        <v>114</v>
      </c>
      <c r="BE152" s="207">
        <f>IF(N152="základní",J152,0)</f>
        <v>0</v>
      </c>
      <c r="BF152" s="207">
        <f>IF(N152="snížená",J152,0)</f>
        <v>0</v>
      </c>
      <c r="BG152" s="207">
        <f>IF(N152="zákl. přenesená",J152,0)</f>
        <v>0</v>
      </c>
      <c r="BH152" s="207">
        <f>IF(N152="sníž. přenesená",J152,0)</f>
        <v>0</v>
      </c>
      <c r="BI152" s="207">
        <f>IF(N152="nulová",J152,0)</f>
        <v>0</v>
      </c>
      <c r="BJ152" s="17" t="s">
        <v>80</v>
      </c>
      <c r="BK152" s="207">
        <f>ROUND(I152*H152,1)</f>
        <v>0</v>
      </c>
      <c r="BL152" s="17" t="s">
        <v>139</v>
      </c>
      <c r="BM152" s="206" t="s">
        <v>262</v>
      </c>
    </row>
    <row r="153" spans="1:47" s="2" customFormat="1" ht="12">
      <c r="A153" s="38"/>
      <c r="B153" s="39"/>
      <c r="C153" s="40"/>
      <c r="D153" s="208" t="s">
        <v>122</v>
      </c>
      <c r="E153" s="40"/>
      <c r="F153" s="209" t="s">
        <v>263</v>
      </c>
      <c r="G153" s="40"/>
      <c r="H153" s="40"/>
      <c r="I153" s="210"/>
      <c r="J153" s="40"/>
      <c r="K153" s="40"/>
      <c r="L153" s="44"/>
      <c r="M153" s="211"/>
      <c r="N153" s="212"/>
      <c r="O153" s="84"/>
      <c r="P153" s="84"/>
      <c r="Q153" s="84"/>
      <c r="R153" s="84"/>
      <c r="S153" s="84"/>
      <c r="T153" s="85"/>
      <c r="U153" s="38"/>
      <c r="V153" s="38"/>
      <c r="W153" s="38"/>
      <c r="X153" s="38"/>
      <c r="Y153" s="38"/>
      <c r="Z153" s="38"/>
      <c r="AA153" s="38"/>
      <c r="AB153" s="38"/>
      <c r="AC153" s="38"/>
      <c r="AD153" s="38"/>
      <c r="AE153" s="38"/>
      <c r="AT153" s="17" t="s">
        <v>122</v>
      </c>
      <c r="AU153" s="17" t="s">
        <v>82</v>
      </c>
    </row>
    <row r="154" spans="1:51" s="13" customFormat="1" ht="12">
      <c r="A154" s="13"/>
      <c r="B154" s="228"/>
      <c r="C154" s="229"/>
      <c r="D154" s="213" t="s">
        <v>192</v>
      </c>
      <c r="E154" s="230" t="s">
        <v>19</v>
      </c>
      <c r="F154" s="231" t="s">
        <v>218</v>
      </c>
      <c r="G154" s="229"/>
      <c r="H154" s="230" t="s">
        <v>19</v>
      </c>
      <c r="I154" s="232"/>
      <c r="J154" s="229"/>
      <c r="K154" s="229"/>
      <c r="L154" s="233"/>
      <c r="M154" s="234"/>
      <c r="N154" s="235"/>
      <c r="O154" s="235"/>
      <c r="P154" s="235"/>
      <c r="Q154" s="235"/>
      <c r="R154" s="235"/>
      <c r="S154" s="235"/>
      <c r="T154" s="236"/>
      <c r="U154" s="13"/>
      <c r="V154" s="13"/>
      <c r="W154" s="13"/>
      <c r="X154" s="13"/>
      <c r="Y154" s="13"/>
      <c r="Z154" s="13"/>
      <c r="AA154" s="13"/>
      <c r="AB154" s="13"/>
      <c r="AC154" s="13"/>
      <c r="AD154" s="13"/>
      <c r="AE154" s="13"/>
      <c r="AT154" s="237" t="s">
        <v>192</v>
      </c>
      <c r="AU154" s="237" t="s">
        <v>82</v>
      </c>
      <c r="AV154" s="13" t="s">
        <v>80</v>
      </c>
      <c r="AW154" s="13" t="s">
        <v>33</v>
      </c>
      <c r="AX154" s="13" t="s">
        <v>72</v>
      </c>
      <c r="AY154" s="237" t="s">
        <v>114</v>
      </c>
    </row>
    <row r="155" spans="1:51" s="14" customFormat="1" ht="12">
      <c r="A155" s="14"/>
      <c r="B155" s="238"/>
      <c r="C155" s="239"/>
      <c r="D155" s="213" t="s">
        <v>192</v>
      </c>
      <c r="E155" s="240" t="s">
        <v>19</v>
      </c>
      <c r="F155" s="241" t="s">
        <v>264</v>
      </c>
      <c r="G155" s="239"/>
      <c r="H155" s="242">
        <v>175</v>
      </c>
      <c r="I155" s="243"/>
      <c r="J155" s="239"/>
      <c r="K155" s="239"/>
      <c r="L155" s="244"/>
      <c r="M155" s="245"/>
      <c r="N155" s="246"/>
      <c r="O155" s="246"/>
      <c r="P155" s="246"/>
      <c r="Q155" s="246"/>
      <c r="R155" s="246"/>
      <c r="S155" s="246"/>
      <c r="T155" s="247"/>
      <c r="U155" s="14"/>
      <c r="V155" s="14"/>
      <c r="W155" s="14"/>
      <c r="X155" s="14"/>
      <c r="Y155" s="14"/>
      <c r="Z155" s="14"/>
      <c r="AA155" s="14"/>
      <c r="AB155" s="14"/>
      <c r="AC155" s="14"/>
      <c r="AD155" s="14"/>
      <c r="AE155" s="14"/>
      <c r="AT155" s="248" t="s">
        <v>192</v>
      </c>
      <c r="AU155" s="248" t="s">
        <v>82</v>
      </c>
      <c r="AV155" s="14" t="s">
        <v>82</v>
      </c>
      <c r="AW155" s="14" t="s">
        <v>33</v>
      </c>
      <c r="AX155" s="14" t="s">
        <v>72</v>
      </c>
      <c r="AY155" s="248" t="s">
        <v>114</v>
      </c>
    </row>
    <row r="156" spans="1:51" s="13" customFormat="1" ht="12">
      <c r="A156" s="13"/>
      <c r="B156" s="228"/>
      <c r="C156" s="229"/>
      <c r="D156" s="213" t="s">
        <v>192</v>
      </c>
      <c r="E156" s="230" t="s">
        <v>19</v>
      </c>
      <c r="F156" s="231" t="s">
        <v>193</v>
      </c>
      <c r="G156" s="229"/>
      <c r="H156" s="230" t="s">
        <v>19</v>
      </c>
      <c r="I156" s="232"/>
      <c r="J156" s="229"/>
      <c r="K156" s="229"/>
      <c r="L156" s="233"/>
      <c r="M156" s="234"/>
      <c r="N156" s="235"/>
      <c r="O156" s="235"/>
      <c r="P156" s="235"/>
      <c r="Q156" s="235"/>
      <c r="R156" s="235"/>
      <c r="S156" s="235"/>
      <c r="T156" s="236"/>
      <c r="U156" s="13"/>
      <c r="V156" s="13"/>
      <c r="W156" s="13"/>
      <c r="X156" s="13"/>
      <c r="Y156" s="13"/>
      <c r="Z156" s="13"/>
      <c r="AA156" s="13"/>
      <c r="AB156" s="13"/>
      <c r="AC156" s="13"/>
      <c r="AD156" s="13"/>
      <c r="AE156" s="13"/>
      <c r="AT156" s="237" t="s">
        <v>192</v>
      </c>
      <c r="AU156" s="237" t="s">
        <v>82</v>
      </c>
      <c r="AV156" s="13" t="s">
        <v>80</v>
      </c>
      <c r="AW156" s="13" t="s">
        <v>33</v>
      </c>
      <c r="AX156" s="13" t="s">
        <v>72</v>
      </c>
      <c r="AY156" s="237" t="s">
        <v>114</v>
      </c>
    </row>
    <row r="157" spans="1:51" s="14" customFormat="1" ht="12">
      <c r="A157" s="14"/>
      <c r="B157" s="238"/>
      <c r="C157" s="239"/>
      <c r="D157" s="213" t="s">
        <v>192</v>
      </c>
      <c r="E157" s="240" t="s">
        <v>19</v>
      </c>
      <c r="F157" s="241" t="s">
        <v>194</v>
      </c>
      <c r="G157" s="239"/>
      <c r="H157" s="242">
        <v>1500</v>
      </c>
      <c r="I157" s="243"/>
      <c r="J157" s="239"/>
      <c r="K157" s="239"/>
      <c r="L157" s="244"/>
      <c r="M157" s="245"/>
      <c r="N157" s="246"/>
      <c r="O157" s="246"/>
      <c r="P157" s="246"/>
      <c r="Q157" s="246"/>
      <c r="R157" s="246"/>
      <c r="S157" s="246"/>
      <c r="T157" s="247"/>
      <c r="U157" s="14"/>
      <c r="V157" s="14"/>
      <c r="W157" s="14"/>
      <c r="X157" s="14"/>
      <c r="Y157" s="14"/>
      <c r="Z157" s="14"/>
      <c r="AA157" s="14"/>
      <c r="AB157" s="14"/>
      <c r="AC157" s="14"/>
      <c r="AD157" s="14"/>
      <c r="AE157" s="14"/>
      <c r="AT157" s="248" t="s">
        <v>192</v>
      </c>
      <c r="AU157" s="248" t="s">
        <v>82</v>
      </c>
      <c r="AV157" s="14" t="s">
        <v>82</v>
      </c>
      <c r="AW157" s="14" t="s">
        <v>33</v>
      </c>
      <c r="AX157" s="14" t="s">
        <v>72</v>
      </c>
      <c r="AY157" s="248" t="s">
        <v>114</v>
      </c>
    </row>
    <row r="158" spans="1:51" s="13" customFormat="1" ht="12">
      <c r="A158" s="13"/>
      <c r="B158" s="228"/>
      <c r="C158" s="229"/>
      <c r="D158" s="213" t="s">
        <v>192</v>
      </c>
      <c r="E158" s="230" t="s">
        <v>19</v>
      </c>
      <c r="F158" s="231" t="s">
        <v>212</v>
      </c>
      <c r="G158" s="229"/>
      <c r="H158" s="230" t="s">
        <v>19</v>
      </c>
      <c r="I158" s="232"/>
      <c r="J158" s="229"/>
      <c r="K158" s="229"/>
      <c r="L158" s="233"/>
      <c r="M158" s="234"/>
      <c r="N158" s="235"/>
      <c r="O158" s="235"/>
      <c r="P158" s="235"/>
      <c r="Q158" s="235"/>
      <c r="R158" s="235"/>
      <c r="S158" s="235"/>
      <c r="T158" s="236"/>
      <c r="U158" s="13"/>
      <c r="V158" s="13"/>
      <c r="W158" s="13"/>
      <c r="X158" s="13"/>
      <c r="Y158" s="13"/>
      <c r="Z158" s="13"/>
      <c r="AA158" s="13"/>
      <c r="AB158" s="13"/>
      <c r="AC158" s="13"/>
      <c r="AD158" s="13"/>
      <c r="AE158" s="13"/>
      <c r="AT158" s="237" t="s">
        <v>192</v>
      </c>
      <c r="AU158" s="237" t="s">
        <v>82</v>
      </c>
      <c r="AV158" s="13" t="s">
        <v>80</v>
      </c>
      <c r="AW158" s="13" t="s">
        <v>33</v>
      </c>
      <c r="AX158" s="13" t="s">
        <v>72</v>
      </c>
      <c r="AY158" s="237" t="s">
        <v>114</v>
      </c>
    </row>
    <row r="159" spans="1:51" s="14" customFormat="1" ht="12">
      <c r="A159" s="14"/>
      <c r="B159" s="238"/>
      <c r="C159" s="239"/>
      <c r="D159" s="213" t="s">
        <v>192</v>
      </c>
      <c r="E159" s="240" t="s">
        <v>19</v>
      </c>
      <c r="F159" s="241" t="s">
        <v>213</v>
      </c>
      <c r="G159" s="239"/>
      <c r="H159" s="242">
        <v>380</v>
      </c>
      <c r="I159" s="243"/>
      <c r="J159" s="239"/>
      <c r="K159" s="239"/>
      <c r="L159" s="244"/>
      <c r="M159" s="245"/>
      <c r="N159" s="246"/>
      <c r="O159" s="246"/>
      <c r="P159" s="246"/>
      <c r="Q159" s="246"/>
      <c r="R159" s="246"/>
      <c r="S159" s="246"/>
      <c r="T159" s="247"/>
      <c r="U159" s="14"/>
      <c r="V159" s="14"/>
      <c r="W159" s="14"/>
      <c r="X159" s="14"/>
      <c r="Y159" s="14"/>
      <c r="Z159" s="14"/>
      <c r="AA159" s="14"/>
      <c r="AB159" s="14"/>
      <c r="AC159" s="14"/>
      <c r="AD159" s="14"/>
      <c r="AE159" s="14"/>
      <c r="AT159" s="248" t="s">
        <v>192</v>
      </c>
      <c r="AU159" s="248" t="s">
        <v>82</v>
      </c>
      <c r="AV159" s="14" t="s">
        <v>82</v>
      </c>
      <c r="AW159" s="14" t="s">
        <v>33</v>
      </c>
      <c r="AX159" s="14" t="s">
        <v>72</v>
      </c>
      <c r="AY159" s="248" t="s">
        <v>114</v>
      </c>
    </row>
    <row r="160" spans="1:51" s="15" customFormat="1" ht="12">
      <c r="A160" s="15"/>
      <c r="B160" s="249"/>
      <c r="C160" s="250"/>
      <c r="D160" s="213" t="s">
        <v>192</v>
      </c>
      <c r="E160" s="251" t="s">
        <v>19</v>
      </c>
      <c r="F160" s="252" t="s">
        <v>195</v>
      </c>
      <c r="G160" s="250"/>
      <c r="H160" s="253">
        <v>2055</v>
      </c>
      <c r="I160" s="254"/>
      <c r="J160" s="250"/>
      <c r="K160" s="250"/>
      <c r="L160" s="255"/>
      <c r="M160" s="256"/>
      <c r="N160" s="257"/>
      <c r="O160" s="257"/>
      <c r="P160" s="257"/>
      <c r="Q160" s="257"/>
      <c r="R160" s="257"/>
      <c r="S160" s="257"/>
      <c r="T160" s="258"/>
      <c r="U160" s="15"/>
      <c r="V160" s="15"/>
      <c r="W160" s="15"/>
      <c r="X160" s="15"/>
      <c r="Y160" s="15"/>
      <c r="Z160" s="15"/>
      <c r="AA160" s="15"/>
      <c r="AB160" s="15"/>
      <c r="AC160" s="15"/>
      <c r="AD160" s="15"/>
      <c r="AE160" s="15"/>
      <c r="AT160" s="259" t="s">
        <v>192</v>
      </c>
      <c r="AU160" s="259" t="s">
        <v>82</v>
      </c>
      <c r="AV160" s="15" t="s">
        <v>139</v>
      </c>
      <c r="AW160" s="15" t="s">
        <v>4</v>
      </c>
      <c r="AX160" s="15" t="s">
        <v>80</v>
      </c>
      <c r="AY160" s="259" t="s">
        <v>114</v>
      </c>
    </row>
    <row r="161" spans="1:63" s="11" customFormat="1" ht="22.8" customHeight="1">
      <c r="A161" s="11"/>
      <c r="B161" s="182"/>
      <c r="C161" s="183"/>
      <c r="D161" s="184" t="s">
        <v>71</v>
      </c>
      <c r="E161" s="226" t="s">
        <v>144</v>
      </c>
      <c r="F161" s="226" t="s">
        <v>265</v>
      </c>
      <c r="G161" s="183"/>
      <c r="H161" s="183"/>
      <c r="I161" s="186"/>
      <c r="J161" s="227">
        <f>BK161</f>
        <v>0</v>
      </c>
      <c r="K161" s="183"/>
      <c r="L161" s="188"/>
      <c r="M161" s="189"/>
      <c r="N161" s="190"/>
      <c r="O161" s="190"/>
      <c r="P161" s="191">
        <f>SUM(P162:P227)</f>
        <v>0</v>
      </c>
      <c r="Q161" s="190"/>
      <c r="R161" s="191">
        <f>SUM(R162:R227)</f>
        <v>2928.6</v>
      </c>
      <c r="S161" s="190"/>
      <c r="T161" s="192">
        <f>SUM(T162:T227)</f>
        <v>0</v>
      </c>
      <c r="U161" s="11"/>
      <c r="V161" s="11"/>
      <c r="W161" s="11"/>
      <c r="X161" s="11"/>
      <c r="Y161" s="11"/>
      <c r="Z161" s="11"/>
      <c r="AA161" s="11"/>
      <c r="AB161" s="11"/>
      <c r="AC161" s="11"/>
      <c r="AD161" s="11"/>
      <c r="AE161" s="11"/>
      <c r="AR161" s="193" t="s">
        <v>80</v>
      </c>
      <c r="AT161" s="194" t="s">
        <v>71</v>
      </c>
      <c r="AU161" s="194" t="s">
        <v>80</v>
      </c>
      <c r="AY161" s="193" t="s">
        <v>114</v>
      </c>
      <c r="BK161" s="195">
        <f>SUM(BK162:BK227)</f>
        <v>0</v>
      </c>
    </row>
    <row r="162" spans="1:65" s="2" customFormat="1" ht="44.25" customHeight="1">
      <c r="A162" s="38"/>
      <c r="B162" s="39"/>
      <c r="C162" s="196" t="s">
        <v>266</v>
      </c>
      <c r="D162" s="196" t="s">
        <v>115</v>
      </c>
      <c r="E162" s="197" t="s">
        <v>267</v>
      </c>
      <c r="F162" s="198" t="s">
        <v>268</v>
      </c>
      <c r="G162" s="199" t="s">
        <v>189</v>
      </c>
      <c r="H162" s="200">
        <v>17945</v>
      </c>
      <c r="I162" s="201"/>
      <c r="J162" s="200">
        <f>ROUND(I162*H162,1)</f>
        <v>0</v>
      </c>
      <c r="K162" s="198" t="s">
        <v>119</v>
      </c>
      <c r="L162" s="44"/>
      <c r="M162" s="202" t="s">
        <v>19</v>
      </c>
      <c r="N162" s="203" t="s">
        <v>43</v>
      </c>
      <c r="O162" s="84"/>
      <c r="P162" s="204">
        <f>O162*H162</f>
        <v>0</v>
      </c>
      <c r="Q162" s="204">
        <v>0</v>
      </c>
      <c r="R162" s="204">
        <f>Q162*H162</f>
        <v>0</v>
      </c>
      <c r="S162" s="204">
        <v>0</v>
      </c>
      <c r="T162" s="205">
        <f>S162*H162</f>
        <v>0</v>
      </c>
      <c r="U162" s="38"/>
      <c r="V162" s="38"/>
      <c r="W162" s="38"/>
      <c r="X162" s="38"/>
      <c r="Y162" s="38"/>
      <c r="Z162" s="38"/>
      <c r="AA162" s="38"/>
      <c r="AB162" s="38"/>
      <c r="AC162" s="38"/>
      <c r="AD162" s="38"/>
      <c r="AE162" s="38"/>
      <c r="AR162" s="206" t="s">
        <v>139</v>
      </c>
      <c r="AT162" s="206" t="s">
        <v>115</v>
      </c>
      <c r="AU162" s="206" t="s">
        <v>82</v>
      </c>
      <c r="AY162" s="17" t="s">
        <v>114</v>
      </c>
      <c r="BE162" s="207">
        <f>IF(N162="základní",J162,0)</f>
        <v>0</v>
      </c>
      <c r="BF162" s="207">
        <f>IF(N162="snížená",J162,0)</f>
        <v>0</v>
      </c>
      <c r="BG162" s="207">
        <f>IF(N162="zákl. přenesená",J162,0)</f>
        <v>0</v>
      </c>
      <c r="BH162" s="207">
        <f>IF(N162="sníž. přenesená",J162,0)</f>
        <v>0</v>
      </c>
      <c r="BI162" s="207">
        <f>IF(N162="nulová",J162,0)</f>
        <v>0</v>
      </c>
      <c r="BJ162" s="17" t="s">
        <v>80</v>
      </c>
      <c r="BK162" s="207">
        <f>ROUND(I162*H162,1)</f>
        <v>0</v>
      </c>
      <c r="BL162" s="17" t="s">
        <v>139</v>
      </c>
      <c r="BM162" s="206" t="s">
        <v>269</v>
      </c>
    </row>
    <row r="163" spans="1:47" s="2" customFormat="1" ht="12">
      <c r="A163" s="38"/>
      <c r="B163" s="39"/>
      <c r="C163" s="40"/>
      <c r="D163" s="208" t="s">
        <v>122</v>
      </c>
      <c r="E163" s="40"/>
      <c r="F163" s="209" t="s">
        <v>270</v>
      </c>
      <c r="G163" s="40"/>
      <c r="H163" s="40"/>
      <c r="I163" s="210"/>
      <c r="J163" s="40"/>
      <c r="K163" s="40"/>
      <c r="L163" s="44"/>
      <c r="M163" s="211"/>
      <c r="N163" s="212"/>
      <c r="O163" s="84"/>
      <c r="P163" s="84"/>
      <c r="Q163" s="84"/>
      <c r="R163" s="84"/>
      <c r="S163" s="84"/>
      <c r="T163" s="85"/>
      <c r="U163" s="38"/>
      <c r="V163" s="38"/>
      <c r="W163" s="38"/>
      <c r="X163" s="38"/>
      <c r="Y163" s="38"/>
      <c r="Z163" s="38"/>
      <c r="AA163" s="38"/>
      <c r="AB163" s="38"/>
      <c r="AC163" s="38"/>
      <c r="AD163" s="38"/>
      <c r="AE163" s="38"/>
      <c r="AT163" s="17" t="s">
        <v>122</v>
      </c>
      <c r="AU163" s="17" t="s">
        <v>82</v>
      </c>
    </row>
    <row r="164" spans="1:65" s="2" customFormat="1" ht="62.7" customHeight="1">
      <c r="A164" s="38"/>
      <c r="B164" s="39"/>
      <c r="C164" s="196" t="s">
        <v>8</v>
      </c>
      <c r="D164" s="196" t="s">
        <v>115</v>
      </c>
      <c r="E164" s="197" t="s">
        <v>271</v>
      </c>
      <c r="F164" s="198" t="s">
        <v>272</v>
      </c>
      <c r="G164" s="199" t="s">
        <v>189</v>
      </c>
      <c r="H164" s="200">
        <v>17945</v>
      </c>
      <c r="I164" s="201"/>
      <c r="J164" s="200">
        <f>ROUND(I164*H164,1)</f>
        <v>0</v>
      </c>
      <c r="K164" s="198" t="s">
        <v>119</v>
      </c>
      <c r="L164" s="44"/>
      <c r="M164" s="202" t="s">
        <v>19</v>
      </c>
      <c r="N164" s="203" t="s">
        <v>43</v>
      </c>
      <c r="O164" s="84"/>
      <c r="P164" s="204">
        <f>O164*H164</f>
        <v>0</v>
      </c>
      <c r="Q164" s="204">
        <v>0</v>
      </c>
      <c r="R164" s="204">
        <f>Q164*H164</f>
        <v>0</v>
      </c>
      <c r="S164" s="204">
        <v>0</v>
      </c>
      <c r="T164" s="205">
        <f>S164*H164</f>
        <v>0</v>
      </c>
      <c r="U164" s="38"/>
      <c r="V164" s="38"/>
      <c r="W164" s="38"/>
      <c r="X164" s="38"/>
      <c r="Y164" s="38"/>
      <c r="Z164" s="38"/>
      <c r="AA164" s="38"/>
      <c r="AB164" s="38"/>
      <c r="AC164" s="38"/>
      <c r="AD164" s="38"/>
      <c r="AE164" s="38"/>
      <c r="AR164" s="206" t="s">
        <v>139</v>
      </c>
      <c r="AT164" s="206" t="s">
        <v>115</v>
      </c>
      <c r="AU164" s="206" t="s">
        <v>82</v>
      </c>
      <c r="AY164" s="17" t="s">
        <v>114</v>
      </c>
      <c r="BE164" s="207">
        <f>IF(N164="základní",J164,0)</f>
        <v>0</v>
      </c>
      <c r="BF164" s="207">
        <f>IF(N164="snížená",J164,0)</f>
        <v>0</v>
      </c>
      <c r="BG164" s="207">
        <f>IF(N164="zákl. přenesená",J164,0)</f>
        <v>0</v>
      </c>
      <c r="BH164" s="207">
        <f>IF(N164="sníž. přenesená",J164,0)</f>
        <v>0</v>
      </c>
      <c r="BI164" s="207">
        <f>IF(N164="nulová",J164,0)</f>
        <v>0</v>
      </c>
      <c r="BJ164" s="17" t="s">
        <v>80</v>
      </c>
      <c r="BK164" s="207">
        <f>ROUND(I164*H164,1)</f>
        <v>0</v>
      </c>
      <c r="BL164" s="17" t="s">
        <v>139</v>
      </c>
      <c r="BM164" s="206" t="s">
        <v>273</v>
      </c>
    </row>
    <row r="165" spans="1:47" s="2" customFormat="1" ht="12">
      <c r="A165" s="38"/>
      <c r="B165" s="39"/>
      <c r="C165" s="40"/>
      <c r="D165" s="208" t="s">
        <v>122</v>
      </c>
      <c r="E165" s="40"/>
      <c r="F165" s="209" t="s">
        <v>274</v>
      </c>
      <c r="G165" s="40"/>
      <c r="H165" s="40"/>
      <c r="I165" s="210"/>
      <c r="J165" s="40"/>
      <c r="K165" s="40"/>
      <c r="L165" s="44"/>
      <c r="M165" s="211"/>
      <c r="N165" s="212"/>
      <c r="O165" s="84"/>
      <c r="P165" s="84"/>
      <c r="Q165" s="84"/>
      <c r="R165" s="84"/>
      <c r="S165" s="84"/>
      <c r="T165" s="85"/>
      <c r="U165" s="38"/>
      <c r="V165" s="38"/>
      <c r="W165" s="38"/>
      <c r="X165" s="38"/>
      <c r="Y165" s="38"/>
      <c r="Z165" s="38"/>
      <c r="AA165" s="38"/>
      <c r="AB165" s="38"/>
      <c r="AC165" s="38"/>
      <c r="AD165" s="38"/>
      <c r="AE165" s="38"/>
      <c r="AT165" s="17" t="s">
        <v>122</v>
      </c>
      <c r="AU165" s="17" t="s">
        <v>82</v>
      </c>
    </row>
    <row r="166" spans="1:65" s="2" customFormat="1" ht="16.5" customHeight="1">
      <c r="A166" s="38"/>
      <c r="B166" s="39"/>
      <c r="C166" s="260" t="s">
        <v>275</v>
      </c>
      <c r="D166" s="260" t="s">
        <v>249</v>
      </c>
      <c r="E166" s="261" t="s">
        <v>276</v>
      </c>
      <c r="F166" s="262" t="s">
        <v>277</v>
      </c>
      <c r="G166" s="263" t="s">
        <v>238</v>
      </c>
      <c r="H166" s="264">
        <v>1824.6</v>
      </c>
      <c r="I166" s="265"/>
      <c r="J166" s="264">
        <f>ROUND(I166*H166,1)</f>
        <v>0</v>
      </c>
      <c r="K166" s="262" t="s">
        <v>119</v>
      </c>
      <c r="L166" s="266"/>
      <c r="M166" s="267" t="s">
        <v>19</v>
      </c>
      <c r="N166" s="268" t="s">
        <v>43</v>
      </c>
      <c r="O166" s="84"/>
      <c r="P166" s="204">
        <f>O166*H166</f>
        <v>0</v>
      </c>
      <c r="Q166" s="204">
        <v>1</v>
      </c>
      <c r="R166" s="204">
        <f>Q166*H166</f>
        <v>1824.6</v>
      </c>
      <c r="S166" s="204">
        <v>0</v>
      </c>
      <c r="T166" s="205">
        <f>S166*H166</f>
        <v>0</v>
      </c>
      <c r="U166" s="38"/>
      <c r="V166" s="38"/>
      <c r="W166" s="38"/>
      <c r="X166" s="38"/>
      <c r="Y166" s="38"/>
      <c r="Z166" s="38"/>
      <c r="AA166" s="38"/>
      <c r="AB166" s="38"/>
      <c r="AC166" s="38"/>
      <c r="AD166" s="38"/>
      <c r="AE166" s="38"/>
      <c r="AR166" s="206" t="s">
        <v>278</v>
      </c>
      <c r="AT166" s="206" t="s">
        <v>249</v>
      </c>
      <c r="AU166" s="206" t="s">
        <v>82</v>
      </c>
      <c r="AY166" s="17" t="s">
        <v>114</v>
      </c>
      <c r="BE166" s="207">
        <f>IF(N166="základní",J166,0)</f>
        <v>0</v>
      </c>
      <c r="BF166" s="207">
        <f>IF(N166="snížená",J166,0)</f>
        <v>0</v>
      </c>
      <c r="BG166" s="207">
        <f>IF(N166="zákl. přenesená",J166,0)</f>
        <v>0</v>
      </c>
      <c r="BH166" s="207">
        <f>IF(N166="sníž. přenesená",J166,0)</f>
        <v>0</v>
      </c>
      <c r="BI166" s="207">
        <f>IF(N166="nulová",J166,0)</f>
        <v>0</v>
      </c>
      <c r="BJ166" s="17" t="s">
        <v>80</v>
      </c>
      <c r="BK166" s="207">
        <f>ROUND(I166*H166,1)</f>
        <v>0</v>
      </c>
      <c r="BL166" s="17" t="s">
        <v>278</v>
      </c>
      <c r="BM166" s="206" t="s">
        <v>279</v>
      </c>
    </row>
    <row r="167" spans="1:47" s="2" customFormat="1" ht="12">
      <c r="A167" s="38"/>
      <c r="B167" s="39"/>
      <c r="C167" s="40"/>
      <c r="D167" s="213" t="s">
        <v>124</v>
      </c>
      <c r="E167" s="40"/>
      <c r="F167" s="214" t="s">
        <v>280</v>
      </c>
      <c r="G167" s="40"/>
      <c r="H167" s="40"/>
      <c r="I167" s="210"/>
      <c r="J167" s="40"/>
      <c r="K167" s="40"/>
      <c r="L167" s="44"/>
      <c r="M167" s="211"/>
      <c r="N167" s="212"/>
      <c r="O167" s="84"/>
      <c r="P167" s="84"/>
      <c r="Q167" s="84"/>
      <c r="R167" s="84"/>
      <c r="S167" s="84"/>
      <c r="T167" s="85"/>
      <c r="U167" s="38"/>
      <c r="V167" s="38"/>
      <c r="W167" s="38"/>
      <c r="X167" s="38"/>
      <c r="Y167" s="38"/>
      <c r="Z167" s="38"/>
      <c r="AA167" s="38"/>
      <c r="AB167" s="38"/>
      <c r="AC167" s="38"/>
      <c r="AD167" s="38"/>
      <c r="AE167" s="38"/>
      <c r="AT167" s="17" t="s">
        <v>124</v>
      </c>
      <c r="AU167" s="17" t="s">
        <v>82</v>
      </c>
    </row>
    <row r="168" spans="1:51" s="13" customFormat="1" ht="12">
      <c r="A168" s="13"/>
      <c r="B168" s="228"/>
      <c r="C168" s="229"/>
      <c r="D168" s="213" t="s">
        <v>192</v>
      </c>
      <c r="E168" s="230" t="s">
        <v>19</v>
      </c>
      <c r="F168" s="231" t="s">
        <v>281</v>
      </c>
      <c r="G168" s="229"/>
      <c r="H168" s="230" t="s">
        <v>19</v>
      </c>
      <c r="I168" s="232"/>
      <c r="J168" s="229"/>
      <c r="K168" s="229"/>
      <c r="L168" s="233"/>
      <c r="M168" s="234"/>
      <c r="N168" s="235"/>
      <c r="O168" s="235"/>
      <c r="P168" s="235"/>
      <c r="Q168" s="235"/>
      <c r="R168" s="235"/>
      <c r="S168" s="235"/>
      <c r="T168" s="236"/>
      <c r="U168" s="13"/>
      <c r="V168" s="13"/>
      <c r="W168" s="13"/>
      <c r="X168" s="13"/>
      <c r="Y168" s="13"/>
      <c r="Z168" s="13"/>
      <c r="AA168" s="13"/>
      <c r="AB168" s="13"/>
      <c r="AC168" s="13"/>
      <c r="AD168" s="13"/>
      <c r="AE168" s="13"/>
      <c r="AT168" s="237" t="s">
        <v>192</v>
      </c>
      <c r="AU168" s="237" t="s">
        <v>82</v>
      </c>
      <c r="AV168" s="13" t="s">
        <v>80</v>
      </c>
      <c r="AW168" s="13" t="s">
        <v>33</v>
      </c>
      <c r="AX168" s="13" t="s">
        <v>72</v>
      </c>
      <c r="AY168" s="237" t="s">
        <v>114</v>
      </c>
    </row>
    <row r="169" spans="1:51" s="14" customFormat="1" ht="12">
      <c r="A169" s="14"/>
      <c r="B169" s="238"/>
      <c r="C169" s="239"/>
      <c r="D169" s="213" t="s">
        <v>192</v>
      </c>
      <c r="E169" s="240" t="s">
        <v>19</v>
      </c>
      <c r="F169" s="241" t="s">
        <v>282</v>
      </c>
      <c r="G169" s="239"/>
      <c r="H169" s="242">
        <v>1824.6</v>
      </c>
      <c r="I169" s="243"/>
      <c r="J169" s="239"/>
      <c r="K169" s="239"/>
      <c r="L169" s="244"/>
      <c r="M169" s="245"/>
      <c r="N169" s="246"/>
      <c r="O169" s="246"/>
      <c r="P169" s="246"/>
      <c r="Q169" s="246"/>
      <c r="R169" s="246"/>
      <c r="S169" s="246"/>
      <c r="T169" s="247"/>
      <c r="U169" s="14"/>
      <c r="V169" s="14"/>
      <c r="W169" s="14"/>
      <c r="X169" s="14"/>
      <c r="Y169" s="14"/>
      <c r="Z169" s="14"/>
      <c r="AA169" s="14"/>
      <c r="AB169" s="14"/>
      <c r="AC169" s="14"/>
      <c r="AD169" s="14"/>
      <c r="AE169" s="14"/>
      <c r="AT169" s="248" t="s">
        <v>192</v>
      </c>
      <c r="AU169" s="248" t="s">
        <v>82</v>
      </c>
      <c r="AV169" s="14" t="s">
        <v>82</v>
      </c>
      <c r="AW169" s="14" t="s">
        <v>33</v>
      </c>
      <c r="AX169" s="14" t="s">
        <v>72</v>
      </c>
      <c r="AY169" s="248" t="s">
        <v>114</v>
      </c>
    </row>
    <row r="170" spans="1:51" s="15" customFormat="1" ht="12">
      <c r="A170" s="15"/>
      <c r="B170" s="249"/>
      <c r="C170" s="250"/>
      <c r="D170" s="213" t="s">
        <v>192</v>
      </c>
      <c r="E170" s="251" t="s">
        <v>19</v>
      </c>
      <c r="F170" s="252" t="s">
        <v>195</v>
      </c>
      <c r="G170" s="250"/>
      <c r="H170" s="253">
        <v>1824.6</v>
      </c>
      <c r="I170" s="254"/>
      <c r="J170" s="250"/>
      <c r="K170" s="250"/>
      <c r="L170" s="255"/>
      <c r="M170" s="256"/>
      <c r="N170" s="257"/>
      <c r="O170" s="257"/>
      <c r="P170" s="257"/>
      <c r="Q170" s="257"/>
      <c r="R170" s="257"/>
      <c r="S170" s="257"/>
      <c r="T170" s="258"/>
      <c r="U170" s="15"/>
      <c r="V170" s="15"/>
      <c r="W170" s="15"/>
      <c r="X170" s="15"/>
      <c r="Y170" s="15"/>
      <c r="Z170" s="15"/>
      <c r="AA170" s="15"/>
      <c r="AB170" s="15"/>
      <c r="AC170" s="15"/>
      <c r="AD170" s="15"/>
      <c r="AE170" s="15"/>
      <c r="AT170" s="259" t="s">
        <v>192</v>
      </c>
      <c r="AU170" s="259" t="s">
        <v>82</v>
      </c>
      <c r="AV170" s="15" t="s">
        <v>139</v>
      </c>
      <c r="AW170" s="15" t="s">
        <v>4</v>
      </c>
      <c r="AX170" s="15" t="s">
        <v>80</v>
      </c>
      <c r="AY170" s="259" t="s">
        <v>114</v>
      </c>
    </row>
    <row r="171" spans="1:65" s="2" customFormat="1" ht="16.5" customHeight="1">
      <c r="A171" s="38"/>
      <c r="B171" s="39"/>
      <c r="C171" s="260" t="s">
        <v>283</v>
      </c>
      <c r="D171" s="260" t="s">
        <v>249</v>
      </c>
      <c r="E171" s="261" t="s">
        <v>284</v>
      </c>
      <c r="F171" s="262" t="s">
        <v>285</v>
      </c>
      <c r="G171" s="263" t="s">
        <v>238</v>
      </c>
      <c r="H171" s="264">
        <v>254.1</v>
      </c>
      <c r="I171" s="265"/>
      <c r="J171" s="264">
        <f>ROUND(I171*H171,1)</f>
        <v>0</v>
      </c>
      <c r="K171" s="262" t="s">
        <v>119</v>
      </c>
      <c r="L171" s="266"/>
      <c r="M171" s="267" t="s">
        <v>19</v>
      </c>
      <c r="N171" s="268" t="s">
        <v>43</v>
      </c>
      <c r="O171" s="84"/>
      <c r="P171" s="204">
        <f>O171*H171</f>
        <v>0</v>
      </c>
      <c r="Q171" s="204">
        <v>0</v>
      </c>
      <c r="R171" s="204">
        <f>Q171*H171</f>
        <v>0</v>
      </c>
      <c r="S171" s="204">
        <v>0</v>
      </c>
      <c r="T171" s="205">
        <f>S171*H171</f>
        <v>0</v>
      </c>
      <c r="U171" s="38"/>
      <c r="V171" s="38"/>
      <c r="W171" s="38"/>
      <c r="X171" s="38"/>
      <c r="Y171" s="38"/>
      <c r="Z171" s="38"/>
      <c r="AA171" s="38"/>
      <c r="AB171" s="38"/>
      <c r="AC171" s="38"/>
      <c r="AD171" s="38"/>
      <c r="AE171" s="38"/>
      <c r="AR171" s="206" t="s">
        <v>278</v>
      </c>
      <c r="AT171" s="206" t="s">
        <v>249</v>
      </c>
      <c r="AU171" s="206" t="s">
        <v>82</v>
      </c>
      <c r="AY171" s="17" t="s">
        <v>114</v>
      </c>
      <c r="BE171" s="207">
        <f>IF(N171="základní",J171,0)</f>
        <v>0</v>
      </c>
      <c r="BF171" s="207">
        <f>IF(N171="snížená",J171,0)</f>
        <v>0</v>
      </c>
      <c r="BG171" s="207">
        <f>IF(N171="zákl. přenesená",J171,0)</f>
        <v>0</v>
      </c>
      <c r="BH171" s="207">
        <f>IF(N171="sníž. přenesená",J171,0)</f>
        <v>0</v>
      </c>
      <c r="BI171" s="207">
        <f>IF(N171="nulová",J171,0)</f>
        <v>0</v>
      </c>
      <c r="BJ171" s="17" t="s">
        <v>80</v>
      </c>
      <c r="BK171" s="207">
        <f>ROUND(I171*H171,1)</f>
        <v>0</v>
      </c>
      <c r="BL171" s="17" t="s">
        <v>278</v>
      </c>
      <c r="BM171" s="206" t="s">
        <v>286</v>
      </c>
    </row>
    <row r="172" spans="1:51" s="13" customFormat="1" ht="12">
      <c r="A172" s="13"/>
      <c r="B172" s="228"/>
      <c r="C172" s="229"/>
      <c r="D172" s="213" t="s">
        <v>192</v>
      </c>
      <c r="E172" s="230" t="s">
        <v>19</v>
      </c>
      <c r="F172" s="231" t="s">
        <v>287</v>
      </c>
      <c r="G172" s="229"/>
      <c r="H172" s="230" t="s">
        <v>19</v>
      </c>
      <c r="I172" s="232"/>
      <c r="J172" s="229"/>
      <c r="K172" s="229"/>
      <c r="L172" s="233"/>
      <c r="M172" s="234"/>
      <c r="N172" s="235"/>
      <c r="O172" s="235"/>
      <c r="P172" s="235"/>
      <c r="Q172" s="235"/>
      <c r="R172" s="235"/>
      <c r="S172" s="235"/>
      <c r="T172" s="236"/>
      <c r="U172" s="13"/>
      <c r="V172" s="13"/>
      <c r="W172" s="13"/>
      <c r="X172" s="13"/>
      <c r="Y172" s="13"/>
      <c r="Z172" s="13"/>
      <c r="AA172" s="13"/>
      <c r="AB172" s="13"/>
      <c r="AC172" s="13"/>
      <c r="AD172" s="13"/>
      <c r="AE172" s="13"/>
      <c r="AT172" s="237" t="s">
        <v>192</v>
      </c>
      <c r="AU172" s="237" t="s">
        <v>82</v>
      </c>
      <c r="AV172" s="13" t="s">
        <v>80</v>
      </c>
      <c r="AW172" s="13" t="s">
        <v>33</v>
      </c>
      <c r="AX172" s="13" t="s">
        <v>72</v>
      </c>
      <c r="AY172" s="237" t="s">
        <v>114</v>
      </c>
    </row>
    <row r="173" spans="1:51" s="13" customFormat="1" ht="12">
      <c r="A173" s="13"/>
      <c r="B173" s="228"/>
      <c r="C173" s="229"/>
      <c r="D173" s="213" t="s">
        <v>192</v>
      </c>
      <c r="E173" s="230" t="s">
        <v>19</v>
      </c>
      <c r="F173" s="231" t="s">
        <v>288</v>
      </c>
      <c r="G173" s="229"/>
      <c r="H173" s="230" t="s">
        <v>19</v>
      </c>
      <c r="I173" s="232"/>
      <c r="J173" s="229"/>
      <c r="K173" s="229"/>
      <c r="L173" s="233"/>
      <c r="M173" s="234"/>
      <c r="N173" s="235"/>
      <c r="O173" s="235"/>
      <c r="P173" s="235"/>
      <c r="Q173" s="235"/>
      <c r="R173" s="235"/>
      <c r="S173" s="235"/>
      <c r="T173" s="236"/>
      <c r="U173" s="13"/>
      <c r="V173" s="13"/>
      <c r="W173" s="13"/>
      <c r="X173" s="13"/>
      <c r="Y173" s="13"/>
      <c r="Z173" s="13"/>
      <c r="AA173" s="13"/>
      <c r="AB173" s="13"/>
      <c r="AC173" s="13"/>
      <c r="AD173" s="13"/>
      <c r="AE173" s="13"/>
      <c r="AT173" s="237" t="s">
        <v>192</v>
      </c>
      <c r="AU173" s="237" t="s">
        <v>82</v>
      </c>
      <c r="AV173" s="13" t="s">
        <v>80</v>
      </c>
      <c r="AW173" s="13" t="s">
        <v>33</v>
      </c>
      <c r="AX173" s="13" t="s">
        <v>72</v>
      </c>
      <c r="AY173" s="237" t="s">
        <v>114</v>
      </c>
    </row>
    <row r="174" spans="1:51" s="13" customFormat="1" ht="12">
      <c r="A174" s="13"/>
      <c r="B174" s="228"/>
      <c r="C174" s="229"/>
      <c r="D174" s="213" t="s">
        <v>192</v>
      </c>
      <c r="E174" s="230" t="s">
        <v>19</v>
      </c>
      <c r="F174" s="231" t="s">
        <v>289</v>
      </c>
      <c r="G174" s="229"/>
      <c r="H174" s="230" t="s">
        <v>19</v>
      </c>
      <c r="I174" s="232"/>
      <c r="J174" s="229"/>
      <c r="K174" s="229"/>
      <c r="L174" s="233"/>
      <c r="M174" s="234"/>
      <c r="N174" s="235"/>
      <c r="O174" s="235"/>
      <c r="P174" s="235"/>
      <c r="Q174" s="235"/>
      <c r="R174" s="235"/>
      <c r="S174" s="235"/>
      <c r="T174" s="236"/>
      <c r="U174" s="13"/>
      <c r="V174" s="13"/>
      <c r="W174" s="13"/>
      <c r="X174" s="13"/>
      <c r="Y174" s="13"/>
      <c r="Z174" s="13"/>
      <c r="AA174" s="13"/>
      <c r="AB174" s="13"/>
      <c r="AC174" s="13"/>
      <c r="AD174" s="13"/>
      <c r="AE174" s="13"/>
      <c r="AT174" s="237" t="s">
        <v>192</v>
      </c>
      <c r="AU174" s="237" t="s">
        <v>82</v>
      </c>
      <c r="AV174" s="13" t="s">
        <v>80</v>
      </c>
      <c r="AW174" s="13" t="s">
        <v>33</v>
      </c>
      <c r="AX174" s="13" t="s">
        <v>72</v>
      </c>
      <c r="AY174" s="237" t="s">
        <v>114</v>
      </c>
    </row>
    <row r="175" spans="1:51" s="13" customFormat="1" ht="12">
      <c r="A175" s="13"/>
      <c r="B175" s="228"/>
      <c r="C175" s="229"/>
      <c r="D175" s="213" t="s">
        <v>192</v>
      </c>
      <c r="E175" s="230" t="s">
        <v>19</v>
      </c>
      <c r="F175" s="231" t="s">
        <v>290</v>
      </c>
      <c r="G175" s="229"/>
      <c r="H175" s="230" t="s">
        <v>19</v>
      </c>
      <c r="I175" s="232"/>
      <c r="J175" s="229"/>
      <c r="K175" s="229"/>
      <c r="L175" s="233"/>
      <c r="M175" s="234"/>
      <c r="N175" s="235"/>
      <c r="O175" s="235"/>
      <c r="P175" s="235"/>
      <c r="Q175" s="235"/>
      <c r="R175" s="235"/>
      <c r="S175" s="235"/>
      <c r="T175" s="236"/>
      <c r="U175" s="13"/>
      <c r="V175" s="13"/>
      <c r="W175" s="13"/>
      <c r="X175" s="13"/>
      <c r="Y175" s="13"/>
      <c r="Z175" s="13"/>
      <c r="AA175" s="13"/>
      <c r="AB175" s="13"/>
      <c r="AC175" s="13"/>
      <c r="AD175" s="13"/>
      <c r="AE175" s="13"/>
      <c r="AT175" s="237" t="s">
        <v>192</v>
      </c>
      <c r="AU175" s="237" t="s">
        <v>82</v>
      </c>
      <c r="AV175" s="13" t="s">
        <v>80</v>
      </c>
      <c r="AW175" s="13" t="s">
        <v>33</v>
      </c>
      <c r="AX175" s="13" t="s">
        <v>72</v>
      </c>
      <c r="AY175" s="237" t="s">
        <v>114</v>
      </c>
    </row>
    <row r="176" spans="1:51" s="14" customFormat="1" ht="12">
      <c r="A176" s="14"/>
      <c r="B176" s="238"/>
      <c r="C176" s="239"/>
      <c r="D176" s="213" t="s">
        <v>192</v>
      </c>
      <c r="E176" s="240" t="s">
        <v>19</v>
      </c>
      <c r="F176" s="241" t="s">
        <v>291</v>
      </c>
      <c r="G176" s="239"/>
      <c r="H176" s="242">
        <v>254.1</v>
      </c>
      <c r="I176" s="243"/>
      <c r="J176" s="239"/>
      <c r="K176" s="239"/>
      <c r="L176" s="244"/>
      <c r="M176" s="245"/>
      <c r="N176" s="246"/>
      <c r="O176" s="246"/>
      <c r="P176" s="246"/>
      <c r="Q176" s="246"/>
      <c r="R176" s="246"/>
      <c r="S176" s="246"/>
      <c r="T176" s="247"/>
      <c r="U176" s="14"/>
      <c r="V176" s="14"/>
      <c r="W176" s="14"/>
      <c r="X176" s="14"/>
      <c r="Y176" s="14"/>
      <c r="Z176" s="14"/>
      <c r="AA176" s="14"/>
      <c r="AB176" s="14"/>
      <c r="AC176" s="14"/>
      <c r="AD176" s="14"/>
      <c r="AE176" s="14"/>
      <c r="AT176" s="248" t="s">
        <v>192</v>
      </c>
      <c r="AU176" s="248" t="s">
        <v>82</v>
      </c>
      <c r="AV176" s="14" t="s">
        <v>82</v>
      </c>
      <c r="AW176" s="14" t="s">
        <v>33</v>
      </c>
      <c r="AX176" s="14" t="s">
        <v>72</v>
      </c>
      <c r="AY176" s="248" t="s">
        <v>114</v>
      </c>
    </row>
    <row r="177" spans="1:51" s="15" customFormat="1" ht="12">
      <c r="A177" s="15"/>
      <c r="B177" s="249"/>
      <c r="C177" s="250"/>
      <c r="D177" s="213" t="s">
        <v>192</v>
      </c>
      <c r="E177" s="251" t="s">
        <v>19</v>
      </c>
      <c r="F177" s="252" t="s">
        <v>195</v>
      </c>
      <c r="G177" s="250"/>
      <c r="H177" s="253">
        <v>254.1</v>
      </c>
      <c r="I177" s="254"/>
      <c r="J177" s="250"/>
      <c r="K177" s="250"/>
      <c r="L177" s="255"/>
      <c r="M177" s="256"/>
      <c r="N177" s="257"/>
      <c r="O177" s="257"/>
      <c r="P177" s="257"/>
      <c r="Q177" s="257"/>
      <c r="R177" s="257"/>
      <c r="S177" s="257"/>
      <c r="T177" s="258"/>
      <c r="U177" s="15"/>
      <c r="V177" s="15"/>
      <c r="W177" s="15"/>
      <c r="X177" s="15"/>
      <c r="Y177" s="15"/>
      <c r="Z177" s="15"/>
      <c r="AA177" s="15"/>
      <c r="AB177" s="15"/>
      <c r="AC177" s="15"/>
      <c r="AD177" s="15"/>
      <c r="AE177" s="15"/>
      <c r="AT177" s="259" t="s">
        <v>192</v>
      </c>
      <c r="AU177" s="259" t="s">
        <v>82</v>
      </c>
      <c r="AV177" s="15" t="s">
        <v>139</v>
      </c>
      <c r="AW177" s="15" t="s">
        <v>4</v>
      </c>
      <c r="AX177" s="15" t="s">
        <v>80</v>
      </c>
      <c r="AY177" s="259" t="s">
        <v>114</v>
      </c>
    </row>
    <row r="178" spans="1:65" s="2" customFormat="1" ht="16.5" customHeight="1">
      <c r="A178" s="38"/>
      <c r="B178" s="39"/>
      <c r="C178" s="260" t="s">
        <v>292</v>
      </c>
      <c r="D178" s="260" t="s">
        <v>249</v>
      </c>
      <c r="E178" s="261" t="s">
        <v>293</v>
      </c>
      <c r="F178" s="262" t="s">
        <v>294</v>
      </c>
      <c r="G178" s="263" t="s">
        <v>238</v>
      </c>
      <c r="H178" s="264">
        <v>127.05</v>
      </c>
      <c r="I178" s="265"/>
      <c r="J178" s="264">
        <f>ROUND(I178*H178,1)</f>
        <v>0</v>
      </c>
      <c r="K178" s="262" t="s">
        <v>119</v>
      </c>
      <c r="L178" s="266"/>
      <c r="M178" s="267" t="s">
        <v>19</v>
      </c>
      <c r="N178" s="268" t="s">
        <v>43</v>
      </c>
      <c r="O178" s="84"/>
      <c r="P178" s="204">
        <f>O178*H178</f>
        <v>0</v>
      </c>
      <c r="Q178" s="204">
        <v>0</v>
      </c>
      <c r="R178" s="204">
        <f>Q178*H178</f>
        <v>0</v>
      </c>
      <c r="S178" s="204">
        <v>0</v>
      </c>
      <c r="T178" s="205">
        <f>S178*H178</f>
        <v>0</v>
      </c>
      <c r="U178" s="38"/>
      <c r="V178" s="38"/>
      <c r="W178" s="38"/>
      <c r="X178" s="38"/>
      <c r="Y178" s="38"/>
      <c r="Z178" s="38"/>
      <c r="AA178" s="38"/>
      <c r="AB178" s="38"/>
      <c r="AC178" s="38"/>
      <c r="AD178" s="38"/>
      <c r="AE178" s="38"/>
      <c r="AR178" s="206" t="s">
        <v>278</v>
      </c>
      <c r="AT178" s="206" t="s">
        <v>249</v>
      </c>
      <c r="AU178" s="206" t="s">
        <v>82</v>
      </c>
      <c r="AY178" s="17" t="s">
        <v>114</v>
      </c>
      <c r="BE178" s="207">
        <f>IF(N178="základní",J178,0)</f>
        <v>0</v>
      </c>
      <c r="BF178" s="207">
        <f>IF(N178="snížená",J178,0)</f>
        <v>0</v>
      </c>
      <c r="BG178" s="207">
        <f>IF(N178="zákl. přenesená",J178,0)</f>
        <v>0</v>
      </c>
      <c r="BH178" s="207">
        <f>IF(N178="sníž. přenesená",J178,0)</f>
        <v>0</v>
      </c>
      <c r="BI178" s="207">
        <f>IF(N178="nulová",J178,0)</f>
        <v>0</v>
      </c>
      <c r="BJ178" s="17" t="s">
        <v>80</v>
      </c>
      <c r="BK178" s="207">
        <f>ROUND(I178*H178,1)</f>
        <v>0</v>
      </c>
      <c r="BL178" s="17" t="s">
        <v>278</v>
      </c>
      <c r="BM178" s="206" t="s">
        <v>295</v>
      </c>
    </row>
    <row r="179" spans="1:51" s="13" customFormat="1" ht="12">
      <c r="A179" s="13"/>
      <c r="B179" s="228"/>
      <c r="C179" s="229"/>
      <c r="D179" s="213" t="s">
        <v>192</v>
      </c>
      <c r="E179" s="230" t="s">
        <v>19</v>
      </c>
      <c r="F179" s="231" t="s">
        <v>287</v>
      </c>
      <c r="G179" s="229"/>
      <c r="H179" s="230" t="s">
        <v>19</v>
      </c>
      <c r="I179" s="232"/>
      <c r="J179" s="229"/>
      <c r="K179" s="229"/>
      <c r="L179" s="233"/>
      <c r="M179" s="234"/>
      <c r="N179" s="235"/>
      <c r="O179" s="235"/>
      <c r="P179" s="235"/>
      <c r="Q179" s="235"/>
      <c r="R179" s="235"/>
      <c r="S179" s="235"/>
      <c r="T179" s="236"/>
      <c r="U179" s="13"/>
      <c r="V179" s="13"/>
      <c r="W179" s="13"/>
      <c r="X179" s="13"/>
      <c r="Y179" s="13"/>
      <c r="Z179" s="13"/>
      <c r="AA179" s="13"/>
      <c r="AB179" s="13"/>
      <c r="AC179" s="13"/>
      <c r="AD179" s="13"/>
      <c r="AE179" s="13"/>
      <c r="AT179" s="237" t="s">
        <v>192</v>
      </c>
      <c r="AU179" s="237" t="s">
        <v>82</v>
      </c>
      <c r="AV179" s="13" t="s">
        <v>80</v>
      </c>
      <c r="AW179" s="13" t="s">
        <v>33</v>
      </c>
      <c r="AX179" s="13" t="s">
        <v>72</v>
      </c>
      <c r="AY179" s="237" t="s">
        <v>114</v>
      </c>
    </row>
    <row r="180" spans="1:51" s="13" customFormat="1" ht="12">
      <c r="A180" s="13"/>
      <c r="B180" s="228"/>
      <c r="C180" s="229"/>
      <c r="D180" s="213" t="s">
        <v>192</v>
      </c>
      <c r="E180" s="230" t="s">
        <v>19</v>
      </c>
      <c r="F180" s="231" t="s">
        <v>288</v>
      </c>
      <c r="G180" s="229"/>
      <c r="H180" s="230" t="s">
        <v>19</v>
      </c>
      <c r="I180" s="232"/>
      <c r="J180" s="229"/>
      <c r="K180" s="229"/>
      <c r="L180" s="233"/>
      <c r="M180" s="234"/>
      <c r="N180" s="235"/>
      <c r="O180" s="235"/>
      <c r="P180" s="235"/>
      <c r="Q180" s="235"/>
      <c r="R180" s="235"/>
      <c r="S180" s="235"/>
      <c r="T180" s="236"/>
      <c r="U180" s="13"/>
      <c r="V180" s="13"/>
      <c r="W180" s="13"/>
      <c r="X180" s="13"/>
      <c r="Y180" s="13"/>
      <c r="Z180" s="13"/>
      <c r="AA180" s="13"/>
      <c r="AB180" s="13"/>
      <c r="AC180" s="13"/>
      <c r="AD180" s="13"/>
      <c r="AE180" s="13"/>
      <c r="AT180" s="237" t="s">
        <v>192</v>
      </c>
      <c r="AU180" s="237" t="s">
        <v>82</v>
      </c>
      <c r="AV180" s="13" t="s">
        <v>80</v>
      </c>
      <c r="AW180" s="13" t="s">
        <v>33</v>
      </c>
      <c r="AX180" s="13" t="s">
        <v>72</v>
      </c>
      <c r="AY180" s="237" t="s">
        <v>114</v>
      </c>
    </row>
    <row r="181" spans="1:51" s="13" customFormat="1" ht="12">
      <c r="A181" s="13"/>
      <c r="B181" s="228"/>
      <c r="C181" s="229"/>
      <c r="D181" s="213" t="s">
        <v>192</v>
      </c>
      <c r="E181" s="230" t="s">
        <v>19</v>
      </c>
      <c r="F181" s="231" t="s">
        <v>296</v>
      </c>
      <c r="G181" s="229"/>
      <c r="H181" s="230" t="s">
        <v>19</v>
      </c>
      <c r="I181" s="232"/>
      <c r="J181" s="229"/>
      <c r="K181" s="229"/>
      <c r="L181" s="233"/>
      <c r="M181" s="234"/>
      <c r="N181" s="235"/>
      <c r="O181" s="235"/>
      <c r="P181" s="235"/>
      <c r="Q181" s="235"/>
      <c r="R181" s="235"/>
      <c r="S181" s="235"/>
      <c r="T181" s="236"/>
      <c r="U181" s="13"/>
      <c r="V181" s="13"/>
      <c r="W181" s="13"/>
      <c r="X181" s="13"/>
      <c r="Y181" s="13"/>
      <c r="Z181" s="13"/>
      <c r="AA181" s="13"/>
      <c r="AB181" s="13"/>
      <c r="AC181" s="13"/>
      <c r="AD181" s="13"/>
      <c r="AE181" s="13"/>
      <c r="AT181" s="237" t="s">
        <v>192</v>
      </c>
      <c r="AU181" s="237" t="s">
        <v>82</v>
      </c>
      <c r="AV181" s="13" t="s">
        <v>80</v>
      </c>
      <c r="AW181" s="13" t="s">
        <v>33</v>
      </c>
      <c r="AX181" s="13" t="s">
        <v>72</v>
      </c>
      <c r="AY181" s="237" t="s">
        <v>114</v>
      </c>
    </row>
    <row r="182" spans="1:51" s="13" customFormat="1" ht="12">
      <c r="A182" s="13"/>
      <c r="B182" s="228"/>
      <c r="C182" s="229"/>
      <c r="D182" s="213" t="s">
        <v>192</v>
      </c>
      <c r="E182" s="230" t="s">
        <v>19</v>
      </c>
      <c r="F182" s="231" t="s">
        <v>290</v>
      </c>
      <c r="G182" s="229"/>
      <c r="H182" s="230" t="s">
        <v>19</v>
      </c>
      <c r="I182" s="232"/>
      <c r="J182" s="229"/>
      <c r="K182" s="229"/>
      <c r="L182" s="233"/>
      <c r="M182" s="234"/>
      <c r="N182" s="235"/>
      <c r="O182" s="235"/>
      <c r="P182" s="235"/>
      <c r="Q182" s="235"/>
      <c r="R182" s="235"/>
      <c r="S182" s="235"/>
      <c r="T182" s="236"/>
      <c r="U182" s="13"/>
      <c r="V182" s="13"/>
      <c r="W182" s="13"/>
      <c r="X182" s="13"/>
      <c r="Y182" s="13"/>
      <c r="Z182" s="13"/>
      <c r="AA182" s="13"/>
      <c r="AB182" s="13"/>
      <c r="AC182" s="13"/>
      <c r="AD182" s="13"/>
      <c r="AE182" s="13"/>
      <c r="AT182" s="237" t="s">
        <v>192</v>
      </c>
      <c r="AU182" s="237" t="s">
        <v>82</v>
      </c>
      <c r="AV182" s="13" t="s">
        <v>80</v>
      </c>
      <c r="AW182" s="13" t="s">
        <v>33</v>
      </c>
      <c r="AX182" s="13" t="s">
        <v>72</v>
      </c>
      <c r="AY182" s="237" t="s">
        <v>114</v>
      </c>
    </row>
    <row r="183" spans="1:51" s="14" customFormat="1" ht="12">
      <c r="A183" s="14"/>
      <c r="B183" s="238"/>
      <c r="C183" s="239"/>
      <c r="D183" s="213" t="s">
        <v>192</v>
      </c>
      <c r="E183" s="240" t="s">
        <v>19</v>
      </c>
      <c r="F183" s="241" t="s">
        <v>297</v>
      </c>
      <c r="G183" s="239"/>
      <c r="H183" s="242">
        <v>127.05</v>
      </c>
      <c r="I183" s="243"/>
      <c r="J183" s="239"/>
      <c r="K183" s="239"/>
      <c r="L183" s="244"/>
      <c r="M183" s="245"/>
      <c r="N183" s="246"/>
      <c r="O183" s="246"/>
      <c r="P183" s="246"/>
      <c r="Q183" s="246"/>
      <c r="R183" s="246"/>
      <c r="S183" s="246"/>
      <c r="T183" s="247"/>
      <c r="U183" s="14"/>
      <c r="V183" s="14"/>
      <c r="W183" s="14"/>
      <c r="X183" s="14"/>
      <c r="Y183" s="14"/>
      <c r="Z183" s="14"/>
      <c r="AA183" s="14"/>
      <c r="AB183" s="14"/>
      <c r="AC183" s="14"/>
      <c r="AD183" s="14"/>
      <c r="AE183" s="14"/>
      <c r="AT183" s="248" t="s">
        <v>192</v>
      </c>
      <c r="AU183" s="248" t="s">
        <v>82</v>
      </c>
      <c r="AV183" s="14" t="s">
        <v>82</v>
      </c>
      <c r="AW183" s="14" t="s">
        <v>33</v>
      </c>
      <c r="AX183" s="14" t="s">
        <v>72</v>
      </c>
      <c r="AY183" s="248" t="s">
        <v>114</v>
      </c>
    </row>
    <row r="184" spans="1:51" s="15" customFormat="1" ht="12">
      <c r="A184" s="15"/>
      <c r="B184" s="249"/>
      <c r="C184" s="250"/>
      <c r="D184" s="213" t="s">
        <v>192</v>
      </c>
      <c r="E184" s="251" t="s">
        <v>19</v>
      </c>
      <c r="F184" s="252" t="s">
        <v>195</v>
      </c>
      <c r="G184" s="250"/>
      <c r="H184" s="253">
        <v>127.05</v>
      </c>
      <c r="I184" s="254"/>
      <c r="J184" s="250"/>
      <c r="K184" s="250"/>
      <c r="L184" s="255"/>
      <c r="M184" s="256"/>
      <c r="N184" s="257"/>
      <c r="O184" s="257"/>
      <c r="P184" s="257"/>
      <c r="Q184" s="257"/>
      <c r="R184" s="257"/>
      <c r="S184" s="257"/>
      <c r="T184" s="258"/>
      <c r="U184" s="15"/>
      <c r="V184" s="15"/>
      <c r="W184" s="15"/>
      <c r="X184" s="15"/>
      <c r="Y184" s="15"/>
      <c r="Z184" s="15"/>
      <c r="AA184" s="15"/>
      <c r="AB184" s="15"/>
      <c r="AC184" s="15"/>
      <c r="AD184" s="15"/>
      <c r="AE184" s="15"/>
      <c r="AT184" s="259" t="s">
        <v>192</v>
      </c>
      <c r="AU184" s="259" t="s">
        <v>82</v>
      </c>
      <c r="AV184" s="15" t="s">
        <v>139</v>
      </c>
      <c r="AW184" s="15" t="s">
        <v>4</v>
      </c>
      <c r="AX184" s="15" t="s">
        <v>80</v>
      </c>
      <c r="AY184" s="259" t="s">
        <v>114</v>
      </c>
    </row>
    <row r="185" spans="1:65" s="2" customFormat="1" ht="24.15" customHeight="1">
      <c r="A185" s="38"/>
      <c r="B185" s="39"/>
      <c r="C185" s="196" t="s">
        <v>298</v>
      </c>
      <c r="D185" s="196" t="s">
        <v>115</v>
      </c>
      <c r="E185" s="197" t="s">
        <v>299</v>
      </c>
      <c r="F185" s="198" t="s">
        <v>300</v>
      </c>
      <c r="G185" s="199" t="s">
        <v>189</v>
      </c>
      <c r="H185" s="200">
        <v>22688</v>
      </c>
      <c r="I185" s="201"/>
      <c r="J185" s="200">
        <f>ROUND(I185*H185,1)</f>
        <v>0</v>
      </c>
      <c r="K185" s="198" t="s">
        <v>119</v>
      </c>
      <c r="L185" s="44"/>
      <c r="M185" s="202" t="s">
        <v>19</v>
      </c>
      <c r="N185" s="203" t="s">
        <v>43</v>
      </c>
      <c r="O185" s="84"/>
      <c r="P185" s="204">
        <f>O185*H185</f>
        <v>0</v>
      </c>
      <c r="Q185" s="204">
        <v>0</v>
      </c>
      <c r="R185" s="204">
        <f>Q185*H185</f>
        <v>0</v>
      </c>
      <c r="S185" s="204">
        <v>0</v>
      </c>
      <c r="T185" s="205">
        <f>S185*H185</f>
        <v>0</v>
      </c>
      <c r="U185" s="38"/>
      <c r="V185" s="38"/>
      <c r="W185" s="38"/>
      <c r="X185" s="38"/>
      <c r="Y185" s="38"/>
      <c r="Z185" s="38"/>
      <c r="AA185" s="38"/>
      <c r="AB185" s="38"/>
      <c r="AC185" s="38"/>
      <c r="AD185" s="38"/>
      <c r="AE185" s="38"/>
      <c r="AR185" s="206" t="s">
        <v>139</v>
      </c>
      <c r="AT185" s="206" t="s">
        <v>115</v>
      </c>
      <c r="AU185" s="206" t="s">
        <v>82</v>
      </c>
      <c r="AY185" s="17" t="s">
        <v>114</v>
      </c>
      <c r="BE185" s="207">
        <f>IF(N185="základní",J185,0)</f>
        <v>0</v>
      </c>
      <c r="BF185" s="207">
        <f>IF(N185="snížená",J185,0)</f>
        <v>0</v>
      </c>
      <c r="BG185" s="207">
        <f>IF(N185="zákl. přenesená",J185,0)</f>
        <v>0</v>
      </c>
      <c r="BH185" s="207">
        <f>IF(N185="sníž. přenesená",J185,0)</f>
        <v>0</v>
      </c>
      <c r="BI185" s="207">
        <f>IF(N185="nulová",J185,0)</f>
        <v>0</v>
      </c>
      <c r="BJ185" s="17" t="s">
        <v>80</v>
      </c>
      <c r="BK185" s="207">
        <f>ROUND(I185*H185,1)</f>
        <v>0</v>
      </c>
      <c r="BL185" s="17" t="s">
        <v>139</v>
      </c>
      <c r="BM185" s="206" t="s">
        <v>301</v>
      </c>
    </row>
    <row r="186" spans="1:47" s="2" customFormat="1" ht="12">
      <c r="A186" s="38"/>
      <c r="B186" s="39"/>
      <c r="C186" s="40"/>
      <c r="D186" s="208" t="s">
        <v>122</v>
      </c>
      <c r="E186" s="40"/>
      <c r="F186" s="209" t="s">
        <v>302</v>
      </c>
      <c r="G186" s="40"/>
      <c r="H186" s="40"/>
      <c r="I186" s="210"/>
      <c r="J186" s="40"/>
      <c r="K186" s="40"/>
      <c r="L186" s="44"/>
      <c r="M186" s="211"/>
      <c r="N186" s="212"/>
      <c r="O186" s="84"/>
      <c r="P186" s="84"/>
      <c r="Q186" s="84"/>
      <c r="R186" s="84"/>
      <c r="S186" s="84"/>
      <c r="T186" s="85"/>
      <c r="U186" s="38"/>
      <c r="V186" s="38"/>
      <c r="W186" s="38"/>
      <c r="X186" s="38"/>
      <c r="Y186" s="38"/>
      <c r="Z186" s="38"/>
      <c r="AA186" s="38"/>
      <c r="AB186" s="38"/>
      <c r="AC186" s="38"/>
      <c r="AD186" s="38"/>
      <c r="AE186" s="38"/>
      <c r="AT186" s="17" t="s">
        <v>122</v>
      </c>
      <c r="AU186" s="17" t="s">
        <v>82</v>
      </c>
    </row>
    <row r="187" spans="1:51" s="13" customFormat="1" ht="12">
      <c r="A187" s="13"/>
      <c r="B187" s="228"/>
      <c r="C187" s="229"/>
      <c r="D187" s="213" t="s">
        <v>192</v>
      </c>
      <c r="E187" s="230" t="s">
        <v>19</v>
      </c>
      <c r="F187" s="231" t="s">
        <v>303</v>
      </c>
      <c r="G187" s="229"/>
      <c r="H187" s="230" t="s">
        <v>19</v>
      </c>
      <c r="I187" s="232"/>
      <c r="J187" s="229"/>
      <c r="K187" s="229"/>
      <c r="L187" s="233"/>
      <c r="M187" s="234"/>
      <c r="N187" s="235"/>
      <c r="O187" s="235"/>
      <c r="P187" s="235"/>
      <c r="Q187" s="235"/>
      <c r="R187" s="235"/>
      <c r="S187" s="235"/>
      <c r="T187" s="236"/>
      <c r="U187" s="13"/>
      <c r="V187" s="13"/>
      <c r="W187" s="13"/>
      <c r="X187" s="13"/>
      <c r="Y187" s="13"/>
      <c r="Z187" s="13"/>
      <c r="AA187" s="13"/>
      <c r="AB187" s="13"/>
      <c r="AC187" s="13"/>
      <c r="AD187" s="13"/>
      <c r="AE187" s="13"/>
      <c r="AT187" s="237" t="s">
        <v>192</v>
      </c>
      <c r="AU187" s="237" t="s">
        <v>82</v>
      </c>
      <c r="AV187" s="13" t="s">
        <v>80</v>
      </c>
      <c r="AW187" s="13" t="s">
        <v>33</v>
      </c>
      <c r="AX187" s="13" t="s">
        <v>72</v>
      </c>
      <c r="AY187" s="237" t="s">
        <v>114</v>
      </c>
    </row>
    <row r="188" spans="1:51" s="14" customFormat="1" ht="12">
      <c r="A188" s="14"/>
      <c r="B188" s="238"/>
      <c r="C188" s="239"/>
      <c r="D188" s="213" t="s">
        <v>192</v>
      </c>
      <c r="E188" s="240" t="s">
        <v>19</v>
      </c>
      <c r="F188" s="241" t="s">
        <v>304</v>
      </c>
      <c r="G188" s="239"/>
      <c r="H188" s="242">
        <v>17945</v>
      </c>
      <c r="I188" s="243"/>
      <c r="J188" s="239"/>
      <c r="K188" s="239"/>
      <c r="L188" s="244"/>
      <c r="M188" s="245"/>
      <c r="N188" s="246"/>
      <c r="O188" s="246"/>
      <c r="P188" s="246"/>
      <c r="Q188" s="246"/>
      <c r="R188" s="246"/>
      <c r="S188" s="246"/>
      <c r="T188" s="247"/>
      <c r="U188" s="14"/>
      <c r="V188" s="14"/>
      <c r="W188" s="14"/>
      <c r="X188" s="14"/>
      <c r="Y188" s="14"/>
      <c r="Z188" s="14"/>
      <c r="AA188" s="14"/>
      <c r="AB188" s="14"/>
      <c r="AC188" s="14"/>
      <c r="AD188" s="14"/>
      <c r="AE188" s="14"/>
      <c r="AT188" s="248" t="s">
        <v>192</v>
      </c>
      <c r="AU188" s="248" t="s">
        <v>82</v>
      </c>
      <c r="AV188" s="14" t="s">
        <v>82</v>
      </c>
      <c r="AW188" s="14" t="s">
        <v>33</v>
      </c>
      <c r="AX188" s="14" t="s">
        <v>72</v>
      </c>
      <c r="AY188" s="248" t="s">
        <v>114</v>
      </c>
    </row>
    <row r="189" spans="1:51" s="13" customFormat="1" ht="12">
      <c r="A189" s="13"/>
      <c r="B189" s="228"/>
      <c r="C189" s="229"/>
      <c r="D189" s="213" t="s">
        <v>192</v>
      </c>
      <c r="E189" s="230" t="s">
        <v>19</v>
      </c>
      <c r="F189" s="231" t="s">
        <v>204</v>
      </c>
      <c r="G189" s="229"/>
      <c r="H189" s="230" t="s">
        <v>19</v>
      </c>
      <c r="I189" s="232"/>
      <c r="J189" s="229"/>
      <c r="K189" s="229"/>
      <c r="L189" s="233"/>
      <c r="M189" s="234"/>
      <c r="N189" s="235"/>
      <c r="O189" s="235"/>
      <c r="P189" s="235"/>
      <c r="Q189" s="235"/>
      <c r="R189" s="235"/>
      <c r="S189" s="235"/>
      <c r="T189" s="236"/>
      <c r="U189" s="13"/>
      <c r="V189" s="13"/>
      <c r="W189" s="13"/>
      <c r="X189" s="13"/>
      <c r="Y189" s="13"/>
      <c r="Z189" s="13"/>
      <c r="AA189" s="13"/>
      <c r="AB189" s="13"/>
      <c r="AC189" s="13"/>
      <c r="AD189" s="13"/>
      <c r="AE189" s="13"/>
      <c r="AT189" s="237" t="s">
        <v>192</v>
      </c>
      <c r="AU189" s="237" t="s">
        <v>82</v>
      </c>
      <c r="AV189" s="13" t="s">
        <v>80</v>
      </c>
      <c r="AW189" s="13" t="s">
        <v>33</v>
      </c>
      <c r="AX189" s="13" t="s">
        <v>72</v>
      </c>
      <c r="AY189" s="237" t="s">
        <v>114</v>
      </c>
    </row>
    <row r="190" spans="1:51" s="14" customFormat="1" ht="12">
      <c r="A190" s="14"/>
      <c r="B190" s="238"/>
      <c r="C190" s="239"/>
      <c r="D190" s="213" t="s">
        <v>192</v>
      </c>
      <c r="E190" s="240" t="s">
        <v>19</v>
      </c>
      <c r="F190" s="241" t="s">
        <v>205</v>
      </c>
      <c r="G190" s="239"/>
      <c r="H190" s="242">
        <v>3900</v>
      </c>
      <c r="I190" s="243"/>
      <c r="J190" s="239"/>
      <c r="K190" s="239"/>
      <c r="L190" s="244"/>
      <c r="M190" s="245"/>
      <c r="N190" s="246"/>
      <c r="O190" s="246"/>
      <c r="P190" s="246"/>
      <c r="Q190" s="246"/>
      <c r="R190" s="246"/>
      <c r="S190" s="246"/>
      <c r="T190" s="247"/>
      <c r="U190" s="14"/>
      <c r="V190" s="14"/>
      <c r="W190" s="14"/>
      <c r="X190" s="14"/>
      <c r="Y190" s="14"/>
      <c r="Z190" s="14"/>
      <c r="AA190" s="14"/>
      <c r="AB190" s="14"/>
      <c r="AC190" s="14"/>
      <c r="AD190" s="14"/>
      <c r="AE190" s="14"/>
      <c r="AT190" s="248" t="s">
        <v>192</v>
      </c>
      <c r="AU190" s="248" t="s">
        <v>82</v>
      </c>
      <c r="AV190" s="14" t="s">
        <v>82</v>
      </c>
      <c r="AW190" s="14" t="s">
        <v>33</v>
      </c>
      <c r="AX190" s="14" t="s">
        <v>72</v>
      </c>
      <c r="AY190" s="248" t="s">
        <v>114</v>
      </c>
    </row>
    <row r="191" spans="1:51" s="13" customFormat="1" ht="12">
      <c r="A191" s="13"/>
      <c r="B191" s="228"/>
      <c r="C191" s="229"/>
      <c r="D191" s="213" t="s">
        <v>192</v>
      </c>
      <c r="E191" s="230" t="s">
        <v>19</v>
      </c>
      <c r="F191" s="231" t="s">
        <v>206</v>
      </c>
      <c r="G191" s="229"/>
      <c r="H191" s="230" t="s">
        <v>19</v>
      </c>
      <c r="I191" s="232"/>
      <c r="J191" s="229"/>
      <c r="K191" s="229"/>
      <c r="L191" s="233"/>
      <c r="M191" s="234"/>
      <c r="N191" s="235"/>
      <c r="O191" s="235"/>
      <c r="P191" s="235"/>
      <c r="Q191" s="235"/>
      <c r="R191" s="235"/>
      <c r="S191" s="235"/>
      <c r="T191" s="236"/>
      <c r="U191" s="13"/>
      <c r="V191" s="13"/>
      <c r="W191" s="13"/>
      <c r="X191" s="13"/>
      <c r="Y191" s="13"/>
      <c r="Z191" s="13"/>
      <c r="AA191" s="13"/>
      <c r="AB191" s="13"/>
      <c r="AC191" s="13"/>
      <c r="AD191" s="13"/>
      <c r="AE191" s="13"/>
      <c r="AT191" s="237" t="s">
        <v>192</v>
      </c>
      <c r="AU191" s="237" t="s">
        <v>82</v>
      </c>
      <c r="AV191" s="13" t="s">
        <v>80</v>
      </c>
      <c r="AW191" s="13" t="s">
        <v>33</v>
      </c>
      <c r="AX191" s="13" t="s">
        <v>72</v>
      </c>
      <c r="AY191" s="237" t="s">
        <v>114</v>
      </c>
    </row>
    <row r="192" spans="1:51" s="14" customFormat="1" ht="12">
      <c r="A192" s="14"/>
      <c r="B192" s="238"/>
      <c r="C192" s="239"/>
      <c r="D192" s="213" t="s">
        <v>192</v>
      </c>
      <c r="E192" s="240" t="s">
        <v>19</v>
      </c>
      <c r="F192" s="241" t="s">
        <v>207</v>
      </c>
      <c r="G192" s="239"/>
      <c r="H192" s="242">
        <v>843</v>
      </c>
      <c r="I192" s="243"/>
      <c r="J192" s="239"/>
      <c r="K192" s="239"/>
      <c r="L192" s="244"/>
      <c r="M192" s="245"/>
      <c r="N192" s="246"/>
      <c r="O192" s="246"/>
      <c r="P192" s="246"/>
      <c r="Q192" s="246"/>
      <c r="R192" s="246"/>
      <c r="S192" s="246"/>
      <c r="T192" s="247"/>
      <c r="U192" s="14"/>
      <c r="V192" s="14"/>
      <c r="W192" s="14"/>
      <c r="X192" s="14"/>
      <c r="Y192" s="14"/>
      <c r="Z192" s="14"/>
      <c r="AA192" s="14"/>
      <c r="AB192" s="14"/>
      <c r="AC192" s="14"/>
      <c r="AD192" s="14"/>
      <c r="AE192" s="14"/>
      <c r="AT192" s="248" t="s">
        <v>192</v>
      </c>
      <c r="AU192" s="248" t="s">
        <v>82</v>
      </c>
      <c r="AV192" s="14" t="s">
        <v>82</v>
      </c>
      <c r="AW192" s="14" t="s">
        <v>33</v>
      </c>
      <c r="AX192" s="14" t="s">
        <v>72</v>
      </c>
      <c r="AY192" s="248" t="s">
        <v>114</v>
      </c>
    </row>
    <row r="193" spans="1:51" s="15" customFormat="1" ht="12">
      <c r="A193" s="15"/>
      <c r="B193" s="249"/>
      <c r="C193" s="250"/>
      <c r="D193" s="213" t="s">
        <v>192</v>
      </c>
      <c r="E193" s="251" t="s">
        <v>19</v>
      </c>
      <c r="F193" s="252" t="s">
        <v>195</v>
      </c>
      <c r="G193" s="250"/>
      <c r="H193" s="253">
        <v>22688</v>
      </c>
      <c r="I193" s="254"/>
      <c r="J193" s="250"/>
      <c r="K193" s="250"/>
      <c r="L193" s="255"/>
      <c r="M193" s="256"/>
      <c r="N193" s="257"/>
      <c r="O193" s="257"/>
      <c r="P193" s="257"/>
      <c r="Q193" s="257"/>
      <c r="R193" s="257"/>
      <c r="S193" s="257"/>
      <c r="T193" s="258"/>
      <c r="U193" s="15"/>
      <c r="V193" s="15"/>
      <c r="W193" s="15"/>
      <c r="X193" s="15"/>
      <c r="Y193" s="15"/>
      <c r="Z193" s="15"/>
      <c r="AA193" s="15"/>
      <c r="AB193" s="15"/>
      <c r="AC193" s="15"/>
      <c r="AD193" s="15"/>
      <c r="AE193" s="15"/>
      <c r="AT193" s="259" t="s">
        <v>192</v>
      </c>
      <c r="AU193" s="259" t="s">
        <v>82</v>
      </c>
      <c r="AV193" s="15" t="s">
        <v>139</v>
      </c>
      <c r="AW193" s="15" t="s">
        <v>4</v>
      </c>
      <c r="AX193" s="15" t="s">
        <v>80</v>
      </c>
      <c r="AY193" s="259" t="s">
        <v>114</v>
      </c>
    </row>
    <row r="194" spans="1:65" s="2" customFormat="1" ht="49.05" customHeight="1">
      <c r="A194" s="38"/>
      <c r="B194" s="39"/>
      <c r="C194" s="196" t="s">
        <v>305</v>
      </c>
      <c r="D194" s="196" t="s">
        <v>115</v>
      </c>
      <c r="E194" s="197" t="s">
        <v>306</v>
      </c>
      <c r="F194" s="198" t="s">
        <v>307</v>
      </c>
      <c r="G194" s="199" t="s">
        <v>189</v>
      </c>
      <c r="H194" s="200">
        <v>4743</v>
      </c>
      <c r="I194" s="201"/>
      <c r="J194" s="200">
        <f>ROUND(I194*H194,1)</f>
        <v>0</v>
      </c>
      <c r="K194" s="198" t="s">
        <v>119</v>
      </c>
      <c r="L194" s="44"/>
      <c r="M194" s="202" t="s">
        <v>19</v>
      </c>
      <c r="N194" s="203" t="s">
        <v>43</v>
      </c>
      <c r="O194" s="84"/>
      <c r="P194" s="204">
        <f>O194*H194</f>
        <v>0</v>
      </c>
      <c r="Q194" s="204">
        <v>0</v>
      </c>
      <c r="R194" s="204">
        <f>Q194*H194</f>
        <v>0</v>
      </c>
      <c r="S194" s="204">
        <v>0</v>
      </c>
      <c r="T194" s="205">
        <f>S194*H194</f>
        <v>0</v>
      </c>
      <c r="U194" s="38"/>
      <c r="V194" s="38"/>
      <c r="W194" s="38"/>
      <c r="X194" s="38"/>
      <c r="Y194" s="38"/>
      <c r="Z194" s="38"/>
      <c r="AA194" s="38"/>
      <c r="AB194" s="38"/>
      <c r="AC194" s="38"/>
      <c r="AD194" s="38"/>
      <c r="AE194" s="38"/>
      <c r="AR194" s="206" t="s">
        <v>139</v>
      </c>
      <c r="AT194" s="206" t="s">
        <v>115</v>
      </c>
      <c r="AU194" s="206" t="s">
        <v>82</v>
      </c>
      <c r="AY194" s="17" t="s">
        <v>114</v>
      </c>
      <c r="BE194" s="207">
        <f>IF(N194="základní",J194,0)</f>
        <v>0</v>
      </c>
      <c r="BF194" s="207">
        <f>IF(N194="snížená",J194,0)</f>
        <v>0</v>
      </c>
      <c r="BG194" s="207">
        <f>IF(N194="zákl. přenesená",J194,0)</f>
        <v>0</v>
      </c>
      <c r="BH194" s="207">
        <f>IF(N194="sníž. přenesená",J194,0)</f>
        <v>0</v>
      </c>
      <c r="BI194" s="207">
        <f>IF(N194="nulová",J194,0)</f>
        <v>0</v>
      </c>
      <c r="BJ194" s="17" t="s">
        <v>80</v>
      </c>
      <c r="BK194" s="207">
        <f>ROUND(I194*H194,1)</f>
        <v>0</v>
      </c>
      <c r="BL194" s="17" t="s">
        <v>139</v>
      </c>
      <c r="BM194" s="206" t="s">
        <v>308</v>
      </c>
    </row>
    <row r="195" spans="1:47" s="2" customFormat="1" ht="12">
      <c r="A195" s="38"/>
      <c r="B195" s="39"/>
      <c r="C195" s="40"/>
      <c r="D195" s="208" t="s">
        <v>122</v>
      </c>
      <c r="E195" s="40"/>
      <c r="F195" s="209" t="s">
        <v>309</v>
      </c>
      <c r="G195" s="40"/>
      <c r="H195" s="40"/>
      <c r="I195" s="210"/>
      <c r="J195" s="40"/>
      <c r="K195" s="40"/>
      <c r="L195" s="44"/>
      <c r="M195" s="211"/>
      <c r="N195" s="212"/>
      <c r="O195" s="84"/>
      <c r="P195" s="84"/>
      <c r="Q195" s="84"/>
      <c r="R195" s="84"/>
      <c r="S195" s="84"/>
      <c r="T195" s="85"/>
      <c r="U195" s="38"/>
      <c r="V195" s="38"/>
      <c r="W195" s="38"/>
      <c r="X195" s="38"/>
      <c r="Y195" s="38"/>
      <c r="Z195" s="38"/>
      <c r="AA195" s="38"/>
      <c r="AB195" s="38"/>
      <c r="AC195" s="38"/>
      <c r="AD195" s="38"/>
      <c r="AE195" s="38"/>
      <c r="AT195" s="17" t="s">
        <v>122</v>
      </c>
      <c r="AU195" s="17" t="s">
        <v>82</v>
      </c>
    </row>
    <row r="196" spans="1:51" s="13" customFormat="1" ht="12">
      <c r="A196" s="13"/>
      <c r="B196" s="228"/>
      <c r="C196" s="229"/>
      <c r="D196" s="213" t="s">
        <v>192</v>
      </c>
      <c r="E196" s="230" t="s">
        <v>19</v>
      </c>
      <c r="F196" s="231" t="s">
        <v>204</v>
      </c>
      <c r="G196" s="229"/>
      <c r="H196" s="230" t="s">
        <v>19</v>
      </c>
      <c r="I196" s="232"/>
      <c r="J196" s="229"/>
      <c r="K196" s="229"/>
      <c r="L196" s="233"/>
      <c r="M196" s="234"/>
      <c r="N196" s="235"/>
      <c r="O196" s="235"/>
      <c r="P196" s="235"/>
      <c r="Q196" s="235"/>
      <c r="R196" s="235"/>
      <c r="S196" s="235"/>
      <c r="T196" s="236"/>
      <c r="U196" s="13"/>
      <c r="V196" s="13"/>
      <c r="W196" s="13"/>
      <c r="X196" s="13"/>
      <c r="Y196" s="13"/>
      <c r="Z196" s="13"/>
      <c r="AA196" s="13"/>
      <c r="AB196" s="13"/>
      <c r="AC196" s="13"/>
      <c r="AD196" s="13"/>
      <c r="AE196" s="13"/>
      <c r="AT196" s="237" t="s">
        <v>192</v>
      </c>
      <c r="AU196" s="237" t="s">
        <v>82</v>
      </c>
      <c r="AV196" s="13" t="s">
        <v>80</v>
      </c>
      <c r="AW196" s="13" t="s">
        <v>33</v>
      </c>
      <c r="AX196" s="13" t="s">
        <v>72</v>
      </c>
      <c r="AY196" s="237" t="s">
        <v>114</v>
      </c>
    </row>
    <row r="197" spans="1:51" s="14" customFormat="1" ht="12">
      <c r="A197" s="14"/>
      <c r="B197" s="238"/>
      <c r="C197" s="239"/>
      <c r="D197" s="213" t="s">
        <v>192</v>
      </c>
      <c r="E197" s="240" t="s">
        <v>19</v>
      </c>
      <c r="F197" s="241" t="s">
        <v>205</v>
      </c>
      <c r="G197" s="239"/>
      <c r="H197" s="242">
        <v>3900</v>
      </c>
      <c r="I197" s="243"/>
      <c r="J197" s="239"/>
      <c r="K197" s="239"/>
      <c r="L197" s="244"/>
      <c r="M197" s="245"/>
      <c r="N197" s="246"/>
      <c r="O197" s="246"/>
      <c r="P197" s="246"/>
      <c r="Q197" s="246"/>
      <c r="R197" s="246"/>
      <c r="S197" s="246"/>
      <c r="T197" s="247"/>
      <c r="U197" s="14"/>
      <c r="V197" s="14"/>
      <c r="W197" s="14"/>
      <c r="X197" s="14"/>
      <c r="Y197" s="14"/>
      <c r="Z197" s="14"/>
      <c r="AA197" s="14"/>
      <c r="AB197" s="14"/>
      <c r="AC197" s="14"/>
      <c r="AD197" s="14"/>
      <c r="AE197" s="14"/>
      <c r="AT197" s="248" t="s">
        <v>192</v>
      </c>
      <c r="AU197" s="248" t="s">
        <v>82</v>
      </c>
      <c r="AV197" s="14" t="s">
        <v>82</v>
      </c>
      <c r="AW197" s="14" t="s">
        <v>33</v>
      </c>
      <c r="AX197" s="14" t="s">
        <v>72</v>
      </c>
      <c r="AY197" s="248" t="s">
        <v>114</v>
      </c>
    </row>
    <row r="198" spans="1:51" s="13" customFormat="1" ht="12">
      <c r="A198" s="13"/>
      <c r="B198" s="228"/>
      <c r="C198" s="229"/>
      <c r="D198" s="213" t="s">
        <v>192</v>
      </c>
      <c r="E198" s="230" t="s">
        <v>19</v>
      </c>
      <c r="F198" s="231" t="s">
        <v>206</v>
      </c>
      <c r="G198" s="229"/>
      <c r="H198" s="230" t="s">
        <v>19</v>
      </c>
      <c r="I198" s="232"/>
      <c r="J198" s="229"/>
      <c r="K198" s="229"/>
      <c r="L198" s="233"/>
      <c r="M198" s="234"/>
      <c r="N198" s="235"/>
      <c r="O198" s="235"/>
      <c r="P198" s="235"/>
      <c r="Q198" s="235"/>
      <c r="R198" s="235"/>
      <c r="S198" s="235"/>
      <c r="T198" s="236"/>
      <c r="U198" s="13"/>
      <c r="V198" s="13"/>
      <c r="W198" s="13"/>
      <c r="X198" s="13"/>
      <c r="Y198" s="13"/>
      <c r="Z198" s="13"/>
      <c r="AA198" s="13"/>
      <c r="AB198" s="13"/>
      <c r="AC198" s="13"/>
      <c r="AD198" s="13"/>
      <c r="AE198" s="13"/>
      <c r="AT198" s="237" t="s">
        <v>192</v>
      </c>
      <c r="AU198" s="237" t="s">
        <v>82</v>
      </c>
      <c r="AV198" s="13" t="s">
        <v>80</v>
      </c>
      <c r="AW198" s="13" t="s">
        <v>33</v>
      </c>
      <c r="AX198" s="13" t="s">
        <v>72</v>
      </c>
      <c r="AY198" s="237" t="s">
        <v>114</v>
      </c>
    </row>
    <row r="199" spans="1:51" s="14" customFormat="1" ht="12">
      <c r="A199" s="14"/>
      <c r="B199" s="238"/>
      <c r="C199" s="239"/>
      <c r="D199" s="213" t="s">
        <v>192</v>
      </c>
      <c r="E199" s="240" t="s">
        <v>19</v>
      </c>
      <c r="F199" s="241" t="s">
        <v>207</v>
      </c>
      <c r="G199" s="239"/>
      <c r="H199" s="242">
        <v>843</v>
      </c>
      <c r="I199" s="243"/>
      <c r="J199" s="239"/>
      <c r="K199" s="239"/>
      <c r="L199" s="244"/>
      <c r="M199" s="245"/>
      <c r="N199" s="246"/>
      <c r="O199" s="246"/>
      <c r="P199" s="246"/>
      <c r="Q199" s="246"/>
      <c r="R199" s="246"/>
      <c r="S199" s="246"/>
      <c r="T199" s="247"/>
      <c r="U199" s="14"/>
      <c r="V199" s="14"/>
      <c r="W199" s="14"/>
      <c r="X199" s="14"/>
      <c r="Y199" s="14"/>
      <c r="Z199" s="14"/>
      <c r="AA199" s="14"/>
      <c r="AB199" s="14"/>
      <c r="AC199" s="14"/>
      <c r="AD199" s="14"/>
      <c r="AE199" s="14"/>
      <c r="AT199" s="248" t="s">
        <v>192</v>
      </c>
      <c r="AU199" s="248" t="s">
        <v>82</v>
      </c>
      <c r="AV199" s="14" t="s">
        <v>82</v>
      </c>
      <c r="AW199" s="14" t="s">
        <v>33</v>
      </c>
      <c r="AX199" s="14" t="s">
        <v>72</v>
      </c>
      <c r="AY199" s="248" t="s">
        <v>114</v>
      </c>
    </row>
    <row r="200" spans="1:51" s="15" customFormat="1" ht="12">
      <c r="A200" s="15"/>
      <c r="B200" s="249"/>
      <c r="C200" s="250"/>
      <c r="D200" s="213" t="s">
        <v>192</v>
      </c>
      <c r="E200" s="251" t="s">
        <v>19</v>
      </c>
      <c r="F200" s="252" t="s">
        <v>195</v>
      </c>
      <c r="G200" s="250"/>
      <c r="H200" s="253">
        <v>4743</v>
      </c>
      <c r="I200" s="254"/>
      <c r="J200" s="250"/>
      <c r="K200" s="250"/>
      <c r="L200" s="255"/>
      <c r="M200" s="256"/>
      <c r="N200" s="257"/>
      <c r="O200" s="257"/>
      <c r="P200" s="257"/>
      <c r="Q200" s="257"/>
      <c r="R200" s="257"/>
      <c r="S200" s="257"/>
      <c r="T200" s="258"/>
      <c r="U200" s="15"/>
      <c r="V200" s="15"/>
      <c r="W200" s="15"/>
      <c r="X200" s="15"/>
      <c r="Y200" s="15"/>
      <c r="Z200" s="15"/>
      <c r="AA200" s="15"/>
      <c r="AB200" s="15"/>
      <c r="AC200" s="15"/>
      <c r="AD200" s="15"/>
      <c r="AE200" s="15"/>
      <c r="AT200" s="259" t="s">
        <v>192</v>
      </c>
      <c r="AU200" s="259" t="s">
        <v>82</v>
      </c>
      <c r="AV200" s="15" t="s">
        <v>139</v>
      </c>
      <c r="AW200" s="15" t="s">
        <v>4</v>
      </c>
      <c r="AX200" s="15" t="s">
        <v>80</v>
      </c>
      <c r="AY200" s="259" t="s">
        <v>114</v>
      </c>
    </row>
    <row r="201" spans="1:65" s="2" customFormat="1" ht="49.05" customHeight="1">
      <c r="A201" s="38"/>
      <c r="B201" s="39"/>
      <c r="C201" s="196" t="s">
        <v>7</v>
      </c>
      <c r="D201" s="196" t="s">
        <v>115</v>
      </c>
      <c r="E201" s="197" t="s">
        <v>310</v>
      </c>
      <c r="F201" s="198" t="s">
        <v>311</v>
      </c>
      <c r="G201" s="199" t="s">
        <v>189</v>
      </c>
      <c r="H201" s="200">
        <v>15720</v>
      </c>
      <c r="I201" s="201"/>
      <c r="J201" s="200">
        <f>ROUND(I201*H201,1)</f>
        <v>0</v>
      </c>
      <c r="K201" s="198" t="s">
        <v>119</v>
      </c>
      <c r="L201" s="44"/>
      <c r="M201" s="202" t="s">
        <v>19</v>
      </c>
      <c r="N201" s="203" t="s">
        <v>43</v>
      </c>
      <c r="O201" s="84"/>
      <c r="P201" s="204">
        <f>O201*H201</f>
        <v>0</v>
      </c>
      <c r="Q201" s="204">
        <v>0</v>
      </c>
      <c r="R201" s="204">
        <f>Q201*H201</f>
        <v>0</v>
      </c>
      <c r="S201" s="204">
        <v>0</v>
      </c>
      <c r="T201" s="205">
        <f>S201*H201</f>
        <v>0</v>
      </c>
      <c r="U201" s="38"/>
      <c r="V201" s="38"/>
      <c r="W201" s="38"/>
      <c r="X201" s="38"/>
      <c r="Y201" s="38"/>
      <c r="Z201" s="38"/>
      <c r="AA201" s="38"/>
      <c r="AB201" s="38"/>
      <c r="AC201" s="38"/>
      <c r="AD201" s="38"/>
      <c r="AE201" s="38"/>
      <c r="AR201" s="206" t="s">
        <v>139</v>
      </c>
      <c r="AT201" s="206" t="s">
        <v>115</v>
      </c>
      <c r="AU201" s="206" t="s">
        <v>82</v>
      </c>
      <c r="AY201" s="17" t="s">
        <v>114</v>
      </c>
      <c r="BE201" s="207">
        <f>IF(N201="základní",J201,0)</f>
        <v>0</v>
      </c>
      <c r="BF201" s="207">
        <f>IF(N201="snížená",J201,0)</f>
        <v>0</v>
      </c>
      <c r="BG201" s="207">
        <f>IF(N201="zákl. přenesená",J201,0)</f>
        <v>0</v>
      </c>
      <c r="BH201" s="207">
        <f>IF(N201="sníž. přenesená",J201,0)</f>
        <v>0</v>
      </c>
      <c r="BI201" s="207">
        <f>IF(N201="nulová",J201,0)</f>
        <v>0</v>
      </c>
      <c r="BJ201" s="17" t="s">
        <v>80</v>
      </c>
      <c r="BK201" s="207">
        <f>ROUND(I201*H201,1)</f>
        <v>0</v>
      </c>
      <c r="BL201" s="17" t="s">
        <v>139</v>
      </c>
      <c r="BM201" s="206" t="s">
        <v>312</v>
      </c>
    </row>
    <row r="202" spans="1:47" s="2" customFormat="1" ht="12">
      <c r="A202" s="38"/>
      <c r="B202" s="39"/>
      <c r="C202" s="40"/>
      <c r="D202" s="208" t="s">
        <v>122</v>
      </c>
      <c r="E202" s="40"/>
      <c r="F202" s="209" t="s">
        <v>313</v>
      </c>
      <c r="G202" s="40"/>
      <c r="H202" s="40"/>
      <c r="I202" s="210"/>
      <c r="J202" s="40"/>
      <c r="K202" s="40"/>
      <c r="L202" s="44"/>
      <c r="M202" s="211"/>
      <c r="N202" s="212"/>
      <c r="O202" s="84"/>
      <c r="P202" s="84"/>
      <c r="Q202" s="84"/>
      <c r="R202" s="84"/>
      <c r="S202" s="84"/>
      <c r="T202" s="85"/>
      <c r="U202" s="38"/>
      <c r="V202" s="38"/>
      <c r="W202" s="38"/>
      <c r="X202" s="38"/>
      <c r="Y202" s="38"/>
      <c r="Z202" s="38"/>
      <c r="AA202" s="38"/>
      <c r="AB202" s="38"/>
      <c r="AC202" s="38"/>
      <c r="AD202" s="38"/>
      <c r="AE202" s="38"/>
      <c r="AT202" s="17" t="s">
        <v>122</v>
      </c>
      <c r="AU202" s="17" t="s">
        <v>82</v>
      </c>
    </row>
    <row r="203" spans="1:65" s="2" customFormat="1" ht="24.15" customHeight="1">
      <c r="A203" s="38"/>
      <c r="B203" s="39"/>
      <c r="C203" s="196" t="s">
        <v>314</v>
      </c>
      <c r="D203" s="196" t="s">
        <v>115</v>
      </c>
      <c r="E203" s="197" t="s">
        <v>315</v>
      </c>
      <c r="F203" s="198" t="s">
        <v>316</v>
      </c>
      <c r="G203" s="199" t="s">
        <v>189</v>
      </c>
      <c r="H203" s="200">
        <v>20403</v>
      </c>
      <c r="I203" s="201"/>
      <c r="J203" s="200">
        <f>ROUND(I203*H203,1)</f>
        <v>0</v>
      </c>
      <c r="K203" s="198" t="s">
        <v>119</v>
      </c>
      <c r="L203" s="44"/>
      <c r="M203" s="202" t="s">
        <v>19</v>
      </c>
      <c r="N203" s="203" t="s">
        <v>43</v>
      </c>
      <c r="O203" s="84"/>
      <c r="P203" s="204">
        <f>O203*H203</f>
        <v>0</v>
      </c>
      <c r="Q203" s="204">
        <v>0</v>
      </c>
      <c r="R203" s="204">
        <f>Q203*H203</f>
        <v>0</v>
      </c>
      <c r="S203" s="204">
        <v>0</v>
      </c>
      <c r="T203" s="205">
        <f>S203*H203</f>
        <v>0</v>
      </c>
      <c r="U203" s="38"/>
      <c r="V203" s="38"/>
      <c r="W203" s="38"/>
      <c r="X203" s="38"/>
      <c r="Y203" s="38"/>
      <c r="Z203" s="38"/>
      <c r="AA203" s="38"/>
      <c r="AB203" s="38"/>
      <c r="AC203" s="38"/>
      <c r="AD203" s="38"/>
      <c r="AE203" s="38"/>
      <c r="AR203" s="206" t="s">
        <v>139</v>
      </c>
      <c r="AT203" s="206" t="s">
        <v>115</v>
      </c>
      <c r="AU203" s="206" t="s">
        <v>82</v>
      </c>
      <c r="AY203" s="17" t="s">
        <v>114</v>
      </c>
      <c r="BE203" s="207">
        <f>IF(N203="základní",J203,0)</f>
        <v>0</v>
      </c>
      <c r="BF203" s="207">
        <f>IF(N203="snížená",J203,0)</f>
        <v>0</v>
      </c>
      <c r="BG203" s="207">
        <f>IF(N203="zákl. přenesená",J203,0)</f>
        <v>0</v>
      </c>
      <c r="BH203" s="207">
        <f>IF(N203="sníž. přenesená",J203,0)</f>
        <v>0</v>
      </c>
      <c r="BI203" s="207">
        <f>IF(N203="nulová",J203,0)</f>
        <v>0</v>
      </c>
      <c r="BJ203" s="17" t="s">
        <v>80</v>
      </c>
      <c r="BK203" s="207">
        <f>ROUND(I203*H203,1)</f>
        <v>0</v>
      </c>
      <c r="BL203" s="17" t="s">
        <v>139</v>
      </c>
      <c r="BM203" s="206" t="s">
        <v>317</v>
      </c>
    </row>
    <row r="204" spans="1:47" s="2" customFormat="1" ht="12">
      <c r="A204" s="38"/>
      <c r="B204" s="39"/>
      <c r="C204" s="40"/>
      <c r="D204" s="208" t="s">
        <v>122</v>
      </c>
      <c r="E204" s="40"/>
      <c r="F204" s="209" t="s">
        <v>318</v>
      </c>
      <c r="G204" s="40"/>
      <c r="H204" s="40"/>
      <c r="I204" s="210"/>
      <c r="J204" s="40"/>
      <c r="K204" s="40"/>
      <c r="L204" s="44"/>
      <c r="M204" s="211"/>
      <c r="N204" s="212"/>
      <c r="O204" s="84"/>
      <c r="P204" s="84"/>
      <c r="Q204" s="84"/>
      <c r="R204" s="84"/>
      <c r="S204" s="84"/>
      <c r="T204" s="85"/>
      <c r="U204" s="38"/>
      <c r="V204" s="38"/>
      <c r="W204" s="38"/>
      <c r="X204" s="38"/>
      <c r="Y204" s="38"/>
      <c r="Z204" s="38"/>
      <c r="AA204" s="38"/>
      <c r="AB204" s="38"/>
      <c r="AC204" s="38"/>
      <c r="AD204" s="38"/>
      <c r="AE204" s="38"/>
      <c r="AT204" s="17" t="s">
        <v>122</v>
      </c>
      <c r="AU204" s="17" t="s">
        <v>82</v>
      </c>
    </row>
    <row r="205" spans="1:51" s="13" customFormat="1" ht="12">
      <c r="A205" s="13"/>
      <c r="B205" s="228"/>
      <c r="C205" s="229"/>
      <c r="D205" s="213" t="s">
        <v>192</v>
      </c>
      <c r="E205" s="230" t="s">
        <v>19</v>
      </c>
      <c r="F205" s="231" t="s">
        <v>303</v>
      </c>
      <c r="G205" s="229"/>
      <c r="H205" s="230" t="s">
        <v>19</v>
      </c>
      <c r="I205" s="232"/>
      <c r="J205" s="229"/>
      <c r="K205" s="229"/>
      <c r="L205" s="233"/>
      <c r="M205" s="234"/>
      <c r="N205" s="235"/>
      <c r="O205" s="235"/>
      <c r="P205" s="235"/>
      <c r="Q205" s="235"/>
      <c r="R205" s="235"/>
      <c r="S205" s="235"/>
      <c r="T205" s="236"/>
      <c r="U205" s="13"/>
      <c r="V205" s="13"/>
      <c r="W205" s="13"/>
      <c r="X205" s="13"/>
      <c r="Y205" s="13"/>
      <c r="Z205" s="13"/>
      <c r="AA205" s="13"/>
      <c r="AB205" s="13"/>
      <c r="AC205" s="13"/>
      <c r="AD205" s="13"/>
      <c r="AE205" s="13"/>
      <c r="AT205" s="237" t="s">
        <v>192</v>
      </c>
      <c r="AU205" s="237" t="s">
        <v>82</v>
      </c>
      <c r="AV205" s="13" t="s">
        <v>80</v>
      </c>
      <c r="AW205" s="13" t="s">
        <v>33</v>
      </c>
      <c r="AX205" s="13" t="s">
        <v>72</v>
      </c>
      <c r="AY205" s="237" t="s">
        <v>114</v>
      </c>
    </row>
    <row r="206" spans="1:51" s="14" customFormat="1" ht="12">
      <c r="A206" s="14"/>
      <c r="B206" s="238"/>
      <c r="C206" s="239"/>
      <c r="D206" s="213" t="s">
        <v>192</v>
      </c>
      <c r="E206" s="240" t="s">
        <v>19</v>
      </c>
      <c r="F206" s="241" t="s">
        <v>319</v>
      </c>
      <c r="G206" s="239"/>
      <c r="H206" s="242">
        <v>15720</v>
      </c>
      <c r="I206" s="243"/>
      <c r="J206" s="239"/>
      <c r="K206" s="239"/>
      <c r="L206" s="244"/>
      <c r="M206" s="245"/>
      <c r="N206" s="246"/>
      <c r="O206" s="246"/>
      <c r="P206" s="246"/>
      <c r="Q206" s="246"/>
      <c r="R206" s="246"/>
      <c r="S206" s="246"/>
      <c r="T206" s="247"/>
      <c r="U206" s="14"/>
      <c r="V206" s="14"/>
      <c r="W206" s="14"/>
      <c r="X206" s="14"/>
      <c r="Y206" s="14"/>
      <c r="Z206" s="14"/>
      <c r="AA206" s="14"/>
      <c r="AB206" s="14"/>
      <c r="AC206" s="14"/>
      <c r="AD206" s="14"/>
      <c r="AE206" s="14"/>
      <c r="AT206" s="248" t="s">
        <v>192</v>
      </c>
      <c r="AU206" s="248" t="s">
        <v>82</v>
      </c>
      <c r="AV206" s="14" t="s">
        <v>82</v>
      </c>
      <c r="AW206" s="14" t="s">
        <v>33</v>
      </c>
      <c r="AX206" s="14" t="s">
        <v>72</v>
      </c>
      <c r="AY206" s="248" t="s">
        <v>114</v>
      </c>
    </row>
    <row r="207" spans="1:51" s="13" customFormat="1" ht="12">
      <c r="A207" s="13"/>
      <c r="B207" s="228"/>
      <c r="C207" s="229"/>
      <c r="D207" s="213" t="s">
        <v>192</v>
      </c>
      <c r="E207" s="230" t="s">
        <v>19</v>
      </c>
      <c r="F207" s="231" t="s">
        <v>204</v>
      </c>
      <c r="G207" s="229"/>
      <c r="H207" s="230" t="s">
        <v>19</v>
      </c>
      <c r="I207" s="232"/>
      <c r="J207" s="229"/>
      <c r="K207" s="229"/>
      <c r="L207" s="233"/>
      <c r="M207" s="234"/>
      <c r="N207" s="235"/>
      <c r="O207" s="235"/>
      <c r="P207" s="235"/>
      <c r="Q207" s="235"/>
      <c r="R207" s="235"/>
      <c r="S207" s="235"/>
      <c r="T207" s="236"/>
      <c r="U207" s="13"/>
      <c r="V207" s="13"/>
      <c r="W207" s="13"/>
      <c r="X207" s="13"/>
      <c r="Y207" s="13"/>
      <c r="Z207" s="13"/>
      <c r="AA207" s="13"/>
      <c r="AB207" s="13"/>
      <c r="AC207" s="13"/>
      <c r="AD207" s="13"/>
      <c r="AE207" s="13"/>
      <c r="AT207" s="237" t="s">
        <v>192</v>
      </c>
      <c r="AU207" s="237" t="s">
        <v>82</v>
      </c>
      <c r="AV207" s="13" t="s">
        <v>80</v>
      </c>
      <c r="AW207" s="13" t="s">
        <v>33</v>
      </c>
      <c r="AX207" s="13" t="s">
        <v>72</v>
      </c>
      <c r="AY207" s="237" t="s">
        <v>114</v>
      </c>
    </row>
    <row r="208" spans="1:51" s="14" customFormat="1" ht="12">
      <c r="A208" s="14"/>
      <c r="B208" s="238"/>
      <c r="C208" s="239"/>
      <c r="D208" s="213" t="s">
        <v>192</v>
      </c>
      <c r="E208" s="240" t="s">
        <v>19</v>
      </c>
      <c r="F208" s="241" t="s">
        <v>320</v>
      </c>
      <c r="G208" s="239"/>
      <c r="H208" s="242">
        <v>3840</v>
      </c>
      <c r="I208" s="243"/>
      <c r="J208" s="239"/>
      <c r="K208" s="239"/>
      <c r="L208" s="244"/>
      <c r="M208" s="245"/>
      <c r="N208" s="246"/>
      <c r="O208" s="246"/>
      <c r="P208" s="246"/>
      <c r="Q208" s="246"/>
      <c r="R208" s="246"/>
      <c r="S208" s="246"/>
      <c r="T208" s="247"/>
      <c r="U208" s="14"/>
      <c r="V208" s="14"/>
      <c r="W208" s="14"/>
      <c r="X208" s="14"/>
      <c r="Y208" s="14"/>
      <c r="Z208" s="14"/>
      <c r="AA208" s="14"/>
      <c r="AB208" s="14"/>
      <c r="AC208" s="14"/>
      <c r="AD208" s="14"/>
      <c r="AE208" s="14"/>
      <c r="AT208" s="248" t="s">
        <v>192</v>
      </c>
      <c r="AU208" s="248" t="s">
        <v>82</v>
      </c>
      <c r="AV208" s="14" t="s">
        <v>82</v>
      </c>
      <c r="AW208" s="14" t="s">
        <v>33</v>
      </c>
      <c r="AX208" s="14" t="s">
        <v>72</v>
      </c>
      <c r="AY208" s="248" t="s">
        <v>114</v>
      </c>
    </row>
    <row r="209" spans="1:51" s="13" customFormat="1" ht="12">
      <c r="A209" s="13"/>
      <c r="B209" s="228"/>
      <c r="C209" s="229"/>
      <c r="D209" s="213" t="s">
        <v>192</v>
      </c>
      <c r="E209" s="230" t="s">
        <v>19</v>
      </c>
      <c r="F209" s="231" t="s">
        <v>206</v>
      </c>
      <c r="G209" s="229"/>
      <c r="H209" s="230" t="s">
        <v>19</v>
      </c>
      <c r="I209" s="232"/>
      <c r="J209" s="229"/>
      <c r="K209" s="229"/>
      <c r="L209" s="233"/>
      <c r="M209" s="234"/>
      <c r="N209" s="235"/>
      <c r="O209" s="235"/>
      <c r="P209" s="235"/>
      <c r="Q209" s="235"/>
      <c r="R209" s="235"/>
      <c r="S209" s="235"/>
      <c r="T209" s="236"/>
      <c r="U209" s="13"/>
      <c r="V209" s="13"/>
      <c r="W209" s="13"/>
      <c r="X209" s="13"/>
      <c r="Y209" s="13"/>
      <c r="Z209" s="13"/>
      <c r="AA209" s="13"/>
      <c r="AB209" s="13"/>
      <c r="AC209" s="13"/>
      <c r="AD209" s="13"/>
      <c r="AE209" s="13"/>
      <c r="AT209" s="237" t="s">
        <v>192</v>
      </c>
      <c r="AU209" s="237" t="s">
        <v>82</v>
      </c>
      <c r="AV209" s="13" t="s">
        <v>80</v>
      </c>
      <c r="AW209" s="13" t="s">
        <v>33</v>
      </c>
      <c r="AX209" s="13" t="s">
        <v>72</v>
      </c>
      <c r="AY209" s="237" t="s">
        <v>114</v>
      </c>
    </row>
    <row r="210" spans="1:51" s="14" customFormat="1" ht="12">
      <c r="A210" s="14"/>
      <c r="B210" s="238"/>
      <c r="C210" s="239"/>
      <c r="D210" s="213" t="s">
        <v>192</v>
      </c>
      <c r="E210" s="240" t="s">
        <v>19</v>
      </c>
      <c r="F210" s="241" t="s">
        <v>207</v>
      </c>
      <c r="G210" s="239"/>
      <c r="H210" s="242">
        <v>843</v>
      </c>
      <c r="I210" s="243"/>
      <c r="J210" s="239"/>
      <c r="K210" s="239"/>
      <c r="L210" s="244"/>
      <c r="M210" s="245"/>
      <c r="N210" s="246"/>
      <c r="O210" s="246"/>
      <c r="P210" s="246"/>
      <c r="Q210" s="246"/>
      <c r="R210" s="246"/>
      <c r="S210" s="246"/>
      <c r="T210" s="247"/>
      <c r="U210" s="14"/>
      <c r="V210" s="14"/>
      <c r="W210" s="14"/>
      <c r="X210" s="14"/>
      <c r="Y210" s="14"/>
      <c r="Z210" s="14"/>
      <c r="AA210" s="14"/>
      <c r="AB210" s="14"/>
      <c r="AC210" s="14"/>
      <c r="AD210" s="14"/>
      <c r="AE210" s="14"/>
      <c r="AT210" s="248" t="s">
        <v>192</v>
      </c>
      <c r="AU210" s="248" t="s">
        <v>82</v>
      </c>
      <c r="AV210" s="14" t="s">
        <v>82</v>
      </c>
      <c r="AW210" s="14" t="s">
        <v>33</v>
      </c>
      <c r="AX210" s="14" t="s">
        <v>72</v>
      </c>
      <c r="AY210" s="248" t="s">
        <v>114</v>
      </c>
    </row>
    <row r="211" spans="1:51" s="15" customFormat="1" ht="12">
      <c r="A211" s="15"/>
      <c r="B211" s="249"/>
      <c r="C211" s="250"/>
      <c r="D211" s="213" t="s">
        <v>192</v>
      </c>
      <c r="E211" s="251" t="s">
        <v>19</v>
      </c>
      <c r="F211" s="252" t="s">
        <v>195</v>
      </c>
      <c r="G211" s="250"/>
      <c r="H211" s="253">
        <v>20403</v>
      </c>
      <c r="I211" s="254"/>
      <c r="J211" s="250"/>
      <c r="K211" s="250"/>
      <c r="L211" s="255"/>
      <c r="M211" s="256"/>
      <c r="N211" s="257"/>
      <c r="O211" s="257"/>
      <c r="P211" s="257"/>
      <c r="Q211" s="257"/>
      <c r="R211" s="257"/>
      <c r="S211" s="257"/>
      <c r="T211" s="258"/>
      <c r="U211" s="15"/>
      <c r="V211" s="15"/>
      <c r="W211" s="15"/>
      <c r="X211" s="15"/>
      <c r="Y211" s="15"/>
      <c r="Z211" s="15"/>
      <c r="AA211" s="15"/>
      <c r="AB211" s="15"/>
      <c r="AC211" s="15"/>
      <c r="AD211" s="15"/>
      <c r="AE211" s="15"/>
      <c r="AT211" s="259" t="s">
        <v>192</v>
      </c>
      <c r="AU211" s="259" t="s">
        <v>82</v>
      </c>
      <c r="AV211" s="15" t="s">
        <v>139</v>
      </c>
      <c r="AW211" s="15" t="s">
        <v>4</v>
      </c>
      <c r="AX211" s="15" t="s">
        <v>80</v>
      </c>
      <c r="AY211" s="259" t="s">
        <v>114</v>
      </c>
    </row>
    <row r="212" spans="1:65" s="2" customFormat="1" ht="44.25" customHeight="1">
      <c r="A212" s="38"/>
      <c r="B212" s="39"/>
      <c r="C212" s="196" t="s">
        <v>321</v>
      </c>
      <c r="D212" s="196" t="s">
        <v>115</v>
      </c>
      <c r="E212" s="197" t="s">
        <v>322</v>
      </c>
      <c r="F212" s="198" t="s">
        <v>323</v>
      </c>
      <c r="G212" s="199" t="s">
        <v>189</v>
      </c>
      <c r="H212" s="200">
        <v>15163</v>
      </c>
      <c r="I212" s="201"/>
      <c r="J212" s="200">
        <f>ROUND(I212*H212,1)</f>
        <v>0</v>
      </c>
      <c r="K212" s="198" t="s">
        <v>119</v>
      </c>
      <c r="L212" s="44"/>
      <c r="M212" s="202" t="s">
        <v>19</v>
      </c>
      <c r="N212" s="203" t="s">
        <v>43</v>
      </c>
      <c r="O212" s="84"/>
      <c r="P212" s="204">
        <f>O212*H212</f>
        <v>0</v>
      </c>
      <c r="Q212" s="204">
        <v>0</v>
      </c>
      <c r="R212" s="204">
        <f>Q212*H212</f>
        <v>0</v>
      </c>
      <c r="S212" s="204">
        <v>0</v>
      </c>
      <c r="T212" s="205">
        <f>S212*H212</f>
        <v>0</v>
      </c>
      <c r="U212" s="38"/>
      <c r="V212" s="38"/>
      <c r="W212" s="38"/>
      <c r="X212" s="38"/>
      <c r="Y212" s="38"/>
      <c r="Z212" s="38"/>
      <c r="AA212" s="38"/>
      <c r="AB212" s="38"/>
      <c r="AC212" s="38"/>
      <c r="AD212" s="38"/>
      <c r="AE212" s="38"/>
      <c r="AR212" s="206" t="s">
        <v>139</v>
      </c>
      <c r="AT212" s="206" t="s">
        <v>115</v>
      </c>
      <c r="AU212" s="206" t="s">
        <v>82</v>
      </c>
      <c r="AY212" s="17" t="s">
        <v>114</v>
      </c>
      <c r="BE212" s="207">
        <f>IF(N212="základní",J212,0)</f>
        <v>0</v>
      </c>
      <c r="BF212" s="207">
        <f>IF(N212="snížená",J212,0)</f>
        <v>0</v>
      </c>
      <c r="BG212" s="207">
        <f>IF(N212="zákl. přenesená",J212,0)</f>
        <v>0</v>
      </c>
      <c r="BH212" s="207">
        <f>IF(N212="sníž. přenesená",J212,0)</f>
        <v>0</v>
      </c>
      <c r="BI212" s="207">
        <f>IF(N212="nulová",J212,0)</f>
        <v>0</v>
      </c>
      <c r="BJ212" s="17" t="s">
        <v>80</v>
      </c>
      <c r="BK212" s="207">
        <f>ROUND(I212*H212,1)</f>
        <v>0</v>
      </c>
      <c r="BL212" s="17" t="s">
        <v>139</v>
      </c>
      <c r="BM212" s="206" t="s">
        <v>324</v>
      </c>
    </row>
    <row r="213" spans="1:47" s="2" customFormat="1" ht="12">
      <c r="A213" s="38"/>
      <c r="B213" s="39"/>
      <c r="C213" s="40"/>
      <c r="D213" s="208" t="s">
        <v>122</v>
      </c>
      <c r="E213" s="40"/>
      <c r="F213" s="209" t="s">
        <v>325</v>
      </c>
      <c r="G213" s="40"/>
      <c r="H213" s="40"/>
      <c r="I213" s="210"/>
      <c r="J213" s="40"/>
      <c r="K213" s="40"/>
      <c r="L213" s="44"/>
      <c r="M213" s="211"/>
      <c r="N213" s="212"/>
      <c r="O213" s="84"/>
      <c r="P213" s="84"/>
      <c r="Q213" s="84"/>
      <c r="R213" s="84"/>
      <c r="S213" s="84"/>
      <c r="T213" s="85"/>
      <c r="U213" s="38"/>
      <c r="V213" s="38"/>
      <c r="W213" s="38"/>
      <c r="X213" s="38"/>
      <c r="Y213" s="38"/>
      <c r="Z213" s="38"/>
      <c r="AA213" s="38"/>
      <c r="AB213" s="38"/>
      <c r="AC213" s="38"/>
      <c r="AD213" s="38"/>
      <c r="AE213" s="38"/>
      <c r="AT213" s="17" t="s">
        <v>122</v>
      </c>
      <c r="AU213" s="17" t="s">
        <v>82</v>
      </c>
    </row>
    <row r="214" spans="1:65" s="2" customFormat="1" ht="44.25" customHeight="1">
      <c r="A214" s="38"/>
      <c r="B214" s="39"/>
      <c r="C214" s="196" t="s">
        <v>326</v>
      </c>
      <c r="D214" s="196" t="s">
        <v>115</v>
      </c>
      <c r="E214" s="197" t="s">
        <v>327</v>
      </c>
      <c r="F214" s="198" t="s">
        <v>328</v>
      </c>
      <c r="G214" s="199" t="s">
        <v>189</v>
      </c>
      <c r="H214" s="200">
        <v>4618</v>
      </c>
      <c r="I214" s="201"/>
      <c r="J214" s="200">
        <f>ROUND(I214*H214,1)</f>
        <v>0</v>
      </c>
      <c r="K214" s="198" t="s">
        <v>119</v>
      </c>
      <c r="L214" s="44"/>
      <c r="M214" s="202" t="s">
        <v>19</v>
      </c>
      <c r="N214" s="203" t="s">
        <v>43</v>
      </c>
      <c r="O214" s="84"/>
      <c r="P214" s="204">
        <f>O214*H214</f>
        <v>0</v>
      </c>
      <c r="Q214" s="204">
        <v>0</v>
      </c>
      <c r="R214" s="204">
        <f>Q214*H214</f>
        <v>0</v>
      </c>
      <c r="S214" s="204">
        <v>0</v>
      </c>
      <c r="T214" s="205">
        <f>S214*H214</f>
        <v>0</v>
      </c>
      <c r="U214" s="38"/>
      <c r="V214" s="38"/>
      <c r="W214" s="38"/>
      <c r="X214" s="38"/>
      <c r="Y214" s="38"/>
      <c r="Z214" s="38"/>
      <c r="AA214" s="38"/>
      <c r="AB214" s="38"/>
      <c r="AC214" s="38"/>
      <c r="AD214" s="38"/>
      <c r="AE214" s="38"/>
      <c r="AR214" s="206" t="s">
        <v>139</v>
      </c>
      <c r="AT214" s="206" t="s">
        <v>115</v>
      </c>
      <c r="AU214" s="206" t="s">
        <v>82</v>
      </c>
      <c r="AY214" s="17" t="s">
        <v>114</v>
      </c>
      <c r="BE214" s="207">
        <f>IF(N214="základní",J214,0)</f>
        <v>0</v>
      </c>
      <c r="BF214" s="207">
        <f>IF(N214="snížená",J214,0)</f>
        <v>0</v>
      </c>
      <c r="BG214" s="207">
        <f>IF(N214="zákl. přenesená",J214,0)</f>
        <v>0</v>
      </c>
      <c r="BH214" s="207">
        <f>IF(N214="sníž. přenesená",J214,0)</f>
        <v>0</v>
      </c>
      <c r="BI214" s="207">
        <f>IF(N214="nulová",J214,0)</f>
        <v>0</v>
      </c>
      <c r="BJ214" s="17" t="s">
        <v>80</v>
      </c>
      <c r="BK214" s="207">
        <f>ROUND(I214*H214,1)</f>
        <v>0</v>
      </c>
      <c r="BL214" s="17" t="s">
        <v>139</v>
      </c>
      <c r="BM214" s="206" t="s">
        <v>329</v>
      </c>
    </row>
    <row r="215" spans="1:47" s="2" customFormat="1" ht="12">
      <c r="A215" s="38"/>
      <c r="B215" s="39"/>
      <c r="C215" s="40"/>
      <c r="D215" s="208" t="s">
        <v>122</v>
      </c>
      <c r="E215" s="40"/>
      <c r="F215" s="209" t="s">
        <v>330</v>
      </c>
      <c r="G215" s="40"/>
      <c r="H215" s="40"/>
      <c r="I215" s="210"/>
      <c r="J215" s="40"/>
      <c r="K215" s="40"/>
      <c r="L215" s="44"/>
      <c r="M215" s="211"/>
      <c r="N215" s="212"/>
      <c r="O215" s="84"/>
      <c r="P215" s="84"/>
      <c r="Q215" s="84"/>
      <c r="R215" s="84"/>
      <c r="S215" s="84"/>
      <c r="T215" s="85"/>
      <c r="U215" s="38"/>
      <c r="V215" s="38"/>
      <c r="W215" s="38"/>
      <c r="X215" s="38"/>
      <c r="Y215" s="38"/>
      <c r="Z215" s="38"/>
      <c r="AA215" s="38"/>
      <c r="AB215" s="38"/>
      <c r="AC215" s="38"/>
      <c r="AD215" s="38"/>
      <c r="AE215" s="38"/>
      <c r="AT215" s="17" t="s">
        <v>122</v>
      </c>
      <c r="AU215" s="17" t="s">
        <v>82</v>
      </c>
    </row>
    <row r="216" spans="1:51" s="13" customFormat="1" ht="12">
      <c r="A216" s="13"/>
      <c r="B216" s="228"/>
      <c r="C216" s="229"/>
      <c r="D216" s="213" t="s">
        <v>192</v>
      </c>
      <c r="E216" s="230" t="s">
        <v>19</v>
      </c>
      <c r="F216" s="231" t="s">
        <v>204</v>
      </c>
      <c r="G216" s="229"/>
      <c r="H216" s="230" t="s">
        <v>19</v>
      </c>
      <c r="I216" s="232"/>
      <c r="J216" s="229"/>
      <c r="K216" s="229"/>
      <c r="L216" s="233"/>
      <c r="M216" s="234"/>
      <c r="N216" s="235"/>
      <c r="O216" s="235"/>
      <c r="P216" s="235"/>
      <c r="Q216" s="235"/>
      <c r="R216" s="235"/>
      <c r="S216" s="235"/>
      <c r="T216" s="236"/>
      <c r="U216" s="13"/>
      <c r="V216" s="13"/>
      <c r="W216" s="13"/>
      <c r="X216" s="13"/>
      <c r="Y216" s="13"/>
      <c r="Z216" s="13"/>
      <c r="AA216" s="13"/>
      <c r="AB216" s="13"/>
      <c r="AC216" s="13"/>
      <c r="AD216" s="13"/>
      <c r="AE216" s="13"/>
      <c r="AT216" s="237" t="s">
        <v>192</v>
      </c>
      <c r="AU216" s="237" t="s">
        <v>82</v>
      </c>
      <c r="AV216" s="13" t="s">
        <v>80</v>
      </c>
      <c r="AW216" s="13" t="s">
        <v>33</v>
      </c>
      <c r="AX216" s="13" t="s">
        <v>72</v>
      </c>
      <c r="AY216" s="237" t="s">
        <v>114</v>
      </c>
    </row>
    <row r="217" spans="1:51" s="14" customFormat="1" ht="12">
      <c r="A217" s="14"/>
      <c r="B217" s="238"/>
      <c r="C217" s="239"/>
      <c r="D217" s="213" t="s">
        <v>192</v>
      </c>
      <c r="E217" s="240" t="s">
        <v>19</v>
      </c>
      <c r="F217" s="241" t="s">
        <v>331</v>
      </c>
      <c r="G217" s="239"/>
      <c r="H217" s="242">
        <v>3775</v>
      </c>
      <c r="I217" s="243"/>
      <c r="J217" s="239"/>
      <c r="K217" s="239"/>
      <c r="L217" s="244"/>
      <c r="M217" s="245"/>
      <c r="N217" s="246"/>
      <c r="O217" s="246"/>
      <c r="P217" s="246"/>
      <c r="Q217" s="246"/>
      <c r="R217" s="246"/>
      <c r="S217" s="246"/>
      <c r="T217" s="247"/>
      <c r="U217" s="14"/>
      <c r="V217" s="14"/>
      <c r="W217" s="14"/>
      <c r="X217" s="14"/>
      <c r="Y217" s="14"/>
      <c r="Z217" s="14"/>
      <c r="AA217" s="14"/>
      <c r="AB217" s="14"/>
      <c r="AC217" s="14"/>
      <c r="AD217" s="14"/>
      <c r="AE217" s="14"/>
      <c r="AT217" s="248" t="s">
        <v>192</v>
      </c>
      <c r="AU217" s="248" t="s">
        <v>82</v>
      </c>
      <c r="AV217" s="14" t="s">
        <v>82</v>
      </c>
      <c r="AW217" s="14" t="s">
        <v>33</v>
      </c>
      <c r="AX217" s="14" t="s">
        <v>72</v>
      </c>
      <c r="AY217" s="248" t="s">
        <v>114</v>
      </c>
    </row>
    <row r="218" spans="1:51" s="13" customFormat="1" ht="12">
      <c r="A218" s="13"/>
      <c r="B218" s="228"/>
      <c r="C218" s="229"/>
      <c r="D218" s="213" t="s">
        <v>192</v>
      </c>
      <c r="E218" s="230" t="s">
        <v>19</v>
      </c>
      <c r="F218" s="231" t="s">
        <v>206</v>
      </c>
      <c r="G218" s="229"/>
      <c r="H218" s="230" t="s">
        <v>19</v>
      </c>
      <c r="I218" s="232"/>
      <c r="J218" s="229"/>
      <c r="K218" s="229"/>
      <c r="L218" s="233"/>
      <c r="M218" s="234"/>
      <c r="N218" s="235"/>
      <c r="O218" s="235"/>
      <c r="P218" s="235"/>
      <c r="Q218" s="235"/>
      <c r="R218" s="235"/>
      <c r="S218" s="235"/>
      <c r="T218" s="236"/>
      <c r="U218" s="13"/>
      <c r="V218" s="13"/>
      <c r="W218" s="13"/>
      <c r="X218" s="13"/>
      <c r="Y218" s="13"/>
      <c r="Z218" s="13"/>
      <c r="AA218" s="13"/>
      <c r="AB218" s="13"/>
      <c r="AC218" s="13"/>
      <c r="AD218" s="13"/>
      <c r="AE218" s="13"/>
      <c r="AT218" s="237" t="s">
        <v>192</v>
      </c>
      <c r="AU218" s="237" t="s">
        <v>82</v>
      </c>
      <c r="AV218" s="13" t="s">
        <v>80</v>
      </c>
      <c r="AW218" s="13" t="s">
        <v>33</v>
      </c>
      <c r="AX218" s="13" t="s">
        <v>72</v>
      </c>
      <c r="AY218" s="237" t="s">
        <v>114</v>
      </c>
    </row>
    <row r="219" spans="1:51" s="14" customFormat="1" ht="12">
      <c r="A219" s="14"/>
      <c r="B219" s="238"/>
      <c r="C219" s="239"/>
      <c r="D219" s="213" t="s">
        <v>192</v>
      </c>
      <c r="E219" s="240" t="s">
        <v>19</v>
      </c>
      <c r="F219" s="241" t="s">
        <v>207</v>
      </c>
      <c r="G219" s="239"/>
      <c r="H219" s="242">
        <v>843</v>
      </c>
      <c r="I219" s="243"/>
      <c r="J219" s="239"/>
      <c r="K219" s="239"/>
      <c r="L219" s="244"/>
      <c r="M219" s="245"/>
      <c r="N219" s="246"/>
      <c r="O219" s="246"/>
      <c r="P219" s="246"/>
      <c r="Q219" s="246"/>
      <c r="R219" s="246"/>
      <c r="S219" s="246"/>
      <c r="T219" s="247"/>
      <c r="U219" s="14"/>
      <c r="V219" s="14"/>
      <c r="W219" s="14"/>
      <c r="X219" s="14"/>
      <c r="Y219" s="14"/>
      <c r="Z219" s="14"/>
      <c r="AA219" s="14"/>
      <c r="AB219" s="14"/>
      <c r="AC219" s="14"/>
      <c r="AD219" s="14"/>
      <c r="AE219" s="14"/>
      <c r="AT219" s="248" t="s">
        <v>192</v>
      </c>
      <c r="AU219" s="248" t="s">
        <v>82</v>
      </c>
      <c r="AV219" s="14" t="s">
        <v>82</v>
      </c>
      <c r="AW219" s="14" t="s">
        <v>33</v>
      </c>
      <c r="AX219" s="14" t="s">
        <v>72</v>
      </c>
      <c r="AY219" s="248" t="s">
        <v>114</v>
      </c>
    </row>
    <row r="220" spans="1:51" s="15" customFormat="1" ht="12">
      <c r="A220" s="15"/>
      <c r="B220" s="249"/>
      <c r="C220" s="250"/>
      <c r="D220" s="213" t="s">
        <v>192</v>
      </c>
      <c r="E220" s="251" t="s">
        <v>19</v>
      </c>
      <c r="F220" s="252" t="s">
        <v>195</v>
      </c>
      <c r="G220" s="250"/>
      <c r="H220" s="253">
        <v>4618</v>
      </c>
      <c r="I220" s="254"/>
      <c r="J220" s="250"/>
      <c r="K220" s="250"/>
      <c r="L220" s="255"/>
      <c r="M220" s="256"/>
      <c r="N220" s="257"/>
      <c r="O220" s="257"/>
      <c r="P220" s="257"/>
      <c r="Q220" s="257"/>
      <c r="R220" s="257"/>
      <c r="S220" s="257"/>
      <c r="T220" s="258"/>
      <c r="U220" s="15"/>
      <c r="V220" s="15"/>
      <c r="W220" s="15"/>
      <c r="X220" s="15"/>
      <c r="Y220" s="15"/>
      <c r="Z220" s="15"/>
      <c r="AA220" s="15"/>
      <c r="AB220" s="15"/>
      <c r="AC220" s="15"/>
      <c r="AD220" s="15"/>
      <c r="AE220" s="15"/>
      <c r="AT220" s="259" t="s">
        <v>192</v>
      </c>
      <c r="AU220" s="259" t="s">
        <v>82</v>
      </c>
      <c r="AV220" s="15" t="s">
        <v>139</v>
      </c>
      <c r="AW220" s="15" t="s">
        <v>4</v>
      </c>
      <c r="AX220" s="15" t="s">
        <v>80</v>
      </c>
      <c r="AY220" s="259" t="s">
        <v>114</v>
      </c>
    </row>
    <row r="221" spans="1:65" s="2" customFormat="1" ht="37.8" customHeight="1">
      <c r="A221" s="38"/>
      <c r="B221" s="39"/>
      <c r="C221" s="196" t="s">
        <v>332</v>
      </c>
      <c r="D221" s="196" t="s">
        <v>115</v>
      </c>
      <c r="E221" s="197" t="s">
        <v>333</v>
      </c>
      <c r="F221" s="198" t="s">
        <v>334</v>
      </c>
      <c r="G221" s="199" t="s">
        <v>189</v>
      </c>
      <c r="H221" s="200">
        <v>3200</v>
      </c>
      <c r="I221" s="201"/>
      <c r="J221" s="200">
        <f>ROUND(I221*H221,1)</f>
        <v>0</v>
      </c>
      <c r="K221" s="198" t="s">
        <v>119</v>
      </c>
      <c r="L221" s="44"/>
      <c r="M221" s="202" t="s">
        <v>19</v>
      </c>
      <c r="N221" s="203" t="s">
        <v>43</v>
      </c>
      <c r="O221" s="84"/>
      <c r="P221" s="204">
        <f>O221*H221</f>
        <v>0</v>
      </c>
      <c r="Q221" s="204">
        <v>0.345</v>
      </c>
      <c r="R221" s="204">
        <f>Q221*H221</f>
        <v>1104</v>
      </c>
      <c r="S221" s="204">
        <v>0</v>
      </c>
      <c r="T221" s="205">
        <f>S221*H221</f>
        <v>0</v>
      </c>
      <c r="U221" s="38"/>
      <c r="V221" s="38"/>
      <c r="W221" s="38"/>
      <c r="X221" s="38"/>
      <c r="Y221" s="38"/>
      <c r="Z221" s="38"/>
      <c r="AA221" s="38"/>
      <c r="AB221" s="38"/>
      <c r="AC221" s="38"/>
      <c r="AD221" s="38"/>
      <c r="AE221" s="38"/>
      <c r="AR221" s="206" t="s">
        <v>139</v>
      </c>
      <c r="AT221" s="206" t="s">
        <v>115</v>
      </c>
      <c r="AU221" s="206" t="s">
        <v>82</v>
      </c>
      <c r="AY221" s="17" t="s">
        <v>114</v>
      </c>
      <c r="BE221" s="207">
        <f>IF(N221="základní",J221,0)</f>
        <v>0</v>
      </c>
      <c r="BF221" s="207">
        <f>IF(N221="snížená",J221,0)</f>
        <v>0</v>
      </c>
      <c r="BG221" s="207">
        <f>IF(N221="zákl. přenesená",J221,0)</f>
        <v>0</v>
      </c>
      <c r="BH221" s="207">
        <f>IF(N221="sníž. přenesená",J221,0)</f>
        <v>0</v>
      </c>
      <c r="BI221" s="207">
        <f>IF(N221="nulová",J221,0)</f>
        <v>0</v>
      </c>
      <c r="BJ221" s="17" t="s">
        <v>80</v>
      </c>
      <c r="BK221" s="207">
        <f>ROUND(I221*H221,1)</f>
        <v>0</v>
      </c>
      <c r="BL221" s="17" t="s">
        <v>139</v>
      </c>
      <c r="BM221" s="206" t="s">
        <v>335</v>
      </c>
    </row>
    <row r="222" spans="1:47" s="2" customFormat="1" ht="12">
      <c r="A222" s="38"/>
      <c r="B222" s="39"/>
      <c r="C222" s="40"/>
      <c r="D222" s="208" t="s">
        <v>122</v>
      </c>
      <c r="E222" s="40"/>
      <c r="F222" s="209" t="s">
        <v>336</v>
      </c>
      <c r="G222" s="40"/>
      <c r="H222" s="40"/>
      <c r="I222" s="210"/>
      <c r="J222" s="40"/>
      <c r="K222" s="40"/>
      <c r="L222" s="44"/>
      <c r="M222" s="211"/>
      <c r="N222" s="212"/>
      <c r="O222" s="84"/>
      <c r="P222" s="84"/>
      <c r="Q222" s="84"/>
      <c r="R222" s="84"/>
      <c r="S222" s="84"/>
      <c r="T222" s="85"/>
      <c r="U222" s="38"/>
      <c r="V222" s="38"/>
      <c r="W222" s="38"/>
      <c r="X222" s="38"/>
      <c r="Y222" s="38"/>
      <c r="Z222" s="38"/>
      <c r="AA222" s="38"/>
      <c r="AB222" s="38"/>
      <c r="AC222" s="38"/>
      <c r="AD222" s="38"/>
      <c r="AE222" s="38"/>
      <c r="AT222" s="17" t="s">
        <v>122</v>
      </c>
      <c r="AU222" s="17" t="s">
        <v>82</v>
      </c>
    </row>
    <row r="223" spans="1:65" s="2" customFormat="1" ht="33" customHeight="1">
      <c r="A223" s="38"/>
      <c r="B223" s="39"/>
      <c r="C223" s="196" t="s">
        <v>337</v>
      </c>
      <c r="D223" s="196" t="s">
        <v>115</v>
      </c>
      <c r="E223" s="197" t="s">
        <v>338</v>
      </c>
      <c r="F223" s="198" t="s">
        <v>339</v>
      </c>
      <c r="G223" s="199" t="s">
        <v>189</v>
      </c>
      <c r="H223" s="200">
        <v>322</v>
      </c>
      <c r="I223" s="201"/>
      <c r="J223" s="200">
        <f>ROUND(I223*H223,1)</f>
        <v>0</v>
      </c>
      <c r="K223" s="198" t="s">
        <v>119</v>
      </c>
      <c r="L223" s="44"/>
      <c r="M223" s="202" t="s">
        <v>19</v>
      </c>
      <c r="N223" s="203" t="s">
        <v>43</v>
      </c>
      <c r="O223" s="84"/>
      <c r="P223" s="204">
        <f>O223*H223</f>
        <v>0</v>
      </c>
      <c r="Q223" s="204">
        <v>0</v>
      </c>
      <c r="R223" s="204">
        <f>Q223*H223</f>
        <v>0</v>
      </c>
      <c r="S223" s="204">
        <v>0</v>
      </c>
      <c r="T223" s="205">
        <f>S223*H223</f>
        <v>0</v>
      </c>
      <c r="U223" s="38"/>
      <c r="V223" s="38"/>
      <c r="W223" s="38"/>
      <c r="X223" s="38"/>
      <c r="Y223" s="38"/>
      <c r="Z223" s="38"/>
      <c r="AA223" s="38"/>
      <c r="AB223" s="38"/>
      <c r="AC223" s="38"/>
      <c r="AD223" s="38"/>
      <c r="AE223" s="38"/>
      <c r="AR223" s="206" t="s">
        <v>139</v>
      </c>
      <c r="AT223" s="206" t="s">
        <v>115</v>
      </c>
      <c r="AU223" s="206" t="s">
        <v>82</v>
      </c>
      <c r="AY223" s="17" t="s">
        <v>114</v>
      </c>
      <c r="BE223" s="207">
        <f>IF(N223="základní",J223,0)</f>
        <v>0</v>
      </c>
      <c r="BF223" s="207">
        <f>IF(N223="snížená",J223,0)</f>
        <v>0</v>
      </c>
      <c r="BG223" s="207">
        <f>IF(N223="zákl. přenesená",J223,0)</f>
        <v>0</v>
      </c>
      <c r="BH223" s="207">
        <f>IF(N223="sníž. přenesená",J223,0)</f>
        <v>0</v>
      </c>
      <c r="BI223" s="207">
        <f>IF(N223="nulová",J223,0)</f>
        <v>0</v>
      </c>
      <c r="BJ223" s="17" t="s">
        <v>80</v>
      </c>
      <c r="BK223" s="207">
        <f>ROUND(I223*H223,1)</f>
        <v>0</v>
      </c>
      <c r="BL223" s="17" t="s">
        <v>139</v>
      </c>
      <c r="BM223" s="206" t="s">
        <v>340</v>
      </c>
    </row>
    <row r="224" spans="1:47" s="2" customFormat="1" ht="12">
      <c r="A224" s="38"/>
      <c r="B224" s="39"/>
      <c r="C224" s="40"/>
      <c r="D224" s="208" t="s">
        <v>122</v>
      </c>
      <c r="E224" s="40"/>
      <c r="F224" s="209" t="s">
        <v>341</v>
      </c>
      <c r="G224" s="40"/>
      <c r="H224" s="40"/>
      <c r="I224" s="210"/>
      <c r="J224" s="40"/>
      <c r="K224" s="40"/>
      <c r="L224" s="44"/>
      <c r="M224" s="211"/>
      <c r="N224" s="212"/>
      <c r="O224" s="84"/>
      <c r="P224" s="84"/>
      <c r="Q224" s="84"/>
      <c r="R224" s="84"/>
      <c r="S224" s="84"/>
      <c r="T224" s="85"/>
      <c r="U224" s="38"/>
      <c r="V224" s="38"/>
      <c r="W224" s="38"/>
      <c r="X224" s="38"/>
      <c r="Y224" s="38"/>
      <c r="Z224" s="38"/>
      <c r="AA224" s="38"/>
      <c r="AB224" s="38"/>
      <c r="AC224" s="38"/>
      <c r="AD224" s="38"/>
      <c r="AE224" s="38"/>
      <c r="AT224" s="17" t="s">
        <v>122</v>
      </c>
      <c r="AU224" s="17" t="s">
        <v>82</v>
      </c>
    </row>
    <row r="225" spans="1:51" s="13" customFormat="1" ht="12">
      <c r="A225" s="13"/>
      <c r="B225" s="228"/>
      <c r="C225" s="229"/>
      <c r="D225" s="213" t="s">
        <v>192</v>
      </c>
      <c r="E225" s="230" t="s">
        <v>19</v>
      </c>
      <c r="F225" s="231" t="s">
        <v>342</v>
      </c>
      <c r="G225" s="229"/>
      <c r="H225" s="230" t="s">
        <v>19</v>
      </c>
      <c r="I225" s="232"/>
      <c r="J225" s="229"/>
      <c r="K225" s="229"/>
      <c r="L225" s="233"/>
      <c r="M225" s="234"/>
      <c r="N225" s="235"/>
      <c r="O225" s="235"/>
      <c r="P225" s="235"/>
      <c r="Q225" s="235"/>
      <c r="R225" s="235"/>
      <c r="S225" s="235"/>
      <c r="T225" s="236"/>
      <c r="U225" s="13"/>
      <c r="V225" s="13"/>
      <c r="W225" s="13"/>
      <c r="X225" s="13"/>
      <c r="Y225" s="13"/>
      <c r="Z225" s="13"/>
      <c r="AA225" s="13"/>
      <c r="AB225" s="13"/>
      <c r="AC225" s="13"/>
      <c r="AD225" s="13"/>
      <c r="AE225" s="13"/>
      <c r="AT225" s="237" t="s">
        <v>192</v>
      </c>
      <c r="AU225" s="237" t="s">
        <v>82</v>
      </c>
      <c r="AV225" s="13" t="s">
        <v>80</v>
      </c>
      <c r="AW225" s="13" t="s">
        <v>33</v>
      </c>
      <c r="AX225" s="13" t="s">
        <v>72</v>
      </c>
      <c r="AY225" s="237" t="s">
        <v>114</v>
      </c>
    </row>
    <row r="226" spans="1:51" s="14" customFormat="1" ht="12">
      <c r="A226" s="14"/>
      <c r="B226" s="238"/>
      <c r="C226" s="239"/>
      <c r="D226" s="213" t="s">
        <v>192</v>
      </c>
      <c r="E226" s="240" t="s">
        <v>19</v>
      </c>
      <c r="F226" s="241" t="s">
        <v>219</v>
      </c>
      <c r="G226" s="239"/>
      <c r="H226" s="242">
        <v>322</v>
      </c>
      <c r="I226" s="243"/>
      <c r="J226" s="239"/>
      <c r="K226" s="239"/>
      <c r="L226" s="244"/>
      <c r="M226" s="245"/>
      <c r="N226" s="246"/>
      <c r="O226" s="246"/>
      <c r="P226" s="246"/>
      <c r="Q226" s="246"/>
      <c r="R226" s="246"/>
      <c r="S226" s="246"/>
      <c r="T226" s="247"/>
      <c r="U226" s="14"/>
      <c r="V226" s="14"/>
      <c r="W226" s="14"/>
      <c r="X226" s="14"/>
      <c r="Y226" s="14"/>
      <c r="Z226" s="14"/>
      <c r="AA226" s="14"/>
      <c r="AB226" s="14"/>
      <c r="AC226" s="14"/>
      <c r="AD226" s="14"/>
      <c r="AE226" s="14"/>
      <c r="AT226" s="248" t="s">
        <v>192</v>
      </c>
      <c r="AU226" s="248" t="s">
        <v>82</v>
      </c>
      <c r="AV226" s="14" t="s">
        <v>82</v>
      </c>
      <c r="AW226" s="14" t="s">
        <v>33</v>
      </c>
      <c r="AX226" s="14" t="s">
        <v>72</v>
      </c>
      <c r="AY226" s="248" t="s">
        <v>114</v>
      </c>
    </row>
    <row r="227" spans="1:51" s="15" customFormat="1" ht="12">
      <c r="A227" s="15"/>
      <c r="B227" s="249"/>
      <c r="C227" s="250"/>
      <c r="D227" s="213" t="s">
        <v>192</v>
      </c>
      <c r="E227" s="251" t="s">
        <v>19</v>
      </c>
      <c r="F227" s="252" t="s">
        <v>195</v>
      </c>
      <c r="G227" s="250"/>
      <c r="H227" s="253">
        <v>322</v>
      </c>
      <c r="I227" s="254"/>
      <c r="J227" s="250"/>
      <c r="K227" s="250"/>
      <c r="L227" s="255"/>
      <c r="M227" s="256"/>
      <c r="N227" s="257"/>
      <c r="O227" s="257"/>
      <c r="P227" s="257"/>
      <c r="Q227" s="257"/>
      <c r="R227" s="257"/>
      <c r="S227" s="257"/>
      <c r="T227" s="258"/>
      <c r="U227" s="15"/>
      <c r="V227" s="15"/>
      <c r="W227" s="15"/>
      <c r="X227" s="15"/>
      <c r="Y227" s="15"/>
      <c r="Z227" s="15"/>
      <c r="AA227" s="15"/>
      <c r="AB227" s="15"/>
      <c r="AC227" s="15"/>
      <c r="AD227" s="15"/>
      <c r="AE227" s="15"/>
      <c r="AT227" s="259" t="s">
        <v>192</v>
      </c>
      <c r="AU227" s="259" t="s">
        <v>82</v>
      </c>
      <c r="AV227" s="15" t="s">
        <v>139</v>
      </c>
      <c r="AW227" s="15" t="s">
        <v>4</v>
      </c>
      <c r="AX227" s="15" t="s">
        <v>80</v>
      </c>
      <c r="AY227" s="259" t="s">
        <v>114</v>
      </c>
    </row>
    <row r="228" spans="1:63" s="11" customFormat="1" ht="22.8" customHeight="1">
      <c r="A228" s="11"/>
      <c r="B228" s="182"/>
      <c r="C228" s="183"/>
      <c r="D228" s="184" t="s">
        <v>71</v>
      </c>
      <c r="E228" s="226" t="s">
        <v>162</v>
      </c>
      <c r="F228" s="226" t="s">
        <v>343</v>
      </c>
      <c r="G228" s="183"/>
      <c r="H228" s="183"/>
      <c r="I228" s="186"/>
      <c r="J228" s="227">
        <f>BK228</f>
        <v>0</v>
      </c>
      <c r="K228" s="183"/>
      <c r="L228" s="188"/>
      <c r="M228" s="189"/>
      <c r="N228" s="190"/>
      <c r="O228" s="190"/>
      <c r="P228" s="191">
        <f>SUM(P229:P230)</f>
        <v>0</v>
      </c>
      <c r="Q228" s="190"/>
      <c r="R228" s="191">
        <f>SUM(R229:R230)</f>
        <v>3.9581600000000003</v>
      </c>
      <c r="S228" s="190"/>
      <c r="T228" s="192">
        <f>SUM(T229:T230)</f>
        <v>0</v>
      </c>
      <c r="U228" s="11"/>
      <c r="V228" s="11"/>
      <c r="W228" s="11"/>
      <c r="X228" s="11"/>
      <c r="Y228" s="11"/>
      <c r="Z228" s="11"/>
      <c r="AA228" s="11"/>
      <c r="AB228" s="11"/>
      <c r="AC228" s="11"/>
      <c r="AD228" s="11"/>
      <c r="AE228" s="11"/>
      <c r="AR228" s="193" t="s">
        <v>80</v>
      </c>
      <c r="AT228" s="194" t="s">
        <v>71</v>
      </c>
      <c r="AU228" s="194" t="s">
        <v>80</v>
      </c>
      <c r="AY228" s="193" t="s">
        <v>114</v>
      </c>
      <c r="BK228" s="195">
        <f>SUM(BK229:BK230)</f>
        <v>0</v>
      </c>
    </row>
    <row r="229" spans="1:65" s="2" customFormat="1" ht="24.15" customHeight="1">
      <c r="A229" s="38"/>
      <c r="B229" s="39"/>
      <c r="C229" s="196" t="s">
        <v>344</v>
      </c>
      <c r="D229" s="196" t="s">
        <v>115</v>
      </c>
      <c r="E229" s="197" t="s">
        <v>345</v>
      </c>
      <c r="F229" s="198" t="s">
        <v>346</v>
      </c>
      <c r="G229" s="199" t="s">
        <v>128</v>
      </c>
      <c r="H229" s="200">
        <v>2</v>
      </c>
      <c r="I229" s="201"/>
      <c r="J229" s="200">
        <f>ROUND(I229*H229,1)</f>
        <v>0</v>
      </c>
      <c r="K229" s="198" t="s">
        <v>347</v>
      </c>
      <c r="L229" s="44"/>
      <c r="M229" s="202" t="s">
        <v>19</v>
      </c>
      <c r="N229" s="203" t="s">
        <v>43</v>
      </c>
      <c r="O229" s="84"/>
      <c r="P229" s="204">
        <f>O229*H229</f>
        <v>0</v>
      </c>
      <c r="Q229" s="204">
        <v>0.42368</v>
      </c>
      <c r="R229" s="204">
        <f>Q229*H229</f>
        <v>0.84736</v>
      </c>
      <c r="S229" s="204">
        <v>0</v>
      </c>
      <c r="T229" s="205">
        <f>S229*H229</f>
        <v>0</v>
      </c>
      <c r="U229" s="38"/>
      <c r="V229" s="38"/>
      <c r="W229" s="38"/>
      <c r="X229" s="38"/>
      <c r="Y229" s="38"/>
      <c r="Z229" s="38"/>
      <c r="AA229" s="38"/>
      <c r="AB229" s="38"/>
      <c r="AC229" s="38"/>
      <c r="AD229" s="38"/>
      <c r="AE229" s="38"/>
      <c r="AR229" s="206" t="s">
        <v>139</v>
      </c>
      <c r="AT229" s="206" t="s">
        <v>115</v>
      </c>
      <c r="AU229" s="206" t="s">
        <v>82</v>
      </c>
      <c r="AY229" s="17" t="s">
        <v>114</v>
      </c>
      <c r="BE229" s="207">
        <f>IF(N229="základní",J229,0)</f>
        <v>0</v>
      </c>
      <c r="BF229" s="207">
        <f>IF(N229="snížená",J229,0)</f>
        <v>0</v>
      </c>
      <c r="BG229" s="207">
        <f>IF(N229="zákl. přenesená",J229,0)</f>
        <v>0</v>
      </c>
      <c r="BH229" s="207">
        <f>IF(N229="sníž. přenesená",J229,0)</f>
        <v>0</v>
      </c>
      <c r="BI229" s="207">
        <f>IF(N229="nulová",J229,0)</f>
        <v>0</v>
      </c>
      <c r="BJ229" s="17" t="s">
        <v>80</v>
      </c>
      <c r="BK229" s="207">
        <f>ROUND(I229*H229,1)</f>
        <v>0</v>
      </c>
      <c r="BL229" s="17" t="s">
        <v>139</v>
      </c>
      <c r="BM229" s="206" t="s">
        <v>348</v>
      </c>
    </row>
    <row r="230" spans="1:65" s="2" customFormat="1" ht="37.8" customHeight="1">
      <c r="A230" s="38"/>
      <c r="B230" s="39"/>
      <c r="C230" s="196" t="s">
        <v>349</v>
      </c>
      <c r="D230" s="196" t="s">
        <v>115</v>
      </c>
      <c r="E230" s="197" t="s">
        <v>350</v>
      </c>
      <c r="F230" s="198" t="s">
        <v>351</v>
      </c>
      <c r="G230" s="199" t="s">
        <v>128</v>
      </c>
      <c r="H230" s="200">
        <v>10</v>
      </c>
      <c r="I230" s="201"/>
      <c r="J230" s="200">
        <f>ROUND(I230*H230,1)</f>
        <v>0</v>
      </c>
      <c r="K230" s="198" t="s">
        <v>347</v>
      </c>
      <c r="L230" s="44"/>
      <c r="M230" s="202" t="s">
        <v>19</v>
      </c>
      <c r="N230" s="203" t="s">
        <v>43</v>
      </c>
      <c r="O230" s="84"/>
      <c r="P230" s="204">
        <f>O230*H230</f>
        <v>0</v>
      </c>
      <c r="Q230" s="204">
        <v>0.31108</v>
      </c>
      <c r="R230" s="204">
        <f>Q230*H230</f>
        <v>3.1108000000000002</v>
      </c>
      <c r="S230" s="204">
        <v>0</v>
      </c>
      <c r="T230" s="205">
        <f>S230*H230</f>
        <v>0</v>
      </c>
      <c r="U230" s="38"/>
      <c r="V230" s="38"/>
      <c r="W230" s="38"/>
      <c r="X230" s="38"/>
      <c r="Y230" s="38"/>
      <c r="Z230" s="38"/>
      <c r="AA230" s="38"/>
      <c r="AB230" s="38"/>
      <c r="AC230" s="38"/>
      <c r="AD230" s="38"/>
      <c r="AE230" s="38"/>
      <c r="AR230" s="206" t="s">
        <v>139</v>
      </c>
      <c r="AT230" s="206" t="s">
        <v>115</v>
      </c>
      <c r="AU230" s="206" t="s">
        <v>82</v>
      </c>
      <c r="AY230" s="17" t="s">
        <v>114</v>
      </c>
      <c r="BE230" s="207">
        <f>IF(N230="základní",J230,0)</f>
        <v>0</v>
      </c>
      <c r="BF230" s="207">
        <f>IF(N230="snížená",J230,0)</f>
        <v>0</v>
      </c>
      <c r="BG230" s="207">
        <f>IF(N230="zákl. přenesená",J230,0)</f>
        <v>0</v>
      </c>
      <c r="BH230" s="207">
        <f>IF(N230="sníž. přenesená",J230,0)</f>
        <v>0</v>
      </c>
      <c r="BI230" s="207">
        <f>IF(N230="nulová",J230,0)</f>
        <v>0</v>
      </c>
      <c r="BJ230" s="17" t="s">
        <v>80</v>
      </c>
      <c r="BK230" s="207">
        <f>ROUND(I230*H230,1)</f>
        <v>0</v>
      </c>
      <c r="BL230" s="17" t="s">
        <v>139</v>
      </c>
      <c r="BM230" s="206" t="s">
        <v>352</v>
      </c>
    </row>
    <row r="231" spans="1:63" s="11" customFormat="1" ht="22.8" customHeight="1">
      <c r="A231" s="11"/>
      <c r="B231" s="182"/>
      <c r="C231" s="183"/>
      <c r="D231" s="184" t="s">
        <v>71</v>
      </c>
      <c r="E231" s="226" t="s">
        <v>168</v>
      </c>
      <c r="F231" s="226" t="s">
        <v>353</v>
      </c>
      <c r="G231" s="183"/>
      <c r="H231" s="183"/>
      <c r="I231" s="186"/>
      <c r="J231" s="227">
        <f>BK231</f>
        <v>0</v>
      </c>
      <c r="K231" s="183"/>
      <c r="L231" s="188"/>
      <c r="M231" s="189"/>
      <c r="N231" s="190"/>
      <c r="O231" s="190"/>
      <c r="P231" s="191">
        <f>SUM(P232:P274)</f>
        <v>0</v>
      </c>
      <c r="Q231" s="190"/>
      <c r="R231" s="191">
        <f>SUM(R232:R274)</f>
        <v>8.378376</v>
      </c>
      <c r="S231" s="190"/>
      <c r="T231" s="192">
        <f>SUM(T232:T274)</f>
        <v>418.6536</v>
      </c>
      <c r="U231" s="11"/>
      <c r="V231" s="11"/>
      <c r="W231" s="11"/>
      <c r="X231" s="11"/>
      <c r="Y231" s="11"/>
      <c r="Z231" s="11"/>
      <c r="AA231" s="11"/>
      <c r="AB231" s="11"/>
      <c r="AC231" s="11"/>
      <c r="AD231" s="11"/>
      <c r="AE231" s="11"/>
      <c r="AR231" s="193" t="s">
        <v>80</v>
      </c>
      <c r="AT231" s="194" t="s">
        <v>71</v>
      </c>
      <c r="AU231" s="194" t="s">
        <v>80</v>
      </c>
      <c r="AY231" s="193" t="s">
        <v>114</v>
      </c>
      <c r="BK231" s="195">
        <f>SUM(BK232:BK274)</f>
        <v>0</v>
      </c>
    </row>
    <row r="232" spans="1:65" s="2" customFormat="1" ht="24.15" customHeight="1">
      <c r="A232" s="38"/>
      <c r="B232" s="39"/>
      <c r="C232" s="196" t="s">
        <v>354</v>
      </c>
      <c r="D232" s="196" t="s">
        <v>115</v>
      </c>
      <c r="E232" s="197" t="s">
        <v>355</v>
      </c>
      <c r="F232" s="198" t="s">
        <v>356</v>
      </c>
      <c r="G232" s="199" t="s">
        <v>357</v>
      </c>
      <c r="H232" s="200">
        <v>28</v>
      </c>
      <c r="I232" s="201"/>
      <c r="J232" s="200">
        <f>ROUND(I232*H232,1)</f>
        <v>0</v>
      </c>
      <c r="K232" s="198" t="s">
        <v>119</v>
      </c>
      <c r="L232" s="44"/>
      <c r="M232" s="202" t="s">
        <v>19</v>
      </c>
      <c r="N232" s="203" t="s">
        <v>43</v>
      </c>
      <c r="O232" s="84"/>
      <c r="P232" s="204">
        <f>O232*H232</f>
        <v>0</v>
      </c>
      <c r="Q232" s="204">
        <v>0.0003</v>
      </c>
      <c r="R232" s="204">
        <f>Q232*H232</f>
        <v>0.0084</v>
      </c>
      <c r="S232" s="204">
        <v>0</v>
      </c>
      <c r="T232" s="205">
        <f>S232*H232</f>
        <v>0</v>
      </c>
      <c r="U232" s="38"/>
      <c r="V232" s="38"/>
      <c r="W232" s="38"/>
      <c r="X232" s="38"/>
      <c r="Y232" s="38"/>
      <c r="Z232" s="38"/>
      <c r="AA232" s="38"/>
      <c r="AB232" s="38"/>
      <c r="AC232" s="38"/>
      <c r="AD232" s="38"/>
      <c r="AE232" s="38"/>
      <c r="AR232" s="206" t="s">
        <v>139</v>
      </c>
      <c r="AT232" s="206" t="s">
        <v>115</v>
      </c>
      <c r="AU232" s="206" t="s">
        <v>82</v>
      </c>
      <c r="AY232" s="17" t="s">
        <v>114</v>
      </c>
      <c r="BE232" s="207">
        <f>IF(N232="základní",J232,0)</f>
        <v>0</v>
      </c>
      <c r="BF232" s="207">
        <f>IF(N232="snížená",J232,0)</f>
        <v>0</v>
      </c>
      <c r="BG232" s="207">
        <f>IF(N232="zákl. přenesená",J232,0)</f>
        <v>0</v>
      </c>
      <c r="BH232" s="207">
        <f>IF(N232="sníž. přenesená",J232,0)</f>
        <v>0</v>
      </c>
      <c r="BI232" s="207">
        <f>IF(N232="nulová",J232,0)</f>
        <v>0</v>
      </c>
      <c r="BJ232" s="17" t="s">
        <v>80</v>
      </c>
      <c r="BK232" s="207">
        <f>ROUND(I232*H232,1)</f>
        <v>0</v>
      </c>
      <c r="BL232" s="17" t="s">
        <v>139</v>
      </c>
      <c r="BM232" s="206" t="s">
        <v>358</v>
      </c>
    </row>
    <row r="233" spans="1:47" s="2" customFormat="1" ht="12">
      <c r="A233" s="38"/>
      <c r="B233" s="39"/>
      <c r="C233" s="40"/>
      <c r="D233" s="208" t="s">
        <v>122</v>
      </c>
      <c r="E233" s="40"/>
      <c r="F233" s="209" t="s">
        <v>359</v>
      </c>
      <c r="G233" s="40"/>
      <c r="H233" s="40"/>
      <c r="I233" s="210"/>
      <c r="J233" s="40"/>
      <c r="K233" s="40"/>
      <c r="L233" s="44"/>
      <c r="M233" s="211"/>
      <c r="N233" s="212"/>
      <c r="O233" s="84"/>
      <c r="P233" s="84"/>
      <c r="Q233" s="84"/>
      <c r="R233" s="84"/>
      <c r="S233" s="84"/>
      <c r="T233" s="85"/>
      <c r="U233" s="38"/>
      <c r="V233" s="38"/>
      <c r="W233" s="38"/>
      <c r="X233" s="38"/>
      <c r="Y233" s="38"/>
      <c r="Z233" s="38"/>
      <c r="AA233" s="38"/>
      <c r="AB233" s="38"/>
      <c r="AC233" s="38"/>
      <c r="AD233" s="38"/>
      <c r="AE233" s="38"/>
      <c r="AT233" s="17" t="s">
        <v>122</v>
      </c>
      <c r="AU233" s="17" t="s">
        <v>82</v>
      </c>
    </row>
    <row r="234" spans="1:65" s="2" customFormat="1" ht="16.5" customHeight="1">
      <c r="A234" s="38"/>
      <c r="B234" s="39"/>
      <c r="C234" s="260" t="s">
        <v>360</v>
      </c>
      <c r="D234" s="260" t="s">
        <v>249</v>
      </c>
      <c r="E234" s="261" t="s">
        <v>361</v>
      </c>
      <c r="F234" s="262" t="s">
        <v>362</v>
      </c>
      <c r="G234" s="263" t="s">
        <v>357</v>
      </c>
      <c r="H234" s="264">
        <v>28</v>
      </c>
      <c r="I234" s="265"/>
      <c r="J234" s="264">
        <f>ROUND(I234*H234,1)</f>
        <v>0</v>
      </c>
      <c r="K234" s="262" t="s">
        <v>19</v>
      </c>
      <c r="L234" s="266"/>
      <c r="M234" s="267" t="s">
        <v>19</v>
      </c>
      <c r="N234" s="268" t="s">
        <v>43</v>
      </c>
      <c r="O234" s="84"/>
      <c r="P234" s="204">
        <f>O234*H234</f>
        <v>0</v>
      </c>
      <c r="Q234" s="204">
        <v>0.072</v>
      </c>
      <c r="R234" s="204">
        <f>Q234*H234</f>
        <v>2.016</v>
      </c>
      <c r="S234" s="204">
        <v>0</v>
      </c>
      <c r="T234" s="205">
        <f>S234*H234</f>
        <v>0</v>
      </c>
      <c r="U234" s="38"/>
      <c r="V234" s="38"/>
      <c r="W234" s="38"/>
      <c r="X234" s="38"/>
      <c r="Y234" s="38"/>
      <c r="Z234" s="38"/>
      <c r="AA234" s="38"/>
      <c r="AB234" s="38"/>
      <c r="AC234" s="38"/>
      <c r="AD234" s="38"/>
      <c r="AE234" s="38"/>
      <c r="AR234" s="206" t="s">
        <v>162</v>
      </c>
      <c r="AT234" s="206" t="s">
        <v>249</v>
      </c>
      <c r="AU234" s="206" t="s">
        <v>82</v>
      </c>
      <c r="AY234" s="17" t="s">
        <v>114</v>
      </c>
      <c r="BE234" s="207">
        <f>IF(N234="základní",J234,0)</f>
        <v>0</v>
      </c>
      <c r="BF234" s="207">
        <f>IF(N234="snížená",J234,0)</f>
        <v>0</v>
      </c>
      <c r="BG234" s="207">
        <f>IF(N234="zákl. přenesená",J234,0)</f>
        <v>0</v>
      </c>
      <c r="BH234" s="207">
        <f>IF(N234="sníž. přenesená",J234,0)</f>
        <v>0</v>
      </c>
      <c r="BI234" s="207">
        <f>IF(N234="nulová",J234,0)</f>
        <v>0</v>
      </c>
      <c r="BJ234" s="17" t="s">
        <v>80</v>
      </c>
      <c r="BK234" s="207">
        <f>ROUND(I234*H234,1)</f>
        <v>0</v>
      </c>
      <c r="BL234" s="17" t="s">
        <v>139</v>
      </c>
      <c r="BM234" s="206" t="s">
        <v>363</v>
      </c>
    </row>
    <row r="235" spans="1:65" s="2" customFormat="1" ht="37.8" customHeight="1">
      <c r="A235" s="38"/>
      <c r="B235" s="39"/>
      <c r="C235" s="196" t="s">
        <v>364</v>
      </c>
      <c r="D235" s="196" t="s">
        <v>115</v>
      </c>
      <c r="E235" s="197" t="s">
        <v>365</v>
      </c>
      <c r="F235" s="198" t="s">
        <v>366</v>
      </c>
      <c r="G235" s="199" t="s">
        <v>357</v>
      </c>
      <c r="H235" s="200">
        <v>96</v>
      </c>
      <c r="I235" s="201"/>
      <c r="J235" s="200">
        <f>ROUND(I235*H235,1)</f>
        <v>0</v>
      </c>
      <c r="K235" s="198" t="s">
        <v>119</v>
      </c>
      <c r="L235" s="44"/>
      <c r="M235" s="202" t="s">
        <v>19</v>
      </c>
      <c r="N235" s="203" t="s">
        <v>43</v>
      </c>
      <c r="O235" s="84"/>
      <c r="P235" s="204">
        <f>O235*H235</f>
        <v>0</v>
      </c>
      <c r="Q235" s="204">
        <v>0.02865</v>
      </c>
      <c r="R235" s="204">
        <f>Q235*H235</f>
        <v>2.7504</v>
      </c>
      <c r="S235" s="204">
        <v>0</v>
      </c>
      <c r="T235" s="205">
        <f>S235*H235</f>
        <v>0</v>
      </c>
      <c r="U235" s="38"/>
      <c r="V235" s="38"/>
      <c r="W235" s="38"/>
      <c r="X235" s="38"/>
      <c r="Y235" s="38"/>
      <c r="Z235" s="38"/>
      <c r="AA235" s="38"/>
      <c r="AB235" s="38"/>
      <c r="AC235" s="38"/>
      <c r="AD235" s="38"/>
      <c r="AE235" s="38"/>
      <c r="AR235" s="206" t="s">
        <v>139</v>
      </c>
      <c r="AT235" s="206" t="s">
        <v>115</v>
      </c>
      <c r="AU235" s="206" t="s">
        <v>82</v>
      </c>
      <c r="AY235" s="17" t="s">
        <v>114</v>
      </c>
      <c r="BE235" s="207">
        <f>IF(N235="základní",J235,0)</f>
        <v>0</v>
      </c>
      <c r="BF235" s="207">
        <f>IF(N235="snížená",J235,0)</f>
        <v>0</v>
      </c>
      <c r="BG235" s="207">
        <f>IF(N235="zákl. přenesená",J235,0)</f>
        <v>0</v>
      </c>
      <c r="BH235" s="207">
        <f>IF(N235="sníž. přenesená",J235,0)</f>
        <v>0</v>
      </c>
      <c r="BI235" s="207">
        <f>IF(N235="nulová",J235,0)</f>
        <v>0</v>
      </c>
      <c r="BJ235" s="17" t="s">
        <v>80</v>
      </c>
      <c r="BK235" s="207">
        <f>ROUND(I235*H235,1)</f>
        <v>0</v>
      </c>
      <c r="BL235" s="17" t="s">
        <v>139</v>
      </c>
      <c r="BM235" s="206" t="s">
        <v>367</v>
      </c>
    </row>
    <row r="236" spans="1:47" s="2" customFormat="1" ht="12">
      <c r="A236" s="38"/>
      <c r="B236" s="39"/>
      <c r="C236" s="40"/>
      <c r="D236" s="208" t="s">
        <v>122</v>
      </c>
      <c r="E236" s="40"/>
      <c r="F236" s="209" t="s">
        <v>368</v>
      </c>
      <c r="G236" s="40"/>
      <c r="H236" s="40"/>
      <c r="I236" s="210"/>
      <c r="J236" s="40"/>
      <c r="K236" s="40"/>
      <c r="L236" s="44"/>
      <c r="M236" s="211"/>
      <c r="N236" s="212"/>
      <c r="O236" s="84"/>
      <c r="P236" s="84"/>
      <c r="Q236" s="84"/>
      <c r="R236" s="84"/>
      <c r="S236" s="84"/>
      <c r="T236" s="85"/>
      <c r="U236" s="38"/>
      <c r="V236" s="38"/>
      <c r="W236" s="38"/>
      <c r="X236" s="38"/>
      <c r="Y236" s="38"/>
      <c r="Z236" s="38"/>
      <c r="AA236" s="38"/>
      <c r="AB236" s="38"/>
      <c r="AC236" s="38"/>
      <c r="AD236" s="38"/>
      <c r="AE236" s="38"/>
      <c r="AT236" s="17" t="s">
        <v>122</v>
      </c>
      <c r="AU236" s="17" t="s">
        <v>82</v>
      </c>
    </row>
    <row r="237" spans="1:65" s="2" customFormat="1" ht="33" customHeight="1">
      <c r="A237" s="38"/>
      <c r="B237" s="39"/>
      <c r="C237" s="196" t="s">
        <v>369</v>
      </c>
      <c r="D237" s="196" t="s">
        <v>115</v>
      </c>
      <c r="E237" s="197" t="s">
        <v>370</v>
      </c>
      <c r="F237" s="198" t="s">
        <v>371</v>
      </c>
      <c r="G237" s="199" t="s">
        <v>357</v>
      </c>
      <c r="H237" s="200">
        <v>32</v>
      </c>
      <c r="I237" s="201"/>
      <c r="J237" s="200">
        <f>ROUND(I237*H237,1)</f>
        <v>0</v>
      </c>
      <c r="K237" s="198" t="s">
        <v>372</v>
      </c>
      <c r="L237" s="44"/>
      <c r="M237" s="202" t="s">
        <v>19</v>
      </c>
      <c r="N237" s="203" t="s">
        <v>43</v>
      </c>
      <c r="O237" s="84"/>
      <c r="P237" s="204">
        <f>O237*H237</f>
        <v>0</v>
      </c>
      <c r="Q237" s="204">
        <v>0.0278</v>
      </c>
      <c r="R237" s="204">
        <f>Q237*H237</f>
        <v>0.8896</v>
      </c>
      <c r="S237" s="204">
        <v>0</v>
      </c>
      <c r="T237" s="205">
        <f>S237*H237</f>
        <v>0</v>
      </c>
      <c r="U237" s="38"/>
      <c r="V237" s="38"/>
      <c r="W237" s="38"/>
      <c r="X237" s="38"/>
      <c r="Y237" s="38"/>
      <c r="Z237" s="38"/>
      <c r="AA237" s="38"/>
      <c r="AB237" s="38"/>
      <c r="AC237" s="38"/>
      <c r="AD237" s="38"/>
      <c r="AE237" s="38"/>
      <c r="AR237" s="206" t="s">
        <v>139</v>
      </c>
      <c r="AT237" s="206" t="s">
        <v>115</v>
      </c>
      <c r="AU237" s="206" t="s">
        <v>82</v>
      </c>
      <c r="AY237" s="17" t="s">
        <v>114</v>
      </c>
      <c r="BE237" s="207">
        <f>IF(N237="základní",J237,0)</f>
        <v>0</v>
      </c>
      <c r="BF237" s="207">
        <f>IF(N237="snížená",J237,0)</f>
        <v>0</v>
      </c>
      <c r="BG237" s="207">
        <f>IF(N237="zákl. přenesená",J237,0)</f>
        <v>0</v>
      </c>
      <c r="BH237" s="207">
        <f>IF(N237="sníž. přenesená",J237,0)</f>
        <v>0</v>
      </c>
      <c r="BI237" s="207">
        <f>IF(N237="nulová",J237,0)</f>
        <v>0</v>
      </c>
      <c r="BJ237" s="17" t="s">
        <v>80</v>
      </c>
      <c r="BK237" s="207">
        <f>ROUND(I237*H237,1)</f>
        <v>0</v>
      </c>
      <c r="BL237" s="17" t="s">
        <v>139</v>
      </c>
      <c r="BM237" s="206" t="s">
        <v>373</v>
      </c>
    </row>
    <row r="238" spans="1:47" s="2" customFormat="1" ht="12">
      <c r="A238" s="38"/>
      <c r="B238" s="39"/>
      <c r="C238" s="40"/>
      <c r="D238" s="208" t="s">
        <v>122</v>
      </c>
      <c r="E238" s="40"/>
      <c r="F238" s="209" t="s">
        <v>374</v>
      </c>
      <c r="G238" s="40"/>
      <c r="H238" s="40"/>
      <c r="I238" s="210"/>
      <c r="J238" s="40"/>
      <c r="K238" s="40"/>
      <c r="L238" s="44"/>
      <c r="M238" s="211"/>
      <c r="N238" s="212"/>
      <c r="O238" s="84"/>
      <c r="P238" s="84"/>
      <c r="Q238" s="84"/>
      <c r="R238" s="84"/>
      <c r="S238" s="84"/>
      <c r="T238" s="85"/>
      <c r="U238" s="38"/>
      <c r="V238" s="38"/>
      <c r="W238" s="38"/>
      <c r="X238" s="38"/>
      <c r="Y238" s="38"/>
      <c r="Z238" s="38"/>
      <c r="AA238" s="38"/>
      <c r="AB238" s="38"/>
      <c r="AC238" s="38"/>
      <c r="AD238" s="38"/>
      <c r="AE238" s="38"/>
      <c r="AT238" s="17" t="s">
        <v>122</v>
      </c>
      <c r="AU238" s="17" t="s">
        <v>82</v>
      </c>
    </row>
    <row r="239" spans="1:51" s="14" customFormat="1" ht="12">
      <c r="A239" s="14"/>
      <c r="B239" s="238"/>
      <c r="C239" s="239"/>
      <c r="D239" s="213" t="s">
        <v>192</v>
      </c>
      <c r="E239" s="240" t="s">
        <v>19</v>
      </c>
      <c r="F239" s="241" t="s">
        <v>375</v>
      </c>
      <c r="G239" s="239"/>
      <c r="H239" s="242">
        <v>32</v>
      </c>
      <c r="I239" s="243"/>
      <c r="J239" s="239"/>
      <c r="K239" s="239"/>
      <c r="L239" s="244"/>
      <c r="M239" s="245"/>
      <c r="N239" s="246"/>
      <c r="O239" s="246"/>
      <c r="P239" s="246"/>
      <c r="Q239" s="246"/>
      <c r="R239" s="246"/>
      <c r="S239" s="246"/>
      <c r="T239" s="247"/>
      <c r="U239" s="14"/>
      <c r="V239" s="14"/>
      <c r="W239" s="14"/>
      <c r="X239" s="14"/>
      <c r="Y239" s="14"/>
      <c r="Z239" s="14"/>
      <c r="AA239" s="14"/>
      <c r="AB239" s="14"/>
      <c r="AC239" s="14"/>
      <c r="AD239" s="14"/>
      <c r="AE239" s="14"/>
      <c r="AT239" s="248" t="s">
        <v>192</v>
      </c>
      <c r="AU239" s="248" t="s">
        <v>82</v>
      </c>
      <c r="AV239" s="14" t="s">
        <v>82</v>
      </c>
      <c r="AW239" s="14" t="s">
        <v>33</v>
      </c>
      <c r="AX239" s="14" t="s">
        <v>72</v>
      </c>
      <c r="AY239" s="248" t="s">
        <v>114</v>
      </c>
    </row>
    <row r="240" spans="1:51" s="15" customFormat="1" ht="12">
      <c r="A240" s="15"/>
      <c r="B240" s="249"/>
      <c r="C240" s="250"/>
      <c r="D240" s="213" t="s">
        <v>192</v>
      </c>
      <c r="E240" s="251" t="s">
        <v>19</v>
      </c>
      <c r="F240" s="252" t="s">
        <v>195</v>
      </c>
      <c r="G240" s="250"/>
      <c r="H240" s="253">
        <v>32</v>
      </c>
      <c r="I240" s="254"/>
      <c r="J240" s="250"/>
      <c r="K240" s="250"/>
      <c r="L240" s="255"/>
      <c r="M240" s="256"/>
      <c r="N240" s="257"/>
      <c r="O240" s="257"/>
      <c r="P240" s="257"/>
      <c r="Q240" s="257"/>
      <c r="R240" s="257"/>
      <c r="S240" s="257"/>
      <c r="T240" s="258"/>
      <c r="U240" s="15"/>
      <c r="V240" s="15"/>
      <c r="W240" s="15"/>
      <c r="X240" s="15"/>
      <c r="Y240" s="15"/>
      <c r="Z240" s="15"/>
      <c r="AA240" s="15"/>
      <c r="AB240" s="15"/>
      <c r="AC240" s="15"/>
      <c r="AD240" s="15"/>
      <c r="AE240" s="15"/>
      <c r="AT240" s="259" t="s">
        <v>192</v>
      </c>
      <c r="AU240" s="259" t="s">
        <v>82</v>
      </c>
      <c r="AV240" s="15" t="s">
        <v>139</v>
      </c>
      <c r="AW240" s="15" t="s">
        <v>4</v>
      </c>
      <c r="AX240" s="15" t="s">
        <v>80</v>
      </c>
      <c r="AY240" s="259" t="s">
        <v>114</v>
      </c>
    </row>
    <row r="241" spans="1:65" s="2" customFormat="1" ht="24.15" customHeight="1">
      <c r="A241" s="38"/>
      <c r="B241" s="39"/>
      <c r="C241" s="196" t="s">
        <v>376</v>
      </c>
      <c r="D241" s="196" t="s">
        <v>115</v>
      </c>
      <c r="E241" s="197" t="s">
        <v>377</v>
      </c>
      <c r="F241" s="198" t="s">
        <v>378</v>
      </c>
      <c r="G241" s="199" t="s">
        <v>128</v>
      </c>
      <c r="H241" s="200">
        <v>178</v>
      </c>
      <c r="I241" s="201"/>
      <c r="J241" s="200">
        <f>ROUND(I241*H241,1)</f>
        <v>0</v>
      </c>
      <c r="K241" s="198" t="s">
        <v>119</v>
      </c>
      <c r="L241" s="44"/>
      <c r="M241" s="202" t="s">
        <v>19</v>
      </c>
      <c r="N241" s="203" t="s">
        <v>43</v>
      </c>
      <c r="O241" s="84"/>
      <c r="P241" s="204">
        <f>O241*H241</f>
        <v>0</v>
      </c>
      <c r="Q241" s="204">
        <v>0</v>
      </c>
      <c r="R241" s="204">
        <f>Q241*H241</f>
        <v>0</v>
      </c>
      <c r="S241" s="204">
        <v>0</v>
      </c>
      <c r="T241" s="205">
        <f>S241*H241</f>
        <v>0</v>
      </c>
      <c r="U241" s="38"/>
      <c r="V241" s="38"/>
      <c r="W241" s="38"/>
      <c r="X241" s="38"/>
      <c r="Y241" s="38"/>
      <c r="Z241" s="38"/>
      <c r="AA241" s="38"/>
      <c r="AB241" s="38"/>
      <c r="AC241" s="38"/>
      <c r="AD241" s="38"/>
      <c r="AE241" s="38"/>
      <c r="AR241" s="206" t="s">
        <v>139</v>
      </c>
      <c r="AT241" s="206" t="s">
        <v>115</v>
      </c>
      <c r="AU241" s="206" t="s">
        <v>82</v>
      </c>
      <c r="AY241" s="17" t="s">
        <v>114</v>
      </c>
      <c r="BE241" s="207">
        <f>IF(N241="základní",J241,0)</f>
        <v>0</v>
      </c>
      <c r="BF241" s="207">
        <f>IF(N241="snížená",J241,0)</f>
        <v>0</v>
      </c>
      <c r="BG241" s="207">
        <f>IF(N241="zákl. přenesená",J241,0)</f>
        <v>0</v>
      </c>
      <c r="BH241" s="207">
        <f>IF(N241="sníž. přenesená",J241,0)</f>
        <v>0</v>
      </c>
      <c r="BI241" s="207">
        <f>IF(N241="nulová",J241,0)</f>
        <v>0</v>
      </c>
      <c r="BJ241" s="17" t="s">
        <v>80</v>
      </c>
      <c r="BK241" s="207">
        <f>ROUND(I241*H241,1)</f>
        <v>0</v>
      </c>
      <c r="BL241" s="17" t="s">
        <v>139</v>
      </c>
      <c r="BM241" s="206" t="s">
        <v>379</v>
      </c>
    </row>
    <row r="242" spans="1:47" s="2" customFormat="1" ht="12">
      <c r="A242" s="38"/>
      <c r="B242" s="39"/>
      <c r="C242" s="40"/>
      <c r="D242" s="208" t="s">
        <v>122</v>
      </c>
      <c r="E242" s="40"/>
      <c r="F242" s="209" t="s">
        <v>380</v>
      </c>
      <c r="G242" s="40"/>
      <c r="H242" s="40"/>
      <c r="I242" s="210"/>
      <c r="J242" s="40"/>
      <c r="K242" s="40"/>
      <c r="L242" s="44"/>
      <c r="M242" s="211"/>
      <c r="N242" s="212"/>
      <c r="O242" s="84"/>
      <c r="P242" s="84"/>
      <c r="Q242" s="84"/>
      <c r="R242" s="84"/>
      <c r="S242" s="84"/>
      <c r="T242" s="85"/>
      <c r="U242" s="38"/>
      <c r="V242" s="38"/>
      <c r="W242" s="38"/>
      <c r="X242" s="38"/>
      <c r="Y242" s="38"/>
      <c r="Z242" s="38"/>
      <c r="AA242" s="38"/>
      <c r="AB242" s="38"/>
      <c r="AC242" s="38"/>
      <c r="AD242" s="38"/>
      <c r="AE242" s="38"/>
      <c r="AT242" s="17" t="s">
        <v>122</v>
      </c>
      <c r="AU242" s="17" t="s">
        <v>82</v>
      </c>
    </row>
    <row r="243" spans="1:65" s="2" customFormat="1" ht="16.5" customHeight="1">
      <c r="A243" s="38"/>
      <c r="B243" s="39"/>
      <c r="C243" s="260" t="s">
        <v>381</v>
      </c>
      <c r="D243" s="260" t="s">
        <v>249</v>
      </c>
      <c r="E243" s="261" t="s">
        <v>382</v>
      </c>
      <c r="F243" s="262" t="s">
        <v>383</v>
      </c>
      <c r="G243" s="263" t="s">
        <v>128</v>
      </c>
      <c r="H243" s="264">
        <v>178</v>
      </c>
      <c r="I243" s="265"/>
      <c r="J243" s="264">
        <f>ROUND(I243*H243,1)</f>
        <v>0</v>
      </c>
      <c r="K243" s="262" t="s">
        <v>119</v>
      </c>
      <c r="L243" s="266"/>
      <c r="M243" s="267" t="s">
        <v>19</v>
      </c>
      <c r="N243" s="268" t="s">
        <v>43</v>
      </c>
      <c r="O243" s="84"/>
      <c r="P243" s="204">
        <f>O243*H243</f>
        <v>0</v>
      </c>
      <c r="Q243" s="204">
        <v>0.00145</v>
      </c>
      <c r="R243" s="204">
        <f>Q243*H243</f>
        <v>0.2581</v>
      </c>
      <c r="S243" s="204">
        <v>0</v>
      </c>
      <c r="T243" s="205">
        <f>S243*H243</f>
        <v>0</v>
      </c>
      <c r="U243" s="38"/>
      <c r="V243" s="38"/>
      <c r="W243" s="38"/>
      <c r="X243" s="38"/>
      <c r="Y243" s="38"/>
      <c r="Z243" s="38"/>
      <c r="AA243" s="38"/>
      <c r="AB243" s="38"/>
      <c r="AC243" s="38"/>
      <c r="AD243" s="38"/>
      <c r="AE243" s="38"/>
      <c r="AR243" s="206" t="s">
        <v>162</v>
      </c>
      <c r="AT243" s="206" t="s">
        <v>249</v>
      </c>
      <c r="AU243" s="206" t="s">
        <v>82</v>
      </c>
      <c r="AY243" s="17" t="s">
        <v>114</v>
      </c>
      <c r="BE243" s="207">
        <f>IF(N243="základní",J243,0)</f>
        <v>0</v>
      </c>
      <c r="BF243" s="207">
        <f>IF(N243="snížená",J243,0)</f>
        <v>0</v>
      </c>
      <c r="BG243" s="207">
        <f>IF(N243="zákl. přenesená",J243,0)</f>
        <v>0</v>
      </c>
      <c r="BH243" s="207">
        <f>IF(N243="sníž. přenesená",J243,0)</f>
        <v>0</v>
      </c>
      <c r="BI243" s="207">
        <f>IF(N243="nulová",J243,0)</f>
        <v>0</v>
      </c>
      <c r="BJ243" s="17" t="s">
        <v>80</v>
      </c>
      <c r="BK243" s="207">
        <f>ROUND(I243*H243,1)</f>
        <v>0</v>
      </c>
      <c r="BL243" s="17" t="s">
        <v>139</v>
      </c>
      <c r="BM243" s="206" t="s">
        <v>384</v>
      </c>
    </row>
    <row r="244" spans="1:65" s="2" customFormat="1" ht="33" customHeight="1">
      <c r="A244" s="38"/>
      <c r="B244" s="39"/>
      <c r="C244" s="196" t="s">
        <v>385</v>
      </c>
      <c r="D244" s="196" t="s">
        <v>115</v>
      </c>
      <c r="E244" s="197" t="s">
        <v>386</v>
      </c>
      <c r="F244" s="198" t="s">
        <v>387</v>
      </c>
      <c r="G244" s="199" t="s">
        <v>357</v>
      </c>
      <c r="H244" s="200">
        <v>6650</v>
      </c>
      <c r="I244" s="201"/>
      <c r="J244" s="200">
        <f>ROUND(I244*H244,1)</f>
        <v>0</v>
      </c>
      <c r="K244" s="198" t="s">
        <v>119</v>
      </c>
      <c r="L244" s="44"/>
      <c r="M244" s="202" t="s">
        <v>19</v>
      </c>
      <c r="N244" s="203" t="s">
        <v>43</v>
      </c>
      <c r="O244" s="84"/>
      <c r="P244" s="204">
        <f>O244*H244</f>
        <v>0</v>
      </c>
      <c r="Q244" s="204">
        <v>0.00033</v>
      </c>
      <c r="R244" s="204">
        <f>Q244*H244</f>
        <v>2.1945</v>
      </c>
      <c r="S244" s="204">
        <v>0</v>
      </c>
      <c r="T244" s="205">
        <f>S244*H244</f>
        <v>0</v>
      </c>
      <c r="U244" s="38"/>
      <c r="V244" s="38"/>
      <c r="W244" s="38"/>
      <c r="X244" s="38"/>
      <c r="Y244" s="38"/>
      <c r="Z244" s="38"/>
      <c r="AA244" s="38"/>
      <c r="AB244" s="38"/>
      <c r="AC244" s="38"/>
      <c r="AD244" s="38"/>
      <c r="AE244" s="38"/>
      <c r="AR244" s="206" t="s">
        <v>139</v>
      </c>
      <c r="AT244" s="206" t="s">
        <v>115</v>
      </c>
      <c r="AU244" s="206" t="s">
        <v>82</v>
      </c>
      <c r="AY244" s="17" t="s">
        <v>114</v>
      </c>
      <c r="BE244" s="207">
        <f>IF(N244="základní",J244,0)</f>
        <v>0</v>
      </c>
      <c r="BF244" s="207">
        <f>IF(N244="snížená",J244,0)</f>
        <v>0</v>
      </c>
      <c r="BG244" s="207">
        <f>IF(N244="zákl. přenesená",J244,0)</f>
        <v>0</v>
      </c>
      <c r="BH244" s="207">
        <f>IF(N244="sníž. přenesená",J244,0)</f>
        <v>0</v>
      </c>
      <c r="BI244" s="207">
        <f>IF(N244="nulová",J244,0)</f>
        <v>0</v>
      </c>
      <c r="BJ244" s="17" t="s">
        <v>80</v>
      </c>
      <c r="BK244" s="207">
        <f>ROUND(I244*H244,1)</f>
        <v>0</v>
      </c>
      <c r="BL244" s="17" t="s">
        <v>139</v>
      </c>
      <c r="BM244" s="206" t="s">
        <v>388</v>
      </c>
    </row>
    <row r="245" spans="1:47" s="2" customFormat="1" ht="12">
      <c r="A245" s="38"/>
      <c r="B245" s="39"/>
      <c r="C245" s="40"/>
      <c r="D245" s="208" t="s">
        <v>122</v>
      </c>
      <c r="E245" s="40"/>
      <c r="F245" s="209" t="s">
        <v>389</v>
      </c>
      <c r="G245" s="40"/>
      <c r="H245" s="40"/>
      <c r="I245" s="210"/>
      <c r="J245" s="40"/>
      <c r="K245" s="40"/>
      <c r="L245" s="44"/>
      <c r="M245" s="211"/>
      <c r="N245" s="212"/>
      <c r="O245" s="84"/>
      <c r="P245" s="84"/>
      <c r="Q245" s="84"/>
      <c r="R245" s="84"/>
      <c r="S245" s="84"/>
      <c r="T245" s="85"/>
      <c r="U245" s="38"/>
      <c r="V245" s="38"/>
      <c r="W245" s="38"/>
      <c r="X245" s="38"/>
      <c r="Y245" s="38"/>
      <c r="Z245" s="38"/>
      <c r="AA245" s="38"/>
      <c r="AB245" s="38"/>
      <c r="AC245" s="38"/>
      <c r="AD245" s="38"/>
      <c r="AE245" s="38"/>
      <c r="AT245" s="17" t="s">
        <v>122</v>
      </c>
      <c r="AU245" s="17" t="s">
        <v>82</v>
      </c>
    </row>
    <row r="246" spans="1:65" s="2" customFormat="1" ht="33" customHeight="1">
      <c r="A246" s="38"/>
      <c r="B246" s="39"/>
      <c r="C246" s="196" t="s">
        <v>390</v>
      </c>
      <c r="D246" s="196" t="s">
        <v>115</v>
      </c>
      <c r="E246" s="197" t="s">
        <v>391</v>
      </c>
      <c r="F246" s="198" t="s">
        <v>392</v>
      </c>
      <c r="G246" s="199" t="s">
        <v>357</v>
      </c>
      <c r="H246" s="200">
        <v>190</v>
      </c>
      <c r="I246" s="201"/>
      <c r="J246" s="200">
        <f>ROUND(I246*H246,1)</f>
        <v>0</v>
      </c>
      <c r="K246" s="198" t="s">
        <v>119</v>
      </c>
      <c r="L246" s="44"/>
      <c r="M246" s="202" t="s">
        <v>19</v>
      </c>
      <c r="N246" s="203" t="s">
        <v>43</v>
      </c>
      <c r="O246" s="84"/>
      <c r="P246" s="204">
        <f>O246*H246</f>
        <v>0</v>
      </c>
      <c r="Q246" s="204">
        <v>0.00038</v>
      </c>
      <c r="R246" s="204">
        <f>Q246*H246</f>
        <v>0.0722</v>
      </c>
      <c r="S246" s="204">
        <v>0</v>
      </c>
      <c r="T246" s="205">
        <f>S246*H246</f>
        <v>0</v>
      </c>
      <c r="U246" s="38"/>
      <c r="V246" s="38"/>
      <c r="W246" s="38"/>
      <c r="X246" s="38"/>
      <c r="Y246" s="38"/>
      <c r="Z246" s="38"/>
      <c r="AA246" s="38"/>
      <c r="AB246" s="38"/>
      <c r="AC246" s="38"/>
      <c r="AD246" s="38"/>
      <c r="AE246" s="38"/>
      <c r="AR246" s="206" t="s">
        <v>139</v>
      </c>
      <c r="AT246" s="206" t="s">
        <v>115</v>
      </c>
      <c r="AU246" s="206" t="s">
        <v>82</v>
      </c>
      <c r="AY246" s="17" t="s">
        <v>114</v>
      </c>
      <c r="BE246" s="207">
        <f>IF(N246="základní",J246,0)</f>
        <v>0</v>
      </c>
      <c r="BF246" s="207">
        <f>IF(N246="snížená",J246,0)</f>
        <v>0</v>
      </c>
      <c r="BG246" s="207">
        <f>IF(N246="zákl. přenesená",J246,0)</f>
        <v>0</v>
      </c>
      <c r="BH246" s="207">
        <f>IF(N246="sníž. přenesená",J246,0)</f>
        <v>0</v>
      </c>
      <c r="BI246" s="207">
        <f>IF(N246="nulová",J246,0)</f>
        <v>0</v>
      </c>
      <c r="BJ246" s="17" t="s">
        <v>80</v>
      </c>
      <c r="BK246" s="207">
        <f>ROUND(I246*H246,1)</f>
        <v>0</v>
      </c>
      <c r="BL246" s="17" t="s">
        <v>139</v>
      </c>
      <c r="BM246" s="206" t="s">
        <v>393</v>
      </c>
    </row>
    <row r="247" spans="1:47" s="2" customFormat="1" ht="12">
      <c r="A247" s="38"/>
      <c r="B247" s="39"/>
      <c r="C247" s="40"/>
      <c r="D247" s="208" t="s">
        <v>122</v>
      </c>
      <c r="E247" s="40"/>
      <c r="F247" s="209" t="s">
        <v>394</v>
      </c>
      <c r="G247" s="40"/>
      <c r="H247" s="40"/>
      <c r="I247" s="210"/>
      <c r="J247" s="40"/>
      <c r="K247" s="40"/>
      <c r="L247" s="44"/>
      <c r="M247" s="211"/>
      <c r="N247" s="212"/>
      <c r="O247" s="84"/>
      <c r="P247" s="84"/>
      <c r="Q247" s="84"/>
      <c r="R247" s="84"/>
      <c r="S247" s="84"/>
      <c r="T247" s="85"/>
      <c r="U247" s="38"/>
      <c r="V247" s="38"/>
      <c r="W247" s="38"/>
      <c r="X247" s="38"/>
      <c r="Y247" s="38"/>
      <c r="Z247" s="38"/>
      <c r="AA247" s="38"/>
      <c r="AB247" s="38"/>
      <c r="AC247" s="38"/>
      <c r="AD247" s="38"/>
      <c r="AE247" s="38"/>
      <c r="AT247" s="17" t="s">
        <v>122</v>
      </c>
      <c r="AU247" s="17" t="s">
        <v>82</v>
      </c>
    </row>
    <row r="248" spans="1:65" s="2" customFormat="1" ht="33" customHeight="1">
      <c r="A248" s="38"/>
      <c r="B248" s="39"/>
      <c r="C248" s="196" t="s">
        <v>395</v>
      </c>
      <c r="D248" s="196" t="s">
        <v>115</v>
      </c>
      <c r="E248" s="197" t="s">
        <v>396</v>
      </c>
      <c r="F248" s="198" t="s">
        <v>397</v>
      </c>
      <c r="G248" s="199" t="s">
        <v>357</v>
      </c>
      <c r="H248" s="200">
        <v>890</v>
      </c>
      <c r="I248" s="201"/>
      <c r="J248" s="200">
        <f>ROUND(I248*H248,1)</f>
        <v>0</v>
      </c>
      <c r="K248" s="198" t="s">
        <v>119</v>
      </c>
      <c r="L248" s="44"/>
      <c r="M248" s="202" t="s">
        <v>19</v>
      </c>
      <c r="N248" s="203" t="s">
        <v>43</v>
      </c>
      <c r="O248" s="84"/>
      <c r="P248" s="204">
        <f>O248*H248</f>
        <v>0</v>
      </c>
      <c r="Q248" s="204">
        <v>0</v>
      </c>
      <c r="R248" s="204">
        <f>Q248*H248</f>
        <v>0</v>
      </c>
      <c r="S248" s="204">
        <v>0</v>
      </c>
      <c r="T248" s="205">
        <f>S248*H248</f>
        <v>0</v>
      </c>
      <c r="U248" s="38"/>
      <c r="V248" s="38"/>
      <c r="W248" s="38"/>
      <c r="X248" s="38"/>
      <c r="Y248" s="38"/>
      <c r="Z248" s="38"/>
      <c r="AA248" s="38"/>
      <c r="AB248" s="38"/>
      <c r="AC248" s="38"/>
      <c r="AD248" s="38"/>
      <c r="AE248" s="38"/>
      <c r="AR248" s="206" t="s">
        <v>139</v>
      </c>
      <c r="AT248" s="206" t="s">
        <v>115</v>
      </c>
      <c r="AU248" s="206" t="s">
        <v>82</v>
      </c>
      <c r="AY248" s="17" t="s">
        <v>114</v>
      </c>
      <c r="BE248" s="207">
        <f>IF(N248="základní",J248,0)</f>
        <v>0</v>
      </c>
      <c r="BF248" s="207">
        <f>IF(N248="snížená",J248,0)</f>
        <v>0</v>
      </c>
      <c r="BG248" s="207">
        <f>IF(N248="zákl. přenesená",J248,0)</f>
        <v>0</v>
      </c>
      <c r="BH248" s="207">
        <f>IF(N248="sníž. přenesená",J248,0)</f>
        <v>0</v>
      </c>
      <c r="BI248" s="207">
        <f>IF(N248="nulová",J248,0)</f>
        <v>0</v>
      </c>
      <c r="BJ248" s="17" t="s">
        <v>80</v>
      </c>
      <c r="BK248" s="207">
        <f>ROUND(I248*H248,1)</f>
        <v>0</v>
      </c>
      <c r="BL248" s="17" t="s">
        <v>139</v>
      </c>
      <c r="BM248" s="206" t="s">
        <v>398</v>
      </c>
    </row>
    <row r="249" spans="1:47" s="2" customFormat="1" ht="12">
      <c r="A249" s="38"/>
      <c r="B249" s="39"/>
      <c r="C249" s="40"/>
      <c r="D249" s="208" t="s">
        <v>122</v>
      </c>
      <c r="E249" s="40"/>
      <c r="F249" s="209" t="s">
        <v>399</v>
      </c>
      <c r="G249" s="40"/>
      <c r="H249" s="40"/>
      <c r="I249" s="210"/>
      <c r="J249" s="40"/>
      <c r="K249" s="40"/>
      <c r="L249" s="44"/>
      <c r="M249" s="211"/>
      <c r="N249" s="212"/>
      <c r="O249" s="84"/>
      <c r="P249" s="84"/>
      <c r="Q249" s="84"/>
      <c r="R249" s="84"/>
      <c r="S249" s="84"/>
      <c r="T249" s="85"/>
      <c r="U249" s="38"/>
      <c r="V249" s="38"/>
      <c r="W249" s="38"/>
      <c r="X249" s="38"/>
      <c r="Y249" s="38"/>
      <c r="Z249" s="38"/>
      <c r="AA249" s="38"/>
      <c r="AB249" s="38"/>
      <c r="AC249" s="38"/>
      <c r="AD249" s="38"/>
      <c r="AE249" s="38"/>
      <c r="AT249" s="17" t="s">
        <v>122</v>
      </c>
      <c r="AU249" s="17" t="s">
        <v>82</v>
      </c>
    </row>
    <row r="250" spans="1:51" s="14" customFormat="1" ht="12">
      <c r="A250" s="14"/>
      <c r="B250" s="238"/>
      <c r="C250" s="239"/>
      <c r="D250" s="213" t="s">
        <v>192</v>
      </c>
      <c r="E250" s="240" t="s">
        <v>19</v>
      </c>
      <c r="F250" s="241" t="s">
        <v>400</v>
      </c>
      <c r="G250" s="239"/>
      <c r="H250" s="242">
        <v>890</v>
      </c>
      <c r="I250" s="243"/>
      <c r="J250" s="239"/>
      <c r="K250" s="239"/>
      <c r="L250" s="244"/>
      <c r="M250" s="245"/>
      <c r="N250" s="246"/>
      <c r="O250" s="246"/>
      <c r="P250" s="246"/>
      <c r="Q250" s="246"/>
      <c r="R250" s="246"/>
      <c r="S250" s="246"/>
      <c r="T250" s="247"/>
      <c r="U250" s="14"/>
      <c r="V250" s="14"/>
      <c r="W250" s="14"/>
      <c r="X250" s="14"/>
      <c r="Y250" s="14"/>
      <c r="Z250" s="14"/>
      <c r="AA250" s="14"/>
      <c r="AB250" s="14"/>
      <c r="AC250" s="14"/>
      <c r="AD250" s="14"/>
      <c r="AE250" s="14"/>
      <c r="AT250" s="248" t="s">
        <v>192</v>
      </c>
      <c r="AU250" s="248" t="s">
        <v>82</v>
      </c>
      <c r="AV250" s="14" t="s">
        <v>82</v>
      </c>
      <c r="AW250" s="14" t="s">
        <v>33</v>
      </c>
      <c r="AX250" s="14" t="s">
        <v>72</v>
      </c>
      <c r="AY250" s="248" t="s">
        <v>114</v>
      </c>
    </row>
    <row r="251" spans="1:51" s="15" customFormat="1" ht="12">
      <c r="A251" s="15"/>
      <c r="B251" s="249"/>
      <c r="C251" s="250"/>
      <c r="D251" s="213" t="s">
        <v>192</v>
      </c>
      <c r="E251" s="251" t="s">
        <v>19</v>
      </c>
      <c r="F251" s="252" t="s">
        <v>195</v>
      </c>
      <c r="G251" s="250"/>
      <c r="H251" s="253">
        <v>890</v>
      </c>
      <c r="I251" s="254"/>
      <c r="J251" s="250"/>
      <c r="K251" s="250"/>
      <c r="L251" s="255"/>
      <c r="M251" s="256"/>
      <c r="N251" s="257"/>
      <c r="O251" s="257"/>
      <c r="P251" s="257"/>
      <c r="Q251" s="257"/>
      <c r="R251" s="257"/>
      <c r="S251" s="257"/>
      <c r="T251" s="258"/>
      <c r="U251" s="15"/>
      <c r="V251" s="15"/>
      <c r="W251" s="15"/>
      <c r="X251" s="15"/>
      <c r="Y251" s="15"/>
      <c r="Z251" s="15"/>
      <c r="AA251" s="15"/>
      <c r="AB251" s="15"/>
      <c r="AC251" s="15"/>
      <c r="AD251" s="15"/>
      <c r="AE251" s="15"/>
      <c r="AT251" s="259" t="s">
        <v>192</v>
      </c>
      <c r="AU251" s="259" t="s">
        <v>82</v>
      </c>
      <c r="AV251" s="15" t="s">
        <v>139</v>
      </c>
      <c r="AW251" s="15" t="s">
        <v>4</v>
      </c>
      <c r="AX251" s="15" t="s">
        <v>80</v>
      </c>
      <c r="AY251" s="259" t="s">
        <v>114</v>
      </c>
    </row>
    <row r="252" spans="1:65" s="2" customFormat="1" ht="55.5" customHeight="1">
      <c r="A252" s="38"/>
      <c r="B252" s="39"/>
      <c r="C252" s="196" t="s">
        <v>401</v>
      </c>
      <c r="D252" s="196" t="s">
        <v>115</v>
      </c>
      <c r="E252" s="197" t="s">
        <v>402</v>
      </c>
      <c r="F252" s="198" t="s">
        <v>403</v>
      </c>
      <c r="G252" s="199" t="s">
        <v>357</v>
      </c>
      <c r="H252" s="200">
        <v>850</v>
      </c>
      <c r="I252" s="201"/>
      <c r="J252" s="200">
        <f>ROUND(I252*H252,1)</f>
        <v>0</v>
      </c>
      <c r="K252" s="198" t="s">
        <v>119</v>
      </c>
      <c r="L252" s="44"/>
      <c r="M252" s="202" t="s">
        <v>19</v>
      </c>
      <c r="N252" s="203" t="s">
        <v>43</v>
      </c>
      <c r="O252" s="84"/>
      <c r="P252" s="204">
        <f>O252*H252</f>
        <v>0</v>
      </c>
      <c r="Q252" s="204">
        <v>0.00022</v>
      </c>
      <c r="R252" s="204">
        <f>Q252*H252</f>
        <v>0.187</v>
      </c>
      <c r="S252" s="204">
        <v>0</v>
      </c>
      <c r="T252" s="205">
        <f>S252*H252</f>
        <v>0</v>
      </c>
      <c r="U252" s="38"/>
      <c r="V252" s="38"/>
      <c r="W252" s="38"/>
      <c r="X252" s="38"/>
      <c r="Y252" s="38"/>
      <c r="Z252" s="38"/>
      <c r="AA252" s="38"/>
      <c r="AB252" s="38"/>
      <c r="AC252" s="38"/>
      <c r="AD252" s="38"/>
      <c r="AE252" s="38"/>
      <c r="AR252" s="206" t="s">
        <v>139</v>
      </c>
      <c r="AT252" s="206" t="s">
        <v>115</v>
      </c>
      <c r="AU252" s="206" t="s">
        <v>82</v>
      </c>
      <c r="AY252" s="17" t="s">
        <v>114</v>
      </c>
      <c r="BE252" s="207">
        <f>IF(N252="základní",J252,0)</f>
        <v>0</v>
      </c>
      <c r="BF252" s="207">
        <f>IF(N252="snížená",J252,0)</f>
        <v>0</v>
      </c>
      <c r="BG252" s="207">
        <f>IF(N252="zákl. přenesená",J252,0)</f>
        <v>0</v>
      </c>
      <c r="BH252" s="207">
        <f>IF(N252="sníž. přenesená",J252,0)</f>
        <v>0</v>
      </c>
      <c r="BI252" s="207">
        <f>IF(N252="nulová",J252,0)</f>
        <v>0</v>
      </c>
      <c r="BJ252" s="17" t="s">
        <v>80</v>
      </c>
      <c r="BK252" s="207">
        <f>ROUND(I252*H252,1)</f>
        <v>0</v>
      </c>
      <c r="BL252" s="17" t="s">
        <v>139</v>
      </c>
      <c r="BM252" s="206" t="s">
        <v>404</v>
      </c>
    </row>
    <row r="253" spans="1:47" s="2" customFormat="1" ht="12">
      <c r="A253" s="38"/>
      <c r="B253" s="39"/>
      <c r="C253" s="40"/>
      <c r="D253" s="208" t="s">
        <v>122</v>
      </c>
      <c r="E253" s="40"/>
      <c r="F253" s="209" t="s">
        <v>405</v>
      </c>
      <c r="G253" s="40"/>
      <c r="H253" s="40"/>
      <c r="I253" s="210"/>
      <c r="J253" s="40"/>
      <c r="K253" s="40"/>
      <c r="L253" s="44"/>
      <c r="M253" s="211"/>
      <c r="N253" s="212"/>
      <c r="O253" s="84"/>
      <c r="P253" s="84"/>
      <c r="Q253" s="84"/>
      <c r="R253" s="84"/>
      <c r="S253" s="84"/>
      <c r="T253" s="85"/>
      <c r="U253" s="38"/>
      <c r="V253" s="38"/>
      <c r="W253" s="38"/>
      <c r="X253" s="38"/>
      <c r="Y253" s="38"/>
      <c r="Z253" s="38"/>
      <c r="AA253" s="38"/>
      <c r="AB253" s="38"/>
      <c r="AC253" s="38"/>
      <c r="AD253" s="38"/>
      <c r="AE253" s="38"/>
      <c r="AT253" s="17" t="s">
        <v>122</v>
      </c>
      <c r="AU253" s="17" t="s">
        <v>82</v>
      </c>
    </row>
    <row r="254" spans="1:65" s="2" customFormat="1" ht="62.7" customHeight="1">
      <c r="A254" s="38"/>
      <c r="B254" s="39"/>
      <c r="C254" s="196" t="s">
        <v>406</v>
      </c>
      <c r="D254" s="196" t="s">
        <v>115</v>
      </c>
      <c r="E254" s="197" t="s">
        <v>407</v>
      </c>
      <c r="F254" s="198" t="s">
        <v>408</v>
      </c>
      <c r="G254" s="199" t="s">
        <v>357</v>
      </c>
      <c r="H254" s="200">
        <v>3900</v>
      </c>
      <c r="I254" s="201"/>
      <c r="J254" s="200">
        <f>ROUND(I254*H254,1)</f>
        <v>0</v>
      </c>
      <c r="K254" s="198" t="s">
        <v>119</v>
      </c>
      <c r="L254" s="44"/>
      <c r="M254" s="202" t="s">
        <v>19</v>
      </c>
      <c r="N254" s="203" t="s">
        <v>43</v>
      </c>
      <c r="O254" s="84"/>
      <c r="P254" s="204">
        <f>O254*H254</f>
        <v>0</v>
      </c>
      <c r="Q254" s="204">
        <v>0</v>
      </c>
      <c r="R254" s="204">
        <f>Q254*H254</f>
        <v>0</v>
      </c>
      <c r="S254" s="204">
        <v>0</v>
      </c>
      <c r="T254" s="205">
        <f>S254*H254</f>
        <v>0</v>
      </c>
      <c r="U254" s="38"/>
      <c r="V254" s="38"/>
      <c r="W254" s="38"/>
      <c r="X254" s="38"/>
      <c r="Y254" s="38"/>
      <c r="Z254" s="38"/>
      <c r="AA254" s="38"/>
      <c r="AB254" s="38"/>
      <c r="AC254" s="38"/>
      <c r="AD254" s="38"/>
      <c r="AE254" s="38"/>
      <c r="AR254" s="206" t="s">
        <v>139</v>
      </c>
      <c r="AT254" s="206" t="s">
        <v>115</v>
      </c>
      <c r="AU254" s="206" t="s">
        <v>82</v>
      </c>
      <c r="AY254" s="17" t="s">
        <v>114</v>
      </c>
      <c r="BE254" s="207">
        <f>IF(N254="základní",J254,0)</f>
        <v>0</v>
      </c>
      <c r="BF254" s="207">
        <f>IF(N254="snížená",J254,0)</f>
        <v>0</v>
      </c>
      <c r="BG254" s="207">
        <f>IF(N254="zákl. přenesená",J254,0)</f>
        <v>0</v>
      </c>
      <c r="BH254" s="207">
        <f>IF(N254="sníž. přenesená",J254,0)</f>
        <v>0</v>
      </c>
      <c r="BI254" s="207">
        <f>IF(N254="nulová",J254,0)</f>
        <v>0</v>
      </c>
      <c r="BJ254" s="17" t="s">
        <v>80</v>
      </c>
      <c r="BK254" s="207">
        <f>ROUND(I254*H254,1)</f>
        <v>0</v>
      </c>
      <c r="BL254" s="17" t="s">
        <v>139</v>
      </c>
      <c r="BM254" s="206" t="s">
        <v>409</v>
      </c>
    </row>
    <row r="255" spans="1:47" s="2" customFormat="1" ht="12">
      <c r="A255" s="38"/>
      <c r="B255" s="39"/>
      <c r="C255" s="40"/>
      <c r="D255" s="208" t="s">
        <v>122</v>
      </c>
      <c r="E255" s="40"/>
      <c r="F255" s="209" t="s">
        <v>410</v>
      </c>
      <c r="G255" s="40"/>
      <c r="H255" s="40"/>
      <c r="I255" s="210"/>
      <c r="J255" s="40"/>
      <c r="K255" s="40"/>
      <c r="L255" s="44"/>
      <c r="M255" s="211"/>
      <c r="N255" s="212"/>
      <c r="O255" s="84"/>
      <c r="P255" s="84"/>
      <c r="Q255" s="84"/>
      <c r="R255" s="84"/>
      <c r="S255" s="84"/>
      <c r="T255" s="85"/>
      <c r="U255" s="38"/>
      <c r="V255" s="38"/>
      <c r="W255" s="38"/>
      <c r="X255" s="38"/>
      <c r="Y255" s="38"/>
      <c r="Z255" s="38"/>
      <c r="AA255" s="38"/>
      <c r="AB255" s="38"/>
      <c r="AC255" s="38"/>
      <c r="AD255" s="38"/>
      <c r="AE255" s="38"/>
      <c r="AT255" s="17" t="s">
        <v>122</v>
      </c>
      <c r="AU255" s="17" t="s">
        <v>82</v>
      </c>
    </row>
    <row r="256" spans="1:65" s="2" customFormat="1" ht="66.75" customHeight="1">
      <c r="A256" s="38"/>
      <c r="B256" s="39"/>
      <c r="C256" s="196" t="s">
        <v>411</v>
      </c>
      <c r="D256" s="196" t="s">
        <v>115</v>
      </c>
      <c r="E256" s="197" t="s">
        <v>412</v>
      </c>
      <c r="F256" s="198" t="s">
        <v>413</v>
      </c>
      <c r="G256" s="199" t="s">
        <v>357</v>
      </c>
      <c r="H256" s="200">
        <v>174</v>
      </c>
      <c r="I256" s="201"/>
      <c r="J256" s="200">
        <f>ROUND(I256*H256,1)</f>
        <v>0</v>
      </c>
      <c r="K256" s="198" t="s">
        <v>119</v>
      </c>
      <c r="L256" s="44"/>
      <c r="M256" s="202" t="s">
        <v>19</v>
      </c>
      <c r="N256" s="203" t="s">
        <v>43</v>
      </c>
      <c r="O256" s="84"/>
      <c r="P256" s="204">
        <f>O256*H256</f>
        <v>0</v>
      </c>
      <c r="Q256" s="204">
        <v>0</v>
      </c>
      <c r="R256" s="204">
        <f>Q256*H256</f>
        <v>0</v>
      </c>
      <c r="S256" s="204">
        <v>0.086</v>
      </c>
      <c r="T256" s="205">
        <f>S256*H256</f>
        <v>14.963999999999999</v>
      </c>
      <c r="U256" s="38"/>
      <c r="V256" s="38"/>
      <c r="W256" s="38"/>
      <c r="X256" s="38"/>
      <c r="Y256" s="38"/>
      <c r="Z256" s="38"/>
      <c r="AA256" s="38"/>
      <c r="AB256" s="38"/>
      <c r="AC256" s="38"/>
      <c r="AD256" s="38"/>
      <c r="AE256" s="38"/>
      <c r="AR256" s="206" t="s">
        <v>139</v>
      </c>
      <c r="AT256" s="206" t="s">
        <v>115</v>
      </c>
      <c r="AU256" s="206" t="s">
        <v>82</v>
      </c>
      <c r="AY256" s="17" t="s">
        <v>114</v>
      </c>
      <c r="BE256" s="207">
        <f>IF(N256="základní",J256,0)</f>
        <v>0</v>
      </c>
      <c r="BF256" s="207">
        <f>IF(N256="snížená",J256,0)</f>
        <v>0</v>
      </c>
      <c r="BG256" s="207">
        <f>IF(N256="zákl. přenesená",J256,0)</f>
        <v>0</v>
      </c>
      <c r="BH256" s="207">
        <f>IF(N256="sníž. přenesená",J256,0)</f>
        <v>0</v>
      </c>
      <c r="BI256" s="207">
        <f>IF(N256="nulová",J256,0)</f>
        <v>0</v>
      </c>
      <c r="BJ256" s="17" t="s">
        <v>80</v>
      </c>
      <c r="BK256" s="207">
        <f>ROUND(I256*H256,1)</f>
        <v>0</v>
      </c>
      <c r="BL256" s="17" t="s">
        <v>139</v>
      </c>
      <c r="BM256" s="206" t="s">
        <v>414</v>
      </c>
    </row>
    <row r="257" spans="1:47" s="2" customFormat="1" ht="12">
      <c r="A257" s="38"/>
      <c r="B257" s="39"/>
      <c r="C257" s="40"/>
      <c r="D257" s="208" t="s">
        <v>122</v>
      </c>
      <c r="E257" s="40"/>
      <c r="F257" s="209" t="s">
        <v>415</v>
      </c>
      <c r="G257" s="40"/>
      <c r="H257" s="40"/>
      <c r="I257" s="210"/>
      <c r="J257" s="40"/>
      <c r="K257" s="40"/>
      <c r="L257" s="44"/>
      <c r="M257" s="211"/>
      <c r="N257" s="212"/>
      <c r="O257" s="84"/>
      <c r="P257" s="84"/>
      <c r="Q257" s="84"/>
      <c r="R257" s="84"/>
      <c r="S257" s="84"/>
      <c r="T257" s="85"/>
      <c r="U257" s="38"/>
      <c r="V257" s="38"/>
      <c r="W257" s="38"/>
      <c r="X257" s="38"/>
      <c r="Y257" s="38"/>
      <c r="Z257" s="38"/>
      <c r="AA257" s="38"/>
      <c r="AB257" s="38"/>
      <c r="AC257" s="38"/>
      <c r="AD257" s="38"/>
      <c r="AE257" s="38"/>
      <c r="AT257" s="17" t="s">
        <v>122</v>
      </c>
      <c r="AU257" s="17" t="s">
        <v>82</v>
      </c>
    </row>
    <row r="258" spans="1:51" s="13" customFormat="1" ht="12">
      <c r="A258" s="13"/>
      <c r="B258" s="228"/>
      <c r="C258" s="229"/>
      <c r="D258" s="213" t="s">
        <v>192</v>
      </c>
      <c r="E258" s="230" t="s">
        <v>19</v>
      </c>
      <c r="F258" s="231" t="s">
        <v>416</v>
      </c>
      <c r="G258" s="229"/>
      <c r="H258" s="230" t="s">
        <v>19</v>
      </c>
      <c r="I258" s="232"/>
      <c r="J258" s="229"/>
      <c r="K258" s="229"/>
      <c r="L258" s="233"/>
      <c r="M258" s="234"/>
      <c r="N258" s="235"/>
      <c r="O258" s="235"/>
      <c r="P258" s="235"/>
      <c r="Q258" s="235"/>
      <c r="R258" s="235"/>
      <c r="S258" s="235"/>
      <c r="T258" s="236"/>
      <c r="U258" s="13"/>
      <c r="V258" s="13"/>
      <c r="W258" s="13"/>
      <c r="X258" s="13"/>
      <c r="Y258" s="13"/>
      <c r="Z258" s="13"/>
      <c r="AA258" s="13"/>
      <c r="AB258" s="13"/>
      <c r="AC258" s="13"/>
      <c r="AD258" s="13"/>
      <c r="AE258" s="13"/>
      <c r="AT258" s="237" t="s">
        <v>192</v>
      </c>
      <c r="AU258" s="237" t="s">
        <v>82</v>
      </c>
      <c r="AV258" s="13" t="s">
        <v>80</v>
      </c>
      <c r="AW258" s="13" t="s">
        <v>33</v>
      </c>
      <c r="AX258" s="13" t="s">
        <v>72</v>
      </c>
      <c r="AY258" s="237" t="s">
        <v>114</v>
      </c>
    </row>
    <row r="259" spans="1:51" s="14" customFormat="1" ht="12">
      <c r="A259" s="14"/>
      <c r="B259" s="238"/>
      <c r="C259" s="239"/>
      <c r="D259" s="213" t="s">
        <v>192</v>
      </c>
      <c r="E259" s="240" t="s">
        <v>19</v>
      </c>
      <c r="F259" s="241" t="s">
        <v>417</v>
      </c>
      <c r="G259" s="239"/>
      <c r="H259" s="242">
        <v>164</v>
      </c>
      <c r="I259" s="243"/>
      <c r="J259" s="239"/>
      <c r="K259" s="239"/>
      <c r="L259" s="244"/>
      <c r="M259" s="245"/>
      <c r="N259" s="246"/>
      <c r="O259" s="246"/>
      <c r="P259" s="246"/>
      <c r="Q259" s="246"/>
      <c r="R259" s="246"/>
      <c r="S259" s="246"/>
      <c r="T259" s="247"/>
      <c r="U259" s="14"/>
      <c r="V259" s="14"/>
      <c r="W259" s="14"/>
      <c r="X259" s="14"/>
      <c r="Y259" s="14"/>
      <c r="Z259" s="14"/>
      <c r="AA259" s="14"/>
      <c r="AB259" s="14"/>
      <c r="AC259" s="14"/>
      <c r="AD259" s="14"/>
      <c r="AE259" s="14"/>
      <c r="AT259" s="248" t="s">
        <v>192</v>
      </c>
      <c r="AU259" s="248" t="s">
        <v>82</v>
      </c>
      <c r="AV259" s="14" t="s">
        <v>82</v>
      </c>
      <c r="AW259" s="14" t="s">
        <v>33</v>
      </c>
      <c r="AX259" s="14" t="s">
        <v>72</v>
      </c>
      <c r="AY259" s="248" t="s">
        <v>114</v>
      </c>
    </row>
    <row r="260" spans="1:51" s="13" customFormat="1" ht="12">
      <c r="A260" s="13"/>
      <c r="B260" s="228"/>
      <c r="C260" s="229"/>
      <c r="D260" s="213" t="s">
        <v>192</v>
      </c>
      <c r="E260" s="230" t="s">
        <v>19</v>
      </c>
      <c r="F260" s="231" t="s">
        <v>418</v>
      </c>
      <c r="G260" s="229"/>
      <c r="H260" s="230" t="s">
        <v>19</v>
      </c>
      <c r="I260" s="232"/>
      <c r="J260" s="229"/>
      <c r="K260" s="229"/>
      <c r="L260" s="233"/>
      <c r="M260" s="234"/>
      <c r="N260" s="235"/>
      <c r="O260" s="235"/>
      <c r="P260" s="235"/>
      <c r="Q260" s="235"/>
      <c r="R260" s="235"/>
      <c r="S260" s="235"/>
      <c r="T260" s="236"/>
      <c r="U260" s="13"/>
      <c r="V260" s="13"/>
      <c r="W260" s="13"/>
      <c r="X260" s="13"/>
      <c r="Y260" s="13"/>
      <c r="Z260" s="13"/>
      <c r="AA260" s="13"/>
      <c r="AB260" s="13"/>
      <c r="AC260" s="13"/>
      <c r="AD260" s="13"/>
      <c r="AE260" s="13"/>
      <c r="AT260" s="237" t="s">
        <v>192</v>
      </c>
      <c r="AU260" s="237" t="s">
        <v>82</v>
      </c>
      <c r="AV260" s="13" t="s">
        <v>80</v>
      </c>
      <c r="AW260" s="13" t="s">
        <v>33</v>
      </c>
      <c r="AX260" s="13" t="s">
        <v>72</v>
      </c>
      <c r="AY260" s="237" t="s">
        <v>114</v>
      </c>
    </row>
    <row r="261" spans="1:51" s="14" customFormat="1" ht="12">
      <c r="A261" s="14"/>
      <c r="B261" s="238"/>
      <c r="C261" s="239"/>
      <c r="D261" s="213" t="s">
        <v>192</v>
      </c>
      <c r="E261" s="240" t="s">
        <v>19</v>
      </c>
      <c r="F261" s="241" t="s">
        <v>172</v>
      </c>
      <c r="G261" s="239"/>
      <c r="H261" s="242">
        <v>10</v>
      </c>
      <c r="I261" s="243"/>
      <c r="J261" s="239"/>
      <c r="K261" s="239"/>
      <c r="L261" s="244"/>
      <c r="M261" s="245"/>
      <c r="N261" s="246"/>
      <c r="O261" s="246"/>
      <c r="P261" s="246"/>
      <c r="Q261" s="246"/>
      <c r="R261" s="246"/>
      <c r="S261" s="246"/>
      <c r="T261" s="247"/>
      <c r="U261" s="14"/>
      <c r="V261" s="14"/>
      <c r="W261" s="14"/>
      <c r="X261" s="14"/>
      <c r="Y261" s="14"/>
      <c r="Z261" s="14"/>
      <c r="AA261" s="14"/>
      <c r="AB261" s="14"/>
      <c r="AC261" s="14"/>
      <c r="AD261" s="14"/>
      <c r="AE261" s="14"/>
      <c r="AT261" s="248" t="s">
        <v>192</v>
      </c>
      <c r="AU261" s="248" t="s">
        <v>82</v>
      </c>
      <c r="AV261" s="14" t="s">
        <v>82</v>
      </c>
      <c r="AW261" s="14" t="s">
        <v>33</v>
      </c>
      <c r="AX261" s="14" t="s">
        <v>72</v>
      </c>
      <c r="AY261" s="248" t="s">
        <v>114</v>
      </c>
    </row>
    <row r="262" spans="1:51" s="15" customFormat="1" ht="12">
      <c r="A262" s="15"/>
      <c r="B262" s="249"/>
      <c r="C262" s="250"/>
      <c r="D262" s="213" t="s">
        <v>192</v>
      </c>
      <c r="E262" s="251" t="s">
        <v>19</v>
      </c>
      <c r="F262" s="252" t="s">
        <v>195</v>
      </c>
      <c r="G262" s="250"/>
      <c r="H262" s="253">
        <v>174</v>
      </c>
      <c r="I262" s="254"/>
      <c r="J262" s="250"/>
      <c r="K262" s="250"/>
      <c r="L262" s="255"/>
      <c r="M262" s="256"/>
      <c r="N262" s="257"/>
      <c r="O262" s="257"/>
      <c r="P262" s="257"/>
      <c r="Q262" s="257"/>
      <c r="R262" s="257"/>
      <c r="S262" s="257"/>
      <c r="T262" s="258"/>
      <c r="U262" s="15"/>
      <c r="V262" s="15"/>
      <c r="W262" s="15"/>
      <c r="X262" s="15"/>
      <c r="Y262" s="15"/>
      <c r="Z262" s="15"/>
      <c r="AA262" s="15"/>
      <c r="AB262" s="15"/>
      <c r="AC262" s="15"/>
      <c r="AD262" s="15"/>
      <c r="AE262" s="15"/>
      <c r="AT262" s="259" t="s">
        <v>192</v>
      </c>
      <c r="AU262" s="259" t="s">
        <v>82</v>
      </c>
      <c r="AV262" s="15" t="s">
        <v>139</v>
      </c>
      <c r="AW262" s="15" t="s">
        <v>4</v>
      </c>
      <c r="AX262" s="15" t="s">
        <v>80</v>
      </c>
      <c r="AY262" s="259" t="s">
        <v>114</v>
      </c>
    </row>
    <row r="263" spans="1:65" s="2" customFormat="1" ht="66.75" customHeight="1">
      <c r="A263" s="38"/>
      <c r="B263" s="39"/>
      <c r="C263" s="196" t="s">
        <v>419</v>
      </c>
      <c r="D263" s="196" t="s">
        <v>115</v>
      </c>
      <c r="E263" s="197" t="s">
        <v>420</v>
      </c>
      <c r="F263" s="198" t="s">
        <v>421</v>
      </c>
      <c r="G263" s="199" t="s">
        <v>189</v>
      </c>
      <c r="H263" s="200">
        <v>3200</v>
      </c>
      <c r="I263" s="201"/>
      <c r="J263" s="200">
        <f>ROUND(I263*H263,1)</f>
        <v>0</v>
      </c>
      <c r="K263" s="198" t="s">
        <v>119</v>
      </c>
      <c r="L263" s="44"/>
      <c r="M263" s="202" t="s">
        <v>19</v>
      </c>
      <c r="N263" s="203" t="s">
        <v>43</v>
      </c>
      <c r="O263" s="84"/>
      <c r="P263" s="204">
        <f>O263*H263</f>
        <v>0</v>
      </c>
      <c r="Q263" s="204">
        <v>0</v>
      </c>
      <c r="R263" s="204">
        <f>Q263*H263</f>
        <v>0</v>
      </c>
      <c r="S263" s="204">
        <v>0.126</v>
      </c>
      <c r="T263" s="205">
        <f>S263*H263</f>
        <v>403.2</v>
      </c>
      <c r="U263" s="38"/>
      <c r="V263" s="38"/>
      <c r="W263" s="38"/>
      <c r="X263" s="38"/>
      <c r="Y263" s="38"/>
      <c r="Z263" s="38"/>
      <c r="AA263" s="38"/>
      <c r="AB263" s="38"/>
      <c r="AC263" s="38"/>
      <c r="AD263" s="38"/>
      <c r="AE263" s="38"/>
      <c r="AR263" s="206" t="s">
        <v>139</v>
      </c>
      <c r="AT263" s="206" t="s">
        <v>115</v>
      </c>
      <c r="AU263" s="206" t="s">
        <v>82</v>
      </c>
      <c r="AY263" s="17" t="s">
        <v>114</v>
      </c>
      <c r="BE263" s="207">
        <f>IF(N263="základní",J263,0)</f>
        <v>0</v>
      </c>
      <c r="BF263" s="207">
        <f>IF(N263="snížená",J263,0)</f>
        <v>0</v>
      </c>
      <c r="BG263" s="207">
        <f>IF(N263="zákl. přenesená",J263,0)</f>
        <v>0</v>
      </c>
      <c r="BH263" s="207">
        <f>IF(N263="sníž. přenesená",J263,0)</f>
        <v>0</v>
      </c>
      <c r="BI263" s="207">
        <f>IF(N263="nulová",J263,0)</f>
        <v>0</v>
      </c>
      <c r="BJ263" s="17" t="s">
        <v>80</v>
      </c>
      <c r="BK263" s="207">
        <f>ROUND(I263*H263,1)</f>
        <v>0</v>
      </c>
      <c r="BL263" s="17" t="s">
        <v>139</v>
      </c>
      <c r="BM263" s="206" t="s">
        <v>422</v>
      </c>
    </row>
    <row r="264" spans="1:47" s="2" customFormat="1" ht="12">
      <c r="A264" s="38"/>
      <c r="B264" s="39"/>
      <c r="C264" s="40"/>
      <c r="D264" s="208" t="s">
        <v>122</v>
      </c>
      <c r="E264" s="40"/>
      <c r="F264" s="209" t="s">
        <v>423</v>
      </c>
      <c r="G264" s="40"/>
      <c r="H264" s="40"/>
      <c r="I264" s="210"/>
      <c r="J264" s="40"/>
      <c r="K264" s="40"/>
      <c r="L264" s="44"/>
      <c r="M264" s="211"/>
      <c r="N264" s="212"/>
      <c r="O264" s="84"/>
      <c r="P264" s="84"/>
      <c r="Q264" s="84"/>
      <c r="R264" s="84"/>
      <c r="S264" s="84"/>
      <c r="T264" s="85"/>
      <c r="U264" s="38"/>
      <c r="V264" s="38"/>
      <c r="W264" s="38"/>
      <c r="X264" s="38"/>
      <c r="Y264" s="38"/>
      <c r="Z264" s="38"/>
      <c r="AA264" s="38"/>
      <c r="AB264" s="38"/>
      <c r="AC264" s="38"/>
      <c r="AD264" s="38"/>
      <c r="AE264" s="38"/>
      <c r="AT264" s="17" t="s">
        <v>122</v>
      </c>
      <c r="AU264" s="17" t="s">
        <v>82</v>
      </c>
    </row>
    <row r="265" spans="1:51" s="13" customFormat="1" ht="12">
      <c r="A265" s="13"/>
      <c r="B265" s="228"/>
      <c r="C265" s="229"/>
      <c r="D265" s="213" t="s">
        <v>192</v>
      </c>
      <c r="E265" s="230" t="s">
        <v>19</v>
      </c>
      <c r="F265" s="231" t="s">
        <v>424</v>
      </c>
      <c r="G265" s="229"/>
      <c r="H265" s="230" t="s">
        <v>19</v>
      </c>
      <c r="I265" s="232"/>
      <c r="J265" s="229"/>
      <c r="K265" s="229"/>
      <c r="L265" s="233"/>
      <c r="M265" s="234"/>
      <c r="N265" s="235"/>
      <c r="O265" s="235"/>
      <c r="P265" s="235"/>
      <c r="Q265" s="235"/>
      <c r="R265" s="235"/>
      <c r="S265" s="235"/>
      <c r="T265" s="236"/>
      <c r="U265" s="13"/>
      <c r="V265" s="13"/>
      <c r="W265" s="13"/>
      <c r="X265" s="13"/>
      <c r="Y265" s="13"/>
      <c r="Z265" s="13"/>
      <c r="AA265" s="13"/>
      <c r="AB265" s="13"/>
      <c r="AC265" s="13"/>
      <c r="AD265" s="13"/>
      <c r="AE265" s="13"/>
      <c r="AT265" s="237" t="s">
        <v>192</v>
      </c>
      <c r="AU265" s="237" t="s">
        <v>82</v>
      </c>
      <c r="AV265" s="13" t="s">
        <v>80</v>
      </c>
      <c r="AW265" s="13" t="s">
        <v>33</v>
      </c>
      <c r="AX265" s="13" t="s">
        <v>72</v>
      </c>
      <c r="AY265" s="237" t="s">
        <v>114</v>
      </c>
    </row>
    <row r="266" spans="1:51" s="14" customFormat="1" ht="12">
      <c r="A266" s="14"/>
      <c r="B266" s="238"/>
      <c r="C266" s="239"/>
      <c r="D266" s="213" t="s">
        <v>192</v>
      </c>
      <c r="E266" s="240" t="s">
        <v>19</v>
      </c>
      <c r="F266" s="241" t="s">
        <v>425</v>
      </c>
      <c r="G266" s="239"/>
      <c r="H266" s="242">
        <v>3200</v>
      </c>
      <c r="I266" s="243"/>
      <c r="J266" s="239"/>
      <c r="K266" s="239"/>
      <c r="L266" s="244"/>
      <c r="M266" s="245"/>
      <c r="N266" s="246"/>
      <c r="O266" s="246"/>
      <c r="P266" s="246"/>
      <c r="Q266" s="246"/>
      <c r="R266" s="246"/>
      <c r="S266" s="246"/>
      <c r="T266" s="247"/>
      <c r="U266" s="14"/>
      <c r="V266" s="14"/>
      <c r="W266" s="14"/>
      <c r="X266" s="14"/>
      <c r="Y266" s="14"/>
      <c r="Z266" s="14"/>
      <c r="AA266" s="14"/>
      <c r="AB266" s="14"/>
      <c r="AC266" s="14"/>
      <c r="AD266" s="14"/>
      <c r="AE266" s="14"/>
      <c r="AT266" s="248" t="s">
        <v>192</v>
      </c>
      <c r="AU266" s="248" t="s">
        <v>82</v>
      </c>
      <c r="AV266" s="14" t="s">
        <v>82</v>
      </c>
      <c r="AW266" s="14" t="s">
        <v>33</v>
      </c>
      <c r="AX266" s="14" t="s">
        <v>72</v>
      </c>
      <c r="AY266" s="248" t="s">
        <v>114</v>
      </c>
    </row>
    <row r="267" spans="1:51" s="15" customFormat="1" ht="12">
      <c r="A267" s="15"/>
      <c r="B267" s="249"/>
      <c r="C267" s="250"/>
      <c r="D267" s="213" t="s">
        <v>192</v>
      </c>
      <c r="E267" s="251" t="s">
        <v>19</v>
      </c>
      <c r="F267" s="252" t="s">
        <v>195</v>
      </c>
      <c r="G267" s="250"/>
      <c r="H267" s="253">
        <v>3200</v>
      </c>
      <c r="I267" s="254"/>
      <c r="J267" s="250"/>
      <c r="K267" s="250"/>
      <c r="L267" s="255"/>
      <c r="M267" s="256"/>
      <c r="N267" s="257"/>
      <c r="O267" s="257"/>
      <c r="P267" s="257"/>
      <c r="Q267" s="257"/>
      <c r="R267" s="257"/>
      <c r="S267" s="257"/>
      <c r="T267" s="258"/>
      <c r="U267" s="15"/>
      <c r="V267" s="15"/>
      <c r="W267" s="15"/>
      <c r="X267" s="15"/>
      <c r="Y267" s="15"/>
      <c r="Z267" s="15"/>
      <c r="AA267" s="15"/>
      <c r="AB267" s="15"/>
      <c r="AC267" s="15"/>
      <c r="AD267" s="15"/>
      <c r="AE267" s="15"/>
      <c r="AT267" s="259" t="s">
        <v>192</v>
      </c>
      <c r="AU267" s="259" t="s">
        <v>82</v>
      </c>
      <c r="AV267" s="15" t="s">
        <v>139</v>
      </c>
      <c r="AW267" s="15" t="s">
        <v>4</v>
      </c>
      <c r="AX267" s="15" t="s">
        <v>80</v>
      </c>
      <c r="AY267" s="259" t="s">
        <v>114</v>
      </c>
    </row>
    <row r="268" spans="1:65" s="2" customFormat="1" ht="24.15" customHeight="1">
      <c r="A268" s="38"/>
      <c r="B268" s="39"/>
      <c r="C268" s="196" t="s">
        <v>426</v>
      </c>
      <c r="D268" s="196" t="s">
        <v>115</v>
      </c>
      <c r="E268" s="197" t="s">
        <v>427</v>
      </c>
      <c r="F268" s="198" t="s">
        <v>428</v>
      </c>
      <c r="G268" s="199" t="s">
        <v>357</v>
      </c>
      <c r="H268" s="200">
        <v>27.2</v>
      </c>
      <c r="I268" s="201"/>
      <c r="J268" s="200">
        <f>ROUND(I268*H268,1)</f>
        <v>0</v>
      </c>
      <c r="K268" s="198" t="s">
        <v>119</v>
      </c>
      <c r="L268" s="44"/>
      <c r="M268" s="202" t="s">
        <v>19</v>
      </c>
      <c r="N268" s="203" t="s">
        <v>43</v>
      </c>
      <c r="O268" s="84"/>
      <c r="P268" s="204">
        <f>O268*H268</f>
        <v>0</v>
      </c>
      <c r="Q268" s="204">
        <v>8E-05</v>
      </c>
      <c r="R268" s="204">
        <f>Q268*H268</f>
        <v>0.002176</v>
      </c>
      <c r="S268" s="204">
        <v>0.018</v>
      </c>
      <c r="T268" s="205">
        <f>S268*H268</f>
        <v>0.4895999999999999</v>
      </c>
      <c r="U268" s="38"/>
      <c r="V268" s="38"/>
      <c r="W268" s="38"/>
      <c r="X268" s="38"/>
      <c r="Y268" s="38"/>
      <c r="Z268" s="38"/>
      <c r="AA268" s="38"/>
      <c r="AB268" s="38"/>
      <c r="AC268" s="38"/>
      <c r="AD268" s="38"/>
      <c r="AE268" s="38"/>
      <c r="AR268" s="206" t="s">
        <v>139</v>
      </c>
      <c r="AT268" s="206" t="s">
        <v>115</v>
      </c>
      <c r="AU268" s="206" t="s">
        <v>82</v>
      </c>
      <c r="AY268" s="17" t="s">
        <v>114</v>
      </c>
      <c r="BE268" s="207">
        <f>IF(N268="základní",J268,0)</f>
        <v>0</v>
      </c>
      <c r="BF268" s="207">
        <f>IF(N268="snížená",J268,0)</f>
        <v>0</v>
      </c>
      <c r="BG268" s="207">
        <f>IF(N268="zákl. přenesená",J268,0)</f>
        <v>0</v>
      </c>
      <c r="BH268" s="207">
        <f>IF(N268="sníž. přenesená",J268,0)</f>
        <v>0</v>
      </c>
      <c r="BI268" s="207">
        <f>IF(N268="nulová",J268,0)</f>
        <v>0</v>
      </c>
      <c r="BJ268" s="17" t="s">
        <v>80</v>
      </c>
      <c r="BK268" s="207">
        <f>ROUND(I268*H268,1)</f>
        <v>0</v>
      </c>
      <c r="BL268" s="17" t="s">
        <v>139</v>
      </c>
      <c r="BM268" s="206" t="s">
        <v>429</v>
      </c>
    </row>
    <row r="269" spans="1:47" s="2" customFormat="1" ht="12">
      <c r="A269" s="38"/>
      <c r="B269" s="39"/>
      <c r="C269" s="40"/>
      <c r="D269" s="208" t="s">
        <v>122</v>
      </c>
      <c r="E269" s="40"/>
      <c r="F269" s="209" t="s">
        <v>430</v>
      </c>
      <c r="G269" s="40"/>
      <c r="H269" s="40"/>
      <c r="I269" s="210"/>
      <c r="J269" s="40"/>
      <c r="K269" s="40"/>
      <c r="L269" s="44"/>
      <c r="M269" s="211"/>
      <c r="N269" s="212"/>
      <c r="O269" s="84"/>
      <c r="P269" s="84"/>
      <c r="Q269" s="84"/>
      <c r="R269" s="84"/>
      <c r="S269" s="84"/>
      <c r="T269" s="85"/>
      <c r="U269" s="38"/>
      <c r="V269" s="38"/>
      <c r="W269" s="38"/>
      <c r="X269" s="38"/>
      <c r="Y269" s="38"/>
      <c r="Z269" s="38"/>
      <c r="AA269" s="38"/>
      <c r="AB269" s="38"/>
      <c r="AC269" s="38"/>
      <c r="AD269" s="38"/>
      <c r="AE269" s="38"/>
      <c r="AT269" s="17" t="s">
        <v>122</v>
      </c>
      <c r="AU269" s="17" t="s">
        <v>82</v>
      </c>
    </row>
    <row r="270" spans="1:65" s="2" customFormat="1" ht="24.15" customHeight="1">
      <c r="A270" s="38"/>
      <c r="B270" s="39"/>
      <c r="C270" s="196" t="s">
        <v>431</v>
      </c>
      <c r="D270" s="196" t="s">
        <v>115</v>
      </c>
      <c r="E270" s="197" t="s">
        <v>432</v>
      </c>
      <c r="F270" s="198" t="s">
        <v>433</v>
      </c>
      <c r="G270" s="199" t="s">
        <v>189</v>
      </c>
      <c r="H270" s="200">
        <v>40</v>
      </c>
      <c r="I270" s="201"/>
      <c r="J270" s="200">
        <f>ROUND(I270*H270,1)</f>
        <v>0</v>
      </c>
      <c r="K270" s="198" t="s">
        <v>19</v>
      </c>
      <c r="L270" s="44"/>
      <c r="M270" s="202" t="s">
        <v>19</v>
      </c>
      <c r="N270" s="203" t="s">
        <v>43</v>
      </c>
      <c r="O270" s="84"/>
      <c r="P270" s="204">
        <f>O270*H270</f>
        <v>0</v>
      </c>
      <c r="Q270" s="204">
        <v>0</v>
      </c>
      <c r="R270" s="204">
        <f>Q270*H270</f>
        <v>0</v>
      </c>
      <c r="S270" s="204">
        <v>0</v>
      </c>
      <c r="T270" s="205">
        <f>S270*H270</f>
        <v>0</v>
      </c>
      <c r="U270" s="38"/>
      <c r="V270" s="38"/>
      <c r="W270" s="38"/>
      <c r="X270" s="38"/>
      <c r="Y270" s="38"/>
      <c r="Z270" s="38"/>
      <c r="AA270" s="38"/>
      <c r="AB270" s="38"/>
      <c r="AC270" s="38"/>
      <c r="AD270" s="38"/>
      <c r="AE270" s="38"/>
      <c r="AR270" s="206" t="s">
        <v>434</v>
      </c>
      <c r="AT270" s="206" t="s">
        <v>115</v>
      </c>
      <c r="AU270" s="206" t="s">
        <v>82</v>
      </c>
      <c r="AY270" s="17" t="s">
        <v>114</v>
      </c>
      <c r="BE270" s="207">
        <f>IF(N270="základní",J270,0)</f>
        <v>0</v>
      </c>
      <c r="BF270" s="207">
        <f>IF(N270="snížená",J270,0)</f>
        <v>0</v>
      </c>
      <c r="BG270" s="207">
        <f>IF(N270="zákl. přenesená",J270,0)</f>
        <v>0</v>
      </c>
      <c r="BH270" s="207">
        <f>IF(N270="sníž. přenesená",J270,0)</f>
        <v>0</v>
      </c>
      <c r="BI270" s="207">
        <f>IF(N270="nulová",J270,0)</f>
        <v>0</v>
      </c>
      <c r="BJ270" s="17" t="s">
        <v>80</v>
      </c>
      <c r="BK270" s="207">
        <f>ROUND(I270*H270,1)</f>
        <v>0</v>
      </c>
      <c r="BL270" s="17" t="s">
        <v>434</v>
      </c>
      <c r="BM270" s="206" t="s">
        <v>435</v>
      </c>
    </row>
    <row r="271" spans="1:65" s="2" customFormat="1" ht="24.15" customHeight="1">
      <c r="A271" s="38"/>
      <c r="B271" s="39"/>
      <c r="C271" s="196" t="s">
        <v>436</v>
      </c>
      <c r="D271" s="196" t="s">
        <v>115</v>
      </c>
      <c r="E271" s="197" t="s">
        <v>437</v>
      </c>
      <c r="F271" s="198" t="s">
        <v>438</v>
      </c>
      <c r="G271" s="199" t="s">
        <v>189</v>
      </c>
      <c r="H271" s="200">
        <v>6</v>
      </c>
      <c r="I271" s="201"/>
      <c r="J271" s="200">
        <f>ROUND(I271*H271,1)</f>
        <v>0</v>
      </c>
      <c r="K271" s="198" t="s">
        <v>19</v>
      </c>
      <c r="L271" s="44"/>
      <c r="M271" s="202" t="s">
        <v>19</v>
      </c>
      <c r="N271" s="203" t="s">
        <v>43</v>
      </c>
      <c r="O271" s="84"/>
      <c r="P271" s="204">
        <f>O271*H271</f>
        <v>0</v>
      </c>
      <c r="Q271" s="204">
        <v>0</v>
      </c>
      <c r="R271" s="204">
        <f>Q271*H271</f>
        <v>0</v>
      </c>
      <c r="S271" s="204">
        <v>0</v>
      </c>
      <c r="T271" s="205">
        <f>S271*H271</f>
        <v>0</v>
      </c>
      <c r="U271" s="38"/>
      <c r="V271" s="38"/>
      <c r="W271" s="38"/>
      <c r="X271" s="38"/>
      <c r="Y271" s="38"/>
      <c r="Z271" s="38"/>
      <c r="AA271" s="38"/>
      <c r="AB271" s="38"/>
      <c r="AC271" s="38"/>
      <c r="AD271" s="38"/>
      <c r="AE271" s="38"/>
      <c r="AR271" s="206" t="s">
        <v>139</v>
      </c>
      <c r="AT271" s="206" t="s">
        <v>115</v>
      </c>
      <c r="AU271" s="206" t="s">
        <v>82</v>
      </c>
      <c r="AY271" s="17" t="s">
        <v>114</v>
      </c>
      <c r="BE271" s="207">
        <f>IF(N271="základní",J271,0)</f>
        <v>0</v>
      </c>
      <c r="BF271" s="207">
        <f>IF(N271="snížená",J271,0)</f>
        <v>0</v>
      </c>
      <c r="BG271" s="207">
        <f>IF(N271="zákl. přenesená",J271,0)</f>
        <v>0</v>
      </c>
      <c r="BH271" s="207">
        <f>IF(N271="sníž. přenesená",J271,0)</f>
        <v>0</v>
      </c>
      <c r="BI271" s="207">
        <f>IF(N271="nulová",J271,0)</f>
        <v>0</v>
      </c>
      <c r="BJ271" s="17" t="s">
        <v>80</v>
      </c>
      <c r="BK271" s="207">
        <f>ROUND(I271*H271,1)</f>
        <v>0</v>
      </c>
      <c r="BL271" s="17" t="s">
        <v>139</v>
      </c>
      <c r="BM271" s="206" t="s">
        <v>439</v>
      </c>
    </row>
    <row r="272" spans="1:51" s="13" customFormat="1" ht="12">
      <c r="A272" s="13"/>
      <c r="B272" s="228"/>
      <c r="C272" s="229"/>
      <c r="D272" s="213" t="s">
        <v>192</v>
      </c>
      <c r="E272" s="230" t="s">
        <v>19</v>
      </c>
      <c r="F272" s="231" t="s">
        <v>418</v>
      </c>
      <c r="G272" s="229"/>
      <c r="H272" s="230" t="s">
        <v>19</v>
      </c>
      <c r="I272" s="232"/>
      <c r="J272" s="229"/>
      <c r="K272" s="229"/>
      <c r="L272" s="233"/>
      <c r="M272" s="234"/>
      <c r="N272" s="235"/>
      <c r="O272" s="235"/>
      <c r="P272" s="235"/>
      <c r="Q272" s="235"/>
      <c r="R272" s="235"/>
      <c r="S272" s="235"/>
      <c r="T272" s="236"/>
      <c r="U272" s="13"/>
      <c r="V272" s="13"/>
      <c r="W272" s="13"/>
      <c r="X272" s="13"/>
      <c r="Y272" s="13"/>
      <c r="Z272" s="13"/>
      <c r="AA272" s="13"/>
      <c r="AB272" s="13"/>
      <c r="AC272" s="13"/>
      <c r="AD272" s="13"/>
      <c r="AE272" s="13"/>
      <c r="AT272" s="237" t="s">
        <v>192</v>
      </c>
      <c r="AU272" s="237" t="s">
        <v>82</v>
      </c>
      <c r="AV272" s="13" t="s">
        <v>80</v>
      </c>
      <c r="AW272" s="13" t="s">
        <v>33</v>
      </c>
      <c r="AX272" s="13" t="s">
        <v>72</v>
      </c>
      <c r="AY272" s="237" t="s">
        <v>114</v>
      </c>
    </row>
    <row r="273" spans="1:51" s="14" customFormat="1" ht="12">
      <c r="A273" s="14"/>
      <c r="B273" s="238"/>
      <c r="C273" s="239"/>
      <c r="D273" s="213" t="s">
        <v>192</v>
      </c>
      <c r="E273" s="240" t="s">
        <v>19</v>
      </c>
      <c r="F273" s="241" t="s">
        <v>150</v>
      </c>
      <c r="G273" s="239"/>
      <c r="H273" s="242">
        <v>6</v>
      </c>
      <c r="I273" s="243"/>
      <c r="J273" s="239"/>
      <c r="K273" s="239"/>
      <c r="L273" s="244"/>
      <c r="M273" s="245"/>
      <c r="N273" s="246"/>
      <c r="O273" s="246"/>
      <c r="P273" s="246"/>
      <c r="Q273" s="246"/>
      <c r="R273" s="246"/>
      <c r="S273" s="246"/>
      <c r="T273" s="247"/>
      <c r="U273" s="14"/>
      <c r="V273" s="14"/>
      <c r="W273" s="14"/>
      <c r="X273" s="14"/>
      <c r="Y273" s="14"/>
      <c r="Z273" s="14"/>
      <c r="AA273" s="14"/>
      <c r="AB273" s="14"/>
      <c r="AC273" s="14"/>
      <c r="AD273" s="14"/>
      <c r="AE273" s="14"/>
      <c r="AT273" s="248" t="s">
        <v>192</v>
      </c>
      <c r="AU273" s="248" t="s">
        <v>82</v>
      </c>
      <c r="AV273" s="14" t="s">
        <v>82</v>
      </c>
      <c r="AW273" s="14" t="s">
        <v>33</v>
      </c>
      <c r="AX273" s="14" t="s">
        <v>72</v>
      </c>
      <c r="AY273" s="248" t="s">
        <v>114</v>
      </c>
    </row>
    <row r="274" spans="1:51" s="15" customFormat="1" ht="12">
      <c r="A274" s="15"/>
      <c r="B274" s="249"/>
      <c r="C274" s="250"/>
      <c r="D274" s="213" t="s">
        <v>192</v>
      </c>
      <c r="E274" s="251" t="s">
        <v>19</v>
      </c>
      <c r="F274" s="252" t="s">
        <v>195</v>
      </c>
      <c r="G274" s="250"/>
      <c r="H274" s="253">
        <v>6</v>
      </c>
      <c r="I274" s="254"/>
      <c r="J274" s="250"/>
      <c r="K274" s="250"/>
      <c r="L274" s="255"/>
      <c r="M274" s="256"/>
      <c r="N274" s="257"/>
      <c r="O274" s="257"/>
      <c r="P274" s="257"/>
      <c r="Q274" s="257"/>
      <c r="R274" s="257"/>
      <c r="S274" s="257"/>
      <c r="T274" s="258"/>
      <c r="U274" s="15"/>
      <c r="V274" s="15"/>
      <c r="W274" s="15"/>
      <c r="X274" s="15"/>
      <c r="Y274" s="15"/>
      <c r="Z274" s="15"/>
      <c r="AA274" s="15"/>
      <c r="AB274" s="15"/>
      <c r="AC274" s="15"/>
      <c r="AD274" s="15"/>
      <c r="AE274" s="15"/>
      <c r="AT274" s="259" t="s">
        <v>192</v>
      </c>
      <c r="AU274" s="259" t="s">
        <v>82</v>
      </c>
      <c r="AV274" s="15" t="s">
        <v>139</v>
      </c>
      <c r="AW274" s="15" t="s">
        <v>4</v>
      </c>
      <c r="AX274" s="15" t="s">
        <v>80</v>
      </c>
      <c r="AY274" s="259" t="s">
        <v>114</v>
      </c>
    </row>
    <row r="275" spans="1:63" s="11" customFormat="1" ht="22.8" customHeight="1">
      <c r="A275" s="11"/>
      <c r="B275" s="182"/>
      <c r="C275" s="183"/>
      <c r="D275" s="184" t="s">
        <v>71</v>
      </c>
      <c r="E275" s="226" t="s">
        <v>440</v>
      </c>
      <c r="F275" s="226" t="s">
        <v>441</v>
      </c>
      <c r="G275" s="183"/>
      <c r="H275" s="183"/>
      <c r="I275" s="186"/>
      <c r="J275" s="227">
        <f>BK275</f>
        <v>0</v>
      </c>
      <c r="K275" s="183"/>
      <c r="L275" s="188"/>
      <c r="M275" s="189"/>
      <c r="N275" s="190"/>
      <c r="O275" s="190"/>
      <c r="P275" s="191">
        <f>SUM(P276:P277)</f>
        <v>0</v>
      </c>
      <c r="Q275" s="190"/>
      <c r="R275" s="191">
        <f>SUM(R276:R277)</f>
        <v>0</v>
      </c>
      <c r="S275" s="190"/>
      <c r="T275" s="192">
        <f>SUM(T276:T277)</f>
        <v>0</v>
      </c>
      <c r="U275" s="11"/>
      <c r="V275" s="11"/>
      <c r="W275" s="11"/>
      <c r="X275" s="11"/>
      <c r="Y275" s="11"/>
      <c r="Z275" s="11"/>
      <c r="AA275" s="11"/>
      <c r="AB275" s="11"/>
      <c r="AC275" s="11"/>
      <c r="AD275" s="11"/>
      <c r="AE275" s="11"/>
      <c r="AR275" s="193" t="s">
        <v>80</v>
      </c>
      <c r="AT275" s="194" t="s">
        <v>71</v>
      </c>
      <c r="AU275" s="194" t="s">
        <v>80</v>
      </c>
      <c r="AY275" s="193" t="s">
        <v>114</v>
      </c>
      <c r="BK275" s="195">
        <f>SUM(BK276:BK277)</f>
        <v>0</v>
      </c>
    </row>
    <row r="276" spans="1:65" s="2" customFormat="1" ht="44.25" customHeight="1">
      <c r="A276" s="38"/>
      <c r="B276" s="39"/>
      <c r="C276" s="196" t="s">
        <v>442</v>
      </c>
      <c r="D276" s="196" t="s">
        <v>115</v>
      </c>
      <c r="E276" s="197" t="s">
        <v>443</v>
      </c>
      <c r="F276" s="198" t="s">
        <v>444</v>
      </c>
      <c r="G276" s="199" t="s">
        <v>238</v>
      </c>
      <c r="H276" s="200">
        <v>4968.57</v>
      </c>
      <c r="I276" s="201"/>
      <c r="J276" s="200">
        <f>ROUND(I276*H276,1)</f>
        <v>0</v>
      </c>
      <c r="K276" s="198" t="s">
        <v>119</v>
      </c>
      <c r="L276" s="44"/>
      <c r="M276" s="202" t="s">
        <v>19</v>
      </c>
      <c r="N276" s="203" t="s">
        <v>43</v>
      </c>
      <c r="O276" s="84"/>
      <c r="P276" s="204">
        <f>O276*H276</f>
        <v>0</v>
      </c>
      <c r="Q276" s="204">
        <v>0</v>
      </c>
      <c r="R276" s="204">
        <f>Q276*H276</f>
        <v>0</v>
      </c>
      <c r="S276" s="204">
        <v>0</v>
      </c>
      <c r="T276" s="205">
        <f>S276*H276</f>
        <v>0</v>
      </c>
      <c r="U276" s="38"/>
      <c r="V276" s="38"/>
      <c r="W276" s="38"/>
      <c r="X276" s="38"/>
      <c r="Y276" s="38"/>
      <c r="Z276" s="38"/>
      <c r="AA276" s="38"/>
      <c r="AB276" s="38"/>
      <c r="AC276" s="38"/>
      <c r="AD276" s="38"/>
      <c r="AE276" s="38"/>
      <c r="AR276" s="206" t="s">
        <v>139</v>
      </c>
      <c r="AT276" s="206" t="s">
        <v>115</v>
      </c>
      <c r="AU276" s="206" t="s">
        <v>82</v>
      </c>
      <c r="AY276" s="17" t="s">
        <v>114</v>
      </c>
      <c r="BE276" s="207">
        <f>IF(N276="základní",J276,0)</f>
        <v>0</v>
      </c>
      <c r="BF276" s="207">
        <f>IF(N276="snížená",J276,0)</f>
        <v>0</v>
      </c>
      <c r="BG276" s="207">
        <f>IF(N276="zákl. přenesená",J276,0)</f>
        <v>0</v>
      </c>
      <c r="BH276" s="207">
        <f>IF(N276="sníž. přenesená",J276,0)</f>
        <v>0</v>
      </c>
      <c r="BI276" s="207">
        <f>IF(N276="nulová",J276,0)</f>
        <v>0</v>
      </c>
      <c r="BJ276" s="17" t="s">
        <v>80</v>
      </c>
      <c r="BK276" s="207">
        <f>ROUND(I276*H276,1)</f>
        <v>0</v>
      </c>
      <c r="BL276" s="17" t="s">
        <v>139</v>
      </c>
      <c r="BM276" s="206" t="s">
        <v>445</v>
      </c>
    </row>
    <row r="277" spans="1:47" s="2" customFormat="1" ht="12">
      <c r="A277" s="38"/>
      <c r="B277" s="39"/>
      <c r="C277" s="40"/>
      <c r="D277" s="208" t="s">
        <v>122</v>
      </c>
      <c r="E277" s="40"/>
      <c r="F277" s="209" t="s">
        <v>446</v>
      </c>
      <c r="G277" s="40"/>
      <c r="H277" s="40"/>
      <c r="I277" s="210"/>
      <c r="J277" s="40"/>
      <c r="K277" s="40"/>
      <c r="L277" s="44"/>
      <c r="M277" s="211"/>
      <c r="N277" s="212"/>
      <c r="O277" s="84"/>
      <c r="P277" s="84"/>
      <c r="Q277" s="84"/>
      <c r="R277" s="84"/>
      <c r="S277" s="84"/>
      <c r="T277" s="85"/>
      <c r="U277" s="38"/>
      <c r="V277" s="38"/>
      <c r="W277" s="38"/>
      <c r="X277" s="38"/>
      <c r="Y277" s="38"/>
      <c r="Z277" s="38"/>
      <c r="AA277" s="38"/>
      <c r="AB277" s="38"/>
      <c r="AC277" s="38"/>
      <c r="AD277" s="38"/>
      <c r="AE277" s="38"/>
      <c r="AT277" s="17" t="s">
        <v>122</v>
      </c>
      <c r="AU277" s="17" t="s">
        <v>82</v>
      </c>
    </row>
    <row r="278" spans="1:63" s="11" customFormat="1" ht="22.8" customHeight="1">
      <c r="A278" s="11"/>
      <c r="B278" s="182"/>
      <c r="C278" s="183"/>
      <c r="D278" s="184" t="s">
        <v>71</v>
      </c>
      <c r="E278" s="226" t="s">
        <v>447</v>
      </c>
      <c r="F278" s="226" t="s">
        <v>448</v>
      </c>
      <c r="G278" s="183"/>
      <c r="H278" s="183"/>
      <c r="I278" s="186"/>
      <c r="J278" s="227">
        <f>BK278</f>
        <v>0</v>
      </c>
      <c r="K278" s="183"/>
      <c r="L278" s="188"/>
      <c r="M278" s="189"/>
      <c r="N278" s="190"/>
      <c r="O278" s="190"/>
      <c r="P278" s="191">
        <f>SUM(P279:P298)</f>
        <v>0</v>
      </c>
      <c r="Q278" s="190"/>
      <c r="R278" s="191">
        <f>SUM(R279:R298)</f>
        <v>0</v>
      </c>
      <c r="S278" s="190"/>
      <c r="T278" s="192">
        <f>SUM(T279:T298)</f>
        <v>0</v>
      </c>
      <c r="U278" s="11"/>
      <c r="V278" s="11"/>
      <c r="W278" s="11"/>
      <c r="X278" s="11"/>
      <c r="Y278" s="11"/>
      <c r="Z278" s="11"/>
      <c r="AA278" s="11"/>
      <c r="AB278" s="11"/>
      <c r="AC278" s="11"/>
      <c r="AD278" s="11"/>
      <c r="AE278" s="11"/>
      <c r="AR278" s="193" t="s">
        <v>80</v>
      </c>
      <c r="AT278" s="194" t="s">
        <v>71</v>
      </c>
      <c r="AU278" s="194" t="s">
        <v>80</v>
      </c>
      <c r="AY278" s="193" t="s">
        <v>114</v>
      </c>
      <c r="BK278" s="195">
        <f>SUM(BK279:BK298)</f>
        <v>0</v>
      </c>
    </row>
    <row r="279" spans="1:65" s="2" customFormat="1" ht="24.15" customHeight="1">
      <c r="A279" s="38"/>
      <c r="B279" s="39"/>
      <c r="C279" s="196" t="s">
        <v>449</v>
      </c>
      <c r="D279" s="196" t="s">
        <v>115</v>
      </c>
      <c r="E279" s="197" t="s">
        <v>450</v>
      </c>
      <c r="F279" s="198" t="s">
        <v>451</v>
      </c>
      <c r="G279" s="199" t="s">
        <v>238</v>
      </c>
      <c r="H279" s="200">
        <v>14.96</v>
      </c>
      <c r="I279" s="201"/>
      <c r="J279" s="200">
        <f>ROUND(I279*H279,1)</f>
        <v>0</v>
      </c>
      <c r="K279" s="198" t="s">
        <v>119</v>
      </c>
      <c r="L279" s="44"/>
      <c r="M279" s="202" t="s">
        <v>19</v>
      </c>
      <c r="N279" s="203" t="s">
        <v>43</v>
      </c>
      <c r="O279" s="84"/>
      <c r="P279" s="204">
        <f>O279*H279</f>
        <v>0</v>
      </c>
      <c r="Q279" s="204">
        <v>0</v>
      </c>
      <c r="R279" s="204">
        <f>Q279*H279</f>
        <v>0</v>
      </c>
      <c r="S279" s="204">
        <v>0</v>
      </c>
      <c r="T279" s="205">
        <f>S279*H279</f>
        <v>0</v>
      </c>
      <c r="U279" s="38"/>
      <c r="V279" s="38"/>
      <c r="W279" s="38"/>
      <c r="X279" s="38"/>
      <c r="Y279" s="38"/>
      <c r="Z279" s="38"/>
      <c r="AA279" s="38"/>
      <c r="AB279" s="38"/>
      <c r="AC279" s="38"/>
      <c r="AD279" s="38"/>
      <c r="AE279" s="38"/>
      <c r="AR279" s="206" t="s">
        <v>139</v>
      </c>
      <c r="AT279" s="206" t="s">
        <v>115</v>
      </c>
      <c r="AU279" s="206" t="s">
        <v>82</v>
      </c>
      <c r="AY279" s="17" t="s">
        <v>114</v>
      </c>
      <c r="BE279" s="207">
        <f>IF(N279="základní",J279,0)</f>
        <v>0</v>
      </c>
      <c r="BF279" s="207">
        <f>IF(N279="snížená",J279,0)</f>
        <v>0</v>
      </c>
      <c r="BG279" s="207">
        <f>IF(N279="zákl. přenesená",J279,0)</f>
        <v>0</v>
      </c>
      <c r="BH279" s="207">
        <f>IF(N279="sníž. přenesená",J279,0)</f>
        <v>0</v>
      </c>
      <c r="BI279" s="207">
        <f>IF(N279="nulová",J279,0)</f>
        <v>0</v>
      </c>
      <c r="BJ279" s="17" t="s">
        <v>80</v>
      </c>
      <c r="BK279" s="207">
        <f>ROUND(I279*H279,1)</f>
        <v>0</v>
      </c>
      <c r="BL279" s="17" t="s">
        <v>139</v>
      </c>
      <c r="BM279" s="206" t="s">
        <v>452</v>
      </c>
    </row>
    <row r="280" spans="1:47" s="2" customFormat="1" ht="12">
      <c r="A280" s="38"/>
      <c r="B280" s="39"/>
      <c r="C280" s="40"/>
      <c r="D280" s="208" t="s">
        <v>122</v>
      </c>
      <c r="E280" s="40"/>
      <c r="F280" s="209" t="s">
        <v>453</v>
      </c>
      <c r="G280" s="40"/>
      <c r="H280" s="40"/>
      <c r="I280" s="210"/>
      <c r="J280" s="40"/>
      <c r="K280" s="40"/>
      <c r="L280" s="44"/>
      <c r="M280" s="211"/>
      <c r="N280" s="212"/>
      <c r="O280" s="84"/>
      <c r="P280" s="84"/>
      <c r="Q280" s="84"/>
      <c r="R280" s="84"/>
      <c r="S280" s="84"/>
      <c r="T280" s="85"/>
      <c r="U280" s="38"/>
      <c r="V280" s="38"/>
      <c r="W280" s="38"/>
      <c r="X280" s="38"/>
      <c r="Y280" s="38"/>
      <c r="Z280" s="38"/>
      <c r="AA280" s="38"/>
      <c r="AB280" s="38"/>
      <c r="AC280" s="38"/>
      <c r="AD280" s="38"/>
      <c r="AE280" s="38"/>
      <c r="AT280" s="17" t="s">
        <v>122</v>
      </c>
      <c r="AU280" s="17" t="s">
        <v>82</v>
      </c>
    </row>
    <row r="281" spans="1:51" s="13" customFormat="1" ht="12">
      <c r="A281" s="13"/>
      <c r="B281" s="228"/>
      <c r="C281" s="229"/>
      <c r="D281" s="213" t="s">
        <v>192</v>
      </c>
      <c r="E281" s="230" t="s">
        <v>19</v>
      </c>
      <c r="F281" s="231" t="s">
        <v>454</v>
      </c>
      <c r="G281" s="229"/>
      <c r="H281" s="230" t="s">
        <v>19</v>
      </c>
      <c r="I281" s="232"/>
      <c r="J281" s="229"/>
      <c r="K281" s="229"/>
      <c r="L281" s="233"/>
      <c r="M281" s="234"/>
      <c r="N281" s="235"/>
      <c r="O281" s="235"/>
      <c r="P281" s="235"/>
      <c r="Q281" s="235"/>
      <c r="R281" s="235"/>
      <c r="S281" s="235"/>
      <c r="T281" s="236"/>
      <c r="U281" s="13"/>
      <c r="V281" s="13"/>
      <c r="W281" s="13"/>
      <c r="X281" s="13"/>
      <c r="Y281" s="13"/>
      <c r="Z281" s="13"/>
      <c r="AA281" s="13"/>
      <c r="AB281" s="13"/>
      <c r="AC281" s="13"/>
      <c r="AD281" s="13"/>
      <c r="AE281" s="13"/>
      <c r="AT281" s="237" t="s">
        <v>192</v>
      </c>
      <c r="AU281" s="237" t="s">
        <v>82</v>
      </c>
      <c r="AV281" s="13" t="s">
        <v>80</v>
      </c>
      <c r="AW281" s="13" t="s">
        <v>33</v>
      </c>
      <c r="AX281" s="13" t="s">
        <v>72</v>
      </c>
      <c r="AY281" s="237" t="s">
        <v>114</v>
      </c>
    </row>
    <row r="282" spans="1:51" s="14" customFormat="1" ht="12">
      <c r="A282" s="14"/>
      <c r="B282" s="238"/>
      <c r="C282" s="239"/>
      <c r="D282" s="213" t="s">
        <v>192</v>
      </c>
      <c r="E282" s="240" t="s">
        <v>19</v>
      </c>
      <c r="F282" s="241" t="s">
        <v>455</v>
      </c>
      <c r="G282" s="239"/>
      <c r="H282" s="242">
        <v>14.96</v>
      </c>
      <c r="I282" s="243"/>
      <c r="J282" s="239"/>
      <c r="K282" s="239"/>
      <c r="L282" s="244"/>
      <c r="M282" s="245"/>
      <c r="N282" s="246"/>
      <c r="O282" s="246"/>
      <c r="P282" s="246"/>
      <c r="Q282" s="246"/>
      <c r="R282" s="246"/>
      <c r="S282" s="246"/>
      <c r="T282" s="247"/>
      <c r="U282" s="14"/>
      <c r="V282" s="14"/>
      <c r="W282" s="14"/>
      <c r="X282" s="14"/>
      <c r="Y282" s="14"/>
      <c r="Z282" s="14"/>
      <c r="AA282" s="14"/>
      <c r="AB282" s="14"/>
      <c r="AC282" s="14"/>
      <c r="AD282" s="14"/>
      <c r="AE282" s="14"/>
      <c r="AT282" s="248" t="s">
        <v>192</v>
      </c>
      <c r="AU282" s="248" t="s">
        <v>82</v>
      </c>
      <c r="AV282" s="14" t="s">
        <v>82</v>
      </c>
      <c r="AW282" s="14" t="s">
        <v>33</v>
      </c>
      <c r="AX282" s="14" t="s">
        <v>72</v>
      </c>
      <c r="AY282" s="248" t="s">
        <v>114</v>
      </c>
    </row>
    <row r="283" spans="1:51" s="15" customFormat="1" ht="12">
      <c r="A283" s="15"/>
      <c r="B283" s="249"/>
      <c r="C283" s="250"/>
      <c r="D283" s="213" t="s">
        <v>192</v>
      </c>
      <c r="E283" s="251" t="s">
        <v>19</v>
      </c>
      <c r="F283" s="252" t="s">
        <v>195</v>
      </c>
      <c r="G283" s="250"/>
      <c r="H283" s="253">
        <v>14.96</v>
      </c>
      <c r="I283" s="254"/>
      <c r="J283" s="250"/>
      <c r="K283" s="250"/>
      <c r="L283" s="255"/>
      <c r="M283" s="256"/>
      <c r="N283" s="257"/>
      <c r="O283" s="257"/>
      <c r="P283" s="257"/>
      <c r="Q283" s="257"/>
      <c r="R283" s="257"/>
      <c r="S283" s="257"/>
      <c r="T283" s="258"/>
      <c r="U283" s="15"/>
      <c r="V283" s="15"/>
      <c r="W283" s="15"/>
      <c r="X283" s="15"/>
      <c r="Y283" s="15"/>
      <c r="Z283" s="15"/>
      <c r="AA283" s="15"/>
      <c r="AB283" s="15"/>
      <c r="AC283" s="15"/>
      <c r="AD283" s="15"/>
      <c r="AE283" s="15"/>
      <c r="AT283" s="259" t="s">
        <v>192</v>
      </c>
      <c r="AU283" s="259" t="s">
        <v>82</v>
      </c>
      <c r="AV283" s="15" t="s">
        <v>139</v>
      </c>
      <c r="AW283" s="15" t="s">
        <v>4</v>
      </c>
      <c r="AX283" s="15" t="s">
        <v>80</v>
      </c>
      <c r="AY283" s="259" t="s">
        <v>114</v>
      </c>
    </row>
    <row r="284" spans="1:65" s="2" customFormat="1" ht="37.8" customHeight="1">
      <c r="A284" s="38"/>
      <c r="B284" s="39"/>
      <c r="C284" s="196" t="s">
        <v>456</v>
      </c>
      <c r="D284" s="196" t="s">
        <v>115</v>
      </c>
      <c r="E284" s="197" t="s">
        <v>457</v>
      </c>
      <c r="F284" s="198" t="s">
        <v>458</v>
      </c>
      <c r="G284" s="199" t="s">
        <v>238</v>
      </c>
      <c r="H284" s="200">
        <v>1346.12</v>
      </c>
      <c r="I284" s="201"/>
      <c r="J284" s="200">
        <f>ROUND(I284*H284,1)</f>
        <v>0</v>
      </c>
      <c r="K284" s="198" t="s">
        <v>119</v>
      </c>
      <c r="L284" s="44"/>
      <c r="M284" s="202" t="s">
        <v>19</v>
      </c>
      <c r="N284" s="203" t="s">
        <v>43</v>
      </c>
      <c r="O284" s="84"/>
      <c r="P284" s="204">
        <f>O284*H284</f>
        <v>0</v>
      </c>
      <c r="Q284" s="204">
        <v>0</v>
      </c>
      <c r="R284" s="204">
        <f>Q284*H284</f>
        <v>0</v>
      </c>
      <c r="S284" s="204">
        <v>0</v>
      </c>
      <c r="T284" s="205">
        <f>S284*H284</f>
        <v>0</v>
      </c>
      <c r="U284" s="38"/>
      <c r="V284" s="38"/>
      <c r="W284" s="38"/>
      <c r="X284" s="38"/>
      <c r="Y284" s="38"/>
      <c r="Z284" s="38"/>
      <c r="AA284" s="38"/>
      <c r="AB284" s="38"/>
      <c r="AC284" s="38"/>
      <c r="AD284" s="38"/>
      <c r="AE284" s="38"/>
      <c r="AR284" s="206" t="s">
        <v>139</v>
      </c>
      <c r="AT284" s="206" t="s">
        <v>115</v>
      </c>
      <c r="AU284" s="206" t="s">
        <v>82</v>
      </c>
      <c r="AY284" s="17" t="s">
        <v>114</v>
      </c>
      <c r="BE284" s="207">
        <f>IF(N284="základní",J284,0)</f>
        <v>0</v>
      </c>
      <c r="BF284" s="207">
        <f>IF(N284="snížená",J284,0)</f>
        <v>0</v>
      </c>
      <c r="BG284" s="207">
        <f>IF(N284="zákl. přenesená",J284,0)</f>
        <v>0</v>
      </c>
      <c r="BH284" s="207">
        <f>IF(N284="sníž. přenesená",J284,0)</f>
        <v>0</v>
      </c>
      <c r="BI284" s="207">
        <f>IF(N284="nulová",J284,0)</f>
        <v>0</v>
      </c>
      <c r="BJ284" s="17" t="s">
        <v>80</v>
      </c>
      <c r="BK284" s="207">
        <f>ROUND(I284*H284,1)</f>
        <v>0</v>
      </c>
      <c r="BL284" s="17" t="s">
        <v>139</v>
      </c>
      <c r="BM284" s="206" t="s">
        <v>459</v>
      </c>
    </row>
    <row r="285" spans="1:47" s="2" customFormat="1" ht="12">
      <c r="A285" s="38"/>
      <c r="B285" s="39"/>
      <c r="C285" s="40"/>
      <c r="D285" s="208" t="s">
        <v>122</v>
      </c>
      <c r="E285" s="40"/>
      <c r="F285" s="209" t="s">
        <v>460</v>
      </c>
      <c r="G285" s="40"/>
      <c r="H285" s="40"/>
      <c r="I285" s="210"/>
      <c r="J285" s="40"/>
      <c r="K285" s="40"/>
      <c r="L285" s="44"/>
      <c r="M285" s="211"/>
      <c r="N285" s="212"/>
      <c r="O285" s="84"/>
      <c r="P285" s="84"/>
      <c r="Q285" s="84"/>
      <c r="R285" s="84"/>
      <c r="S285" s="84"/>
      <c r="T285" s="85"/>
      <c r="U285" s="38"/>
      <c r="V285" s="38"/>
      <c r="W285" s="38"/>
      <c r="X285" s="38"/>
      <c r="Y285" s="38"/>
      <c r="Z285" s="38"/>
      <c r="AA285" s="38"/>
      <c r="AB285" s="38"/>
      <c r="AC285" s="38"/>
      <c r="AD285" s="38"/>
      <c r="AE285" s="38"/>
      <c r="AT285" s="17" t="s">
        <v>122</v>
      </c>
      <c r="AU285" s="17" t="s">
        <v>82</v>
      </c>
    </row>
    <row r="286" spans="1:51" s="13" customFormat="1" ht="12">
      <c r="A286" s="13"/>
      <c r="B286" s="228"/>
      <c r="C286" s="229"/>
      <c r="D286" s="213" t="s">
        <v>192</v>
      </c>
      <c r="E286" s="230" t="s">
        <v>19</v>
      </c>
      <c r="F286" s="231" t="s">
        <v>461</v>
      </c>
      <c r="G286" s="229"/>
      <c r="H286" s="230" t="s">
        <v>19</v>
      </c>
      <c r="I286" s="232"/>
      <c r="J286" s="229"/>
      <c r="K286" s="229"/>
      <c r="L286" s="233"/>
      <c r="M286" s="234"/>
      <c r="N286" s="235"/>
      <c r="O286" s="235"/>
      <c r="P286" s="235"/>
      <c r="Q286" s="235"/>
      <c r="R286" s="235"/>
      <c r="S286" s="235"/>
      <c r="T286" s="236"/>
      <c r="U286" s="13"/>
      <c r="V286" s="13"/>
      <c r="W286" s="13"/>
      <c r="X286" s="13"/>
      <c r="Y286" s="13"/>
      <c r="Z286" s="13"/>
      <c r="AA286" s="13"/>
      <c r="AB286" s="13"/>
      <c r="AC286" s="13"/>
      <c r="AD286" s="13"/>
      <c r="AE286" s="13"/>
      <c r="AT286" s="237" t="s">
        <v>192</v>
      </c>
      <c r="AU286" s="237" t="s">
        <v>82</v>
      </c>
      <c r="AV286" s="13" t="s">
        <v>80</v>
      </c>
      <c r="AW286" s="13" t="s">
        <v>33</v>
      </c>
      <c r="AX286" s="13" t="s">
        <v>72</v>
      </c>
      <c r="AY286" s="237" t="s">
        <v>114</v>
      </c>
    </row>
    <row r="287" spans="1:51" s="14" customFormat="1" ht="12">
      <c r="A287" s="14"/>
      <c r="B287" s="238"/>
      <c r="C287" s="239"/>
      <c r="D287" s="213" t="s">
        <v>192</v>
      </c>
      <c r="E287" s="240" t="s">
        <v>19</v>
      </c>
      <c r="F287" s="241" t="s">
        <v>462</v>
      </c>
      <c r="G287" s="239"/>
      <c r="H287" s="242">
        <v>927.96</v>
      </c>
      <c r="I287" s="243"/>
      <c r="J287" s="239"/>
      <c r="K287" s="239"/>
      <c r="L287" s="244"/>
      <c r="M287" s="245"/>
      <c r="N287" s="246"/>
      <c r="O287" s="246"/>
      <c r="P287" s="246"/>
      <c r="Q287" s="246"/>
      <c r="R287" s="246"/>
      <c r="S287" s="246"/>
      <c r="T287" s="247"/>
      <c r="U287" s="14"/>
      <c r="V287" s="14"/>
      <c r="W287" s="14"/>
      <c r="X287" s="14"/>
      <c r="Y287" s="14"/>
      <c r="Z287" s="14"/>
      <c r="AA287" s="14"/>
      <c r="AB287" s="14"/>
      <c r="AC287" s="14"/>
      <c r="AD287" s="14"/>
      <c r="AE287" s="14"/>
      <c r="AT287" s="248" t="s">
        <v>192</v>
      </c>
      <c r="AU287" s="248" t="s">
        <v>82</v>
      </c>
      <c r="AV287" s="14" t="s">
        <v>82</v>
      </c>
      <c r="AW287" s="14" t="s">
        <v>33</v>
      </c>
      <c r="AX287" s="14" t="s">
        <v>72</v>
      </c>
      <c r="AY287" s="248" t="s">
        <v>114</v>
      </c>
    </row>
    <row r="288" spans="1:51" s="13" customFormat="1" ht="12">
      <c r="A288" s="13"/>
      <c r="B288" s="228"/>
      <c r="C288" s="229"/>
      <c r="D288" s="213" t="s">
        <v>192</v>
      </c>
      <c r="E288" s="230" t="s">
        <v>19</v>
      </c>
      <c r="F288" s="231" t="s">
        <v>454</v>
      </c>
      <c r="G288" s="229"/>
      <c r="H288" s="230" t="s">
        <v>19</v>
      </c>
      <c r="I288" s="232"/>
      <c r="J288" s="229"/>
      <c r="K288" s="229"/>
      <c r="L288" s="233"/>
      <c r="M288" s="234"/>
      <c r="N288" s="235"/>
      <c r="O288" s="235"/>
      <c r="P288" s="235"/>
      <c r="Q288" s="235"/>
      <c r="R288" s="235"/>
      <c r="S288" s="235"/>
      <c r="T288" s="236"/>
      <c r="U288" s="13"/>
      <c r="V288" s="13"/>
      <c r="W288" s="13"/>
      <c r="X288" s="13"/>
      <c r="Y288" s="13"/>
      <c r="Z288" s="13"/>
      <c r="AA288" s="13"/>
      <c r="AB288" s="13"/>
      <c r="AC288" s="13"/>
      <c r="AD288" s="13"/>
      <c r="AE288" s="13"/>
      <c r="AT288" s="237" t="s">
        <v>192</v>
      </c>
      <c r="AU288" s="237" t="s">
        <v>82</v>
      </c>
      <c r="AV288" s="13" t="s">
        <v>80</v>
      </c>
      <c r="AW288" s="13" t="s">
        <v>33</v>
      </c>
      <c r="AX288" s="13" t="s">
        <v>72</v>
      </c>
      <c r="AY288" s="237" t="s">
        <v>114</v>
      </c>
    </row>
    <row r="289" spans="1:51" s="14" customFormat="1" ht="12">
      <c r="A289" s="14"/>
      <c r="B289" s="238"/>
      <c r="C289" s="239"/>
      <c r="D289" s="213" t="s">
        <v>192</v>
      </c>
      <c r="E289" s="240" t="s">
        <v>19</v>
      </c>
      <c r="F289" s="241" t="s">
        <v>455</v>
      </c>
      <c r="G289" s="239"/>
      <c r="H289" s="242">
        <v>14.96</v>
      </c>
      <c r="I289" s="243"/>
      <c r="J289" s="239"/>
      <c r="K289" s="239"/>
      <c r="L289" s="244"/>
      <c r="M289" s="245"/>
      <c r="N289" s="246"/>
      <c r="O289" s="246"/>
      <c r="P289" s="246"/>
      <c r="Q289" s="246"/>
      <c r="R289" s="246"/>
      <c r="S289" s="246"/>
      <c r="T289" s="247"/>
      <c r="U289" s="14"/>
      <c r="V289" s="14"/>
      <c r="W289" s="14"/>
      <c r="X289" s="14"/>
      <c r="Y289" s="14"/>
      <c r="Z289" s="14"/>
      <c r="AA289" s="14"/>
      <c r="AB289" s="14"/>
      <c r="AC289" s="14"/>
      <c r="AD289" s="14"/>
      <c r="AE289" s="14"/>
      <c r="AT289" s="248" t="s">
        <v>192</v>
      </c>
      <c r="AU289" s="248" t="s">
        <v>82</v>
      </c>
      <c r="AV289" s="14" t="s">
        <v>82</v>
      </c>
      <c r="AW289" s="14" t="s">
        <v>33</v>
      </c>
      <c r="AX289" s="14" t="s">
        <v>72</v>
      </c>
      <c r="AY289" s="248" t="s">
        <v>114</v>
      </c>
    </row>
    <row r="290" spans="1:51" s="13" customFormat="1" ht="12">
      <c r="A290" s="13"/>
      <c r="B290" s="228"/>
      <c r="C290" s="229"/>
      <c r="D290" s="213" t="s">
        <v>192</v>
      </c>
      <c r="E290" s="230" t="s">
        <v>19</v>
      </c>
      <c r="F290" s="231" t="s">
        <v>463</v>
      </c>
      <c r="G290" s="229"/>
      <c r="H290" s="230" t="s">
        <v>19</v>
      </c>
      <c r="I290" s="232"/>
      <c r="J290" s="229"/>
      <c r="K290" s="229"/>
      <c r="L290" s="233"/>
      <c r="M290" s="234"/>
      <c r="N290" s="235"/>
      <c r="O290" s="235"/>
      <c r="P290" s="235"/>
      <c r="Q290" s="235"/>
      <c r="R290" s="235"/>
      <c r="S290" s="235"/>
      <c r="T290" s="236"/>
      <c r="U290" s="13"/>
      <c r="V290" s="13"/>
      <c r="W290" s="13"/>
      <c r="X290" s="13"/>
      <c r="Y290" s="13"/>
      <c r="Z290" s="13"/>
      <c r="AA290" s="13"/>
      <c r="AB290" s="13"/>
      <c r="AC290" s="13"/>
      <c r="AD290" s="13"/>
      <c r="AE290" s="13"/>
      <c r="AT290" s="237" t="s">
        <v>192</v>
      </c>
      <c r="AU290" s="237" t="s">
        <v>82</v>
      </c>
      <c r="AV290" s="13" t="s">
        <v>80</v>
      </c>
      <c r="AW290" s="13" t="s">
        <v>33</v>
      </c>
      <c r="AX290" s="13" t="s">
        <v>72</v>
      </c>
      <c r="AY290" s="237" t="s">
        <v>114</v>
      </c>
    </row>
    <row r="291" spans="1:51" s="14" customFormat="1" ht="12">
      <c r="A291" s="14"/>
      <c r="B291" s="238"/>
      <c r="C291" s="239"/>
      <c r="D291" s="213" t="s">
        <v>192</v>
      </c>
      <c r="E291" s="240" t="s">
        <v>19</v>
      </c>
      <c r="F291" s="241" t="s">
        <v>464</v>
      </c>
      <c r="G291" s="239"/>
      <c r="H291" s="242">
        <v>403.2</v>
      </c>
      <c r="I291" s="243"/>
      <c r="J291" s="239"/>
      <c r="K291" s="239"/>
      <c r="L291" s="244"/>
      <c r="M291" s="245"/>
      <c r="N291" s="246"/>
      <c r="O291" s="246"/>
      <c r="P291" s="246"/>
      <c r="Q291" s="246"/>
      <c r="R291" s="246"/>
      <c r="S291" s="246"/>
      <c r="T291" s="247"/>
      <c r="U291" s="14"/>
      <c r="V291" s="14"/>
      <c r="W291" s="14"/>
      <c r="X291" s="14"/>
      <c r="Y291" s="14"/>
      <c r="Z291" s="14"/>
      <c r="AA291" s="14"/>
      <c r="AB291" s="14"/>
      <c r="AC291" s="14"/>
      <c r="AD291" s="14"/>
      <c r="AE291" s="14"/>
      <c r="AT291" s="248" t="s">
        <v>192</v>
      </c>
      <c r="AU291" s="248" t="s">
        <v>82</v>
      </c>
      <c r="AV291" s="14" t="s">
        <v>82</v>
      </c>
      <c r="AW291" s="14" t="s">
        <v>33</v>
      </c>
      <c r="AX291" s="14" t="s">
        <v>72</v>
      </c>
      <c r="AY291" s="248" t="s">
        <v>114</v>
      </c>
    </row>
    <row r="292" spans="1:51" s="15" customFormat="1" ht="12">
      <c r="A292" s="15"/>
      <c r="B292" s="249"/>
      <c r="C292" s="250"/>
      <c r="D292" s="213" t="s">
        <v>192</v>
      </c>
      <c r="E292" s="251" t="s">
        <v>19</v>
      </c>
      <c r="F292" s="252" t="s">
        <v>195</v>
      </c>
      <c r="G292" s="250"/>
      <c r="H292" s="253">
        <v>1346.1200000000001</v>
      </c>
      <c r="I292" s="254"/>
      <c r="J292" s="250"/>
      <c r="K292" s="250"/>
      <c r="L292" s="255"/>
      <c r="M292" s="256"/>
      <c r="N292" s="257"/>
      <c r="O292" s="257"/>
      <c r="P292" s="257"/>
      <c r="Q292" s="257"/>
      <c r="R292" s="257"/>
      <c r="S292" s="257"/>
      <c r="T292" s="258"/>
      <c r="U292" s="15"/>
      <c r="V292" s="15"/>
      <c r="W292" s="15"/>
      <c r="X292" s="15"/>
      <c r="Y292" s="15"/>
      <c r="Z292" s="15"/>
      <c r="AA292" s="15"/>
      <c r="AB292" s="15"/>
      <c r="AC292" s="15"/>
      <c r="AD292" s="15"/>
      <c r="AE292" s="15"/>
      <c r="AT292" s="259" t="s">
        <v>192</v>
      </c>
      <c r="AU292" s="259" t="s">
        <v>82</v>
      </c>
      <c r="AV292" s="15" t="s">
        <v>139</v>
      </c>
      <c r="AW292" s="15" t="s">
        <v>4</v>
      </c>
      <c r="AX292" s="15" t="s">
        <v>80</v>
      </c>
      <c r="AY292" s="259" t="s">
        <v>114</v>
      </c>
    </row>
    <row r="293" spans="1:65" s="2" customFormat="1" ht="37.8" customHeight="1">
      <c r="A293" s="38"/>
      <c r="B293" s="39"/>
      <c r="C293" s="196" t="s">
        <v>465</v>
      </c>
      <c r="D293" s="196" t="s">
        <v>115</v>
      </c>
      <c r="E293" s="197" t="s">
        <v>466</v>
      </c>
      <c r="F293" s="198" t="s">
        <v>467</v>
      </c>
      <c r="G293" s="199" t="s">
        <v>238</v>
      </c>
      <c r="H293" s="200">
        <v>25576.28</v>
      </c>
      <c r="I293" s="201"/>
      <c r="J293" s="200">
        <f>ROUND(I293*H293,1)</f>
        <v>0</v>
      </c>
      <c r="K293" s="198" t="s">
        <v>119</v>
      </c>
      <c r="L293" s="44"/>
      <c r="M293" s="202" t="s">
        <v>19</v>
      </c>
      <c r="N293" s="203" t="s">
        <v>43</v>
      </c>
      <c r="O293" s="84"/>
      <c r="P293" s="204">
        <f>O293*H293</f>
        <v>0</v>
      </c>
      <c r="Q293" s="204">
        <v>0</v>
      </c>
      <c r="R293" s="204">
        <f>Q293*H293</f>
        <v>0</v>
      </c>
      <c r="S293" s="204">
        <v>0</v>
      </c>
      <c r="T293" s="205">
        <f>S293*H293</f>
        <v>0</v>
      </c>
      <c r="U293" s="38"/>
      <c r="V293" s="38"/>
      <c r="W293" s="38"/>
      <c r="X293" s="38"/>
      <c r="Y293" s="38"/>
      <c r="Z293" s="38"/>
      <c r="AA293" s="38"/>
      <c r="AB293" s="38"/>
      <c r="AC293" s="38"/>
      <c r="AD293" s="38"/>
      <c r="AE293" s="38"/>
      <c r="AR293" s="206" t="s">
        <v>139</v>
      </c>
      <c r="AT293" s="206" t="s">
        <v>115</v>
      </c>
      <c r="AU293" s="206" t="s">
        <v>82</v>
      </c>
      <c r="AY293" s="17" t="s">
        <v>114</v>
      </c>
      <c r="BE293" s="207">
        <f>IF(N293="základní",J293,0)</f>
        <v>0</v>
      </c>
      <c r="BF293" s="207">
        <f>IF(N293="snížená",J293,0)</f>
        <v>0</v>
      </c>
      <c r="BG293" s="207">
        <f>IF(N293="zákl. přenesená",J293,0)</f>
        <v>0</v>
      </c>
      <c r="BH293" s="207">
        <f>IF(N293="sníž. přenesená",J293,0)</f>
        <v>0</v>
      </c>
      <c r="BI293" s="207">
        <f>IF(N293="nulová",J293,0)</f>
        <v>0</v>
      </c>
      <c r="BJ293" s="17" t="s">
        <v>80</v>
      </c>
      <c r="BK293" s="207">
        <f>ROUND(I293*H293,1)</f>
        <v>0</v>
      </c>
      <c r="BL293" s="17" t="s">
        <v>139</v>
      </c>
      <c r="BM293" s="206" t="s">
        <v>468</v>
      </c>
    </row>
    <row r="294" spans="1:47" s="2" customFormat="1" ht="12">
      <c r="A294" s="38"/>
      <c r="B294" s="39"/>
      <c r="C294" s="40"/>
      <c r="D294" s="208" t="s">
        <v>122</v>
      </c>
      <c r="E294" s="40"/>
      <c r="F294" s="209" t="s">
        <v>469</v>
      </c>
      <c r="G294" s="40"/>
      <c r="H294" s="40"/>
      <c r="I294" s="210"/>
      <c r="J294" s="40"/>
      <c r="K294" s="40"/>
      <c r="L294" s="44"/>
      <c r="M294" s="211"/>
      <c r="N294" s="212"/>
      <c r="O294" s="84"/>
      <c r="P294" s="84"/>
      <c r="Q294" s="84"/>
      <c r="R294" s="84"/>
      <c r="S294" s="84"/>
      <c r="T294" s="85"/>
      <c r="U294" s="38"/>
      <c r="V294" s="38"/>
      <c r="W294" s="38"/>
      <c r="X294" s="38"/>
      <c r="Y294" s="38"/>
      <c r="Z294" s="38"/>
      <c r="AA294" s="38"/>
      <c r="AB294" s="38"/>
      <c r="AC294" s="38"/>
      <c r="AD294" s="38"/>
      <c r="AE294" s="38"/>
      <c r="AT294" s="17" t="s">
        <v>122</v>
      </c>
      <c r="AU294" s="17" t="s">
        <v>82</v>
      </c>
    </row>
    <row r="295" spans="1:51" s="14" customFormat="1" ht="12">
      <c r="A295" s="14"/>
      <c r="B295" s="238"/>
      <c r="C295" s="239"/>
      <c r="D295" s="213" t="s">
        <v>192</v>
      </c>
      <c r="E295" s="240" t="s">
        <v>19</v>
      </c>
      <c r="F295" s="241" t="s">
        <v>470</v>
      </c>
      <c r="G295" s="239"/>
      <c r="H295" s="242">
        <v>25576.28</v>
      </c>
      <c r="I295" s="243"/>
      <c r="J295" s="239"/>
      <c r="K295" s="239"/>
      <c r="L295" s="244"/>
      <c r="M295" s="245"/>
      <c r="N295" s="246"/>
      <c r="O295" s="246"/>
      <c r="P295" s="246"/>
      <c r="Q295" s="246"/>
      <c r="R295" s="246"/>
      <c r="S295" s="246"/>
      <c r="T295" s="247"/>
      <c r="U295" s="14"/>
      <c r="V295" s="14"/>
      <c r="W295" s="14"/>
      <c r="X295" s="14"/>
      <c r="Y295" s="14"/>
      <c r="Z295" s="14"/>
      <c r="AA295" s="14"/>
      <c r="AB295" s="14"/>
      <c r="AC295" s="14"/>
      <c r="AD295" s="14"/>
      <c r="AE295" s="14"/>
      <c r="AT295" s="248" t="s">
        <v>192</v>
      </c>
      <c r="AU295" s="248" t="s">
        <v>82</v>
      </c>
      <c r="AV295" s="14" t="s">
        <v>82</v>
      </c>
      <c r="AW295" s="14" t="s">
        <v>33</v>
      </c>
      <c r="AX295" s="14" t="s">
        <v>72</v>
      </c>
      <c r="AY295" s="248" t="s">
        <v>114</v>
      </c>
    </row>
    <row r="296" spans="1:51" s="15" customFormat="1" ht="12">
      <c r="A296" s="15"/>
      <c r="B296" s="249"/>
      <c r="C296" s="250"/>
      <c r="D296" s="213" t="s">
        <v>192</v>
      </c>
      <c r="E296" s="251" t="s">
        <v>19</v>
      </c>
      <c r="F296" s="252" t="s">
        <v>195</v>
      </c>
      <c r="G296" s="250"/>
      <c r="H296" s="253">
        <v>25576.28</v>
      </c>
      <c r="I296" s="254"/>
      <c r="J296" s="250"/>
      <c r="K296" s="250"/>
      <c r="L296" s="255"/>
      <c r="M296" s="256"/>
      <c r="N296" s="257"/>
      <c r="O296" s="257"/>
      <c r="P296" s="257"/>
      <c r="Q296" s="257"/>
      <c r="R296" s="257"/>
      <c r="S296" s="257"/>
      <c r="T296" s="258"/>
      <c r="U296" s="15"/>
      <c r="V296" s="15"/>
      <c r="W296" s="15"/>
      <c r="X296" s="15"/>
      <c r="Y296" s="15"/>
      <c r="Z296" s="15"/>
      <c r="AA296" s="15"/>
      <c r="AB296" s="15"/>
      <c r="AC296" s="15"/>
      <c r="AD296" s="15"/>
      <c r="AE296" s="15"/>
      <c r="AT296" s="259" t="s">
        <v>192</v>
      </c>
      <c r="AU296" s="259" t="s">
        <v>82</v>
      </c>
      <c r="AV296" s="15" t="s">
        <v>139</v>
      </c>
      <c r="AW296" s="15" t="s">
        <v>4</v>
      </c>
      <c r="AX296" s="15" t="s">
        <v>80</v>
      </c>
      <c r="AY296" s="259" t="s">
        <v>114</v>
      </c>
    </row>
    <row r="297" spans="1:65" s="2" customFormat="1" ht="44.25" customHeight="1">
      <c r="A297" s="38"/>
      <c r="B297" s="39"/>
      <c r="C297" s="196" t="s">
        <v>471</v>
      </c>
      <c r="D297" s="196" t="s">
        <v>115</v>
      </c>
      <c r="E297" s="197" t="s">
        <v>472</v>
      </c>
      <c r="F297" s="198" t="s">
        <v>237</v>
      </c>
      <c r="G297" s="199" t="s">
        <v>238</v>
      </c>
      <c r="H297" s="200">
        <v>1346.12</v>
      </c>
      <c r="I297" s="201"/>
      <c r="J297" s="200">
        <f>ROUND(I297*H297,1)</f>
        <v>0</v>
      </c>
      <c r="K297" s="198" t="s">
        <v>119</v>
      </c>
      <c r="L297" s="44"/>
      <c r="M297" s="202" t="s">
        <v>19</v>
      </c>
      <c r="N297" s="203" t="s">
        <v>43</v>
      </c>
      <c r="O297" s="84"/>
      <c r="P297" s="204">
        <f>O297*H297</f>
        <v>0</v>
      </c>
      <c r="Q297" s="204">
        <v>0</v>
      </c>
      <c r="R297" s="204">
        <f>Q297*H297</f>
        <v>0</v>
      </c>
      <c r="S297" s="204">
        <v>0</v>
      </c>
      <c r="T297" s="205">
        <f>S297*H297</f>
        <v>0</v>
      </c>
      <c r="U297" s="38"/>
      <c r="V297" s="38"/>
      <c r="W297" s="38"/>
      <c r="X297" s="38"/>
      <c r="Y297" s="38"/>
      <c r="Z297" s="38"/>
      <c r="AA297" s="38"/>
      <c r="AB297" s="38"/>
      <c r="AC297" s="38"/>
      <c r="AD297" s="38"/>
      <c r="AE297" s="38"/>
      <c r="AR297" s="206" t="s">
        <v>139</v>
      </c>
      <c r="AT297" s="206" t="s">
        <v>115</v>
      </c>
      <c r="AU297" s="206" t="s">
        <v>82</v>
      </c>
      <c r="AY297" s="17" t="s">
        <v>114</v>
      </c>
      <c r="BE297" s="207">
        <f>IF(N297="základní",J297,0)</f>
        <v>0</v>
      </c>
      <c r="BF297" s="207">
        <f>IF(N297="snížená",J297,0)</f>
        <v>0</v>
      </c>
      <c r="BG297" s="207">
        <f>IF(N297="zákl. přenesená",J297,0)</f>
        <v>0</v>
      </c>
      <c r="BH297" s="207">
        <f>IF(N297="sníž. přenesená",J297,0)</f>
        <v>0</v>
      </c>
      <c r="BI297" s="207">
        <f>IF(N297="nulová",J297,0)</f>
        <v>0</v>
      </c>
      <c r="BJ297" s="17" t="s">
        <v>80</v>
      </c>
      <c r="BK297" s="207">
        <f>ROUND(I297*H297,1)</f>
        <v>0</v>
      </c>
      <c r="BL297" s="17" t="s">
        <v>139</v>
      </c>
      <c r="BM297" s="206" t="s">
        <v>473</v>
      </c>
    </row>
    <row r="298" spans="1:47" s="2" customFormat="1" ht="12">
      <c r="A298" s="38"/>
      <c r="B298" s="39"/>
      <c r="C298" s="40"/>
      <c r="D298" s="208" t="s">
        <v>122</v>
      </c>
      <c r="E298" s="40"/>
      <c r="F298" s="209" t="s">
        <v>474</v>
      </c>
      <c r="G298" s="40"/>
      <c r="H298" s="40"/>
      <c r="I298" s="210"/>
      <c r="J298" s="40"/>
      <c r="K298" s="40"/>
      <c r="L298" s="44"/>
      <c r="M298" s="269"/>
      <c r="N298" s="270"/>
      <c r="O298" s="217"/>
      <c r="P298" s="217"/>
      <c r="Q298" s="217"/>
      <c r="R298" s="217"/>
      <c r="S298" s="217"/>
      <c r="T298" s="271"/>
      <c r="U298" s="38"/>
      <c r="V298" s="38"/>
      <c r="W298" s="38"/>
      <c r="X298" s="38"/>
      <c r="Y298" s="38"/>
      <c r="Z298" s="38"/>
      <c r="AA298" s="38"/>
      <c r="AB298" s="38"/>
      <c r="AC298" s="38"/>
      <c r="AD298" s="38"/>
      <c r="AE298" s="38"/>
      <c r="AT298" s="17" t="s">
        <v>122</v>
      </c>
      <c r="AU298" s="17" t="s">
        <v>82</v>
      </c>
    </row>
    <row r="299" spans="1:31" s="2" customFormat="1" ht="6.95" customHeight="1">
      <c r="A299" s="38"/>
      <c r="B299" s="59"/>
      <c r="C299" s="60"/>
      <c r="D299" s="60"/>
      <c r="E299" s="60"/>
      <c r="F299" s="60"/>
      <c r="G299" s="60"/>
      <c r="H299" s="60"/>
      <c r="I299" s="60"/>
      <c r="J299" s="60"/>
      <c r="K299" s="60"/>
      <c r="L299" s="44"/>
      <c r="M299" s="38"/>
      <c r="O299" s="38"/>
      <c r="P299" s="38"/>
      <c r="Q299" s="38"/>
      <c r="R299" s="38"/>
      <c r="S299" s="38"/>
      <c r="T299" s="38"/>
      <c r="U299" s="38"/>
      <c r="V299" s="38"/>
      <c r="W299" s="38"/>
      <c r="X299" s="38"/>
      <c r="Y299" s="38"/>
      <c r="Z299" s="38"/>
      <c r="AA299" s="38"/>
      <c r="AB299" s="38"/>
      <c r="AC299" s="38"/>
      <c r="AD299" s="38"/>
      <c r="AE299" s="38"/>
    </row>
  </sheetData>
  <sheetProtection password="CC35" sheet="1" objects="1" scenarios="1" formatColumns="0" formatRows="0" autoFilter="0"/>
  <autoFilter ref="C85:K298"/>
  <mergeCells count="9">
    <mergeCell ref="E7:H7"/>
    <mergeCell ref="E9:H9"/>
    <mergeCell ref="E18:H18"/>
    <mergeCell ref="E27:H27"/>
    <mergeCell ref="E48:H48"/>
    <mergeCell ref="E50:H50"/>
    <mergeCell ref="E76:H76"/>
    <mergeCell ref="E78:H78"/>
    <mergeCell ref="L2:V2"/>
  </mergeCells>
  <hyperlinks>
    <hyperlink ref="F90" r:id="rId1" display="https://podminky.urs.cz/item/CS_URS_2023_01/113154325"/>
    <hyperlink ref="F95" r:id="rId2" display="https://podminky.urs.cz/item/CS_URS_2023_01/113107224"/>
    <hyperlink ref="F100" r:id="rId3" display="https://podminky.urs.cz/item/CS_URS_2023_01/113154324"/>
    <hyperlink ref="F107" r:id="rId4" display="https://podminky.urs.cz/item/CS_URS_2023_01/113154113"/>
    <hyperlink ref="F112" r:id="rId5" display="https://podminky.urs.cz/item/CS_URS_2023_01/113107311"/>
    <hyperlink ref="F117" r:id="rId6" display="https://podminky.urs.cz/item/CS_URS_2023_01/131251104"/>
    <hyperlink ref="F124" r:id="rId7" display="https://podminky.urs.cz/item/CS_URS_2023_01/162751117"/>
    <hyperlink ref="F126" r:id="rId8" display="https://podminky.urs.cz/item/CS_URS_2023_01/162751119"/>
    <hyperlink ref="F130" r:id="rId9" display="https://podminky.urs.cz/item/CS_URS_2023_01/171201231"/>
    <hyperlink ref="F134" r:id="rId10" display="https://podminky.urs.cz/item/CS_URS_2023_01/174151101"/>
    <hyperlink ref="F153" r:id="rId11" display="https://podminky.urs.cz/item/CS_URS_2023_01/181951112"/>
    <hyperlink ref="F163" r:id="rId12" display="https://podminky.urs.cz/item/CS_URS_2023_01/567521151"/>
    <hyperlink ref="F165" r:id="rId13" display="https://podminky.urs.cz/item/CS_URS_2023_01/567522154"/>
    <hyperlink ref="F186" r:id="rId14" display="https://podminky.urs.cz/item/CS_URS_2023_01/573211108"/>
    <hyperlink ref="F195" r:id="rId15" display="https://podminky.urs.cz/item/CS_URS_2023_01/565135121"/>
    <hyperlink ref="F202" r:id="rId16" display="https://podminky.urs.cz/item/CS_URS_2023_01/565145121"/>
    <hyperlink ref="F204" r:id="rId17" display="https://podminky.urs.cz/item/CS_URS_2023_01/573231107"/>
    <hyperlink ref="F213" r:id="rId18" display="https://podminky.urs.cz/item/CS_URS_2023_01/577134141"/>
    <hyperlink ref="F215" r:id="rId19" display="https://podminky.urs.cz/item/CS_URS_2023_01/577144141"/>
    <hyperlink ref="F222" r:id="rId20" display="https://podminky.urs.cz/item/CS_URS_2023_01/569851111"/>
    <hyperlink ref="F224" r:id="rId21" display="https://podminky.urs.cz/item/CS_URS_2023_01/564851011"/>
    <hyperlink ref="F233" r:id="rId22" display="https://podminky.urs.cz/item/CS_URS_2023_01/911121111"/>
    <hyperlink ref="F236" r:id="rId23" display="https://podminky.urs.cz/item/CS_URS_2023_01/911331123"/>
    <hyperlink ref="F238" r:id="rId24" display="https://podminky.urs.cz/item/CS_URS_2022_01/911331412"/>
    <hyperlink ref="F242" r:id="rId25" display="https://podminky.urs.cz/item/CS_URS_2023_01/912221111"/>
    <hyperlink ref="F245" r:id="rId26" display="https://podminky.urs.cz/item/CS_URS_2023_01/915211112"/>
    <hyperlink ref="F247" r:id="rId27" display="https://podminky.urs.cz/item/CS_URS_2023_01/915221122"/>
    <hyperlink ref="F249" r:id="rId28" display="https://podminky.urs.cz/item/CS_URS_2023_01/919112111"/>
    <hyperlink ref="F253" r:id="rId29" display="https://podminky.urs.cz/item/CS_URS_2023_01/919121212"/>
    <hyperlink ref="F255" r:id="rId30" display="https://podminky.urs.cz/item/CS_URS_2023_01/938902151"/>
    <hyperlink ref="F257" r:id="rId31" display="https://podminky.urs.cz/item/CS_URS_2023_01/938902421"/>
    <hyperlink ref="F264" r:id="rId32" display="https://podminky.urs.cz/item/CS_URS_2023_01/938909611"/>
    <hyperlink ref="F269" r:id="rId33" display="https://podminky.urs.cz/item/CS_URS_2023_01/966075141"/>
    <hyperlink ref="F277" r:id="rId34" display="https://podminky.urs.cz/item/CS_URS_2023_01/998225111"/>
    <hyperlink ref="F280" r:id="rId35" display="https://podminky.urs.cz/item/CS_URS_2023_01/997221611"/>
    <hyperlink ref="F285" r:id="rId36" display="https://podminky.urs.cz/item/CS_URS_2023_01/997221551"/>
    <hyperlink ref="F294" r:id="rId37" display="https://podminky.urs.cz/item/CS_URS_2023_01/997221559"/>
    <hyperlink ref="F298" r:id="rId38" display="https://podminky.urs.cz/item/CS_URS_2023_01/99722187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9"/>
</worksheet>
</file>

<file path=xl/worksheets/sheet4.xml><?xml version="1.0" encoding="utf-8"?>
<worksheet xmlns="http://schemas.openxmlformats.org/spreadsheetml/2006/main" xmlns:r="http://schemas.openxmlformats.org/officeDocument/2006/relationships">
  <sheetPr>
    <pageSetUpPr fitToPage="1"/>
  </sheetPr>
  <dimension ref="A2:BM6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89</v>
      </c>
    </row>
    <row r="3" spans="2:46" s="1" customFormat="1" ht="6.95" customHeight="1">
      <c r="B3" s="128"/>
      <c r="C3" s="129"/>
      <c r="D3" s="129"/>
      <c r="E3" s="129"/>
      <c r="F3" s="129"/>
      <c r="G3" s="129"/>
      <c r="H3" s="129"/>
      <c r="I3" s="129"/>
      <c r="J3" s="129"/>
      <c r="K3" s="129"/>
      <c r="L3" s="20"/>
      <c r="AT3" s="17" t="s">
        <v>82</v>
      </c>
    </row>
    <row r="4" spans="2:46" s="1" customFormat="1" ht="24.95" customHeight="1">
      <c r="B4" s="20"/>
      <c r="D4" s="130" t="s">
        <v>90</v>
      </c>
      <c r="L4" s="20"/>
      <c r="M4" s="131" t="s">
        <v>10</v>
      </c>
      <c r="AT4" s="17" t="s">
        <v>4</v>
      </c>
    </row>
    <row r="5" spans="2:12" s="1" customFormat="1" ht="6.95" customHeight="1">
      <c r="B5" s="20"/>
      <c r="L5" s="20"/>
    </row>
    <row r="6" spans="2:12" s="1" customFormat="1" ht="12" customHeight="1">
      <c r="B6" s="20"/>
      <c r="D6" s="132" t="s">
        <v>16</v>
      </c>
      <c r="L6" s="20"/>
    </row>
    <row r="7" spans="2:12" s="1" customFormat="1" ht="16.5" customHeight="1">
      <c r="B7" s="20"/>
      <c r="E7" s="133" t="str">
        <f>'Rekapitulace stavby'!K6</f>
        <v>II/187 Plánice – Neurazy, oprava</v>
      </c>
      <c r="F7" s="132"/>
      <c r="G7" s="132"/>
      <c r="H7" s="132"/>
      <c r="L7" s="20"/>
    </row>
    <row r="8" spans="1:31" s="2" customFormat="1" ht="12" customHeight="1">
      <c r="A8" s="38"/>
      <c r="B8" s="44"/>
      <c r="C8" s="38"/>
      <c r="D8" s="132" t="s">
        <v>91</v>
      </c>
      <c r="E8" s="38"/>
      <c r="F8" s="38"/>
      <c r="G8" s="38"/>
      <c r="H8" s="38"/>
      <c r="I8" s="38"/>
      <c r="J8" s="38"/>
      <c r="K8" s="38"/>
      <c r="L8" s="134"/>
      <c r="S8" s="38"/>
      <c r="T8" s="38"/>
      <c r="U8" s="38"/>
      <c r="V8" s="38"/>
      <c r="W8" s="38"/>
      <c r="X8" s="38"/>
      <c r="Y8" s="38"/>
      <c r="Z8" s="38"/>
      <c r="AA8" s="38"/>
      <c r="AB8" s="38"/>
      <c r="AC8" s="38"/>
      <c r="AD8" s="38"/>
      <c r="AE8" s="38"/>
    </row>
    <row r="9" spans="1:31" s="2" customFormat="1" ht="16.5" customHeight="1">
      <c r="A9" s="38"/>
      <c r="B9" s="44"/>
      <c r="C9" s="38"/>
      <c r="D9" s="38"/>
      <c r="E9" s="135" t="s">
        <v>475</v>
      </c>
      <c r="F9" s="38"/>
      <c r="G9" s="38"/>
      <c r="H9" s="38"/>
      <c r="I9" s="38"/>
      <c r="J9" s="38"/>
      <c r="K9" s="38"/>
      <c r="L9" s="13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34"/>
      <c r="S10" s="38"/>
      <c r="T10" s="38"/>
      <c r="U10" s="38"/>
      <c r="V10" s="38"/>
      <c r="W10" s="38"/>
      <c r="X10" s="38"/>
      <c r="Y10" s="38"/>
      <c r="Z10" s="38"/>
      <c r="AA10" s="38"/>
      <c r="AB10" s="38"/>
      <c r="AC10" s="38"/>
      <c r="AD10" s="38"/>
      <c r="AE10" s="38"/>
    </row>
    <row r="11" spans="1:31" s="2" customFormat="1" ht="12" customHeight="1">
      <c r="A11" s="38"/>
      <c r="B11" s="44"/>
      <c r="C11" s="38"/>
      <c r="D11" s="132" t="s">
        <v>18</v>
      </c>
      <c r="E11" s="38"/>
      <c r="F11" s="136" t="s">
        <v>19</v>
      </c>
      <c r="G11" s="38"/>
      <c r="H11" s="38"/>
      <c r="I11" s="132" t="s">
        <v>20</v>
      </c>
      <c r="J11" s="136" t="s">
        <v>19</v>
      </c>
      <c r="K11" s="38"/>
      <c r="L11" s="134"/>
      <c r="S11" s="38"/>
      <c r="T11" s="38"/>
      <c r="U11" s="38"/>
      <c r="V11" s="38"/>
      <c r="W11" s="38"/>
      <c r="X11" s="38"/>
      <c r="Y11" s="38"/>
      <c r="Z11" s="38"/>
      <c r="AA11" s="38"/>
      <c r="AB11" s="38"/>
      <c r="AC11" s="38"/>
      <c r="AD11" s="38"/>
      <c r="AE11" s="38"/>
    </row>
    <row r="12" spans="1:31" s="2" customFormat="1" ht="12" customHeight="1">
      <c r="A12" s="38"/>
      <c r="B12" s="44"/>
      <c r="C12" s="38"/>
      <c r="D12" s="132" t="s">
        <v>21</v>
      </c>
      <c r="E12" s="38"/>
      <c r="F12" s="136" t="s">
        <v>22</v>
      </c>
      <c r="G12" s="38"/>
      <c r="H12" s="38"/>
      <c r="I12" s="132" t="s">
        <v>23</v>
      </c>
      <c r="J12" s="137" t="str">
        <f>'Rekapitulace stavby'!AN8</f>
        <v>14. 4. 2023</v>
      </c>
      <c r="K12" s="38"/>
      <c r="L12" s="13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34"/>
      <c r="S13" s="38"/>
      <c r="T13" s="38"/>
      <c r="U13" s="38"/>
      <c r="V13" s="38"/>
      <c r="W13" s="38"/>
      <c r="X13" s="38"/>
      <c r="Y13" s="38"/>
      <c r="Z13" s="38"/>
      <c r="AA13" s="38"/>
      <c r="AB13" s="38"/>
      <c r="AC13" s="38"/>
      <c r="AD13" s="38"/>
      <c r="AE13" s="38"/>
    </row>
    <row r="14" spans="1:31" s="2" customFormat="1" ht="12" customHeight="1">
      <c r="A14" s="38"/>
      <c r="B14" s="44"/>
      <c r="C14" s="38"/>
      <c r="D14" s="132" t="s">
        <v>25</v>
      </c>
      <c r="E14" s="38"/>
      <c r="F14" s="38"/>
      <c r="G14" s="38"/>
      <c r="H14" s="38"/>
      <c r="I14" s="132" t="s">
        <v>26</v>
      </c>
      <c r="J14" s="136" t="s">
        <v>19</v>
      </c>
      <c r="K14" s="38"/>
      <c r="L14" s="134"/>
      <c r="S14" s="38"/>
      <c r="T14" s="38"/>
      <c r="U14" s="38"/>
      <c r="V14" s="38"/>
      <c r="W14" s="38"/>
      <c r="X14" s="38"/>
      <c r="Y14" s="38"/>
      <c r="Z14" s="38"/>
      <c r="AA14" s="38"/>
      <c r="AB14" s="38"/>
      <c r="AC14" s="38"/>
      <c r="AD14" s="38"/>
      <c r="AE14" s="38"/>
    </row>
    <row r="15" spans="1:31" s="2" customFormat="1" ht="18" customHeight="1">
      <c r="A15" s="38"/>
      <c r="B15" s="44"/>
      <c r="C15" s="38"/>
      <c r="D15" s="38"/>
      <c r="E15" s="136" t="s">
        <v>27</v>
      </c>
      <c r="F15" s="38"/>
      <c r="G15" s="38"/>
      <c r="H15" s="38"/>
      <c r="I15" s="132" t="s">
        <v>28</v>
      </c>
      <c r="J15" s="136" t="s">
        <v>19</v>
      </c>
      <c r="K15" s="38"/>
      <c r="L15" s="13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34"/>
      <c r="S16" s="38"/>
      <c r="T16" s="38"/>
      <c r="U16" s="38"/>
      <c r="V16" s="38"/>
      <c r="W16" s="38"/>
      <c r="X16" s="38"/>
      <c r="Y16" s="38"/>
      <c r="Z16" s="38"/>
      <c r="AA16" s="38"/>
      <c r="AB16" s="38"/>
      <c r="AC16" s="38"/>
      <c r="AD16" s="38"/>
      <c r="AE16" s="38"/>
    </row>
    <row r="17" spans="1:31" s="2" customFormat="1" ht="12" customHeight="1">
      <c r="A17" s="38"/>
      <c r="B17" s="44"/>
      <c r="C17" s="38"/>
      <c r="D17" s="132" t="s">
        <v>29</v>
      </c>
      <c r="E17" s="38"/>
      <c r="F17" s="38"/>
      <c r="G17" s="38"/>
      <c r="H17" s="38"/>
      <c r="I17" s="132" t="s">
        <v>26</v>
      </c>
      <c r="J17" s="33" t="str">
        <f>'Rekapitulace stavby'!AN13</f>
        <v>Vyplň údaj</v>
      </c>
      <c r="K17" s="38"/>
      <c r="L17" s="13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6"/>
      <c r="G18" s="136"/>
      <c r="H18" s="136"/>
      <c r="I18" s="132" t="s">
        <v>28</v>
      </c>
      <c r="J18" s="33" t="str">
        <f>'Rekapitulace stavby'!AN14</f>
        <v>Vyplň údaj</v>
      </c>
      <c r="K18" s="38"/>
      <c r="L18" s="13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34"/>
      <c r="S19" s="38"/>
      <c r="T19" s="38"/>
      <c r="U19" s="38"/>
      <c r="V19" s="38"/>
      <c r="W19" s="38"/>
      <c r="X19" s="38"/>
      <c r="Y19" s="38"/>
      <c r="Z19" s="38"/>
      <c r="AA19" s="38"/>
      <c r="AB19" s="38"/>
      <c r="AC19" s="38"/>
      <c r="AD19" s="38"/>
      <c r="AE19" s="38"/>
    </row>
    <row r="20" spans="1:31" s="2" customFormat="1" ht="12" customHeight="1">
      <c r="A20" s="38"/>
      <c r="B20" s="44"/>
      <c r="C20" s="38"/>
      <c r="D20" s="132" t="s">
        <v>31</v>
      </c>
      <c r="E20" s="38"/>
      <c r="F20" s="38"/>
      <c r="G20" s="38"/>
      <c r="H20" s="38"/>
      <c r="I20" s="132" t="s">
        <v>26</v>
      </c>
      <c r="J20" s="136" t="s">
        <v>19</v>
      </c>
      <c r="K20" s="38"/>
      <c r="L20" s="134"/>
      <c r="S20" s="38"/>
      <c r="T20" s="38"/>
      <c r="U20" s="38"/>
      <c r="V20" s="38"/>
      <c r="W20" s="38"/>
      <c r="X20" s="38"/>
      <c r="Y20" s="38"/>
      <c r="Z20" s="38"/>
      <c r="AA20" s="38"/>
      <c r="AB20" s="38"/>
      <c r="AC20" s="38"/>
      <c r="AD20" s="38"/>
      <c r="AE20" s="38"/>
    </row>
    <row r="21" spans="1:31" s="2" customFormat="1" ht="18" customHeight="1">
      <c r="A21" s="38"/>
      <c r="B21" s="44"/>
      <c r="C21" s="38"/>
      <c r="D21" s="38"/>
      <c r="E21" s="136" t="s">
        <v>32</v>
      </c>
      <c r="F21" s="38"/>
      <c r="G21" s="38"/>
      <c r="H21" s="38"/>
      <c r="I21" s="132" t="s">
        <v>28</v>
      </c>
      <c r="J21" s="136" t="s">
        <v>19</v>
      </c>
      <c r="K21" s="38"/>
      <c r="L21" s="13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34"/>
      <c r="S22" s="38"/>
      <c r="T22" s="38"/>
      <c r="U22" s="38"/>
      <c r="V22" s="38"/>
      <c r="W22" s="38"/>
      <c r="X22" s="38"/>
      <c r="Y22" s="38"/>
      <c r="Z22" s="38"/>
      <c r="AA22" s="38"/>
      <c r="AB22" s="38"/>
      <c r="AC22" s="38"/>
      <c r="AD22" s="38"/>
      <c r="AE22" s="38"/>
    </row>
    <row r="23" spans="1:31" s="2" customFormat="1" ht="12" customHeight="1">
      <c r="A23" s="38"/>
      <c r="B23" s="44"/>
      <c r="C23" s="38"/>
      <c r="D23" s="132" t="s">
        <v>34</v>
      </c>
      <c r="E23" s="38"/>
      <c r="F23" s="38"/>
      <c r="G23" s="38"/>
      <c r="H23" s="38"/>
      <c r="I23" s="132" t="s">
        <v>26</v>
      </c>
      <c r="J23" s="136" t="s">
        <v>19</v>
      </c>
      <c r="K23" s="38"/>
      <c r="L23" s="134"/>
      <c r="S23" s="38"/>
      <c r="T23" s="38"/>
      <c r="U23" s="38"/>
      <c r="V23" s="38"/>
      <c r="W23" s="38"/>
      <c r="X23" s="38"/>
      <c r="Y23" s="38"/>
      <c r="Z23" s="38"/>
      <c r="AA23" s="38"/>
      <c r="AB23" s="38"/>
      <c r="AC23" s="38"/>
      <c r="AD23" s="38"/>
      <c r="AE23" s="38"/>
    </row>
    <row r="24" spans="1:31" s="2" customFormat="1" ht="18" customHeight="1">
      <c r="A24" s="38"/>
      <c r="B24" s="44"/>
      <c r="C24" s="38"/>
      <c r="D24" s="38"/>
      <c r="E24" s="136" t="s">
        <v>35</v>
      </c>
      <c r="F24" s="38"/>
      <c r="G24" s="38"/>
      <c r="H24" s="38"/>
      <c r="I24" s="132" t="s">
        <v>28</v>
      </c>
      <c r="J24" s="136" t="s">
        <v>19</v>
      </c>
      <c r="K24" s="38"/>
      <c r="L24" s="13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34"/>
      <c r="S25" s="38"/>
      <c r="T25" s="38"/>
      <c r="U25" s="38"/>
      <c r="V25" s="38"/>
      <c r="W25" s="38"/>
      <c r="X25" s="38"/>
      <c r="Y25" s="38"/>
      <c r="Z25" s="38"/>
      <c r="AA25" s="38"/>
      <c r="AB25" s="38"/>
      <c r="AC25" s="38"/>
      <c r="AD25" s="38"/>
      <c r="AE25" s="38"/>
    </row>
    <row r="26" spans="1:31" s="2" customFormat="1" ht="12" customHeight="1">
      <c r="A26" s="38"/>
      <c r="B26" s="44"/>
      <c r="C26" s="38"/>
      <c r="D26" s="132" t="s">
        <v>36</v>
      </c>
      <c r="E26" s="38"/>
      <c r="F26" s="38"/>
      <c r="G26" s="38"/>
      <c r="H26" s="38"/>
      <c r="I26" s="38"/>
      <c r="J26" s="38"/>
      <c r="K26" s="38"/>
      <c r="L26" s="134"/>
      <c r="S26" s="38"/>
      <c r="T26" s="38"/>
      <c r="U26" s="38"/>
      <c r="V26" s="38"/>
      <c r="W26" s="38"/>
      <c r="X26" s="38"/>
      <c r="Y26" s="38"/>
      <c r="Z26" s="38"/>
      <c r="AA26" s="38"/>
      <c r="AB26" s="38"/>
      <c r="AC26" s="38"/>
      <c r="AD26" s="38"/>
      <c r="AE26" s="38"/>
    </row>
    <row r="27" spans="1:31" s="8" customFormat="1" ht="16.5" customHeight="1">
      <c r="A27" s="138"/>
      <c r="B27" s="139"/>
      <c r="C27" s="138"/>
      <c r="D27" s="138"/>
      <c r="E27" s="140" t="s">
        <v>19</v>
      </c>
      <c r="F27" s="140"/>
      <c r="G27" s="140"/>
      <c r="H27" s="140"/>
      <c r="I27" s="138"/>
      <c r="J27" s="138"/>
      <c r="K27" s="138"/>
      <c r="L27" s="141"/>
      <c r="S27" s="138"/>
      <c r="T27" s="138"/>
      <c r="U27" s="138"/>
      <c r="V27" s="138"/>
      <c r="W27" s="138"/>
      <c r="X27" s="138"/>
      <c r="Y27" s="138"/>
      <c r="Z27" s="138"/>
      <c r="AA27" s="138"/>
      <c r="AB27" s="138"/>
      <c r="AC27" s="138"/>
      <c r="AD27" s="138"/>
      <c r="AE27" s="138"/>
    </row>
    <row r="28" spans="1:31" s="2" customFormat="1" ht="6.95" customHeight="1">
      <c r="A28" s="38"/>
      <c r="B28" s="44"/>
      <c r="C28" s="38"/>
      <c r="D28" s="38"/>
      <c r="E28" s="38"/>
      <c r="F28" s="38"/>
      <c r="G28" s="38"/>
      <c r="H28" s="38"/>
      <c r="I28" s="38"/>
      <c r="J28" s="38"/>
      <c r="K28" s="38"/>
      <c r="L28" s="134"/>
      <c r="S28" s="38"/>
      <c r="T28" s="38"/>
      <c r="U28" s="38"/>
      <c r="V28" s="38"/>
      <c r="W28" s="38"/>
      <c r="X28" s="38"/>
      <c r="Y28" s="38"/>
      <c r="Z28" s="38"/>
      <c r="AA28" s="38"/>
      <c r="AB28" s="38"/>
      <c r="AC28" s="38"/>
      <c r="AD28" s="38"/>
      <c r="AE28" s="38"/>
    </row>
    <row r="29" spans="1:31" s="2" customFormat="1" ht="6.95" customHeight="1">
      <c r="A29" s="38"/>
      <c r="B29" s="44"/>
      <c r="C29" s="38"/>
      <c r="D29" s="142"/>
      <c r="E29" s="142"/>
      <c r="F29" s="142"/>
      <c r="G29" s="142"/>
      <c r="H29" s="142"/>
      <c r="I29" s="142"/>
      <c r="J29" s="142"/>
      <c r="K29" s="142"/>
      <c r="L29" s="134"/>
      <c r="S29" s="38"/>
      <c r="T29" s="38"/>
      <c r="U29" s="38"/>
      <c r="V29" s="38"/>
      <c r="W29" s="38"/>
      <c r="X29" s="38"/>
      <c r="Y29" s="38"/>
      <c r="Z29" s="38"/>
      <c r="AA29" s="38"/>
      <c r="AB29" s="38"/>
      <c r="AC29" s="38"/>
      <c r="AD29" s="38"/>
      <c r="AE29" s="38"/>
    </row>
    <row r="30" spans="1:31" s="2" customFormat="1" ht="25.4" customHeight="1">
      <c r="A30" s="38"/>
      <c r="B30" s="44"/>
      <c r="C30" s="38"/>
      <c r="D30" s="143" t="s">
        <v>38</v>
      </c>
      <c r="E30" s="38"/>
      <c r="F30" s="38"/>
      <c r="G30" s="38"/>
      <c r="H30" s="38"/>
      <c r="I30" s="38"/>
      <c r="J30" s="144">
        <f>ROUND(J91,1)</f>
        <v>0</v>
      </c>
      <c r="K30" s="38"/>
      <c r="L30" s="134"/>
      <c r="S30" s="38"/>
      <c r="T30" s="38"/>
      <c r="U30" s="38"/>
      <c r="V30" s="38"/>
      <c r="W30" s="38"/>
      <c r="X30" s="38"/>
      <c r="Y30" s="38"/>
      <c r="Z30" s="38"/>
      <c r="AA30" s="38"/>
      <c r="AB30" s="38"/>
      <c r="AC30" s="38"/>
      <c r="AD30" s="38"/>
      <c r="AE30" s="38"/>
    </row>
    <row r="31" spans="1:31" s="2" customFormat="1" ht="6.95" customHeight="1">
      <c r="A31" s="38"/>
      <c r="B31" s="44"/>
      <c r="C31" s="38"/>
      <c r="D31" s="142"/>
      <c r="E31" s="142"/>
      <c r="F31" s="142"/>
      <c r="G31" s="142"/>
      <c r="H31" s="142"/>
      <c r="I31" s="142"/>
      <c r="J31" s="142"/>
      <c r="K31" s="142"/>
      <c r="L31" s="134"/>
      <c r="S31" s="38"/>
      <c r="T31" s="38"/>
      <c r="U31" s="38"/>
      <c r="V31" s="38"/>
      <c r="W31" s="38"/>
      <c r="X31" s="38"/>
      <c r="Y31" s="38"/>
      <c r="Z31" s="38"/>
      <c r="AA31" s="38"/>
      <c r="AB31" s="38"/>
      <c r="AC31" s="38"/>
      <c r="AD31" s="38"/>
      <c r="AE31" s="38"/>
    </row>
    <row r="32" spans="1:31" s="2" customFormat="1" ht="14.4" customHeight="1">
      <c r="A32" s="38"/>
      <c r="B32" s="44"/>
      <c r="C32" s="38"/>
      <c r="D32" s="38"/>
      <c r="E32" s="38"/>
      <c r="F32" s="145" t="s">
        <v>40</v>
      </c>
      <c r="G32" s="38"/>
      <c r="H32" s="38"/>
      <c r="I32" s="145" t="s">
        <v>39</v>
      </c>
      <c r="J32" s="145" t="s">
        <v>41</v>
      </c>
      <c r="K32" s="38"/>
      <c r="L32" s="134"/>
      <c r="S32" s="38"/>
      <c r="T32" s="38"/>
      <c r="U32" s="38"/>
      <c r="V32" s="38"/>
      <c r="W32" s="38"/>
      <c r="X32" s="38"/>
      <c r="Y32" s="38"/>
      <c r="Z32" s="38"/>
      <c r="AA32" s="38"/>
      <c r="AB32" s="38"/>
      <c r="AC32" s="38"/>
      <c r="AD32" s="38"/>
      <c r="AE32" s="38"/>
    </row>
    <row r="33" spans="1:31" s="2" customFormat="1" ht="14.4" customHeight="1">
      <c r="A33" s="38"/>
      <c r="B33" s="44"/>
      <c r="C33" s="38"/>
      <c r="D33" s="146" t="s">
        <v>42</v>
      </c>
      <c r="E33" s="132" t="s">
        <v>43</v>
      </c>
      <c r="F33" s="147">
        <f>ROUND((SUM(BE91:BE614)),1)</f>
        <v>0</v>
      </c>
      <c r="G33" s="38"/>
      <c r="H33" s="38"/>
      <c r="I33" s="148">
        <v>0.21</v>
      </c>
      <c r="J33" s="147">
        <f>ROUND(((SUM(BE91:BE614))*I33),1)</f>
        <v>0</v>
      </c>
      <c r="K33" s="38"/>
      <c r="L33" s="134"/>
      <c r="S33" s="38"/>
      <c r="T33" s="38"/>
      <c r="U33" s="38"/>
      <c r="V33" s="38"/>
      <c r="W33" s="38"/>
      <c r="X33" s="38"/>
      <c r="Y33" s="38"/>
      <c r="Z33" s="38"/>
      <c r="AA33" s="38"/>
      <c r="AB33" s="38"/>
      <c r="AC33" s="38"/>
      <c r="AD33" s="38"/>
      <c r="AE33" s="38"/>
    </row>
    <row r="34" spans="1:31" s="2" customFormat="1" ht="14.4" customHeight="1">
      <c r="A34" s="38"/>
      <c r="B34" s="44"/>
      <c r="C34" s="38"/>
      <c r="D34" s="38"/>
      <c r="E34" s="132" t="s">
        <v>44</v>
      </c>
      <c r="F34" s="147">
        <f>ROUND((SUM(BF91:BF614)),1)</f>
        <v>0</v>
      </c>
      <c r="G34" s="38"/>
      <c r="H34" s="38"/>
      <c r="I34" s="148">
        <v>0.15</v>
      </c>
      <c r="J34" s="147">
        <f>ROUND(((SUM(BF91:BF614))*I34),1)</f>
        <v>0</v>
      </c>
      <c r="K34" s="38"/>
      <c r="L34" s="134"/>
      <c r="S34" s="38"/>
      <c r="T34" s="38"/>
      <c r="U34" s="38"/>
      <c r="V34" s="38"/>
      <c r="W34" s="38"/>
      <c r="X34" s="38"/>
      <c r="Y34" s="38"/>
      <c r="Z34" s="38"/>
      <c r="AA34" s="38"/>
      <c r="AB34" s="38"/>
      <c r="AC34" s="38"/>
      <c r="AD34" s="38"/>
      <c r="AE34" s="38"/>
    </row>
    <row r="35" spans="1:31" s="2" customFormat="1" ht="14.4" customHeight="1" hidden="1">
      <c r="A35" s="38"/>
      <c r="B35" s="44"/>
      <c r="C35" s="38"/>
      <c r="D35" s="38"/>
      <c r="E35" s="132" t="s">
        <v>45</v>
      </c>
      <c r="F35" s="147">
        <f>ROUND((SUM(BG91:BG614)),1)</f>
        <v>0</v>
      </c>
      <c r="G35" s="38"/>
      <c r="H35" s="38"/>
      <c r="I35" s="148">
        <v>0.21</v>
      </c>
      <c r="J35" s="147">
        <f>0</f>
        <v>0</v>
      </c>
      <c r="K35" s="38"/>
      <c r="L35" s="134"/>
      <c r="S35" s="38"/>
      <c r="T35" s="38"/>
      <c r="U35" s="38"/>
      <c r="V35" s="38"/>
      <c r="W35" s="38"/>
      <c r="X35" s="38"/>
      <c r="Y35" s="38"/>
      <c r="Z35" s="38"/>
      <c r="AA35" s="38"/>
      <c r="AB35" s="38"/>
      <c r="AC35" s="38"/>
      <c r="AD35" s="38"/>
      <c r="AE35" s="38"/>
    </row>
    <row r="36" spans="1:31" s="2" customFormat="1" ht="14.4" customHeight="1" hidden="1">
      <c r="A36" s="38"/>
      <c r="B36" s="44"/>
      <c r="C36" s="38"/>
      <c r="D36" s="38"/>
      <c r="E36" s="132" t="s">
        <v>46</v>
      </c>
      <c r="F36" s="147">
        <f>ROUND((SUM(BH91:BH614)),1)</f>
        <v>0</v>
      </c>
      <c r="G36" s="38"/>
      <c r="H36" s="38"/>
      <c r="I36" s="148">
        <v>0.15</v>
      </c>
      <c r="J36" s="147">
        <f>0</f>
        <v>0</v>
      </c>
      <c r="K36" s="38"/>
      <c r="L36" s="134"/>
      <c r="S36" s="38"/>
      <c r="T36" s="38"/>
      <c r="U36" s="38"/>
      <c r="V36" s="38"/>
      <c r="W36" s="38"/>
      <c r="X36" s="38"/>
      <c r="Y36" s="38"/>
      <c r="Z36" s="38"/>
      <c r="AA36" s="38"/>
      <c r="AB36" s="38"/>
      <c r="AC36" s="38"/>
      <c r="AD36" s="38"/>
      <c r="AE36" s="38"/>
    </row>
    <row r="37" spans="1:31" s="2" customFormat="1" ht="14.4" customHeight="1" hidden="1">
      <c r="A37" s="38"/>
      <c r="B37" s="44"/>
      <c r="C37" s="38"/>
      <c r="D37" s="38"/>
      <c r="E37" s="132" t="s">
        <v>47</v>
      </c>
      <c r="F37" s="147">
        <f>ROUND((SUM(BI91:BI614)),1)</f>
        <v>0</v>
      </c>
      <c r="G37" s="38"/>
      <c r="H37" s="38"/>
      <c r="I37" s="148">
        <v>0</v>
      </c>
      <c r="J37" s="147">
        <f>0</f>
        <v>0</v>
      </c>
      <c r="K37" s="38"/>
      <c r="L37" s="13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34"/>
      <c r="S38" s="38"/>
      <c r="T38" s="38"/>
      <c r="U38" s="38"/>
      <c r="V38" s="38"/>
      <c r="W38" s="38"/>
      <c r="X38" s="38"/>
      <c r="Y38" s="38"/>
      <c r="Z38" s="38"/>
      <c r="AA38" s="38"/>
      <c r="AB38" s="38"/>
      <c r="AC38" s="38"/>
      <c r="AD38" s="38"/>
      <c r="AE38" s="38"/>
    </row>
    <row r="39" spans="1:31" s="2" customFormat="1" ht="25.4" customHeight="1">
      <c r="A39" s="38"/>
      <c r="B39" s="44"/>
      <c r="C39" s="149"/>
      <c r="D39" s="150" t="s">
        <v>48</v>
      </c>
      <c r="E39" s="151"/>
      <c r="F39" s="151"/>
      <c r="G39" s="152" t="s">
        <v>49</v>
      </c>
      <c r="H39" s="153" t="s">
        <v>50</v>
      </c>
      <c r="I39" s="151"/>
      <c r="J39" s="154">
        <f>SUM(J30:J37)</f>
        <v>0</v>
      </c>
      <c r="K39" s="155"/>
      <c r="L39" s="134"/>
      <c r="S39" s="38"/>
      <c r="T39" s="38"/>
      <c r="U39" s="38"/>
      <c r="V39" s="38"/>
      <c r="W39" s="38"/>
      <c r="X39" s="38"/>
      <c r="Y39" s="38"/>
      <c r="Z39" s="38"/>
      <c r="AA39" s="38"/>
      <c r="AB39" s="38"/>
      <c r="AC39" s="38"/>
      <c r="AD39" s="38"/>
      <c r="AE39" s="38"/>
    </row>
    <row r="40" spans="1:31" s="2" customFormat="1" ht="14.4" customHeight="1">
      <c r="A40" s="38"/>
      <c r="B40" s="156"/>
      <c r="C40" s="157"/>
      <c r="D40" s="157"/>
      <c r="E40" s="157"/>
      <c r="F40" s="157"/>
      <c r="G40" s="157"/>
      <c r="H40" s="157"/>
      <c r="I40" s="157"/>
      <c r="J40" s="157"/>
      <c r="K40" s="157"/>
      <c r="L40" s="134"/>
      <c r="S40" s="38"/>
      <c r="T40" s="38"/>
      <c r="U40" s="38"/>
      <c r="V40" s="38"/>
      <c r="W40" s="38"/>
      <c r="X40" s="38"/>
      <c r="Y40" s="38"/>
      <c r="Z40" s="38"/>
      <c r="AA40" s="38"/>
      <c r="AB40" s="38"/>
      <c r="AC40" s="38"/>
      <c r="AD40" s="38"/>
      <c r="AE40" s="38"/>
    </row>
    <row r="44" spans="1:31" s="2" customFormat="1" ht="6.95" customHeight="1" hidden="1">
      <c r="A44" s="38"/>
      <c r="B44" s="158"/>
      <c r="C44" s="159"/>
      <c r="D44" s="159"/>
      <c r="E44" s="159"/>
      <c r="F44" s="159"/>
      <c r="G44" s="159"/>
      <c r="H44" s="159"/>
      <c r="I44" s="159"/>
      <c r="J44" s="159"/>
      <c r="K44" s="159"/>
      <c r="L44" s="134"/>
      <c r="S44" s="38"/>
      <c r="T44" s="38"/>
      <c r="U44" s="38"/>
      <c r="V44" s="38"/>
      <c r="W44" s="38"/>
      <c r="X44" s="38"/>
      <c r="Y44" s="38"/>
      <c r="Z44" s="38"/>
      <c r="AA44" s="38"/>
      <c r="AB44" s="38"/>
      <c r="AC44" s="38"/>
      <c r="AD44" s="38"/>
      <c r="AE44" s="38"/>
    </row>
    <row r="45" spans="1:31" s="2" customFormat="1" ht="24.95" customHeight="1" hidden="1">
      <c r="A45" s="38"/>
      <c r="B45" s="39"/>
      <c r="C45" s="23" t="s">
        <v>93</v>
      </c>
      <c r="D45" s="40"/>
      <c r="E45" s="40"/>
      <c r="F45" s="40"/>
      <c r="G45" s="40"/>
      <c r="H45" s="40"/>
      <c r="I45" s="40"/>
      <c r="J45" s="40"/>
      <c r="K45" s="40"/>
      <c r="L45" s="134"/>
      <c r="S45" s="38"/>
      <c r="T45" s="38"/>
      <c r="U45" s="38"/>
      <c r="V45" s="38"/>
      <c r="W45" s="38"/>
      <c r="X45" s="38"/>
      <c r="Y45" s="38"/>
      <c r="Z45" s="38"/>
      <c r="AA45" s="38"/>
      <c r="AB45" s="38"/>
      <c r="AC45" s="38"/>
      <c r="AD45" s="38"/>
      <c r="AE45" s="38"/>
    </row>
    <row r="46" spans="1:31" s="2" customFormat="1" ht="6.95" customHeight="1" hidden="1">
      <c r="A46" s="38"/>
      <c r="B46" s="39"/>
      <c r="C46" s="40"/>
      <c r="D46" s="40"/>
      <c r="E46" s="40"/>
      <c r="F46" s="40"/>
      <c r="G46" s="40"/>
      <c r="H46" s="40"/>
      <c r="I46" s="40"/>
      <c r="J46" s="40"/>
      <c r="K46" s="40"/>
      <c r="L46" s="134"/>
      <c r="S46" s="38"/>
      <c r="T46" s="38"/>
      <c r="U46" s="38"/>
      <c r="V46" s="38"/>
      <c r="W46" s="38"/>
      <c r="X46" s="38"/>
      <c r="Y46" s="38"/>
      <c r="Z46" s="38"/>
      <c r="AA46" s="38"/>
      <c r="AB46" s="38"/>
      <c r="AC46" s="38"/>
      <c r="AD46" s="38"/>
      <c r="AE46" s="38"/>
    </row>
    <row r="47" spans="1:31" s="2" customFormat="1" ht="12" customHeight="1" hidden="1">
      <c r="A47" s="38"/>
      <c r="B47" s="39"/>
      <c r="C47" s="32" t="s">
        <v>16</v>
      </c>
      <c r="D47" s="40"/>
      <c r="E47" s="40"/>
      <c r="F47" s="40"/>
      <c r="G47" s="40"/>
      <c r="H47" s="40"/>
      <c r="I47" s="40"/>
      <c r="J47" s="40"/>
      <c r="K47" s="40"/>
      <c r="L47" s="134"/>
      <c r="S47" s="38"/>
      <c r="T47" s="38"/>
      <c r="U47" s="38"/>
      <c r="V47" s="38"/>
      <c r="W47" s="38"/>
      <c r="X47" s="38"/>
      <c r="Y47" s="38"/>
      <c r="Z47" s="38"/>
      <c r="AA47" s="38"/>
      <c r="AB47" s="38"/>
      <c r="AC47" s="38"/>
      <c r="AD47" s="38"/>
      <c r="AE47" s="38"/>
    </row>
    <row r="48" spans="1:31" s="2" customFormat="1" ht="16.5" customHeight="1" hidden="1">
      <c r="A48" s="38"/>
      <c r="B48" s="39"/>
      <c r="C48" s="40"/>
      <c r="D48" s="40"/>
      <c r="E48" s="160" t="str">
        <f>E7</f>
        <v>II/187 Plánice – Neurazy, oprava</v>
      </c>
      <c r="F48" s="32"/>
      <c r="G48" s="32"/>
      <c r="H48" s="32"/>
      <c r="I48" s="40"/>
      <c r="J48" s="40"/>
      <c r="K48" s="40"/>
      <c r="L48" s="134"/>
      <c r="S48" s="38"/>
      <c r="T48" s="38"/>
      <c r="U48" s="38"/>
      <c r="V48" s="38"/>
      <c r="W48" s="38"/>
      <c r="X48" s="38"/>
      <c r="Y48" s="38"/>
      <c r="Z48" s="38"/>
      <c r="AA48" s="38"/>
      <c r="AB48" s="38"/>
      <c r="AC48" s="38"/>
      <c r="AD48" s="38"/>
      <c r="AE48" s="38"/>
    </row>
    <row r="49" spans="1:31" s="2" customFormat="1" ht="12" customHeight="1" hidden="1">
      <c r="A49" s="38"/>
      <c r="B49" s="39"/>
      <c r="C49" s="32" t="s">
        <v>91</v>
      </c>
      <c r="D49" s="40"/>
      <c r="E49" s="40"/>
      <c r="F49" s="40"/>
      <c r="G49" s="40"/>
      <c r="H49" s="40"/>
      <c r="I49" s="40"/>
      <c r="J49" s="40"/>
      <c r="K49" s="40"/>
      <c r="L49" s="134"/>
      <c r="S49" s="38"/>
      <c r="T49" s="38"/>
      <c r="U49" s="38"/>
      <c r="V49" s="38"/>
      <c r="W49" s="38"/>
      <c r="X49" s="38"/>
      <c r="Y49" s="38"/>
      <c r="Z49" s="38"/>
      <c r="AA49" s="38"/>
      <c r="AB49" s="38"/>
      <c r="AC49" s="38"/>
      <c r="AD49" s="38"/>
      <c r="AE49" s="38"/>
    </row>
    <row r="50" spans="1:31" s="2" customFormat="1" ht="16.5" customHeight="1" hidden="1">
      <c r="A50" s="38"/>
      <c r="B50" s="39"/>
      <c r="C50" s="40"/>
      <c r="D50" s="40"/>
      <c r="E50" s="69" t="str">
        <f>E9</f>
        <v>02 - 2. ÚSEK</v>
      </c>
      <c r="F50" s="40"/>
      <c r="G50" s="40"/>
      <c r="H50" s="40"/>
      <c r="I50" s="40"/>
      <c r="J50" s="40"/>
      <c r="K50" s="40"/>
      <c r="L50" s="134"/>
      <c r="S50" s="38"/>
      <c r="T50" s="38"/>
      <c r="U50" s="38"/>
      <c r="V50" s="38"/>
      <c r="W50" s="38"/>
      <c r="X50" s="38"/>
      <c r="Y50" s="38"/>
      <c r="Z50" s="38"/>
      <c r="AA50" s="38"/>
      <c r="AB50" s="38"/>
      <c r="AC50" s="38"/>
      <c r="AD50" s="38"/>
      <c r="AE50" s="38"/>
    </row>
    <row r="51" spans="1:31" s="2" customFormat="1" ht="6.95" customHeight="1" hidden="1">
      <c r="A51" s="38"/>
      <c r="B51" s="39"/>
      <c r="C51" s="40"/>
      <c r="D51" s="40"/>
      <c r="E51" s="40"/>
      <c r="F51" s="40"/>
      <c r="G51" s="40"/>
      <c r="H51" s="40"/>
      <c r="I51" s="40"/>
      <c r="J51" s="40"/>
      <c r="K51" s="40"/>
      <c r="L51" s="134"/>
      <c r="S51" s="38"/>
      <c r="T51" s="38"/>
      <c r="U51" s="38"/>
      <c r="V51" s="38"/>
      <c r="W51" s="38"/>
      <c r="X51" s="38"/>
      <c r="Y51" s="38"/>
      <c r="Z51" s="38"/>
      <c r="AA51" s="38"/>
      <c r="AB51" s="38"/>
      <c r="AC51" s="38"/>
      <c r="AD51" s="38"/>
      <c r="AE51" s="38"/>
    </row>
    <row r="52" spans="1:31" s="2" customFormat="1" ht="12" customHeight="1" hidden="1">
      <c r="A52" s="38"/>
      <c r="B52" s="39"/>
      <c r="C52" s="32" t="s">
        <v>21</v>
      </c>
      <c r="D52" s="40"/>
      <c r="E52" s="40"/>
      <c r="F52" s="27" t="str">
        <f>F12</f>
        <v xml:space="preserve"> </v>
      </c>
      <c r="G52" s="40"/>
      <c r="H52" s="40"/>
      <c r="I52" s="32" t="s">
        <v>23</v>
      </c>
      <c r="J52" s="72" t="str">
        <f>IF(J12="","",J12)</f>
        <v>14. 4. 2023</v>
      </c>
      <c r="K52" s="40"/>
      <c r="L52" s="134"/>
      <c r="S52" s="38"/>
      <c r="T52" s="38"/>
      <c r="U52" s="38"/>
      <c r="V52" s="38"/>
      <c r="W52" s="38"/>
      <c r="X52" s="38"/>
      <c r="Y52" s="38"/>
      <c r="Z52" s="38"/>
      <c r="AA52" s="38"/>
      <c r="AB52" s="38"/>
      <c r="AC52" s="38"/>
      <c r="AD52" s="38"/>
      <c r="AE52" s="38"/>
    </row>
    <row r="53" spans="1:31" s="2" customFormat="1" ht="6.95" customHeight="1" hidden="1">
      <c r="A53" s="38"/>
      <c r="B53" s="39"/>
      <c r="C53" s="40"/>
      <c r="D53" s="40"/>
      <c r="E53" s="40"/>
      <c r="F53" s="40"/>
      <c r="G53" s="40"/>
      <c r="H53" s="40"/>
      <c r="I53" s="40"/>
      <c r="J53" s="40"/>
      <c r="K53" s="40"/>
      <c r="L53" s="134"/>
      <c r="S53" s="38"/>
      <c r="T53" s="38"/>
      <c r="U53" s="38"/>
      <c r="V53" s="38"/>
      <c r="W53" s="38"/>
      <c r="X53" s="38"/>
      <c r="Y53" s="38"/>
      <c r="Z53" s="38"/>
      <c r="AA53" s="38"/>
      <c r="AB53" s="38"/>
      <c r="AC53" s="38"/>
      <c r="AD53" s="38"/>
      <c r="AE53" s="38"/>
    </row>
    <row r="54" spans="1:31" s="2" customFormat="1" ht="15.15" customHeight="1" hidden="1">
      <c r="A54" s="38"/>
      <c r="B54" s="39"/>
      <c r="C54" s="32" t="s">
        <v>25</v>
      </c>
      <c r="D54" s="40"/>
      <c r="E54" s="40"/>
      <c r="F54" s="27" t="str">
        <f>E15</f>
        <v>Správa a údržba silnic Plzeňského kraje</v>
      </c>
      <c r="G54" s="40"/>
      <c r="H54" s="40"/>
      <c r="I54" s="32" t="s">
        <v>31</v>
      </c>
      <c r="J54" s="36" t="str">
        <f>E21</f>
        <v>SG Geotechnika</v>
      </c>
      <c r="K54" s="40"/>
      <c r="L54" s="134"/>
      <c r="S54" s="38"/>
      <c r="T54" s="38"/>
      <c r="U54" s="38"/>
      <c r="V54" s="38"/>
      <c r="W54" s="38"/>
      <c r="X54" s="38"/>
      <c r="Y54" s="38"/>
      <c r="Z54" s="38"/>
      <c r="AA54" s="38"/>
      <c r="AB54" s="38"/>
      <c r="AC54" s="38"/>
      <c r="AD54" s="38"/>
      <c r="AE54" s="38"/>
    </row>
    <row r="55" spans="1:31" s="2" customFormat="1" ht="15.15" customHeight="1" hidden="1">
      <c r="A55" s="38"/>
      <c r="B55" s="39"/>
      <c r="C55" s="32" t="s">
        <v>29</v>
      </c>
      <c r="D55" s="40"/>
      <c r="E55" s="40"/>
      <c r="F55" s="27" t="str">
        <f>IF(E18="","",E18)</f>
        <v>Vyplň údaj</v>
      </c>
      <c r="G55" s="40"/>
      <c r="H55" s="40"/>
      <c r="I55" s="32" t="s">
        <v>34</v>
      </c>
      <c r="J55" s="36" t="str">
        <f>E24</f>
        <v>Roman Mitas</v>
      </c>
      <c r="K55" s="40"/>
      <c r="L55" s="134"/>
      <c r="S55" s="38"/>
      <c r="T55" s="38"/>
      <c r="U55" s="38"/>
      <c r="V55" s="38"/>
      <c r="W55" s="38"/>
      <c r="X55" s="38"/>
      <c r="Y55" s="38"/>
      <c r="Z55" s="38"/>
      <c r="AA55" s="38"/>
      <c r="AB55" s="38"/>
      <c r="AC55" s="38"/>
      <c r="AD55" s="38"/>
      <c r="AE55" s="38"/>
    </row>
    <row r="56" spans="1:31" s="2" customFormat="1" ht="10.3" customHeight="1" hidden="1">
      <c r="A56" s="38"/>
      <c r="B56" s="39"/>
      <c r="C56" s="40"/>
      <c r="D56" s="40"/>
      <c r="E56" s="40"/>
      <c r="F56" s="40"/>
      <c r="G56" s="40"/>
      <c r="H56" s="40"/>
      <c r="I56" s="40"/>
      <c r="J56" s="40"/>
      <c r="K56" s="40"/>
      <c r="L56" s="134"/>
      <c r="S56" s="38"/>
      <c r="T56" s="38"/>
      <c r="U56" s="38"/>
      <c r="V56" s="38"/>
      <c r="W56" s="38"/>
      <c r="X56" s="38"/>
      <c r="Y56" s="38"/>
      <c r="Z56" s="38"/>
      <c r="AA56" s="38"/>
      <c r="AB56" s="38"/>
      <c r="AC56" s="38"/>
      <c r="AD56" s="38"/>
      <c r="AE56" s="38"/>
    </row>
    <row r="57" spans="1:31" s="2" customFormat="1" ht="29.25" customHeight="1" hidden="1">
      <c r="A57" s="38"/>
      <c r="B57" s="39"/>
      <c r="C57" s="161" t="s">
        <v>94</v>
      </c>
      <c r="D57" s="162"/>
      <c r="E57" s="162"/>
      <c r="F57" s="162"/>
      <c r="G57" s="162"/>
      <c r="H57" s="162"/>
      <c r="I57" s="162"/>
      <c r="J57" s="163" t="s">
        <v>95</v>
      </c>
      <c r="K57" s="162"/>
      <c r="L57" s="134"/>
      <c r="S57" s="38"/>
      <c r="T57" s="38"/>
      <c r="U57" s="38"/>
      <c r="V57" s="38"/>
      <c r="W57" s="38"/>
      <c r="X57" s="38"/>
      <c r="Y57" s="38"/>
      <c r="Z57" s="38"/>
      <c r="AA57" s="38"/>
      <c r="AB57" s="38"/>
      <c r="AC57" s="38"/>
      <c r="AD57" s="38"/>
      <c r="AE57" s="38"/>
    </row>
    <row r="58" spans="1:31" s="2" customFormat="1" ht="10.3" customHeight="1" hidden="1">
      <c r="A58" s="38"/>
      <c r="B58" s="39"/>
      <c r="C58" s="40"/>
      <c r="D58" s="40"/>
      <c r="E58" s="40"/>
      <c r="F58" s="40"/>
      <c r="G58" s="40"/>
      <c r="H58" s="40"/>
      <c r="I58" s="40"/>
      <c r="J58" s="40"/>
      <c r="K58" s="40"/>
      <c r="L58" s="134"/>
      <c r="S58" s="38"/>
      <c r="T58" s="38"/>
      <c r="U58" s="38"/>
      <c r="V58" s="38"/>
      <c r="W58" s="38"/>
      <c r="X58" s="38"/>
      <c r="Y58" s="38"/>
      <c r="Z58" s="38"/>
      <c r="AA58" s="38"/>
      <c r="AB58" s="38"/>
      <c r="AC58" s="38"/>
      <c r="AD58" s="38"/>
      <c r="AE58" s="38"/>
    </row>
    <row r="59" spans="1:47" s="2" customFormat="1" ht="22.8" customHeight="1" hidden="1">
      <c r="A59" s="38"/>
      <c r="B59" s="39"/>
      <c r="C59" s="164" t="s">
        <v>70</v>
      </c>
      <c r="D59" s="40"/>
      <c r="E59" s="40"/>
      <c r="F59" s="40"/>
      <c r="G59" s="40"/>
      <c r="H59" s="40"/>
      <c r="I59" s="40"/>
      <c r="J59" s="102">
        <f>J91</f>
        <v>0</v>
      </c>
      <c r="K59" s="40"/>
      <c r="L59" s="134"/>
      <c r="S59" s="38"/>
      <c r="T59" s="38"/>
      <c r="U59" s="38"/>
      <c r="V59" s="38"/>
      <c r="W59" s="38"/>
      <c r="X59" s="38"/>
      <c r="Y59" s="38"/>
      <c r="Z59" s="38"/>
      <c r="AA59" s="38"/>
      <c r="AB59" s="38"/>
      <c r="AC59" s="38"/>
      <c r="AD59" s="38"/>
      <c r="AE59" s="38"/>
      <c r="AU59" s="17" t="s">
        <v>96</v>
      </c>
    </row>
    <row r="60" spans="1:31" s="9" customFormat="1" ht="24.95" customHeight="1" hidden="1">
      <c r="A60" s="9"/>
      <c r="B60" s="165"/>
      <c r="C60" s="166"/>
      <c r="D60" s="167" t="s">
        <v>177</v>
      </c>
      <c r="E60" s="168"/>
      <c r="F60" s="168"/>
      <c r="G60" s="168"/>
      <c r="H60" s="168"/>
      <c r="I60" s="168"/>
      <c r="J60" s="169">
        <f>J92</f>
        <v>0</v>
      </c>
      <c r="K60" s="166"/>
      <c r="L60" s="170"/>
      <c r="S60" s="9"/>
      <c r="T60" s="9"/>
      <c r="U60" s="9"/>
      <c r="V60" s="9"/>
      <c r="W60" s="9"/>
      <c r="X60" s="9"/>
      <c r="Y60" s="9"/>
      <c r="Z60" s="9"/>
      <c r="AA60" s="9"/>
      <c r="AB60" s="9"/>
      <c r="AC60" s="9"/>
      <c r="AD60" s="9"/>
      <c r="AE60" s="9"/>
    </row>
    <row r="61" spans="1:31" s="12" customFormat="1" ht="19.9" customHeight="1" hidden="1">
      <c r="A61" s="12"/>
      <c r="B61" s="220"/>
      <c r="C61" s="221"/>
      <c r="D61" s="222" t="s">
        <v>178</v>
      </c>
      <c r="E61" s="223"/>
      <c r="F61" s="223"/>
      <c r="G61" s="223"/>
      <c r="H61" s="223"/>
      <c r="I61" s="223"/>
      <c r="J61" s="224">
        <f>J93</f>
        <v>0</v>
      </c>
      <c r="K61" s="221"/>
      <c r="L61" s="225"/>
      <c r="S61" s="12"/>
      <c r="T61" s="12"/>
      <c r="U61" s="12"/>
      <c r="V61" s="12"/>
      <c r="W61" s="12"/>
      <c r="X61" s="12"/>
      <c r="Y61" s="12"/>
      <c r="Z61" s="12"/>
      <c r="AA61" s="12"/>
      <c r="AB61" s="12"/>
      <c r="AC61" s="12"/>
      <c r="AD61" s="12"/>
      <c r="AE61" s="12"/>
    </row>
    <row r="62" spans="1:31" s="12" customFormat="1" ht="19.9" customHeight="1" hidden="1">
      <c r="A62" s="12"/>
      <c r="B62" s="220"/>
      <c r="C62" s="221"/>
      <c r="D62" s="222" t="s">
        <v>476</v>
      </c>
      <c r="E62" s="223"/>
      <c r="F62" s="223"/>
      <c r="G62" s="223"/>
      <c r="H62" s="223"/>
      <c r="I62" s="223"/>
      <c r="J62" s="224">
        <f>J247</f>
        <v>0</v>
      </c>
      <c r="K62" s="221"/>
      <c r="L62" s="225"/>
      <c r="S62" s="12"/>
      <c r="T62" s="12"/>
      <c r="U62" s="12"/>
      <c r="V62" s="12"/>
      <c r="W62" s="12"/>
      <c r="X62" s="12"/>
      <c r="Y62" s="12"/>
      <c r="Z62" s="12"/>
      <c r="AA62" s="12"/>
      <c r="AB62" s="12"/>
      <c r="AC62" s="12"/>
      <c r="AD62" s="12"/>
      <c r="AE62" s="12"/>
    </row>
    <row r="63" spans="1:31" s="12" customFormat="1" ht="19.9" customHeight="1" hidden="1">
      <c r="A63" s="12"/>
      <c r="B63" s="220"/>
      <c r="C63" s="221"/>
      <c r="D63" s="222" t="s">
        <v>477</v>
      </c>
      <c r="E63" s="223"/>
      <c r="F63" s="223"/>
      <c r="G63" s="223"/>
      <c r="H63" s="223"/>
      <c r="I63" s="223"/>
      <c r="J63" s="224">
        <f>J283</f>
        <v>0</v>
      </c>
      <c r="K63" s="221"/>
      <c r="L63" s="225"/>
      <c r="S63" s="12"/>
      <c r="T63" s="12"/>
      <c r="U63" s="12"/>
      <c r="V63" s="12"/>
      <c r="W63" s="12"/>
      <c r="X63" s="12"/>
      <c r="Y63" s="12"/>
      <c r="Z63" s="12"/>
      <c r="AA63" s="12"/>
      <c r="AB63" s="12"/>
      <c r="AC63" s="12"/>
      <c r="AD63" s="12"/>
      <c r="AE63" s="12"/>
    </row>
    <row r="64" spans="1:31" s="12" customFormat="1" ht="19.9" customHeight="1" hidden="1">
      <c r="A64" s="12"/>
      <c r="B64" s="220"/>
      <c r="C64" s="221"/>
      <c r="D64" s="222" t="s">
        <v>179</v>
      </c>
      <c r="E64" s="223"/>
      <c r="F64" s="223"/>
      <c r="G64" s="223"/>
      <c r="H64" s="223"/>
      <c r="I64" s="223"/>
      <c r="J64" s="224">
        <f>J343</f>
        <v>0</v>
      </c>
      <c r="K64" s="221"/>
      <c r="L64" s="225"/>
      <c r="S64" s="12"/>
      <c r="T64" s="12"/>
      <c r="U64" s="12"/>
      <c r="V64" s="12"/>
      <c r="W64" s="12"/>
      <c r="X64" s="12"/>
      <c r="Y64" s="12"/>
      <c r="Z64" s="12"/>
      <c r="AA64" s="12"/>
      <c r="AB64" s="12"/>
      <c r="AC64" s="12"/>
      <c r="AD64" s="12"/>
      <c r="AE64" s="12"/>
    </row>
    <row r="65" spans="1:31" s="12" customFormat="1" ht="19.9" customHeight="1" hidden="1">
      <c r="A65" s="12"/>
      <c r="B65" s="220"/>
      <c r="C65" s="221"/>
      <c r="D65" s="222" t="s">
        <v>478</v>
      </c>
      <c r="E65" s="223"/>
      <c r="F65" s="223"/>
      <c r="G65" s="223"/>
      <c r="H65" s="223"/>
      <c r="I65" s="223"/>
      <c r="J65" s="224">
        <f>J410</f>
        <v>0</v>
      </c>
      <c r="K65" s="221"/>
      <c r="L65" s="225"/>
      <c r="S65" s="12"/>
      <c r="T65" s="12"/>
      <c r="U65" s="12"/>
      <c r="V65" s="12"/>
      <c r="W65" s="12"/>
      <c r="X65" s="12"/>
      <c r="Y65" s="12"/>
      <c r="Z65" s="12"/>
      <c r="AA65" s="12"/>
      <c r="AB65" s="12"/>
      <c r="AC65" s="12"/>
      <c r="AD65" s="12"/>
      <c r="AE65" s="12"/>
    </row>
    <row r="66" spans="1:31" s="12" customFormat="1" ht="19.9" customHeight="1" hidden="1">
      <c r="A66" s="12"/>
      <c r="B66" s="220"/>
      <c r="C66" s="221"/>
      <c r="D66" s="222" t="s">
        <v>180</v>
      </c>
      <c r="E66" s="223"/>
      <c r="F66" s="223"/>
      <c r="G66" s="223"/>
      <c r="H66" s="223"/>
      <c r="I66" s="223"/>
      <c r="J66" s="224">
        <f>J415</f>
        <v>0</v>
      </c>
      <c r="K66" s="221"/>
      <c r="L66" s="225"/>
      <c r="S66" s="12"/>
      <c r="T66" s="12"/>
      <c r="U66" s="12"/>
      <c r="V66" s="12"/>
      <c r="W66" s="12"/>
      <c r="X66" s="12"/>
      <c r="Y66" s="12"/>
      <c r="Z66" s="12"/>
      <c r="AA66" s="12"/>
      <c r="AB66" s="12"/>
      <c r="AC66" s="12"/>
      <c r="AD66" s="12"/>
      <c r="AE66" s="12"/>
    </row>
    <row r="67" spans="1:31" s="12" customFormat="1" ht="19.9" customHeight="1" hidden="1">
      <c r="A67" s="12"/>
      <c r="B67" s="220"/>
      <c r="C67" s="221"/>
      <c r="D67" s="222" t="s">
        <v>181</v>
      </c>
      <c r="E67" s="223"/>
      <c r="F67" s="223"/>
      <c r="G67" s="223"/>
      <c r="H67" s="223"/>
      <c r="I67" s="223"/>
      <c r="J67" s="224">
        <f>J418</f>
        <v>0</v>
      </c>
      <c r="K67" s="221"/>
      <c r="L67" s="225"/>
      <c r="S67" s="12"/>
      <c r="T67" s="12"/>
      <c r="U67" s="12"/>
      <c r="V67" s="12"/>
      <c r="W67" s="12"/>
      <c r="X67" s="12"/>
      <c r="Y67" s="12"/>
      <c r="Z67" s="12"/>
      <c r="AA67" s="12"/>
      <c r="AB67" s="12"/>
      <c r="AC67" s="12"/>
      <c r="AD67" s="12"/>
      <c r="AE67" s="12"/>
    </row>
    <row r="68" spans="1:31" s="12" customFormat="1" ht="19.9" customHeight="1" hidden="1">
      <c r="A68" s="12"/>
      <c r="B68" s="220"/>
      <c r="C68" s="221"/>
      <c r="D68" s="222" t="s">
        <v>182</v>
      </c>
      <c r="E68" s="223"/>
      <c r="F68" s="223"/>
      <c r="G68" s="223"/>
      <c r="H68" s="223"/>
      <c r="I68" s="223"/>
      <c r="J68" s="224">
        <f>J559</f>
        <v>0</v>
      </c>
      <c r="K68" s="221"/>
      <c r="L68" s="225"/>
      <c r="S68" s="12"/>
      <c r="T68" s="12"/>
      <c r="U68" s="12"/>
      <c r="V68" s="12"/>
      <c r="W68" s="12"/>
      <c r="X68" s="12"/>
      <c r="Y68" s="12"/>
      <c r="Z68" s="12"/>
      <c r="AA68" s="12"/>
      <c r="AB68" s="12"/>
      <c r="AC68" s="12"/>
      <c r="AD68" s="12"/>
      <c r="AE68" s="12"/>
    </row>
    <row r="69" spans="1:31" s="12" customFormat="1" ht="19.9" customHeight="1" hidden="1">
      <c r="A69" s="12"/>
      <c r="B69" s="220"/>
      <c r="C69" s="221"/>
      <c r="D69" s="222" t="s">
        <v>183</v>
      </c>
      <c r="E69" s="223"/>
      <c r="F69" s="223"/>
      <c r="G69" s="223"/>
      <c r="H69" s="223"/>
      <c r="I69" s="223"/>
      <c r="J69" s="224">
        <f>J562</f>
        <v>0</v>
      </c>
      <c r="K69" s="221"/>
      <c r="L69" s="225"/>
      <c r="S69" s="12"/>
      <c r="T69" s="12"/>
      <c r="U69" s="12"/>
      <c r="V69" s="12"/>
      <c r="W69" s="12"/>
      <c r="X69" s="12"/>
      <c r="Y69" s="12"/>
      <c r="Z69" s="12"/>
      <c r="AA69" s="12"/>
      <c r="AB69" s="12"/>
      <c r="AC69" s="12"/>
      <c r="AD69" s="12"/>
      <c r="AE69" s="12"/>
    </row>
    <row r="70" spans="1:31" s="9" customFormat="1" ht="24.95" customHeight="1" hidden="1">
      <c r="A70" s="9"/>
      <c r="B70" s="165"/>
      <c r="C70" s="166"/>
      <c r="D70" s="167" t="s">
        <v>479</v>
      </c>
      <c r="E70" s="168"/>
      <c r="F70" s="168"/>
      <c r="G70" s="168"/>
      <c r="H70" s="168"/>
      <c r="I70" s="168"/>
      <c r="J70" s="169">
        <f>J598</f>
        <v>0</v>
      </c>
      <c r="K70" s="166"/>
      <c r="L70" s="170"/>
      <c r="S70" s="9"/>
      <c r="T70" s="9"/>
      <c r="U70" s="9"/>
      <c r="V70" s="9"/>
      <c r="W70" s="9"/>
      <c r="X70" s="9"/>
      <c r="Y70" s="9"/>
      <c r="Z70" s="9"/>
      <c r="AA70" s="9"/>
      <c r="AB70" s="9"/>
      <c r="AC70" s="9"/>
      <c r="AD70" s="9"/>
      <c r="AE70" s="9"/>
    </row>
    <row r="71" spans="1:31" s="12" customFormat="1" ht="19.9" customHeight="1" hidden="1">
      <c r="A71" s="12"/>
      <c r="B71" s="220"/>
      <c r="C71" s="221"/>
      <c r="D71" s="222" t="s">
        <v>480</v>
      </c>
      <c r="E71" s="223"/>
      <c r="F71" s="223"/>
      <c r="G71" s="223"/>
      <c r="H71" s="223"/>
      <c r="I71" s="223"/>
      <c r="J71" s="224">
        <f>J599</f>
        <v>0</v>
      </c>
      <c r="K71" s="221"/>
      <c r="L71" s="225"/>
      <c r="S71" s="12"/>
      <c r="T71" s="12"/>
      <c r="U71" s="12"/>
      <c r="V71" s="12"/>
      <c r="W71" s="12"/>
      <c r="X71" s="12"/>
      <c r="Y71" s="12"/>
      <c r="Z71" s="12"/>
      <c r="AA71" s="12"/>
      <c r="AB71" s="12"/>
      <c r="AC71" s="12"/>
      <c r="AD71" s="12"/>
      <c r="AE71" s="12"/>
    </row>
    <row r="72" spans="1:31" s="2" customFormat="1" ht="21.8" customHeight="1" hidden="1">
      <c r="A72" s="38"/>
      <c r="B72" s="39"/>
      <c r="C72" s="40"/>
      <c r="D72" s="40"/>
      <c r="E72" s="40"/>
      <c r="F72" s="40"/>
      <c r="G72" s="40"/>
      <c r="H72" s="40"/>
      <c r="I72" s="40"/>
      <c r="J72" s="40"/>
      <c r="K72" s="40"/>
      <c r="L72" s="134"/>
      <c r="S72" s="38"/>
      <c r="T72" s="38"/>
      <c r="U72" s="38"/>
      <c r="V72" s="38"/>
      <c r="W72" s="38"/>
      <c r="X72" s="38"/>
      <c r="Y72" s="38"/>
      <c r="Z72" s="38"/>
      <c r="AA72" s="38"/>
      <c r="AB72" s="38"/>
      <c r="AC72" s="38"/>
      <c r="AD72" s="38"/>
      <c r="AE72" s="38"/>
    </row>
    <row r="73" spans="1:31" s="2" customFormat="1" ht="6.95" customHeight="1" hidden="1">
      <c r="A73" s="38"/>
      <c r="B73" s="59"/>
      <c r="C73" s="60"/>
      <c r="D73" s="60"/>
      <c r="E73" s="60"/>
      <c r="F73" s="60"/>
      <c r="G73" s="60"/>
      <c r="H73" s="60"/>
      <c r="I73" s="60"/>
      <c r="J73" s="60"/>
      <c r="K73" s="60"/>
      <c r="L73" s="134"/>
      <c r="S73" s="38"/>
      <c r="T73" s="38"/>
      <c r="U73" s="38"/>
      <c r="V73" s="38"/>
      <c r="W73" s="38"/>
      <c r="X73" s="38"/>
      <c r="Y73" s="38"/>
      <c r="Z73" s="38"/>
      <c r="AA73" s="38"/>
      <c r="AB73" s="38"/>
      <c r="AC73" s="38"/>
      <c r="AD73" s="38"/>
      <c r="AE73" s="38"/>
    </row>
    <row r="74" ht="12" hidden="1"/>
    <row r="75" ht="12" hidden="1"/>
    <row r="76" ht="12" hidden="1"/>
    <row r="77" spans="1:31" s="2" customFormat="1" ht="6.95" customHeight="1">
      <c r="A77" s="38"/>
      <c r="B77" s="61"/>
      <c r="C77" s="62"/>
      <c r="D77" s="62"/>
      <c r="E77" s="62"/>
      <c r="F77" s="62"/>
      <c r="G77" s="62"/>
      <c r="H77" s="62"/>
      <c r="I77" s="62"/>
      <c r="J77" s="62"/>
      <c r="K77" s="62"/>
      <c r="L77" s="134"/>
      <c r="S77" s="38"/>
      <c r="T77" s="38"/>
      <c r="U77" s="38"/>
      <c r="V77" s="38"/>
      <c r="W77" s="38"/>
      <c r="X77" s="38"/>
      <c r="Y77" s="38"/>
      <c r="Z77" s="38"/>
      <c r="AA77" s="38"/>
      <c r="AB77" s="38"/>
      <c r="AC77" s="38"/>
      <c r="AD77" s="38"/>
      <c r="AE77" s="38"/>
    </row>
    <row r="78" spans="1:31" s="2" customFormat="1" ht="24.95" customHeight="1">
      <c r="A78" s="38"/>
      <c r="B78" s="39"/>
      <c r="C78" s="23" t="s">
        <v>99</v>
      </c>
      <c r="D78" s="40"/>
      <c r="E78" s="40"/>
      <c r="F78" s="40"/>
      <c r="G78" s="40"/>
      <c r="H78" s="40"/>
      <c r="I78" s="40"/>
      <c r="J78" s="40"/>
      <c r="K78" s="40"/>
      <c r="L78" s="134"/>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40"/>
      <c r="J79" s="40"/>
      <c r="K79" s="40"/>
      <c r="L79" s="134"/>
      <c r="S79" s="38"/>
      <c r="T79" s="38"/>
      <c r="U79" s="38"/>
      <c r="V79" s="38"/>
      <c r="W79" s="38"/>
      <c r="X79" s="38"/>
      <c r="Y79" s="38"/>
      <c r="Z79" s="38"/>
      <c r="AA79" s="38"/>
      <c r="AB79" s="38"/>
      <c r="AC79" s="38"/>
      <c r="AD79" s="38"/>
      <c r="AE79" s="38"/>
    </row>
    <row r="80" spans="1:31" s="2" customFormat="1" ht="12" customHeight="1">
      <c r="A80" s="38"/>
      <c r="B80" s="39"/>
      <c r="C80" s="32" t="s">
        <v>16</v>
      </c>
      <c r="D80" s="40"/>
      <c r="E80" s="40"/>
      <c r="F80" s="40"/>
      <c r="G80" s="40"/>
      <c r="H80" s="40"/>
      <c r="I80" s="40"/>
      <c r="J80" s="40"/>
      <c r="K80" s="40"/>
      <c r="L80" s="134"/>
      <c r="S80" s="38"/>
      <c r="T80" s="38"/>
      <c r="U80" s="38"/>
      <c r="V80" s="38"/>
      <c r="W80" s="38"/>
      <c r="X80" s="38"/>
      <c r="Y80" s="38"/>
      <c r="Z80" s="38"/>
      <c r="AA80" s="38"/>
      <c r="AB80" s="38"/>
      <c r="AC80" s="38"/>
      <c r="AD80" s="38"/>
      <c r="AE80" s="38"/>
    </row>
    <row r="81" spans="1:31" s="2" customFormat="1" ht="16.5" customHeight="1">
      <c r="A81" s="38"/>
      <c r="B81" s="39"/>
      <c r="C81" s="40"/>
      <c r="D81" s="40"/>
      <c r="E81" s="160" t="str">
        <f>E7</f>
        <v>II/187 Plánice – Neurazy, oprava</v>
      </c>
      <c r="F81" s="32"/>
      <c r="G81" s="32"/>
      <c r="H81" s="32"/>
      <c r="I81" s="40"/>
      <c r="J81" s="40"/>
      <c r="K81" s="40"/>
      <c r="L81" s="134"/>
      <c r="S81" s="38"/>
      <c r="T81" s="38"/>
      <c r="U81" s="38"/>
      <c r="V81" s="38"/>
      <c r="W81" s="38"/>
      <c r="X81" s="38"/>
      <c r="Y81" s="38"/>
      <c r="Z81" s="38"/>
      <c r="AA81" s="38"/>
      <c r="AB81" s="38"/>
      <c r="AC81" s="38"/>
      <c r="AD81" s="38"/>
      <c r="AE81" s="38"/>
    </row>
    <row r="82" spans="1:31" s="2" customFormat="1" ht="12" customHeight="1">
      <c r="A82" s="38"/>
      <c r="B82" s="39"/>
      <c r="C82" s="32" t="s">
        <v>91</v>
      </c>
      <c r="D82" s="40"/>
      <c r="E82" s="40"/>
      <c r="F82" s="40"/>
      <c r="G82" s="40"/>
      <c r="H82" s="40"/>
      <c r="I82" s="40"/>
      <c r="J82" s="40"/>
      <c r="K82" s="40"/>
      <c r="L82" s="134"/>
      <c r="S82" s="38"/>
      <c r="T82" s="38"/>
      <c r="U82" s="38"/>
      <c r="V82" s="38"/>
      <c r="W82" s="38"/>
      <c r="X82" s="38"/>
      <c r="Y82" s="38"/>
      <c r="Z82" s="38"/>
      <c r="AA82" s="38"/>
      <c r="AB82" s="38"/>
      <c r="AC82" s="38"/>
      <c r="AD82" s="38"/>
      <c r="AE82" s="38"/>
    </row>
    <row r="83" spans="1:31" s="2" customFormat="1" ht="16.5" customHeight="1">
      <c r="A83" s="38"/>
      <c r="B83" s="39"/>
      <c r="C83" s="40"/>
      <c r="D83" s="40"/>
      <c r="E83" s="69" t="str">
        <f>E9</f>
        <v>02 - 2. ÚSEK</v>
      </c>
      <c r="F83" s="40"/>
      <c r="G83" s="40"/>
      <c r="H83" s="40"/>
      <c r="I83" s="40"/>
      <c r="J83" s="40"/>
      <c r="K83" s="40"/>
      <c r="L83" s="134"/>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40"/>
      <c r="J84" s="40"/>
      <c r="K84" s="40"/>
      <c r="L84" s="134"/>
      <c r="S84" s="38"/>
      <c r="T84" s="38"/>
      <c r="U84" s="38"/>
      <c r="V84" s="38"/>
      <c r="W84" s="38"/>
      <c r="X84" s="38"/>
      <c r="Y84" s="38"/>
      <c r="Z84" s="38"/>
      <c r="AA84" s="38"/>
      <c r="AB84" s="38"/>
      <c r="AC84" s="38"/>
      <c r="AD84" s="38"/>
      <c r="AE84" s="38"/>
    </row>
    <row r="85" spans="1:31" s="2" customFormat="1" ht="12" customHeight="1">
      <c r="A85" s="38"/>
      <c r="B85" s="39"/>
      <c r="C85" s="32" t="s">
        <v>21</v>
      </c>
      <c r="D85" s="40"/>
      <c r="E85" s="40"/>
      <c r="F85" s="27" t="str">
        <f>F12</f>
        <v xml:space="preserve"> </v>
      </c>
      <c r="G85" s="40"/>
      <c r="H85" s="40"/>
      <c r="I85" s="32" t="s">
        <v>23</v>
      </c>
      <c r="J85" s="72" t="str">
        <f>IF(J12="","",J12)</f>
        <v>14. 4. 2023</v>
      </c>
      <c r="K85" s="40"/>
      <c r="L85" s="134"/>
      <c r="S85" s="38"/>
      <c r="T85" s="38"/>
      <c r="U85" s="38"/>
      <c r="V85" s="38"/>
      <c r="W85" s="38"/>
      <c r="X85" s="38"/>
      <c r="Y85" s="38"/>
      <c r="Z85" s="38"/>
      <c r="AA85" s="38"/>
      <c r="AB85" s="38"/>
      <c r="AC85" s="38"/>
      <c r="AD85" s="38"/>
      <c r="AE85" s="38"/>
    </row>
    <row r="86" spans="1:31" s="2" customFormat="1" ht="6.95" customHeight="1">
      <c r="A86" s="38"/>
      <c r="B86" s="39"/>
      <c r="C86" s="40"/>
      <c r="D86" s="40"/>
      <c r="E86" s="40"/>
      <c r="F86" s="40"/>
      <c r="G86" s="40"/>
      <c r="H86" s="40"/>
      <c r="I86" s="40"/>
      <c r="J86" s="40"/>
      <c r="K86" s="40"/>
      <c r="L86" s="134"/>
      <c r="S86" s="38"/>
      <c r="T86" s="38"/>
      <c r="U86" s="38"/>
      <c r="V86" s="38"/>
      <c r="W86" s="38"/>
      <c r="X86" s="38"/>
      <c r="Y86" s="38"/>
      <c r="Z86" s="38"/>
      <c r="AA86" s="38"/>
      <c r="AB86" s="38"/>
      <c r="AC86" s="38"/>
      <c r="AD86" s="38"/>
      <c r="AE86" s="38"/>
    </row>
    <row r="87" spans="1:31" s="2" customFormat="1" ht="15.15" customHeight="1">
      <c r="A87" s="38"/>
      <c r="B87" s="39"/>
      <c r="C87" s="32" t="s">
        <v>25</v>
      </c>
      <c r="D87" s="40"/>
      <c r="E87" s="40"/>
      <c r="F87" s="27" t="str">
        <f>E15</f>
        <v>Správa a údržba silnic Plzeňského kraje</v>
      </c>
      <c r="G87" s="40"/>
      <c r="H87" s="40"/>
      <c r="I87" s="32" t="s">
        <v>31</v>
      </c>
      <c r="J87" s="36" t="str">
        <f>E21</f>
        <v>SG Geotechnika</v>
      </c>
      <c r="K87" s="40"/>
      <c r="L87" s="134"/>
      <c r="S87" s="38"/>
      <c r="T87" s="38"/>
      <c r="U87" s="38"/>
      <c r="V87" s="38"/>
      <c r="W87" s="38"/>
      <c r="X87" s="38"/>
      <c r="Y87" s="38"/>
      <c r="Z87" s="38"/>
      <c r="AA87" s="38"/>
      <c r="AB87" s="38"/>
      <c r="AC87" s="38"/>
      <c r="AD87" s="38"/>
      <c r="AE87" s="38"/>
    </row>
    <row r="88" spans="1:31" s="2" customFormat="1" ht="15.15" customHeight="1">
      <c r="A88" s="38"/>
      <c r="B88" s="39"/>
      <c r="C88" s="32" t="s">
        <v>29</v>
      </c>
      <c r="D88" s="40"/>
      <c r="E88" s="40"/>
      <c r="F88" s="27" t="str">
        <f>IF(E18="","",E18)</f>
        <v>Vyplň údaj</v>
      </c>
      <c r="G88" s="40"/>
      <c r="H88" s="40"/>
      <c r="I88" s="32" t="s">
        <v>34</v>
      </c>
      <c r="J88" s="36" t="str">
        <f>E24</f>
        <v>Roman Mitas</v>
      </c>
      <c r="K88" s="40"/>
      <c r="L88" s="134"/>
      <c r="S88" s="38"/>
      <c r="T88" s="38"/>
      <c r="U88" s="38"/>
      <c r="V88" s="38"/>
      <c r="W88" s="38"/>
      <c r="X88" s="38"/>
      <c r="Y88" s="38"/>
      <c r="Z88" s="38"/>
      <c r="AA88" s="38"/>
      <c r="AB88" s="38"/>
      <c r="AC88" s="38"/>
      <c r="AD88" s="38"/>
      <c r="AE88" s="38"/>
    </row>
    <row r="89" spans="1:31" s="2" customFormat="1" ht="10.3" customHeight="1">
      <c r="A89" s="38"/>
      <c r="B89" s="39"/>
      <c r="C89" s="40"/>
      <c r="D89" s="40"/>
      <c r="E89" s="40"/>
      <c r="F89" s="40"/>
      <c r="G89" s="40"/>
      <c r="H89" s="40"/>
      <c r="I89" s="40"/>
      <c r="J89" s="40"/>
      <c r="K89" s="40"/>
      <c r="L89" s="134"/>
      <c r="S89" s="38"/>
      <c r="T89" s="38"/>
      <c r="U89" s="38"/>
      <c r="V89" s="38"/>
      <c r="W89" s="38"/>
      <c r="X89" s="38"/>
      <c r="Y89" s="38"/>
      <c r="Z89" s="38"/>
      <c r="AA89" s="38"/>
      <c r="AB89" s="38"/>
      <c r="AC89" s="38"/>
      <c r="AD89" s="38"/>
      <c r="AE89" s="38"/>
    </row>
    <row r="90" spans="1:31" s="10" customFormat="1" ht="29.25" customHeight="1">
      <c r="A90" s="171"/>
      <c r="B90" s="172"/>
      <c r="C90" s="173" t="s">
        <v>100</v>
      </c>
      <c r="D90" s="174" t="s">
        <v>57</v>
      </c>
      <c r="E90" s="174" t="s">
        <v>53</v>
      </c>
      <c r="F90" s="174" t="s">
        <v>54</v>
      </c>
      <c r="G90" s="174" t="s">
        <v>101</v>
      </c>
      <c r="H90" s="174" t="s">
        <v>102</v>
      </c>
      <c r="I90" s="174" t="s">
        <v>103</v>
      </c>
      <c r="J90" s="174" t="s">
        <v>95</v>
      </c>
      <c r="K90" s="175" t="s">
        <v>104</v>
      </c>
      <c r="L90" s="176"/>
      <c r="M90" s="92" t="s">
        <v>19</v>
      </c>
      <c r="N90" s="93" t="s">
        <v>42</v>
      </c>
      <c r="O90" s="93" t="s">
        <v>105</v>
      </c>
      <c r="P90" s="93" t="s">
        <v>106</v>
      </c>
      <c r="Q90" s="93" t="s">
        <v>107</v>
      </c>
      <c r="R90" s="93" t="s">
        <v>108</v>
      </c>
      <c r="S90" s="93" t="s">
        <v>109</v>
      </c>
      <c r="T90" s="94" t="s">
        <v>110</v>
      </c>
      <c r="U90" s="171"/>
      <c r="V90" s="171"/>
      <c r="W90" s="171"/>
      <c r="X90" s="171"/>
      <c r="Y90" s="171"/>
      <c r="Z90" s="171"/>
      <c r="AA90" s="171"/>
      <c r="AB90" s="171"/>
      <c r="AC90" s="171"/>
      <c r="AD90" s="171"/>
      <c r="AE90" s="171"/>
    </row>
    <row r="91" spans="1:63" s="2" customFormat="1" ht="22.8" customHeight="1">
      <c r="A91" s="38"/>
      <c r="B91" s="39"/>
      <c r="C91" s="99" t="s">
        <v>111</v>
      </c>
      <c r="D91" s="40"/>
      <c r="E91" s="40"/>
      <c r="F91" s="40"/>
      <c r="G91" s="40"/>
      <c r="H91" s="40"/>
      <c r="I91" s="40"/>
      <c r="J91" s="177">
        <f>BK91</f>
        <v>0</v>
      </c>
      <c r="K91" s="40"/>
      <c r="L91" s="44"/>
      <c r="M91" s="95"/>
      <c r="N91" s="178"/>
      <c r="O91" s="96"/>
      <c r="P91" s="179">
        <f>P92+P598</f>
        <v>0</v>
      </c>
      <c r="Q91" s="96"/>
      <c r="R91" s="179">
        <f>R92+R598</f>
        <v>5595.232803599999</v>
      </c>
      <c r="S91" s="96"/>
      <c r="T91" s="180">
        <f>T92+T598</f>
        <v>3583.7886</v>
      </c>
      <c r="U91" s="38"/>
      <c r="V91" s="38"/>
      <c r="W91" s="38"/>
      <c r="X91" s="38"/>
      <c r="Y91" s="38"/>
      <c r="Z91" s="38"/>
      <c r="AA91" s="38"/>
      <c r="AB91" s="38"/>
      <c r="AC91" s="38"/>
      <c r="AD91" s="38"/>
      <c r="AE91" s="38"/>
      <c r="AT91" s="17" t="s">
        <v>71</v>
      </c>
      <c r="AU91" s="17" t="s">
        <v>96</v>
      </c>
      <c r="BK91" s="181">
        <f>BK92+BK598</f>
        <v>0</v>
      </c>
    </row>
    <row r="92" spans="1:63" s="11" customFormat="1" ht="25.9" customHeight="1">
      <c r="A92" s="11"/>
      <c r="B92" s="182"/>
      <c r="C92" s="183"/>
      <c r="D92" s="184" t="s">
        <v>71</v>
      </c>
      <c r="E92" s="185" t="s">
        <v>184</v>
      </c>
      <c r="F92" s="185" t="s">
        <v>185</v>
      </c>
      <c r="G92" s="183"/>
      <c r="H92" s="183"/>
      <c r="I92" s="186"/>
      <c r="J92" s="187">
        <f>BK92</f>
        <v>0</v>
      </c>
      <c r="K92" s="183"/>
      <c r="L92" s="188"/>
      <c r="M92" s="189"/>
      <c r="N92" s="190"/>
      <c r="O92" s="190"/>
      <c r="P92" s="191">
        <f>P93+P247+P283+P343+P410+P415+P418+P559+P562</f>
        <v>0</v>
      </c>
      <c r="Q92" s="190"/>
      <c r="R92" s="191">
        <f>R93+R247+R283+R343+R410+R415+R418+R559+R562</f>
        <v>5594.079103599999</v>
      </c>
      <c r="S92" s="190"/>
      <c r="T92" s="192">
        <f>T93+T247+T283+T343+T410+T415+T418+T559+T562</f>
        <v>3583.4485999999997</v>
      </c>
      <c r="U92" s="11"/>
      <c r="V92" s="11"/>
      <c r="W92" s="11"/>
      <c r="X92" s="11"/>
      <c r="Y92" s="11"/>
      <c r="Z92" s="11"/>
      <c r="AA92" s="11"/>
      <c r="AB92" s="11"/>
      <c r="AC92" s="11"/>
      <c r="AD92" s="11"/>
      <c r="AE92" s="11"/>
      <c r="AR92" s="193" t="s">
        <v>80</v>
      </c>
      <c r="AT92" s="194" t="s">
        <v>71</v>
      </c>
      <c r="AU92" s="194" t="s">
        <v>72</v>
      </c>
      <c r="AY92" s="193" t="s">
        <v>114</v>
      </c>
      <c r="BK92" s="195">
        <f>BK93+BK247+BK283+BK343+BK410+BK415+BK418+BK559+BK562</f>
        <v>0</v>
      </c>
    </row>
    <row r="93" spans="1:63" s="11" customFormat="1" ht="22.8" customHeight="1">
      <c r="A93" s="11"/>
      <c r="B93" s="182"/>
      <c r="C93" s="183"/>
      <c r="D93" s="184" t="s">
        <v>71</v>
      </c>
      <c r="E93" s="226" t="s">
        <v>80</v>
      </c>
      <c r="F93" s="226" t="s">
        <v>186</v>
      </c>
      <c r="G93" s="183"/>
      <c r="H93" s="183"/>
      <c r="I93" s="186"/>
      <c r="J93" s="227">
        <f>BK93</f>
        <v>0</v>
      </c>
      <c r="K93" s="183"/>
      <c r="L93" s="188"/>
      <c r="M93" s="189"/>
      <c r="N93" s="190"/>
      <c r="O93" s="190"/>
      <c r="P93" s="191">
        <f>SUM(P94:P246)</f>
        <v>0</v>
      </c>
      <c r="Q93" s="190"/>
      <c r="R93" s="191">
        <f>SUM(R94:R246)</f>
        <v>1889.15592</v>
      </c>
      <c r="S93" s="190"/>
      <c r="T93" s="192">
        <f>SUM(T94:T246)</f>
        <v>3154.5399999999995</v>
      </c>
      <c r="U93" s="11"/>
      <c r="V93" s="11"/>
      <c r="W93" s="11"/>
      <c r="X93" s="11"/>
      <c r="Y93" s="11"/>
      <c r="Z93" s="11"/>
      <c r="AA93" s="11"/>
      <c r="AB93" s="11"/>
      <c r="AC93" s="11"/>
      <c r="AD93" s="11"/>
      <c r="AE93" s="11"/>
      <c r="AR93" s="193" t="s">
        <v>80</v>
      </c>
      <c r="AT93" s="194" t="s">
        <v>71</v>
      </c>
      <c r="AU93" s="194" t="s">
        <v>80</v>
      </c>
      <c r="AY93" s="193" t="s">
        <v>114</v>
      </c>
      <c r="BK93" s="195">
        <f>SUM(BK94:BK246)</f>
        <v>0</v>
      </c>
    </row>
    <row r="94" spans="1:65" s="2" customFormat="1" ht="49.05" customHeight="1">
      <c r="A94" s="38"/>
      <c r="B94" s="39"/>
      <c r="C94" s="196" t="s">
        <v>80</v>
      </c>
      <c r="D94" s="196" t="s">
        <v>115</v>
      </c>
      <c r="E94" s="197" t="s">
        <v>481</v>
      </c>
      <c r="F94" s="198" t="s">
        <v>482</v>
      </c>
      <c r="G94" s="199" t="s">
        <v>189</v>
      </c>
      <c r="H94" s="200">
        <v>950</v>
      </c>
      <c r="I94" s="201"/>
      <c r="J94" s="200">
        <f>ROUND(I94*H94,1)</f>
        <v>0</v>
      </c>
      <c r="K94" s="198" t="s">
        <v>119</v>
      </c>
      <c r="L94" s="44"/>
      <c r="M94" s="202" t="s">
        <v>19</v>
      </c>
      <c r="N94" s="203" t="s">
        <v>43</v>
      </c>
      <c r="O94" s="84"/>
      <c r="P94" s="204">
        <f>O94*H94</f>
        <v>0</v>
      </c>
      <c r="Q94" s="204">
        <v>0.00017</v>
      </c>
      <c r="R94" s="204">
        <f>Q94*H94</f>
        <v>0.1615</v>
      </c>
      <c r="S94" s="204">
        <v>0.46</v>
      </c>
      <c r="T94" s="205">
        <f>S94*H94</f>
        <v>437</v>
      </c>
      <c r="U94" s="38"/>
      <c r="V94" s="38"/>
      <c r="W94" s="38"/>
      <c r="X94" s="38"/>
      <c r="Y94" s="38"/>
      <c r="Z94" s="38"/>
      <c r="AA94" s="38"/>
      <c r="AB94" s="38"/>
      <c r="AC94" s="38"/>
      <c r="AD94" s="38"/>
      <c r="AE94" s="38"/>
      <c r="AR94" s="206" t="s">
        <v>139</v>
      </c>
      <c r="AT94" s="206" t="s">
        <v>115</v>
      </c>
      <c r="AU94" s="206" t="s">
        <v>82</v>
      </c>
      <c r="AY94" s="17" t="s">
        <v>114</v>
      </c>
      <c r="BE94" s="207">
        <f>IF(N94="základní",J94,0)</f>
        <v>0</v>
      </c>
      <c r="BF94" s="207">
        <f>IF(N94="snížená",J94,0)</f>
        <v>0</v>
      </c>
      <c r="BG94" s="207">
        <f>IF(N94="zákl. přenesená",J94,0)</f>
        <v>0</v>
      </c>
      <c r="BH94" s="207">
        <f>IF(N94="sníž. přenesená",J94,0)</f>
        <v>0</v>
      </c>
      <c r="BI94" s="207">
        <f>IF(N94="nulová",J94,0)</f>
        <v>0</v>
      </c>
      <c r="BJ94" s="17" t="s">
        <v>80</v>
      </c>
      <c r="BK94" s="207">
        <f>ROUND(I94*H94,1)</f>
        <v>0</v>
      </c>
      <c r="BL94" s="17" t="s">
        <v>139</v>
      </c>
      <c r="BM94" s="206" t="s">
        <v>483</v>
      </c>
    </row>
    <row r="95" spans="1:47" s="2" customFormat="1" ht="12">
      <c r="A95" s="38"/>
      <c r="B95" s="39"/>
      <c r="C95" s="40"/>
      <c r="D95" s="208" t="s">
        <v>122</v>
      </c>
      <c r="E95" s="40"/>
      <c r="F95" s="209" t="s">
        <v>484</v>
      </c>
      <c r="G95" s="40"/>
      <c r="H95" s="40"/>
      <c r="I95" s="210"/>
      <c r="J95" s="40"/>
      <c r="K95" s="40"/>
      <c r="L95" s="44"/>
      <c r="M95" s="211"/>
      <c r="N95" s="212"/>
      <c r="O95" s="84"/>
      <c r="P95" s="84"/>
      <c r="Q95" s="84"/>
      <c r="R95" s="84"/>
      <c r="S95" s="84"/>
      <c r="T95" s="85"/>
      <c r="U95" s="38"/>
      <c r="V95" s="38"/>
      <c r="W95" s="38"/>
      <c r="X95" s="38"/>
      <c r="Y95" s="38"/>
      <c r="Z95" s="38"/>
      <c r="AA95" s="38"/>
      <c r="AB95" s="38"/>
      <c r="AC95" s="38"/>
      <c r="AD95" s="38"/>
      <c r="AE95" s="38"/>
      <c r="AT95" s="17" t="s">
        <v>122</v>
      </c>
      <c r="AU95" s="17" t="s">
        <v>82</v>
      </c>
    </row>
    <row r="96" spans="1:51" s="13" customFormat="1" ht="12">
      <c r="A96" s="13"/>
      <c r="B96" s="228"/>
      <c r="C96" s="229"/>
      <c r="D96" s="213" t="s">
        <v>192</v>
      </c>
      <c r="E96" s="230" t="s">
        <v>19</v>
      </c>
      <c r="F96" s="231" t="s">
        <v>193</v>
      </c>
      <c r="G96" s="229"/>
      <c r="H96" s="230" t="s">
        <v>19</v>
      </c>
      <c r="I96" s="232"/>
      <c r="J96" s="229"/>
      <c r="K96" s="229"/>
      <c r="L96" s="233"/>
      <c r="M96" s="234"/>
      <c r="N96" s="235"/>
      <c r="O96" s="235"/>
      <c r="P96" s="235"/>
      <c r="Q96" s="235"/>
      <c r="R96" s="235"/>
      <c r="S96" s="235"/>
      <c r="T96" s="236"/>
      <c r="U96" s="13"/>
      <c r="V96" s="13"/>
      <c r="W96" s="13"/>
      <c r="X96" s="13"/>
      <c r="Y96" s="13"/>
      <c r="Z96" s="13"/>
      <c r="AA96" s="13"/>
      <c r="AB96" s="13"/>
      <c r="AC96" s="13"/>
      <c r="AD96" s="13"/>
      <c r="AE96" s="13"/>
      <c r="AT96" s="237" t="s">
        <v>192</v>
      </c>
      <c r="AU96" s="237" t="s">
        <v>82</v>
      </c>
      <c r="AV96" s="13" t="s">
        <v>80</v>
      </c>
      <c r="AW96" s="13" t="s">
        <v>33</v>
      </c>
      <c r="AX96" s="13" t="s">
        <v>72</v>
      </c>
      <c r="AY96" s="237" t="s">
        <v>114</v>
      </c>
    </row>
    <row r="97" spans="1:51" s="14" customFormat="1" ht="12">
      <c r="A97" s="14"/>
      <c r="B97" s="238"/>
      <c r="C97" s="239"/>
      <c r="D97" s="213" t="s">
        <v>192</v>
      </c>
      <c r="E97" s="240" t="s">
        <v>19</v>
      </c>
      <c r="F97" s="241" t="s">
        <v>485</v>
      </c>
      <c r="G97" s="239"/>
      <c r="H97" s="242">
        <v>950</v>
      </c>
      <c r="I97" s="243"/>
      <c r="J97" s="239"/>
      <c r="K97" s="239"/>
      <c r="L97" s="244"/>
      <c r="M97" s="245"/>
      <c r="N97" s="246"/>
      <c r="O97" s="246"/>
      <c r="P97" s="246"/>
      <c r="Q97" s="246"/>
      <c r="R97" s="246"/>
      <c r="S97" s="246"/>
      <c r="T97" s="247"/>
      <c r="U97" s="14"/>
      <c r="V97" s="14"/>
      <c r="W97" s="14"/>
      <c r="X97" s="14"/>
      <c r="Y97" s="14"/>
      <c r="Z97" s="14"/>
      <c r="AA97" s="14"/>
      <c r="AB97" s="14"/>
      <c r="AC97" s="14"/>
      <c r="AD97" s="14"/>
      <c r="AE97" s="14"/>
      <c r="AT97" s="248" t="s">
        <v>192</v>
      </c>
      <c r="AU97" s="248" t="s">
        <v>82</v>
      </c>
      <c r="AV97" s="14" t="s">
        <v>82</v>
      </c>
      <c r="AW97" s="14" t="s">
        <v>33</v>
      </c>
      <c r="AX97" s="14" t="s">
        <v>72</v>
      </c>
      <c r="AY97" s="248" t="s">
        <v>114</v>
      </c>
    </row>
    <row r="98" spans="1:51" s="15" customFormat="1" ht="12">
      <c r="A98" s="15"/>
      <c r="B98" s="249"/>
      <c r="C98" s="250"/>
      <c r="D98" s="213" t="s">
        <v>192</v>
      </c>
      <c r="E98" s="251" t="s">
        <v>19</v>
      </c>
      <c r="F98" s="252" t="s">
        <v>195</v>
      </c>
      <c r="G98" s="250"/>
      <c r="H98" s="253">
        <v>950</v>
      </c>
      <c r="I98" s="254"/>
      <c r="J98" s="250"/>
      <c r="K98" s="250"/>
      <c r="L98" s="255"/>
      <c r="M98" s="256"/>
      <c r="N98" s="257"/>
      <c r="O98" s="257"/>
      <c r="P98" s="257"/>
      <c r="Q98" s="257"/>
      <c r="R98" s="257"/>
      <c r="S98" s="257"/>
      <c r="T98" s="258"/>
      <c r="U98" s="15"/>
      <c r="V98" s="15"/>
      <c r="W98" s="15"/>
      <c r="X98" s="15"/>
      <c r="Y98" s="15"/>
      <c r="Z98" s="15"/>
      <c r="AA98" s="15"/>
      <c r="AB98" s="15"/>
      <c r="AC98" s="15"/>
      <c r="AD98" s="15"/>
      <c r="AE98" s="15"/>
      <c r="AT98" s="259" t="s">
        <v>192</v>
      </c>
      <c r="AU98" s="259" t="s">
        <v>82</v>
      </c>
      <c r="AV98" s="15" t="s">
        <v>139</v>
      </c>
      <c r="AW98" s="15" t="s">
        <v>4</v>
      </c>
      <c r="AX98" s="15" t="s">
        <v>80</v>
      </c>
      <c r="AY98" s="259" t="s">
        <v>114</v>
      </c>
    </row>
    <row r="99" spans="1:65" s="2" customFormat="1" ht="66.75" customHeight="1">
      <c r="A99" s="38"/>
      <c r="B99" s="39"/>
      <c r="C99" s="196" t="s">
        <v>82</v>
      </c>
      <c r="D99" s="196" t="s">
        <v>115</v>
      </c>
      <c r="E99" s="197" t="s">
        <v>196</v>
      </c>
      <c r="F99" s="198" t="s">
        <v>197</v>
      </c>
      <c r="G99" s="199" t="s">
        <v>189</v>
      </c>
      <c r="H99" s="200">
        <v>950</v>
      </c>
      <c r="I99" s="201"/>
      <c r="J99" s="200">
        <f>ROUND(I99*H99,1)</f>
        <v>0</v>
      </c>
      <c r="K99" s="198" t="s">
        <v>119</v>
      </c>
      <c r="L99" s="44"/>
      <c r="M99" s="202" t="s">
        <v>19</v>
      </c>
      <c r="N99" s="203" t="s">
        <v>43</v>
      </c>
      <c r="O99" s="84"/>
      <c r="P99" s="204">
        <f>O99*H99</f>
        <v>0</v>
      </c>
      <c r="Q99" s="204">
        <v>0</v>
      </c>
      <c r="R99" s="204">
        <f>Q99*H99</f>
        <v>0</v>
      </c>
      <c r="S99" s="204">
        <v>0.58</v>
      </c>
      <c r="T99" s="205">
        <f>S99*H99</f>
        <v>551</v>
      </c>
      <c r="U99" s="38"/>
      <c r="V99" s="38"/>
      <c r="W99" s="38"/>
      <c r="X99" s="38"/>
      <c r="Y99" s="38"/>
      <c r="Z99" s="38"/>
      <c r="AA99" s="38"/>
      <c r="AB99" s="38"/>
      <c r="AC99" s="38"/>
      <c r="AD99" s="38"/>
      <c r="AE99" s="38"/>
      <c r="AR99" s="206" t="s">
        <v>139</v>
      </c>
      <c r="AT99" s="206" t="s">
        <v>115</v>
      </c>
      <c r="AU99" s="206" t="s">
        <v>82</v>
      </c>
      <c r="AY99" s="17" t="s">
        <v>114</v>
      </c>
      <c r="BE99" s="207">
        <f>IF(N99="základní",J99,0)</f>
        <v>0</v>
      </c>
      <c r="BF99" s="207">
        <f>IF(N99="snížená",J99,0)</f>
        <v>0</v>
      </c>
      <c r="BG99" s="207">
        <f>IF(N99="zákl. přenesená",J99,0)</f>
        <v>0</v>
      </c>
      <c r="BH99" s="207">
        <f>IF(N99="sníž. přenesená",J99,0)</f>
        <v>0</v>
      </c>
      <c r="BI99" s="207">
        <f>IF(N99="nulová",J99,0)</f>
        <v>0</v>
      </c>
      <c r="BJ99" s="17" t="s">
        <v>80</v>
      </c>
      <c r="BK99" s="207">
        <f>ROUND(I99*H99,1)</f>
        <v>0</v>
      </c>
      <c r="BL99" s="17" t="s">
        <v>139</v>
      </c>
      <c r="BM99" s="206" t="s">
        <v>486</v>
      </c>
    </row>
    <row r="100" spans="1:47" s="2" customFormat="1" ht="12">
      <c r="A100" s="38"/>
      <c r="B100" s="39"/>
      <c r="C100" s="40"/>
      <c r="D100" s="208" t="s">
        <v>122</v>
      </c>
      <c r="E100" s="40"/>
      <c r="F100" s="209" t="s">
        <v>199</v>
      </c>
      <c r="G100" s="40"/>
      <c r="H100" s="40"/>
      <c r="I100" s="210"/>
      <c r="J100" s="40"/>
      <c r="K100" s="40"/>
      <c r="L100" s="44"/>
      <c r="M100" s="211"/>
      <c r="N100" s="212"/>
      <c r="O100" s="84"/>
      <c r="P100" s="84"/>
      <c r="Q100" s="84"/>
      <c r="R100" s="84"/>
      <c r="S100" s="84"/>
      <c r="T100" s="85"/>
      <c r="U100" s="38"/>
      <c r="V100" s="38"/>
      <c r="W100" s="38"/>
      <c r="X100" s="38"/>
      <c r="Y100" s="38"/>
      <c r="Z100" s="38"/>
      <c r="AA100" s="38"/>
      <c r="AB100" s="38"/>
      <c r="AC100" s="38"/>
      <c r="AD100" s="38"/>
      <c r="AE100" s="38"/>
      <c r="AT100" s="17" t="s">
        <v>122</v>
      </c>
      <c r="AU100" s="17" t="s">
        <v>82</v>
      </c>
    </row>
    <row r="101" spans="1:51" s="13" customFormat="1" ht="12">
      <c r="A101" s="13"/>
      <c r="B101" s="228"/>
      <c r="C101" s="229"/>
      <c r="D101" s="213" t="s">
        <v>192</v>
      </c>
      <c r="E101" s="230" t="s">
        <v>19</v>
      </c>
      <c r="F101" s="231" t="s">
        <v>193</v>
      </c>
      <c r="G101" s="229"/>
      <c r="H101" s="230" t="s">
        <v>19</v>
      </c>
      <c r="I101" s="232"/>
      <c r="J101" s="229"/>
      <c r="K101" s="229"/>
      <c r="L101" s="233"/>
      <c r="M101" s="234"/>
      <c r="N101" s="235"/>
      <c r="O101" s="235"/>
      <c r="P101" s="235"/>
      <c r="Q101" s="235"/>
      <c r="R101" s="235"/>
      <c r="S101" s="235"/>
      <c r="T101" s="236"/>
      <c r="U101" s="13"/>
      <c r="V101" s="13"/>
      <c r="W101" s="13"/>
      <c r="X101" s="13"/>
      <c r="Y101" s="13"/>
      <c r="Z101" s="13"/>
      <c r="AA101" s="13"/>
      <c r="AB101" s="13"/>
      <c r="AC101" s="13"/>
      <c r="AD101" s="13"/>
      <c r="AE101" s="13"/>
      <c r="AT101" s="237" t="s">
        <v>192</v>
      </c>
      <c r="AU101" s="237" t="s">
        <v>82</v>
      </c>
      <c r="AV101" s="13" t="s">
        <v>80</v>
      </c>
      <c r="AW101" s="13" t="s">
        <v>33</v>
      </c>
      <c r="AX101" s="13" t="s">
        <v>72</v>
      </c>
      <c r="AY101" s="237" t="s">
        <v>114</v>
      </c>
    </row>
    <row r="102" spans="1:51" s="14" customFormat="1" ht="12">
      <c r="A102" s="14"/>
      <c r="B102" s="238"/>
      <c r="C102" s="239"/>
      <c r="D102" s="213" t="s">
        <v>192</v>
      </c>
      <c r="E102" s="240" t="s">
        <v>19</v>
      </c>
      <c r="F102" s="241" t="s">
        <v>485</v>
      </c>
      <c r="G102" s="239"/>
      <c r="H102" s="242">
        <v>950</v>
      </c>
      <c r="I102" s="243"/>
      <c r="J102" s="239"/>
      <c r="K102" s="239"/>
      <c r="L102" s="244"/>
      <c r="M102" s="245"/>
      <c r="N102" s="246"/>
      <c r="O102" s="246"/>
      <c r="P102" s="246"/>
      <c r="Q102" s="246"/>
      <c r="R102" s="246"/>
      <c r="S102" s="246"/>
      <c r="T102" s="247"/>
      <c r="U102" s="14"/>
      <c r="V102" s="14"/>
      <c r="W102" s="14"/>
      <c r="X102" s="14"/>
      <c r="Y102" s="14"/>
      <c r="Z102" s="14"/>
      <c r="AA102" s="14"/>
      <c r="AB102" s="14"/>
      <c r="AC102" s="14"/>
      <c r="AD102" s="14"/>
      <c r="AE102" s="14"/>
      <c r="AT102" s="248" t="s">
        <v>192</v>
      </c>
      <c r="AU102" s="248" t="s">
        <v>82</v>
      </c>
      <c r="AV102" s="14" t="s">
        <v>82</v>
      </c>
      <c r="AW102" s="14" t="s">
        <v>33</v>
      </c>
      <c r="AX102" s="14" t="s">
        <v>72</v>
      </c>
      <c r="AY102" s="248" t="s">
        <v>114</v>
      </c>
    </row>
    <row r="103" spans="1:51" s="15" customFormat="1" ht="12">
      <c r="A103" s="15"/>
      <c r="B103" s="249"/>
      <c r="C103" s="250"/>
      <c r="D103" s="213" t="s">
        <v>192</v>
      </c>
      <c r="E103" s="251" t="s">
        <v>19</v>
      </c>
      <c r="F103" s="252" t="s">
        <v>195</v>
      </c>
      <c r="G103" s="250"/>
      <c r="H103" s="253">
        <v>950</v>
      </c>
      <c r="I103" s="254"/>
      <c r="J103" s="250"/>
      <c r="K103" s="250"/>
      <c r="L103" s="255"/>
      <c r="M103" s="256"/>
      <c r="N103" s="257"/>
      <c r="O103" s="257"/>
      <c r="P103" s="257"/>
      <c r="Q103" s="257"/>
      <c r="R103" s="257"/>
      <c r="S103" s="257"/>
      <c r="T103" s="258"/>
      <c r="U103" s="15"/>
      <c r="V103" s="15"/>
      <c r="W103" s="15"/>
      <c r="X103" s="15"/>
      <c r="Y103" s="15"/>
      <c r="Z103" s="15"/>
      <c r="AA103" s="15"/>
      <c r="AB103" s="15"/>
      <c r="AC103" s="15"/>
      <c r="AD103" s="15"/>
      <c r="AE103" s="15"/>
      <c r="AT103" s="259" t="s">
        <v>192</v>
      </c>
      <c r="AU103" s="259" t="s">
        <v>82</v>
      </c>
      <c r="AV103" s="15" t="s">
        <v>139</v>
      </c>
      <c r="AW103" s="15" t="s">
        <v>4</v>
      </c>
      <c r="AX103" s="15" t="s">
        <v>80</v>
      </c>
      <c r="AY103" s="259" t="s">
        <v>114</v>
      </c>
    </row>
    <row r="104" spans="1:65" s="2" customFormat="1" ht="49.05" customHeight="1">
      <c r="A104" s="38"/>
      <c r="B104" s="39"/>
      <c r="C104" s="196" t="s">
        <v>133</v>
      </c>
      <c r="D104" s="196" t="s">
        <v>115</v>
      </c>
      <c r="E104" s="197" t="s">
        <v>200</v>
      </c>
      <c r="F104" s="198" t="s">
        <v>201</v>
      </c>
      <c r="G104" s="199" t="s">
        <v>189</v>
      </c>
      <c r="H104" s="200">
        <v>8838</v>
      </c>
      <c r="I104" s="201"/>
      <c r="J104" s="200">
        <f>ROUND(I104*H104,1)</f>
        <v>0</v>
      </c>
      <c r="K104" s="198" t="s">
        <v>119</v>
      </c>
      <c r="L104" s="44"/>
      <c r="M104" s="202" t="s">
        <v>19</v>
      </c>
      <c r="N104" s="203" t="s">
        <v>43</v>
      </c>
      <c r="O104" s="84"/>
      <c r="P104" s="204">
        <f>O104*H104</f>
        <v>0</v>
      </c>
      <c r="Q104" s="204">
        <v>9E-05</v>
      </c>
      <c r="R104" s="204">
        <f>Q104*H104</f>
        <v>0.79542</v>
      </c>
      <c r="S104" s="204">
        <v>0.23</v>
      </c>
      <c r="T104" s="205">
        <f>S104*H104</f>
        <v>2032.74</v>
      </c>
      <c r="U104" s="38"/>
      <c r="V104" s="38"/>
      <c r="W104" s="38"/>
      <c r="X104" s="38"/>
      <c r="Y104" s="38"/>
      <c r="Z104" s="38"/>
      <c r="AA104" s="38"/>
      <c r="AB104" s="38"/>
      <c r="AC104" s="38"/>
      <c r="AD104" s="38"/>
      <c r="AE104" s="38"/>
      <c r="AR104" s="206" t="s">
        <v>139</v>
      </c>
      <c r="AT104" s="206" t="s">
        <v>115</v>
      </c>
      <c r="AU104" s="206" t="s">
        <v>82</v>
      </c>
      <c r="AY104" s="17" t="s">
        <v>114</v>
      </c>
      <c r="BE104" s="207">
        <f>IF(N104="základní",J104,0)</f>
        <v>0</v>
      </c>
      <c r="BF104" s="207">
        <f>IF(N104="snížená",J104,0)</f>
        <v>0</v>
      </c>
      <c r="BG104" s="207">
        <f>IF(N104="zákl. přenesená",J104,0)</f>
        <v>0</v>
      </c>
      <c r="BH104" s="207">
        <f>IF(N104="sníž. přenesená",J104,0)</f>
        <v>0</v>
      </c>
      <c r="BI104" s="207">
        <f>IF(N104="nulová",J104,0)</f>
        <v>0</v>
      </c>
      <c r="BJ104" s="17" t="s">
        <v>80</v>
      </c>
      <c r="BK104" s="207">
        <f>ROUND(I104*H104,1)</f>
        <v>0</v>
      </c>
      <c r="BL104" s="17" t="s">
        <v>139</v>
      </c>
      <c r="BM104" s="206" t="s">
        <v>487</v>
      </c>
    </row>
    <row r="105" spans="1:47" s="2" customFormat="1" ht="12">
      <c r="A105" s="38"/>
      <c r="B105" s="39"/>
      <c r="C105" s="40"/>
      <c r="D105" s="208" t="s">
        <v>122</v>
      </c>
      <c r="E105" s="40"/>
      <c r="F105" s="209" t="s">
        <v>203</v>
      </c>
      <c r="G105" s="40"/>
      <c r="H105" s="40"/>
      <c r="I105" s="210"/>
      <c r="J105" s="40"/>
      <c r="K105" s="40"/>
      <c r="L105" s="44"/>
      <c r="M105" s="211"/>
      <c r="N105" s="212"/>
      <c r="O105" s="84"/>
      <c r="P105" s="84"/>
      <c r="Q105" s="84"/>
      <c r="R105" s="84"/>
      <c r="S105" s="84"/>
      <c r="T105" s="85"/>
      <c r="U105" s="38"/>
      <c r="V105" s="38"/>
      <c r="W105" s="38"/>
      <c r="X105" s="38"/>
      <c r="Y105" s="38"/>
      <c r="Z105" s="38"/>
      <c r="AA105" s="38"/>
      <c r="AB105" s="38"/>
      <c r="AC105" s="38"/>
      <c r="AD105" s="38"/>
      <c r="AE105" s="38"/>
      <c r="AT105" s="17" t="s">
        <v>122</v>
      </c>
      <c r="AU105" s="17" t="s">
        <v>82</v>
      </c>
    </row>
    <row r="106" spans="1:51" s="13" customFormat="1" ht="12">
      <c r="A106" s="13"/>
      <c r="B106" s="228"/>
      <c r="C106" s="229"/>
      <c r="D106" s="213" t="s">
        <v>192</v>
      </c>
      <c r="E106" s="230" t="s">
        <v>19</v>
      </c>
      <c r="F106" s="231" t="s">
        <v>204</v>
      </c>
      <c r="G106" s="229"/>
      <c r="H106" s="230" t="s">
        <v>19</v>
      </c>
      <c r="I106" s="232"/>
      <c r="J106" s="229"/>
      <c r="K106" s="229"/>
      <c r="L106" s="233"/>
      <c r="M106" s="234"/>
      <c r="N106" s="235"/>
      <c r="O106" s="235"/>
      <c r="P106" s="235"/>
      <c r="Q106" s="235"/>
      <c r="R106" s="235"/>
      <c r="S106" s="235"/>
      <c r="T106" s="236"/>
      <c r="U106" s="13"/>
      <c r="V106" s="13"/>
      <c r="W106" s="13"/>
      <c r="X106" s="13"/>
      <c r="Y106" s="13"/>
      <c r="Z106" s="13"/>
      <c r="AA106" s="13"/>
      <c r="AB106" s="13"/>
      <c r="AC106" s="13"/>
      <c r="AD106" s="13"/>
      <c r="AE106" s="13"/>
      <c r="AT106" s="237" t="s">
        <v>192</v>
      </c>
      <c r="AU106" s="237" t="s">
        <v>82</v>
      </c>
      <c r="AV106" s="13" t="s">
        <v>80</v>
      </c>
      <c r="AW106" s="13" t="s">
        <v>33</v>
      </c>
      <c r="AX106" s="13" t="s">
        <v>72</v>
      </c>
      <c r="AY106" s="237" t="s">
        <v>114</v>
      </c>
    </row>
    <row r="107" spans="1:51" s="14" customFormat="1" ht="12">
      <c r="A107" s="14"/>
      <c r="B107" s="238"/>
      <c r="C107" s="239"/>
      <c r="D107" s="213" t="s">
        <v>192</v>
      </c>
      <c r="E107" s="240" t="s">
        <v>19</v>
      </c>
      <c r="F107" s="241" t="s">
        <v>488</v>
      </c>
      <c r="G107" s="239"/>
      <c r="H107" s="242">
        <v>8075</v>
      </c>
      <c r="I107" s="243"/>
      <c r="J107" s="239"/>
      <c r="K107" s="239"/>
      <c r="L107" s="244"/>
      <c r="M107" s="245"/>
      <c r="N107" s="246"/>
      <c r="O107" s="246"/>
      <c r="P107" s="246"/>
      <c r="Q107" s="246"/>
      <c r="R107" s="246"/>
      <c r="S107" s="246"/>
      <c r="T107" s="247"/>
      <c r="U107" s="14"/>
      <c r="V107" s="14"/>
      <c r="W107" s="14"/>
      <c r="X107" s="14"/>
      <c r="Y107" s="14"/>
      <c r="Z107" s="14"/>
      <c r="AA107" s="14"/>
      <c r="AB107" s="14"/>
      <c r="AC107" s="14"/>
      <c r="AD107" s="14"/>
      <c r="AE107" s="14"/>
      <c r="AT107" s="248" t="s">
        <v>192</v>
      </c>
      <c r="AU107" s="248" t="s">
        <v>82</v>
      </c>
      <c r="AV107" s="14" t="s">
        <v>82</v>
      </c>
      <c r="AW107" s="14" t="s">
        <v>33</v>
      </c>
      <c r="AX107" s="14" t="s">
        <v>72</v>
      </c>
      <c r="AY107" s="248" t="s">
        <v>114</v>
      </c>
    </row>
    <row r="108" spans="1:51" s="13" customFormat="1" ht="12">
      <c r="A108" s="13"/>
      <c r="B108" s="228"/>
      <c r="C108" s="229"/>
      <c r="D108" s="213" t="s">
        <v>192</v>
      </c>
      <c r="E108" s="230" t="s">
        <v>19</v>
      </c>
      <c r="F108" s="231" t="s">
        <v>206</v>
      </c>
      <c r="G108" s="229"/>
      <c r="H108" s="230" t="s">
        <v>19</v>
      </c>
      <c r="I108" s="232"/>
      <c r="J108" s="229"/>
      <c r="K108" s="229"/>
      <c r="L108" s="233"/>
      <c r="M108" s="234"/>
      <c r="N108" s="235"/>
      <c r="O108" s="235"/>
      <c r="P108" s="235"/>
      <c r="Q108" s="235"/>
      <c r="R108" s="235"/>
      <c r="S108" s="235"/>
      <c r="T108" s="236"/>
      <c r="U108" s="13"/>
      <c r="V108" s="13"/>
      <c r="W108" s="13"/>
      <c r="X108" s="13"/>
      <c r="Y108" s="13"/>
      <c r="Z108" s="13"/>
      <c r="AA108" s="13"/>
      <c r="AB108" s="13"/>
      <c r="AC108" s="13"/>
      <c r="AD108" s="13"/>
      <c r="AE108" s="13"/>
      <c r="AT108" s="237" t="s">
        <v>192</v>
      </c>
      <c r="AU108" s="237" t="s">
        <v>82</v>
      </c>
      <c r="AV108" s="13" t="s">
        <v>80</v>
      </c>
      <c r="AW108" s="13" t="s">
        <v>33</v>
      </c>
      <c r="AX108" s="13" t="s">
        <v>72</v>
      </c>
      <c r="AY108" s="237" t="s">
        <v>114</v>
      </c>
    </row>
    <row r="109" spans="1:51" s="14" customFormat="1" ht="12">
      <c r="A109" s="14"/>
      <c r="B109" s="238"/>
      <c r="C109" s="239"/>
      <c r="D109" s="213" t="s">
        <v>192</v>
      </c>
      <c r="E109" s="240" t="s">
        <v>19</v>
      </c>
      <c r="F109" s="241" t="s">
        <v>489</v>
      </c>
      <c r="G109" s="239"/>
      <c r="H109" s="242">
        <v>763</v>
      </c>
      <c r="I109" s="243"/>
      <c r="J109" s="239"/>
      <c r="K109" s="239"/>
      <c r="L109" s="244"/>
      <c r="M109" s="245"/>
      <c r="N109" s="246"/>
      <c r="O109" s="246"/>
      <c r="P109" s="246"/>
      <c r="Q109" s="246"/>
      <c r="R109" s="246"/>
      <c r="S109" s="246"/>
      <c r="T109" s="247"/>
      <c r="U109" s="14"/>
      <c r="V109" s="14"/>
      <c r="W109" s="14"/>
      <c r="X109" s="14"/>
      <c r="Y109" s="14"/>
      <c r="Z109" s="14"/>
      <c r="AA109" s="14"/>
      <c r="AB109" s="14"/>
      <c r="AC109" s="14"/>
      <c r="AD109" s="14"/>
      <c r="AE109" s="14"/>
      <c r="AT109" s="248" t="s">
        <v>192</v>
      </c>
      <c r="AU109" s="248" t="s">
        <v>82</v>
      </c>
      <c r="AV109" s="14" t="s">
        <v>82</v>
      </c>
      <c r="AW109" s="14" t="s">
        <v>33</v>
      </c>
      <c r="AX109" s="14" t="s">
        <v>72</v>
      </c>
      <c r="AY109" s="248" t="s">
        <v>114</v>
      </c>
    </row>
    <row r="110" spans="1:51" s="15" customFormat="1" ht="12">
      <c r="A110" s="15"/>
      <c r="B110" s="249"/>
      <c r="C110" s="250"/>
      <c r="D110" s="213" t="s">
        <v>192</v>
      </c>
      <c r="E110" s="251" t="s">
        <v>19</v>
      </c>
      <c r="F110" s="252" t="s">
        <v>195</v>
      </c>
      <c r="G110" s="250"/>
      <c r="H110" s="253">
        <v>8838</v>
      </c>
      <c r="I110" s="254"/>
      <c r="J110" s="250"/>
      <c r="K110" s="250"/>
      <c r="L110" s="255"/>
      <c r="M110" s="256"/>
      <c r="N110" s="257"/>
      <c r="O110" s="257"/>
      <c r="P110" s="257"/>
      <c r="Q110" s="257"/>
      <c r="R110" s="257"/>
      <c r="S110" s="257"/>
      <c r="T110" s="258"/>
      <c r="U110" s="15"/>
      <c r="V110" s="15"/>
      <c r="W110" s="15"/>
      <c r="X110" s="15"/>
      <c r="Y110" s="15"/>
      <c r="Z110" s="15"/>
      <c r="AA110" s="15"/>
      <c r="AB110" s="15"/>
      <c r="AC110" s="15"/>
      <c r="AD110" s="15"/>
      <c r="AE110" s="15"/>
      <c r="AT110" s="259" t="s">
        <v>192</v>
      </c>
      <c r="AU110" s="259" t="s">
        <v>82</v>
      </c>
      <c r="AV110" s="15" t="s">
        <v>139</v>
      </c>
      <c r="AW110" s="15" t="s">
        <v>4</v>
      </c>
      <c r="AX110" s="15" t="s">
        <v>80</v>
      </c>
      <c r="AY110" s="259" t="s">
        <v>114</v>
      </c>
    </row>
    <row r="111" spans="1:65" s="2" customFormat="1" ht="49.05" customHeight="1">
      <c r="A111" s="38"/>
      <c r="B111" s="39"/>
      <c r="C111" s="196" t="s">
        <v>139</v>
      </c>
      <c r="D111" s="196" t="s">
        <v>115</v>
      </c>
      <c r="E111" s="197" t="s">
        <v>490</v>
      </c>
      <c r="F111" s="198" t="s">
        <v>491</v>
      </c>
      <c r="G111" s="199" t="s">
        <v>189</v>
      </c>
      <c r="H111" s="200">
        <v>780</v>
      </c>
      <c r="I111" s="201"/>
      <c r="J111" s="200">
        <f>ROUND(I111*H111,1)</f>
        <v>0</v>
      </c>
      <c r="K111" s="198" t="s">
        <v>119</v>
      </c>
      <c r="L111" s="44"/>
      <c r="M111" s="202" t="s">
        <v>19</v>
      </c>
      <c r="N111" s="203" t="s">
        <v>43</v>
      </c>
      <c r="O111" s="84"/>
      <c r="P111" s="204">
        <f>O111*H111</f>
        <v>0</v>
      </c>
      <c r="Q111" s="204">
        <v>5E-05</v>
      </c>
      <c r="R111" s="204">
        <f>Q111*H111</f>
        <v>0.039</v>
      </c>
      <c r="S111" s="204">
        <v>0.115</v>
      </c>
      <c r="T111" s="205">
        <f>S111*H111</f>
        <v>89.7</v>
      </c>
      <c r="U111" s="38"/>
      <c r="V111" s="38"/>
      <c r="W111" s="38"/>
      <c r="X111" s="38"/>
      <c r="Y111" s="38"/>
      <c r="Z111" s="38"/>
      <c r="AA111" s="38"/>
      <c r="AB111" s="38"/>
      <c r="AC111" s="38"/>
      <c r="AD111" s="38"/>
      <c r="AE111" s="38"/>
      <c r="AR111" s="206" t="s">
        <v>139</v>
      </c>
      <c r="AT111" s="206" t="s">
        <v>115</v>
      </c>
      <c r="AU111" s="206" t="s">
        <v>82</v>
      </c>
      <c r="AY111" s="17" t="s">
        <v>114</v>
      </c>
      <c r="BE111" s="207">
        <f>IF(N111="základní",J111,0)</f>
        <v>0</v>
      </c>
      <c r="BF111" s="207">
        <f>IF(N111="snížená",J111,0)</f>
        <v>0</v>
      </c>
      <c r="BG111" s="207">
        <f>IF(N111="zákl. přenesená",J111,0)</f>
        <v>0</v>
      </c>
      <c r="BH111" s="207">
        <f>IF(N111="sníž. přenesená",J111,0)</f>
        <v>0</v>
      </c>
      <c r="BI111" s="207">
        <f>IF(N111="nulová",J111,0)</f>
        <v>0</v>
      </c>
      <c r="BJ111" s="17" t="s">
        <v>80</v>
      </c>
      <c r="BK111" s="207">
        <f>ROUND(I111*H111,1)</f>
        <v>0</v>
      </c>
      <c r="BL111" s="17" t="s">
        <v>139</v>
      </c>
      <c r="BM111" s="206" t="s">
        <v>492</v>
      </c>
    </row>
    <row r="112" spans="1:47" s="2" customFormat="1" ht="12">
      <c r="A112" s="38"/>
      <c r="B112" s="39"/>
      <c r="C112" s="40"/>
      <c r="D112" s="208" t="s">
        <v>122</v>
      </c>
      <c r="E112" s="40"/>
      <c r="F112" s="209" t="s">
        <v>493</v>
      </c>
      <c r="G112" s="40"/>
      <c r="H112" s="40"/>
      <c r="I112" s="210"/>
      <c r="J112" s="40"/>
      <c r="K112" s="40"/>
      <c r="L112" s="44"/>
      <c r="M112" s="211"/>
      <c r="N112" s="212"/>
      <c r="O112" s="84"/>
      <c r="P112" s="84"/>
      <c r="Q112" s="84"/>
      <c r="R112" s="84"/>
      <c r="S112" s="84"/>
      <c r="T112" s="85"/>
      <c r="U112" s="38"/>
      <c r="V112" s="38"/>
      <c r="W112" s="38"/>
      <c r="X112" s="38"/>
      <c r="Y112" s="38"/>
      <c r="Z112" s="38"/>
      <c r="AA112" s="38"/>
      <c r="AB112" s="38"/>
      <c r="AC112" s="38"/>
      <c r="AD112" s="38"/>
      <c r="AE112" s="38"/>
      <c r="AT112" s="17" t="s">
        <v>122</v>
      </c>
      <c r="AU112" s="17" t="s">
        <v>82</v>
      </c>
    </row>
    <row r="113" spans="1:51" s="13" customFormat="1" ht="12">
      <c r="A113" s="13"/>
      <c r="B113" s="228"/>
      <c r="C113" s="229"/>
      <c r="D113" s="213" t="s">
        <v>192</v>
      </c>
      <c r="E113" s="230" t="s">
        <v>19</v>
      </c>
      <c r="F113" s="231" t="s">
        <v>212</v>
      </c>
      <c r="G113" s="229"/>
      <c r="H113" s="230" t="s">
        <v>19</v>
      </c>
      <c r="I113" s="232"/>
      <c r="J113" s="229"/>
      <c r="K113" s="229"/>
      <c r="L113" s="233"/>
      <c r="M113" s="234"/>
      <c r="N113" s="235"/>
      <c r="O113" s="235"/>
      <c r="P113" s="235"/>
      <c r="Q113" s="235"/>
      <c r="R113" s="235"/>
      <c r="S113" s="235"/>
      <c r="T113" s="236"/>
      <c r="U113" s="13"/>
      <c r="V113" s="13"/>
      <c r="W113" s="13"/>
      <c r="X113" s="13"/>
      <c r="Y113" s="13"/>
      <c r="Z113" s="13"/>
      <c r="AA113" s="13"/>
      <c r="AB113" s="13"/>
      <c r="AC113" s="13"/>
      <c r="AD113" s="13"/>
      <c r="AE113" s="13"/>
      <c r="AT113" s="237" t="s">
        <v>192</v>
      </c>
      <c r="AU113" s="237" t="s">
        <v>82</v>
      </c>
      <c r="AV113" s="13" t="s">
        <v>80</v>
      </c>
      <c r="AW113" s="13" t="s">
        <v>33</v>
      </c>
      <c r="AX113" s="13" t="s">
        <v>72</v>
      </c>
      <c r="AY113" s="237" t="s">
        <v>114</v>
      </c>
    </row>
    <row r="114" spans="1:51" s="14" customFormat="1" ht="12">
      <c r="A114" s="14"/>
      <c r="B114" s="238"/>
      <c r="C114" s="239"/>
      <c r="D114" s="213" t="s">
        <v>192</v>
      </c>
      <c r="E114" s="240" t="s">
        <v>19</v>
      </c>
      <c r="F114" s="241" t="s">
        <v>494</v>
      </c>
      <c r="G114" s="239"/>
      <c r="H114" s="242">
        <v>780</v>
      </c>
      <c r="I114" s="243"/>
      <c r="J114" s="239"/>
      <c r="K114" s="239"/>
      <c r="L114" s="244"/>
      <c r="M114" s="245"/>
      <c r="N114" s="246"/>
      <c r="O114" s="246"/>
      <c r="P114" s="246"/>
      <c r="Q114" s="246"/>
      <c r="R114" s="246"/>
      <c r="S114" s="246"/>
      <c r="T114" s="247"/>
      <c r="U114" s="14"/>
      <c r="V114" s="14"/>
      <c r="W114" s="14"/>
      <c r="X114" s="14"/>
      <c r="Y114" s="14"/>
      <c r="Z114" s="14"/>
      <c r="AA114" s="14"/>
      <c r="AB114" s="14"/>
      <c r="AC114" s="14"/>
      <c r="AD114" s="14"/>
      <c r="AE114" s="14"/>
      <c r="AT114" s="248" t="s">
        <v>192</v>
      </c>
      <c r="AU114" s="248" t="s">
        <v>82</v>
      </c>
      <c r="AV114" s="14" t="s">
        <v>82</v>
      </c>
      <c r="AW114" s="14" t="s">
        <v>33</v>
      </c>
      <c r="AX114" s="14" t="s">
        <v>72</v>
      </c>
      <c r="AY114" s="248" t="s">
        <v>114</v>
      </c>
    </row>
    <row r="115" spans="1:51" s="15" customFormat="1" ht="12">
      <c r="A115" s="15"/>
      <c r="B115" s="249"/>
      <c r="C115" s="250"/>
      <c r="D115" s="213" t="s">
        <v>192</v>
      </c>
      <c r="E115" s="251" t="s">
        <v>19</v>
      </c>
      <c r="F115" s="252" t="s">
        <v>195</v>
      </c>
      <c r="G115" s="250"/>
      <c r="H115" s="253">
        <v>780</v>
      </c>
      <c r="I115" s="254"/>
      <c r="J115" s="250"/>
      <c r="K115" s="250"/>
      <c r="L115" s="255"/>
      <c r="M115" s="256"/>
      <c r="N115" s="257"/>
      <c r="O115" s="257"/>
      <c r="P115" s="257"/>
      <c r="Q115" s="257"/>
      <c r="R115" s="257"/>
      <c r="S115" s="257"/>
      <c r="T115" s="258"/>
      <c r="U115" s="15"/>
      <c r="V115" s="15"/>
      <c r="W115" s="15"/>
      <c r="X115" s="15"/>
      <c r="Y115" s="15"/>
      <c r="Z115" s="15"/>
      <c r="AA115" s="15"/>
      <c r="AB115" s="15"/>
      <c r="AC115" s="15"/>
      <c r="AD115" s="15"/>
      <c r="AE115" s="15"/>
      <c r="AT115" s="259" t="s">
        <v>192</v>
      </c>
      <c r="AU115" s="259" t="s">
        <v>82</v>
      </c>
      <c r="AV115" s="15" t="s">
        <v>139</v>
      </c>
      <c r="AW115" s="15" t="s">
        <v>4</v>
      </c>
      <c r="AX115" s="15" t="s">
        <v>80</v>
      </c>
      <c r="AY115" s="259" t="s">
        <v>114</v>
      </c>
    </row>
    <row r="116" spans="1:65" s="2" customFormat="1" ht="55.5" customHeight="1">
      <c r="A116" s="38"/>
      <c r="B116" s="39"/>
      <c r="C116" s="196" t="s">
        <v>144</v>
      </c>
      <c r="D116" s="196" t="s">
        <v>115</v>
      </c>
      <c r="E116" s="197" t="s">
        <v>214</v>
      </c>
      <c r="F116" s="198" t="s">
        <v>215</v>
      </c>
      <c r="G116" s="199" t="s">
        <v>189</v>
      </c>
      <c r="H116" s="200">
        <v>245</v>
      </c>
      <c r="I116" s="201"/>
      <c r="J116" s="200">
        <f>ROUND(I116*H116,1)</f>
        <v>0</v>
      </c>
      <c r="K116" s="198" t="s">
        <v>119</v>
      </c>
      <c r="L116" s="44"/>
      <c r="M116" s="202" t="s">
        <v>19</v>
      </c>
      <c r="N116" s="203" t="s">
        <v>43</v>
      </c>
      <c r="O116" s="84"/>
      <c r="P116" s="204">
        <f>O116*H116</f>
        <v>0</v>
      </c>
      <c r="Q116" s="204">
        <v>0</v>
      </c>
      <c r="R116" s="204">
        <f>Q116*H116</f>
        <v>0</v>
      </c>
      <c r="S116" s="204">
        <v>0.18</v>
      </c>
      <c r="T116" s="205">
        <f>S116*H116</f>
        <v>44.1</v>
      </c>
      <c r="U116" s="38"/>
      <c r="V116" s="38"/>
      <c r="W116" s="38"/>
      <c r="X116" s="38"/>
      <c r="Y116" s="38"/>
      <c r="Z116" s="38"/>
      <c r="AA116" s="38"/>
      <c r="AB116" s="38"/>
      <c r="AC116" s="38"/>
      <c r="AD116" s="38"/>
      <c r="AE116" s="38"/>
      <c r="AR116" s="206" t="s">
        <v>139</v>
      </c>
      <c r="AT116" s="206" t="s">
        <v>115</v>
      </c>
      <c r="AU116" s="206" t="s">
        <v>82</v>
      </c>
      <c r="AY116" s="17" t="s">
        <v>114</v>
      </c>
      <c r="BE116" s="207">
        <f>IF(N116="základní",J116,0)</f>
        <v>0</v>
      </c>
      <c r="BF116" s="207">
        <f>IF(N116="snížená",J116,0)</f>
        <v>0</v>
      </c>
      <c r="BG116" s="207">
        <f>IF(N116="zákl. přenesená",J116,0)</f>
        <v>0</v>
      </c>
      <c r="BH116" s="207">
        <f>IF(N116="sníž. přenesená",J116,0)</f>
        <v>0</v>
      </c>
      <c r="BI116" s="207">
        <f>IF(N116="nulová",J116,0)</f>
        <v>0</v>
      </c>
      <c r="BJ116" s="17" t="s">
        <v>80</v>
      </c>
      <c r="BK116" s="207">
        <f>ROUND(I116*H116,1)</f>
        <v>0</v>
      </c>
      <c r="BL116" s="17" t="s">
        <v>139</v>
      </c>
      <c r="BM116" s="206" t="s">
        <v>495</v>
      </c>
    </row>
    <row r="117" spans="1:47" s="2" customFormat="1" ht="12">
      <c r="A117" s="38"/>
      <c r="B117" s="39"/>
      <c r="C117" s="40"/>
      <c r="D117" s="208" t="s">
        <v>122</v>
      </c>
      <c r="E117" s="40"/>
      <c r="F117" s="209" t="s">
        <v>217</v>
      </c>
      <c r="G117" s="40"/>
      <c r="H117" s="40"/>
      <c r="I117" s="210"/>
      <c r="J117" s="40"/>
      <c r="K117" s="40"/>
      <c r="L117" s="44"/>
      <c r="M117" s="211"/>
      <c r="N117" s="212"/>
      <c r="O117" s="84"/>
      <c r="P117" s="84"/>
      <c r="Q117" s="84"/>
      <c r="R117" s="84"/>
      <c r="S117" s="84"/>
      <c r="T117" s="85"/>
      <c r="U117" s="38"/>
      <c r="V117" s="38"/>
      <c r="W117" s="38"/>
      <c r="X117" s="38"/>
      <c r="Y117" s="38"/>
      <c r="Z117" s="38"/>
      <c r="AA117" s="38"/>
      <c r="AB117" s="38"/>
      <c r="AC117" s="38"/>
      <c r="AD117" s="38"/>
      <c r="AE117" s="38"/>
      <c r="AT117" s="17" t="s">
        <v>122</v>
      </c>
      <c r="AU117" s="17" t="s">
        <v>82</v>
      </c>
    </row>
    <row r="118" spans="1:51" s="13" customFormat="1" ht="12">
      <c r="A118" s="13"/>
      <c r="B118" s="228"/>
      <c r="C118" s="229"/>
      <c r="D118" s="213" t="s">
        <v>192</v>
      </c>
      <c r="E118" s="230" t="s">
        <v>19</v>
      </c>
      <c r="F118" s="231" t="s">
        <v>218</v>
      </c>
      <c r="G118" s="229"/>
      <c r="H118" s="230" t="s">
        <v>19</v>
      </c>
      <c r="I118" s="232"/>
      <c r="J118" s="229"/>
      <c r="K118" s="229"/>
      <c r="L118" s="233"/>
      <c r="M118" s="234"/>
      <c r="N118" s="235"/>
      <c r="O118" s="235"/>
      <c r="P118" s="235"/>
      <c r="Q118" s="235"/>
      <c r="R118" s="235"/>
      <c r="S118" s="235"/>
      <c r="T118" s="236"/>
      <c r="U118" s="13"/>
      <c r="V118" s="13"/>
      <c r="W118" s="13"/>
      <c r="X118" s="13"/>
      <c r="Y118" s="13"/>
      <c r="Z118" s="13"/>
      <c r="AA118" s="13"/>
      <c r="AB118" s="13"/>
      <c r="AC118" s="13"/>
      <c r="AD118" s="13"/>
      <c r="AE118" s="13"/>
      <c r="AT118" s="237" t="s">
        <v>192</v>
      </c>
      <c r="AU118" s="237" t="s">
        <v>82</v>
      </c>
      <c r="AV118" s="13" t="s">
        <v>80</v>
      </c>
      <c r="AW118" s="13" t="s">
        <v>33</v>
      </c>
      <c r="AX118" s="13" t="s">
        <v>72</v>
      </c>
      <c r="AY118" s="237" t="s">
        <v>114</v>
      </c>
    </row>
    <row r="119" spans="1:51" s="14" customFormat="1" ht="12">
      <c r="A119" s="14"/>
      <c r="B119" s="238"/>
      <c r="C119" s="239"/>
      <c r="D119" s="213" t="s">
        <v>192</v>
      </c>
      <c r="E119" s="240" t="s">
        <v>19</v>
      </c>
      <c r="F119" s="241" t="s">
        <v>496</v>
      </c>
      <c r="G119" s="239"/>
      <c r="H119" s="242">
        <v>245</v>
      </c>
      <c r="I119" s="243"/>
      <c r="J119" s="239"/>
      <c r="K119" s="239"/>
      <c r="L119" s="244"/>
      <c r="M119" s="245"/>
      <c r="N119" s="246"/>
      <c r="O119" s="246"/>
      <c r="P119" s="246"/>
      <c r="Q119" s="246"/>
      <c r="R119" s="246"/>
      <c r="S119" s="246"/>
      <c r="T119" s="247"/>
      <c r="U119" s="14"/>
      <c r="V119" s="14"/>
      <c r="W119" s="14"/>
      <c r="X119" s="14"/>
      <c r="Y119" s="14"/>
      <c r="Z119" s="14"/>
      <c r="AA119" s="14"/>
      <c r="AB119" s="14"/>
      <c r="AC119" s="14"/>
      <c r="AD119" s="14"/>
      <c r="AE119" s="14"/>
      <c r="AT119" s="248" t="s">
        <v>192</v>
      </c>
      <c r="AU119" s="248" t="s">
        <v>82</v>
      </c>
      <c r="AV119" s="14" t="s">
        <v>82</v>
      </c>
      <c r="AW119" s="14" t="s">
        <v>33</v>
      </c>
      <c r="AX119" s="14" t="s">
        <v>72</v>
      </c>
      <c r="AY119" s="248" t="s">
        <v>114</v>
      </c>
    </row>
    <row r="120" spans="1:51" s="15" customFormat="1" ht="12">
      <c r="A120" s="15"/>
      <c r="B120" s="249"/>
      <c r="C120" s="250"/>
      <c r="D120" s="213" t="s">
        <v>192</v>
      </c>
      <c r="E120" s="251" t="s">
        <v>19</v>
      </c>
      <c r="F120" s="252" t="s">
        <v>195</v>
      </c>
      <c r="G120" s="250"/>
      <c r="H120" s="253">
        <v>245</v>
      </c>
      <c r="I120" s="254"/>
      <c r="J120" s="250"/>
      <c r="K120" s="250"/>
      <c r="L120" s="255"/>
      <c r="M120" s="256"/>
      <c r="N120" s="257"/>
      <c r="O120" s="257"/>
      <c r="P120" s="257"/>
      <c r="Q120" s="257"/>
      <c r="R120" s="257"/>
      <c r="S120" s="257"/>
      <c r="T120" s="258"/>
      <c r="U120" s="15"/>
      <c r="V120" s="15"/>
      <c r="W120" s="15"/>
      <c r="X120" s="15"/>
      <c r="Y120" s="15"/>
      <c r="Z120" s="15"/>
      <c r="AA120" s="15"/>
      <c r="AB120" s="15"/>
      <c r="AC120" s="15"/>
      <c r="AD120" s="15"/>
      <c r="AE120" s="15"/>
      <c r="AT120" s="259" t="s">
        <v>192</v>
      </c>
      <c r="AU120" s="259" t="s">
        <v>82</v>
      </c>
      <c r="AV120" s="15" t="s">
        <v>139</v>
      </c>
      <c r="AW120" s="15" t="s">
        <v>4</v>
      </c>
      <c r="AX120" s="15" t="s">
        <v>80</v>
      </c>
      <c r="AY120" s="259" t="s">
        <v>114</v>
      </c>
    </row>
    <row r="121" spans="1:65" s="2" customFormat="1" ht="24.15" customHeight="1">
      <c r="A121" s="38"/>
      <c r="B121" s="39"/>
      <c r="C121" s="196" t="s">
        <v>150</v>
      </c>
      <c r="D121" s="196" t="s">
        <v>115</v>
      </c>
      <c r="E121" s="197" t="s">
        <v>497</v>
      </c>
      <c r="F121" s="198" t="s">
        <v>498</v>
      </c>
      <c r="G121" s="199" t="s">
        <v>222</v>
      </c>
      <c r="H121" s="200">
        <v>16</v>
      </c>
      <c r="I121" s="201"/>
      <c r="J121" s="200">
        <f>ROUND(I121*H121,1)</f>
        <v>0</v>
      </c>
      <c r="K121" s="198" t="s">
        <v>119</v>
      </c>
      <c r="L121" s="44"/>
      <c r="M121" s="202" t="s">
        <v>19</v>
      </c>
      <c r="N121" s="203" t="s">
        <v>43</v>
      </c>
      <c r="O121" s="84"/>
      <c r="P121" s="204">
        <f>O121*H121</f>
        <v>0</v>
      </c>
      <c r="Q121" s="204">
        <v>0</v>
      </c>
      <c r="R121" s="204">
        <f>Q121*H121</f>
        <v>0</v>
      </c>
      <c r="S121" s="204">
        <v>0</v>
      </c>
      <c r="T121" s="205">
        <f>S121*H121</f>
        <v>0</v>
      </c>
      <c r="U121" s="38"/>
      <c r="V121" s="38"/>
      <c r="W121" s="38"/>
      <c r="X121" s="38"/>
      <c r="Y121" s="38"/>
      <c r="Z121" s="38"/>
      <c r="AA121" s="38"/>
      <c r="AB121" s="38"/>
      <c r="AC121" s="38"/>
      <c r="AD121" s="38"/>
      <c r="AE121" s="38"/>
      <c r="AR121" s="206" t="s">
        <v>139</v>
      </c>
      <c r="AT121" s="206" t="s">
        <v>115</v>
      </c>
      <c r="AU121" s="206" t="s">
        <v>82</v>
      </c>
      <c r="AY121" s="17" t="s">
        <v>114</v>
      </c>
      <c r="BE121" s="207">
        <f>IF(N121="základní",J121,0)</f>
        <v>0</v>
      </c>
      <c r="BF121" s="207">
        <f>IF(N121="snížená",J121,0)</f>
        <v>0</v>
      </c>
      <c r="BG121" s="207">
        <f>IF(N121="zákl. přenesená",J121,0)</f>
        <v>0</v>
      </c>
      <c r="BH121" s="207">
        <f>IF(N121="sníž. přenesená",J121,0)</f>
        <v>0</v>
      </c>
      <c r="BI121" s="207">
        <f>IF(N121="nulová",J121,0)</f>
        <v>0</v>
      </c>
      <c r="BJ121" s="17" t="s">
        <v>80</v>
      </c>
      <c r="BK121" s="207">
        <f>ROUND(I121*H121,1)</f>
        <v>0</v>
      </c>
      <c r="BL121" s="17" t="s">
        <v>139</v>
      </c>
      <c r="BM121" s="206" t="s">
        <v>499</v>
      </c>
    </row>
    <row r="122" spans="1:47" s="2" customFormat="1" ht="12">
      <c r="A122" s="38"/>
      <c r="B122" s="39"/>
      <c r="C122" s="40"/>
      <c r="D122" s="208" t="s">
        <v>122</v>
      </c>
      <c r="E122" s="40"/>
      <c r="F122" s="209" t="s">
        <v>500</v>
      </c>
      <c r="G122" s="40"/>
      <c r="H122" s="40"/>
      <c r="I122" s="210"/>
      <c r="J122" s="40"/>
      <c r="K122" s="40"/>
      <c r="L122" s="44"/>
      <c r="M122" s="211"/>
      <c r="N122" s="212"/>
      <c r="O122" s="84"/>
      <c r="P122" s="84"/>
      <c r="Q122" s="84"/>
      <c r="R122" s="84"/>
      <c r="S122" s="84"/>
      <c r="T122" s="85"/>
      <c r="U122" s="38"/>
      <c r="V122" s="38"/>
      <c r="W122" s="38"/>
      <c r="X122" s="38"/>
      <c r="Y122" s="38"/>
      <c r="Z122" s="38"/>
      <c r="AA122" s="38"/>
      <c r="AB122" s="38"/>
      <c r="AC122" s="38"/>
      <c r="AD122" s="38"/>
      <c r="AE122" s="38"/>
      <c r="AT122" s="17" t="s">
        <v>122</v>
      </c>
      <c r="AU122" s="17" t="s">
        <v>82</v>
      </c>
    </row>
    <row r="123" spans="1:51" s="13" customFormat="1" ht="12">
      <c r="A123" s="13"/>
      <c r="B123" s="228"/>
      <c r="C123" s="229"/>
      <c r="D123" s="213" t="s">
        <v>192</v>
      </c>
      <c r="E123" s="230" t="s">
        <v>19</v>
      </c>
      <c r="F123" s="231" t="s">
        <v>501</v>
      </c>
      <c r="G123" s="229"/>
      <c r="H123" s="230" t="s">
        <v>19</v>
      </c>
      <c r="I123" s="232"/>
      <c r="J123" s="229"/>
      <c r="K123" s="229"/>
      <c r="L123" s="233"/>
      <c r="M123" s="234"/>
      <c r="N123" s="235"/>
      <c r="O123" s="235"/>
      <c r="P123" s="235"/>
      <c r="Q123" s="235"/>
      <c r="R123" s="235"/>
      <c r="S123" s="235"/>
      <c r="T123" s="236"/>
      <c r="U123" s="13"/>
      <c r="V123" s="13"/>
      <c r="W123" s="13"/>
      <c r="X123" s="13"/>
      <c r="Y123" s="13"/>
      <c r="Z123" s="13"/>
      <c r="AA123" s="13"/>
      <c r="AB123" s="13"/>
      <c r="AC123" s="13"/>
      <c r="AD123" s="13"/>
      <c r="AE123" s="13"/>
      <c r="AT123" s="237" t="s">
        <v>192</v>
      </c>
      <c r="AU123" s="237" t="s">
        <v>82</v>
      </c>
      <c r="AV123" s="13" t="s">
        <v>80</v>
      </c>
      <c r="AW123" s="13" t="s">
        <v>33</v>
      </c>
      <c r="AX123" s="13" t="s">
        <v>72</v>
      </c>
      <c r="AY123" s="237" t="s">
        <v>114</v>
      </c>
    </row>
    <row r="124" spans="1:51" s="14" customFormat="1" ht="12">
      <c r="A124" s="14"/>
      <c r="B124" s="238"/>
      <c r="C124" s="239"/>
      <c r="D124" s="213" t="s">
        <v>192</v>
      </c>
      <c r="E124" s="240" t="s">
        <v>19</v>
      </c>
      <c r="F124" s="241" t="s">
        <v>275</v>
      </c>
      <c r="G124" s="239"/>
      <c r="H124" s="242">
        <v>16</v>
      </c>
      <c r="I124" s="243"/>
      <c r="J124" s="239"/>
      <c r="K124" s="239"/>
      <c r="L124" s="244"/>
      <c r="M124" s="245"/>
      <c r="N124" s="246"/>
      <c r="O124" s="246"/>
      <c r="P124" s="246"/>
      <c r="Q124" s="246"/>
      <c r="R124" s="246"/>
      <c r="S124" s="246"/>
      <c r="T124" s="247"/>
      <c r="U124" s="14"/>
      <c r="V124" s="14"/>
      <c r="W124" s="14"/>
      <c r="X124" s="14"/>
      <c r="Y124" s="14"/>
      <c r="Z124" s="14"/>
      <c r="AA124" s="14"/>
      <c r="AB124" s="14"/>
      <c r="AC124" s="14"/>
      <c r="AD124" s="14"/>
      <c r="AE124" s="14"/>
      <c r="AT124" s="248" t="s">
        <v>192</v>
      </c>
      <c r="AU124" s="248" t="s">
        <v>82</v>
      </c>
      <c r="AV124" s="14" t="s">
        <v>82</v>
      </c>
      <c r="AW124" s="14" t="s">
        <v>33</v>
      </c>
      <c r="AX124" s="14" t="s">
        <v>72</v>
      </c>
      <c r="AY124" s="248" t="s">
        <v>114</v>
      </c>
    </row>
    <row r="125" spans="1:51" s="15" customFormat="1" ht="12">
      <c r="A125" s="15"/>
      <c r="B125" s="249"/>
      <c r="C125" s="250"/>
      <c r="D125" s="213" t="s">
        <v>192</v>
      </c>
      <c r="E125" s="251" t="s">
        <v>19</v>
      </c>
      <c r="F125" s="252" t="s">
        <v>195</v>
      </c>
      <c r="G125" s="250"/>
      <c r="H125" s="253">
        <v>16</v>
      </c>
      <c r="I125" s="254"/>
      <c r="J125" s="250"/>
      <c r="K125" s="250"/>
      <c r="L125" s="255"/>
      <c r="M125" s="256"/>
      <c r="N125" s="257"/>
      <c r="O125" s="257"/>
      <c r="P125" s="257"/>
      <c r="Q125" s="257"/>
      <c r="R125" s="257"/>
      <c r="S125" s="257"/>
      <c r="T125" s="258"/>
      <c r="U125" s="15"/>
      <c r="V125" s="15"/>
      <c r="W125" s="15"/>
      <c r="X125" s="15"/>
      <c r="Y125" s="15"/>
      <c r="Z125" s="15"/>
      <c r="AA125" s="15"/>
      <c r="AB125" s="15"/>
      <c r="AC125" s="15"/>
      <c r="AD125" s="15"/>
      <c r="AE125" s="15"/>
      <c r="AT125" s="259" t="s">
        <v>192</v>
      </c>
      <c r="AU125" s="259" t="s">
        <v>82</v>
      </c>
      <c r="AV125" s="15" t="s">
        <v>139</v>
      </c>
      <c r="AW125" s="15" t="s">
        <v>4</v>
      </c>
      <c r="AX125" s="15" t="s">
        <v>80</v>
      </c>
      <c r="AY125" s="259" t="s">
        <v>114</v>
      </c>
    </row>
    <row r="126" spans="1:65" s="2" customFormat="1" ht="49.05" customHeight="1">
      <c r="A126" s="38"/>
      <c r="B126" s="39"/>
      <c r="C126" s="196" t="s">
        <v>156</v>
      </c>
      <c r="D126" s="196" t="s">
        <v>115</v>
      </c>
      <c r="E126" s="197" t="s">
        <v>220</v>
      </c>
      <c r="F126" s="198" t="s">
        <v>221</v>
      </c>
      <c r="G126" s="199" t="s">
        <v>222</v>
      </c>
      <c r="H126" s="200">
        <v>285.3</v>
      </c>
      <c r="I126" s="201"/>
      <c r="J126" s="200">
        <f>ROUND(I126*H126,1)</f>
        <v>0</v>
      </c>
      <c r="K126" s="198" t="s">
        <v>119</v>
      </c>
      <c r="L126" s="44"/>
      <c r="M126" s="202" t="s">
        <v>19</v>
      </c>
      <c r="N126" s="203" t="s">
        <v>43</v>
      </c>
      <c r="O126" s="84"/>
      <c r="P126" s="204">
        <f>O126*H126</f>
        <v>0</v>
      </c>
      <c r="Q126" s="204">
        <v>0</v>
      </c>
      <c r="R126" s="204">
        <f>Q126*H126</f>
        <v>0</v>
      </c>
      <c r="S126" s="204">
        <v>0</v>
      </c>
      <c r="T126" s="205">
        <f>S126*H126</f>
        <v>0</v>
      </c>
      <c r="U126" s="38"/>
      <c r="V126" s="38"/>
      <c r="W126" s="38"/>
      <c r="X126" s="38"/>
      <c r="Y126" s="38"/>
      <c r="Z126" s="38"/>
      <c r="AA126" s="38"/>
      <c r="AB126" s="38"/>
      <c r="AC126" s="38"/>
      <c r="AD126" s="38"/>
      <c r="AE126" s="38"/>
      <c r="AR126" s="206" t="s">
        <v>139</v>
      </c>
      <c r="AT126" s="206" t="s">
        <v>115</v>
      </c>
      <c r="AU126" s="206" t="s">
        <v>82</v>
      </c>
      <c r="AY126" s="17" t="s">
        <v>114</v>
      </c>
      <c r="BE126" s="207">
        <f>IF(N126="základní",J126,0)</f>
        <v>0</v>
      </c>
      <c r="BF126" s="207">
        <f>IF(N126="snížená",J126,0)</f>
        <v>0</v>
      </c>
      <c r="BG126" s="207">
        <f>IF(N126="zákl. přenesená",J126,0)</f>
        <v>0</v>
      </c>
      <c r="BH126" s="207">
        <f>IF(N126="sníž. přenesená",J126,0)</f>
        <v>0</v>
      </c>
      <c r="BI126" s="207">
        <f>IF(N126="nulová",J126,0)</f>
        <v>0</v>
      </c>
      <c r="BJ126" s="17" t="s">
        <v>80</v>
      </c>
      <c r="BK126" s="207">
        <f>ROUND(I126*H126,1)</f>
        <v>0</v>
      </c>
      <c r="BL126" s="17" t="s">
        <v>139</v>
      </c>
      <c r="BM126" s="206" t="s">
        <v>502</v>
      </c>
    </row>
    <row r="127" spans="1:47" s="2" customFormat="1" ht="12">
      <c r="A127" s="38"/>
      <c r="B127" s="39"/>
      <c r="C127" s="40"/>
      <c r="D127" s="208" t="s">
        <v>122</v>
      </c>
      <c r="E127" s="40"/>
      <c r="F127" s="209" t="s">
        <v>224</v>
      </c>
      <c r="G127" s="40"/>
      <c r="H127" s="40"/>
      <c r="I127" s="210"/>
      <c r="J127" s="40"/>
      <c r="K127" s="40"/>
      <c r="L127" s="44"/>
      <c r="M127" s="211"/>
      <c r="N127" s="212"/>
      <c r="O127" s="84"/>
      <c r="P127" s="84"/>
      <c r="Q127" s="84"/>
      <c r="R127" s="84"/>
      <c r="S127" s="84"/>
      <c r="T127" s="85"/>
      <c r="U127" s="38"/>
      <c r="V127" s="38"/>
      <c r="W127" s="38"/>
      <c r="X127" s="38"/>
      <c r="Y127" s="38"/>
      <c r="Z127" s="38"/>
      <c r="AA127" s="38"/>
      <c r="AB127" s="38"/>
      <c r="AC127" s="38"/>
      <c r="AD127" s="38"/>
      <c r="AE127" s="38"/>
      <c r="AT127" s="17" t="s">
        <v>122</v>
      </c>
      <c r="AU127" s="17" t="s">
        <v>82</v>
      </c>
    </row>
    <row r="128" spans="1:51" s="13" customFormat="1" ht="12">
      <c r="A128" s="13"/>
      <c r="B128" s="228"/>
      <c r="C128" s="229"/>
      <c r="D128" s="213" t="s">
        <v>192</v>
      </c>
      <c r="E128" s="230" t="s">
        <v>19</v>
      </c>
      <c r="F128" s="231" t="s">
        <v>193</v>
      </c>
      <c r="G128" s="229"/>
      <c r="H128" s="230" t="s">
        <v>19</v>
      </c>
      <c r="I128" s="232"/>
      <c r="J128" s="229"/>
      <c r="K128" s="229"/>
      <c r="L128" s="233"/>
      <c r="M128" s="234"/>
      <c r="N128" s="235"/>
      <c r="O128" s="235"/>
      <c r="P128" s="235"/>
      <c r="Q128" s="235"/>
      <c r="R128" s="235"/>
      <c r="S128" s="235"/>
      <c r="T128" s="236"/>
      <c r="U128" s="13"/>
      <c r="V128" s="13"/>
      <c r="W128" s="13"/>
      <c r="X128" s="13"/>
      <c r="Y128" s="13"/>
      <c r="Z128" s="13"/>
      <c r="AA128" s="13"/>
      <c r="AB128" s="13"/>
      <c r="AC128" s="13"/>
      <c r="AD128" s="13"/>
      <c r="AE128" s="13"/>
      <c r="AT128" s="237" t="s">
        <v>192</v>
      </c>
      <c r="AU128" s="237" t="s">
        <v>82</v>
      </c>
      <c r="AV128" s="13" t="s">
        <v>80</v>
      </c>
      <c r="AW128" s="13" t="s">
        <v>33</v>
      </c>
      <c r="AX128" s="13" t="s">
        <v>72</v>
      </c>
      <c r="AY128" s="237" t="s">
        <v>114</v>
      </c>
    </row>
    <row r="129" spans="1:51" s="14" customFormat="1" ht="12">
      <c r="A129" s="14"/>
      <c r="B129" s="238"/>
      <c r="C129" s="239"/>
      <c r="D129" s="213" t="s">
        <v>192</v>
      </c>
      <c r="E129" s="240" t="s">
        <v>19</v>
      </c>
      <c r="F129" s="241" t="s">
        <v>503</v>
      </c>
      <c r="G129" s="239"/>
      <c r="H129" s="242">
        <v>95</v>
      </c>
      <c r="I129" s="243"/>
      <c r="J129" s="239"/>
      <c r="K129" s="239"/>
      <c r="L129" s="244"/>
      <c r="M129" s="245"/>
      <c r="N129" s="246"/>
      <c r="O129" s="246"/>
      <c r="P129" s="246"/>
      <c r="Q129" s="246"/>
      <c r="R129" s="246"/>
      <c r="S129" s="246"/>
      <c r="T129" s="247"/>
      <c r="U129" s="14"/>
      <c r="V129" s="14"/>
      <c r="W129" s="14"/>
      <c r="X129" s="14"/>
      <c r="Y129" s="14"/>
      <c r="Z129" s="14"/>
      <c r="AA129" s="14"/>
      <c r="AB129" s="14"/>
      <c r="AC129" s="14"/>
      <c r="AD129" s="14"/>
      <c r="AE129" s="14"/>
      <c r="AT129" s="248" t="s">
        <v>192</v>
      </c>
      <c r="AU129" s="248" t="s">
        <v>82</v>
      </c>
      <c r="AV129" s="14" t="s">
        <v>82</v>
      </c>
      <c r="AW129" s="14" t="s">
        <v>33</v>
      </c>
      <c r="AX129" s="14" t="s">
        <v>72</v>
      </c>
      <c r="AY129" s="248" t="s">
        <v>114</v>
      </c>
    </row>
    <row r="130" spans="1:51" s="13" customFormat="1" ht="12">
      <c r="A130" s="13"/>
      <c r="B130" s="228"/>
      <c r="C130" s="229"/>
      <c r="D130" s="213" t="s">
        <v>192</v>
      </c>
      <c r="E130" s="230" t="s">
        <v>19</v>
      </c>
      <c r="F130" s="231" t="s">
        <v>212</v>
      </c>
      <c r="G130" s="229"/>
      <c r="H130" s="230" t="s">
        <v>19</v>
      </c>
      <c r="I130" s="232"/>
      <c r="J130" s="229"/>
      <c r="K130" s="229"/>
      <c r="L130" s="233"/>
      <c r="M130" s="234"/>
      <c r="N130" s="235"/>
      <c r="O130" s="235"/>
      <c r="P130" s="235"/>
      <c r="Q130" s="235"/>
      <c r="R130" s="235"/>
      <c r="S130" s="235"/>
      <c r="T130" s="236"/>
      <c r="U130" s="13"/>
      <c r="V130" s="13"/>
      <c r="W130" s="13"/>
      <c r="X130" s="13"/>
      <c r="Y130" s="13"/>
      <c r="Z130" s="13"/>
      <c r="AA130" s="13"/>
      <c r="AB130" s="13"/>
      <c r="AC130" s="13"/>
      <c r="AD130" s="13"/>
      <c r="AE130" s="13"/>
      <c r="AT130" s="237" t="s">
        <v>192</v>
      </c>
      <c r="AU130" s="237" t="s">
        <v>82</v>
      </c>
      <c r="AV130" s="13" t="s">
        <v>80</v>
      </c>
      <c r="AW130" s="13" t="s">
        <v>33</v>
      </c>
      <c r="AX130" s="13" t="s">
        <v>72</v>
      </c>
      <c r="AY130" s="237" t="s">
        <v>114</v>
      </c>
    </row>
    <row r="131" spans="1:51" s="14" customFormat="1" ht="12">
      <c r="A131" s="14"/>
      <c r="B131" s="238"/>
      <c r="C131" s="239"/>
      <c r="D131" s="213" t="s">
        <v>192</v>
      </c>
      <c r="E131" s="240" t="s">
        <v>19</v>
      </c>
      <c r="F131" s="241" t="s">
        <v>504</v>
      </c>
      <c r="G131" s="239"/>
      <c r="H131" s="242">
        <v>156</v>
      </c>
      <c r="I131" s="243"/>
      <c r="J131" s="239"/>
      <c r="K131" s="239"/>
      <c r="L131" s="244"/>
      <c r="M131" s="245"/>
      <c r="N131" s="246"/>
      <c r="O131" s="246"/>
      <c r="P131" s="246"/>
      <c r="Q131" s="246"/>
      <c r="R131" s="246"/>
      <c r="S131" s="246"/>
      <c r="T131" s="247"/>
      <c r="U131" s="14"/>
      <c r="V131" s="14"/>
      <c r="W131" s="14"/>
      <c r="X131" s="14"/>
      <c r="Y131" s="14"/>
      <c r="Z131" s="14"/>
      <c r="AA131" s="14"/>
      <c r="AB131" s="14"/>
      <c r="AC131" s="14"/>
      <c r="AD131" s="14"/>
      <c r="AE131" s="14"/>
      <c r="AT131" s="248" t="s">
        <v>192</v>
      </c>
      <c r="AU131" s="248" t="s">
        <v>82</v>
      </c>
      <c r="AV131" s="14" t="s">
        <v>82</v>
      </c>
      <c r="AW131" s="14" t="s">
        <v>33</v>
      </c>
      <c r="AX131" s="14" t="s">
        <v>72</v>
      </c>
      <c r="AY131" s="248" t="s">
        <v>114</v>
      </c>
    </row>
    <row r="132" spans="1:51" s="13" customFormat="1" ht="12">
      <c r="A132" s="13"/>
      <c r="B132" s="228"/>
      <c r="C132" s="229"/>
      <c r="D132" s="213" t="s">
        <v>192</v>
      </c>
      <c r="E132" s="230" t="s">
        <v>19</v>
      </c>
      <c r="F132" s="231" t="s">
        <v>505</v>
      </c>
      <c r="G132" s="229"/>
      <c r="H132" s="230" t="s">
        <v>19</v>
      </c>
      <c r="I132" s="232"/>
      <c r="J132" s="229"/>
      <c r="K132" s="229"/>
      <c r="L132" s="233"/>
      <c r="M132" s="234"/>
      <c r="N132" s="235"/>
      <c r="O132" s="235"/>
      <c r="P132" s="235"/>
      <c r="Q132" s="235"/>
      <c r="R132" s="235"/>
      <c r="S132" s="235"/>
      <c r="T132" s="236"/>
      <c r="U132" s="13"/>
      <c r="V132" s="13"/>
      <c r="W132" s="13"/>
      <c r="X132" s="13"/>
      <c r="Y132" s="13"/>
      <c r="Z132" s="13"/>
      <c r="AA132" s="13"/>
      <c r="AB132" s="13"/>
      <c r="AC132" s="13"/>
      <c r="AD132" s="13"/>
      <c r="AE132" s="13"/>
      <c r="AT132" s="237" t="s">
        <v>192</v>
      </c>
      <c r="AU132" s="237" t="s">
        <v>82</v>
      </c>
      <c r="AV132" s="13" t="s">
        <v>80</v>
      </c>
      <c r="AW132" s="13" t="s">
        <v>33</v>
      </c>
      <c r="AX132" s="13" t="s">
        <v>72</v>
      </c>
      <c r="AY132" s="237" t="s">
        <v>114</v>
      </c>
    </row>
    <row r="133" spans="1:51" s="13" customFormat="1" ht="12">
      <c r="A133" s="13"/>
      <c r="B133" s="228"/>
      <c r="C133" s="229"/>
      <c r="D133" s="213" t="s">
        <v>192</v>
      </c>
      <c r="E133" s="230" t="s">
        <v>19</v>
      </c>
      <c r="F133" s="231" t="s">
        <v>506</v>
      </c>
      <c r="G133" s="229"/>
      <c r="H133" s="230" t="s">
        <v>19</v>
      </c>
      <c r="I133" s="232"/>
      <c r="J133" s="229"/>
      <c r="K133" s="229"/>
      <c r="L133" s="233"/>
      <c r="M133" s="234"/>
      <c r="N133" s="235"/>
      <c r="O133" s="235"/>
      <c r="P133" s="235"/>
      <c r="Q133" s="235"/>
      <c r="R133" s="235"/>
      <c r="S133" s="235"/>
      <c r="T133" s="236"/>
      <c r="U133" s="13"/>
      <c r="V133" s="13"/>
      <c r="W133" s="13"/>
      <c r="X133" s="13"/>
      <c r="Y133" s="13"/>
      <c r="Z133" s="13"/>
      <c r="AA133" s="13"/>
      <c r="AB133" s="13"/>
      <c r="AC133" s="13"/>
      <c r="AD133" s="13"/>
      <c r="AE133" s="13"/>
      <c r="AT133" s="237" t="s">
        <v>192</v>
      </c>
      <c r="AU133" s="237" t="s">
        <v>82</v>
      </c>
      <c r="AV133" s="13" t="s">
        <v>80</v>
      </c>
      <c r="AW133" s="13" t="s">
        <v>33</v>
      </c>
      <c r="AX133" s="13" t="s">
        <v>72</v>
      </c>
      <c r="AY133" s="237" t="s">
        <v>114</v>
      </c>
    </row>
    <row r="134" spans="1:51" s="14" customFormat="1" ht="12">
      <c r="A134" s="14"/>
      <c r="B134" s="238"/>
      <c r="C134" s="239"/>
      <c r="D134" s="213" t="s">
        <v>192</v>
      </c>
      <c r="E134" s="240" t="s">
        <v>19</v>
      </c>
      <c r="F134" s="241" t="s">
        <v>507</v>
      </c>
      <c r="G134" s="239"/>
      <c r="H134" s="242">
        <v>3.5</v>
      </c>
      <c r="I134" s="243"/>
      <c r="J134" s="239"/>
      <c r="K134" s="239"/>
      <c r="L134" s="244"/>
      <c r="M134" s="245"/>
      <c r="N134" s="246"/>
      <c r="O134" s="246"/>
      <c r="P134" s="246"/>
      <c r="Q134" s="246"/>
      <c r="R134" s="246"/>
      <c r="S134" s="246"/>
      <c r="T134" s="247"/>
      <c r="U134" s="14"/>
      <c r="V134" s="14"/>
      <c r="W134" s="14"/>
      <c r="X134" s="14"/>
      <c r="Y134" s="14"/>
      <c r="Z134" s="14"/>
      <c r="AA134" s="14"/>
      <c r="AB134" s="14"/>
      <c r="AC134" s="14"/>
      <c r="AD134" s="14"/>
      <c r="AE134" s="14"/>
      <c r="AT134" s="248" t="s">
        <v>192</v>
      </c>
      <c r="AU134" s="248" t="s">
        <v>82</v>
      </c>
      <c r="AV134" s="14" t="s">
        <v>82</v>
      </c>
      <c r="AW134" s="14" t="s">
        <v>33</v>
      </c>
      <c r="AX134" s="14" t="s">
        <v>72</v>
      </c>
      <c r="AY134" s="248" t="s">
        <v>114</v>
      </c>
    </row>
    <row r="135" spans="1:51" s="13" customFormat="1" ht="12">
      <c r="A135" s="13"/>
      <c r="B135" s="228"/>
      <c r="C135" s="229"/>
      <c r="D135" s="213" t="s">
        <v>192</v>
      </c>
      <c r="E135" s="230" t="s">
        <v>19</v>
      </c>
      <c r="F135" s="231" t="s">
        <v>508</v>
      </c>
      <c r="G135" s="229"/>
      <c r="H135" s="230" t="s">
        <v>19</v>
      </c>
      <c r="I135" s="232"/>
      <c r="J135" s="229"/>
      <c r="K135" s="229"/>
      <c r="L135" s="233"/>
      <c r="M135" s="234"/>
      <c r="N135" s="235"/>
      <c r="O135" s="235"/>
      <c r="P135" s="235"/>
      <c r="Q135" s="235"/>
      <c r="R135" s="235"/>
      <c r="S135" s="235"/>
      <c r="T135" s="236"/>
      <c r="U135" s="13"/>
      <c r="V135" s="13"/>
      <c r="W135" s="13"/>
      <c r="X135" s="13"/>
      <c r="Y135" s="13"/>
      <c r="Z135" s="13"/>
      <c r="AA135" s="13"/>
      <c r="AB135" s="13"/>
      <c r="AC135" s="13"/>
      <c r="AD135" s="13"/>
      <c r="AE135" s="13"/>
      <c r="AT135" s="237" t="s">
        <v>192</v>
      </c>
      <c r="AU135" s="237" t="s">
        <v>82</v>
      </c>
      <c r="AV135" s="13" t="s">
        <v>80</v>
      </c>
      <c r="AW135" s="13" t="s">
        <v>33</v>
      </c>
      <c r="AX135" s="13" t="s">
        <v>72</v>
      </c>
      <c r="AY135" s="237" t="s">
        <v>114</v>
      </c>
    </row>
    <row r="136" spans="1:51" s="14" customFormat="1" ht="12">
      <c r="A136" s="14"/>
      <c r="B136" s="238"/>
      <c r="C136" s="239"/>
      <c r="D136" s="213" t="s">
        <v>192</v>
      </c>
      <c r="E136" s="240" t="s">
        <v>19</v>
      </c>
      <c r="F136" s="241" t="s">
        <v>509</v>
      </c>
      <c r="G136" s="239"/>
      <c r="H136" s="242">
        <v>5.6</v>
      </c>
      <c r="I136" s="243"/>
      <c r="J136" s="239"/>
      <c r="K136" s="239"/>
      <c r="L136" s="244"/>
      <c r="M136" s="245"/>
      <c r="N136" s="246"/>
      <c r="O136" s="246"/>
      <c r="P136" s="246"/>
      <c r="Q136" s="246"/>
      <c r="R136" s="246"/>
      <c r="S136" s="246"/>
      <c r="T136" s="247"/>
      <c r="U136" s="14"/>
      <c r="V136" s="14"/>
      <c r="W136" s="14"/>
      <c r="X136" s="14"/>
      <c r="Y136" s="14"/>
      <c r="Z136" s="14"/>
      <c r="AA136" s="14"/>
      <c r="AB136" s="14"/>
      <c r="AC136" s="14"/>
      <c r="AD136" s="14"/>
      <c r="AE136" s="14"/>
      <c r="AT136" s="248" t="s">
        <v>192</v>
      </c>
      <c r="AU136" s="248" t="s">
        <v>82</v>
      </c>
      <c r="AV136" s="14" t="s">
        <v>82</v>
      </c>
      <c r="AW136" s="14" t="s">
        <v>33</v>
      </c>
      <c r="AX136" s="14" t="s">
        <v>72</v>
      </c>
      <c r="AY136" s="248" t="s">
        <v>114</v>
      </c>
    </row>
    <row r="137" spans="1:51" s="13" customFormat="1" ht="12">
      <c r="A137" s="13"/>
      <c r="B137" s="228"/>
      <c r="C137" s="229"/>
      <c r="D137" s="213" t="s">
        <v>192</v>
      </c>
      <c r="E137" s="230" t="s">
        <v>19</v>
      </c>
      <c r="F137" s="231" t="s">
        <v>510</v>
      </c>
      <c r="G137" s="229"/>
      <c r="H137" s="230" t="s">
        <v>19</v>
      </c>
      <c r="I137" s="232"/>
      <c r="J137" s="229"/>
      <c r="K137" s="229"/>
      <c r="L137" s="233"/>
      <c r="M137" s="234"/>
      <c r="N137" s="235"/>
      <c r="O137" s="235"/>
      <c r="P137" s="235"/>
      <c r="Q137" s="235"/>
      <c r="R137" s="235"/>
      <c r="S137" s="235"/>
      <c r="T137" s="236"/>
      <c r="U137" s="13"/>
      <c r="V137" s="13"/>
      <c r="W137" s="13"/>
      <c r="X137" s="13"/>
      <c r="Y137" s="13"/>
      <c r="Z137" s="13"/>
      <c r="AA137" s="13"/>
      <c r="AB137" s="13"/>
      <c r="AC137" s="13"/>
      <c r="AD137" s="13"/>
      <c r="AE137" s="13"/>
      <c r="AT137" s="237" t="s">
        <v>192</v>
      </c>
      <c r="AU137" s="237" t="s">
        <v>82</v>
      </c>
      <c r="AV137" s="13" t="s">
        <v>80</v>
      </c>
      <c r="AW137" s="13" t="s">
        <v>33</v>
      </c>
      <c r="AX137" s="13" t="s">
        <v>72</v>
      </c>
      <c r="AY137" s="237" t="s">
        <v>114</v>
      </c>
    </row>
    <row r="138" spans="1:51" s="14" customFormat="1" ht="12">
      <c r="A138" s="14"/>
      <c r="B138" s="238"/>
      <c r="C138" s="239"/>
      <c r="D138" s="213" t="s">
        <v>192</v>
      </c>
      <c r="E138" s="240" t="s">
        <v>19</v>
      </c>
      <c r="F138" s="241" t="s">
        <v>511</v>
      </c>
      <c r="G138" s="239"/>
      <c r="H138" s="242">
        <v>4.2</v>
      </c>
      <c r="I138" s="243"/>
      <c r="J138" s="239"/>
      <c r="K138" s="239"/>
      <c r="L138" s="244"/>
      <c r="M138" s="245"/>
      <c r="N138" s="246"/>
      <c r="O138" s="246"/>
      <c r="P138" s="246"/>
      <c r="Q138" s="246"/>
      <c r="R138" s="246"/>
      <c r="S138" s="246"/>
      <c r="T138" s="247"/>
      <c r="U138" s="14"/>
      <c r="V138" s="14"/>
      <c r="W138" s="14"/>
      <c r="X138" s="14"/>
      <c r="Y138" s="14"/>
      <c r="Z138" s="14"/>
      <c r="AA138" s="14"/>
      <c r="AB138" s="14"/>
      <c r="AC138" s="14"/>
      <c r="AD138" s="14"/>
      <c r="AE138" s="14"/>
      <c r="AT138" s="248" t="s">
        <v>192</v>
      </c>
      <c r="AU138" s="248" t="s">
        <v>82</v>
      </c>
      <c r="AV138" s="14" t="s">
        <v>82</v>
      </c>
      <c r="AW138" s="14" t="s">
        <v>33</v>
      </c>
      <c r="AX138" s="14" t="s">
        <v>72</v>
      </c>
      <c r="AY138" s="248" t="s">
        <v>114</v>
      </c>
    </row>
    <row r="139" spans="1:51" s="13" customFormat="1" ht="12">
      <c r="A139" s="13"/>
      <c r="B139" s="228"/>
      <c r="C139" s="229"/>
      <c r="D139" s="213" t="s">
        <v>192</v>
      </c>
      <c r="E139" s="230" t="s">
        <v>19</v>
      </c>
      <c r="F139" s="231" t="s">
        <v>512</v>
      </c>
      <c r="G139" s="229"/>
      <c r="H139" s="230" t="s">
        <v>19</v>
      </c>
      <c r="I139" s="232"/>
      <c r="J139" s="229"/>
      <c r="K139" s="229"/>
      <c r="L139" s="233"/>
      <c r="M139" s="234"/>
      <c r="N139" s="235"/>
      <c r="O139" s="235"/>
      <c r="P139" s="235"/>
      <c r="Q139" s="235"/>
      <c r="R139" s="235"/>
      <c r="S139" s="235"/>
      <c r="T139" s="236"/>
      <c r="U139" s="13"/>
      <c r="V139" s="13"/>
      <c r="W139" s="13"/>
      <c r="X139" s="13"/>
      <c r="Y139" s="13"/>
      <c r="Z139" s="13"/>
      <c r="AA139" s="13"/>
      <c r="AB139" s="13"/>
      <c r="AC139" s="13"/>
      <c r="AD139" s="13"/>
      <c r="AE139" s="13"/>
      <c r="AT139" s="237" t="s">
        <v>192</v>
      </c>
      <c r="AU139" s="237" t="s">
        <v>82</v>
      </c>
      <c r="AV139" s="13" t="s">
        <v>80</v>
      </c>
      <c r="AW139" s="13" t="s">
        <v>33</v>
      </c>
      <c r="AX139" s="13" t="s">
        <v>72</v>
      </c>
      <c r="AY139" s="237" t="s">
        <v>114</v>
      </c>
    </row>
    <row r="140" spans="1:51" s="14" customFormat="1" ht="12">
      <c r="A140" s="14"/>
      <c r="B140" s="238"/>
      <c r="C140" s="239"/>
      <c r="D140" s="213" t="s">
        <v>192</v>
      </c>
      <c r="E140" s="240" t="s">
        <v>19</v>
      </c>
      <c r="F140" s="241" t="s">
        <v>511</v>
      </c>
      <c r="G140" s="239"/>
      <c r="H140" s="242">
        <v>4.2</v>
      </c>
      <c r="I140" s="243"/>
      <c r="J140" s="239"/>
      <c r="K140" s="239"/>
      <c r="L140" s="244"/>
      <c r="M140" s="245"/>
      <c r="N140" s="246"/>
      <c r="O140" s="246"/>
      <c r="P140" s="246"/>
      <c r="Q140" s="246"/>
      <c r="R140" s="246"/>
      <c r="S140" s="246"/>
      <c r="T140" s="247"/>
      <c r="U140" s="14"/>
      <c r="V140" s="14"/>
      <c r="W140" s="14"/>
      <c r="X140" s="14"/>
      <c r="Y140" s="14"/>
      <c r="Z140" s="14"/>
      <c r="AA140" s="14"/>
      <c r="AB140" s="14"/>
      <c r="AC140" s="14"/>
      <c r="AD140" s="14"/>
      <c r="AE140" s="14"/>
      <c r="AT140" s="248" t="s">
        <v>192</v>
      </c>
      <c r="AU140" s="248" t="s">
        <v>82</v>
      </c>
      <c r="AV140" s="14" t="s">
        <v>82</v>
      </c>
      <c r="AW140" s="14" t="s">
        <v>33</v>
      </c>
      <c r="AX140" s="14" t="s">
        <v>72</v>
      </c>
      <c r="AY140" s="248" t="s">
        <v>114</v>
      </c>
    </row>
    <row r="141" spans="1:51" s="13" customFormat="1" ht="12">
      <c r="A141" s="13"/>
      <c r="B141" s="228"/>
      <c r="C141" s="229"/>
      <c r="D141" s="213" t="s">
        <v>192</v>
      </c>
      <c r="E141" s="230" t="s">
        <v>19</v>
      </c>
      <c r="F141" s="231" t="s">
        <v>513</v>
      </c>
      <c r="G141" s="229"/>
      <c r="H141" s="230" t="s">
        <v>19</v>
      </c>
      <c r="I141" s="232"/>
      <c r="J141" s="229"/>
      <c r="K141" s="229"/>
      <c r="L141" s="233"/>
      <c r="M141" s="234"/>
      <c r="N141" s="235"/>
      <c r="O141" s="235"/>
      <c r="P141" s="235"/>
      <c r="Q141" s="235"/>
      <c r="R141" s="235"/>
      <c r="S141" s="235"/>
      <c r="T141" s="236"/>
      <c r="U141" s="13"/>
      <c r="V141" s="13"/>
      <c r="W141" s="13"/>
      <c r="X141" s="13"/>
      <c r="Y141" s="13"/>
      <c r="Z141" s="13"/>
      <c r="AA141" s="13"/>
      <c r="AB141" s="13"/>
      <c r="AC141" s="13"/>
      <c r="AD141" s="13"/>
      <c r="AE141" s="13"/>
      <c r="AT141" s="237" t="s">
        <v>192</v>
      </c>
      <c r="AU141" s="237" t="s">
        <v>82</v>
      </c>
      <c r="AV141" s="13" t="s">
        <v>80</v>
      </c>
      <c r="AW141" s="13" t="s">
        <v>33</v>
      </c>
      <c r="AX141" s="13" t="s">
        <v>72</v>
      </c>
      <c r="AY141" s="237" t="s">
        <v>114</v>
      </c>
    </row>
    <row r="142" spans="1:51" s="14" customFormat="1" ht="12">
      <c r="A142" s="14"/>
      <c r="B142" s="238"/>
      <c r="C142" s="239"/>
      <c r="D142" s="213" t="s">
        <v>192</v>
      </c>
      <c r="E142" s="240" t="s">
        <v>19</v>
      </c>
      <c r="F142" s="241" t="s">
        <v>511</v>
      </c>
      <c r="G142" s="239"/>
      <c r="H142" s="242">
        <v>4.2</v>
      </c>
      <c r="I142" s="243"/>
      <c r="J142" s="239"/>
      <c r="K142" s="239"/>
      <c r="L142" s="244"/>
      <c r="M142" s="245"/>
      <c r="N142" s="246"/>
      <c r="O142" s="246"/>
      <c r="P142" s="246"/>
      <c r="Q142" s="246"/>
      <c r="R142" s="246"/>
      <c r="S142" s="246"/>
      <c r="T142" s="247"/>
      <c r="U142" s="14"/>
      <c r="V142" s="14"/>
      <c r="W142" s="14"/>
      <c r="X142" s="14"/>
      <c r="Y142" s="14"/>
      <c r="Z142" s="14"/>
      <c r="AA142" s="14"/>
      <c r="AB142" s="14"/>
      <c r="AC142" s="14"/>
      <c r="AD142" s="14"/>
      <c r="AE142" s="14"/>
      <c r="AT142" s="248" t="s">
        <v>192</v>
      </c>
      <c r="AU142" s="248" t="s">
        <v>82</v>
      </c>
      <c r="AV142" s="14" t="s">
        <v>82</v>
      </c>
      <c r="AW142" s="14" t="s">
        <v>33</v>
      </c>
      <c r="AX142" s="14" t="s">
        <v>72</v>
      </c>
      <c r="AY142" s="248" t="s">
        <v>114</v>
      </c>
    </row>
    <row r="143" spans="1:51" s="13" customFormat="1" ht="12">
      <c r="A143" s="13"/>
      <c r="B143" s="228"/>
      <c r="C143" s="229"/>
      <c r="D143" s="213" t="s">
        <v>192</v>
      </c>
      <c r="E143" s="230" t="s">
        <v>19</v>
      </c>
      <c r="F143" s="231" t="s">
        <v>514</v>
      </c>
      <c r="G143" s="229"/>
      <c r="H143" s="230" t="s">
        <v>19</v>
      </c>
      <c r="I143" s="232"/>
      <c r="J143" s="229"/>
      <c r="K143" s="229"/>
      <c r="L143" s="233"/>
      <c r="M143" s="234"/>
      <c r="N143" s="235"/>
      <c r="O143" s="235"/>
      <c r="P143" s="235"/>
      <c r="Q143" s="235"/>
      <c r="R143" s="235"/>
      <c r="S143" s="235"/>
      <c r="T143" s="236"/>
      <c r="U143" s="13"/>
      <c r="V143" s="13"/>
      <c r="W143" s="13"/>
      <c r="X143" s="13"/>
      <c r="Y143" s="13"/>
      <c r="Z143" s="13"/>
      <c r="AA143" s="13"/>
      <c r="AB143" s="13"/>
      <c r="AC143" s="13"/>
      <c r="AD143" s="13"/>
      <c r="AE143" s="13"/>
      <c r="AT143" s="237" t="s">
        <v>192</v>
      </c>
      <c r="AU143" s="237" t="s">
        <v>82</v>
      </c>
      <c r="AV143" s="13" t="s">
        <v>80</v>
      </c>
      <c r="AW143" s="13" t="s">
        <v>33</v>
      </c>
      <c r="AX143" s="13" t="s">
        <v>72</v>
      </c>
      <c r="AY143" s="237" t="s">
        <v>114</v>
      </c>
    </row>
    <row r="144" spans="1:51" s="14" customFormat="1" ht="12">
      <c r="A144" s="14"/>
      <c r="B144" s="238"/>
      <c r="C144" s="239"/>
      <c r="D144" s="213" t="s">
        <v>192</v>
      </c>
      <c r="E144" s="240" t="s">
        <v>19</v>
      </c>
      <c r="F144" s="241" t="s">
        <v>515</v>
      </c>
      <c r="G144" s="239"/>
      <c r="H144" s="242">
        <v>2.8</v>
      </c>
      <c r="I144" s="243"/>
      <c r="J144" s="239"/>
      <c r="K144" s="239"/>
      <c r="L144" s="244"/>
      <c r="M144" s="245"/>
      <c r="N144" s="246"/>
      <c r="O144" s="246"/>
      <c r="P144" s="246"/>
      <c r="Q144" s="246"/>
      <c r="R144" s="246"/>
      <c r="S144" s="246"/>
      <c r="T144" s="247"/>
      <c r="U144" s="14"/>
      <c r="V144" s="14"/>
      <c r="W144" s="14"/>
      <c r="X144" s="14"/>
      <c r="Y144" s="14"/>
      <c r="Z144" s="14"/>
      <c r="AA144" s="14"/>
      <c r="AB144" s="14"/>
      <c r="AC144" s="14"/>
      <c r="AD144" s="14"/>
      <c r="AE144" s="14"/>
      <c r="AT144" s="248" t="s">
        <v>192</v>
      </c>
      <c r="AU144" s="248" t="s">
        <v>82</v>
      </c>
      <c r="AV144" s="14" t="s">
        <v>82</v>
      </c>
      <c r="AW144" s="14" t="s">
        <v>33</v>
      </c>
      <c r="AX144" s="14" t="s">
        <v>72</v>
      </c>
      <c r="AY144" s="248" t="s">
        <v>114</v>
      </c>
    </row>
    <row r="145" spans="1:51" s="13" customFormat="1" ht="12">
      <c r="A145" s="13"/>
      <c r="B145" s="228"/>
      <c r="C145" s="229"/>
      <c r="D145" s="213" t="s">
        <v>192</v>
      </c>
      <c r="E145" s="230" t="s">
        <v>19</v>
      </c>
      <c r="F145" s="231" t="s">
        <v>516</v>
      </c>
      <c r="G145" s="229"/>
      <c r="H145" s="230" t="s">
        <v>19</v>
      </c>
      <c r="I145" s="232"/>
      <c r="J145" s="229"/>
      <c r="K145" s="229"/>
      <c r="L145" s="233"/>
      <c r="M145" s="234"/>
      <c r="N145" s="235"/>
      <c r="O145" s="235"/>
      <c r="P145" s="235"/>
      <c r="Q145" s="235"/>
      <c r="R145" s="235"/>
      <c r="S145" s="235"/>
      <c r="T145" s="236"/>
      <c r="U145" s="13"/>
      <c r="V145" s="13"/>
      <c r="W145" s="13"/>
      <c r="X145" s="13"/>
      <c r="Y145" s="13"/>
      <c r="Z145" s="13"/>
      <c r="AA145" s="13"/>
      <c r="AB145" s="13"/>
      <c r="AC145" s="13"/>
      <c r="AD145" s="13"/>
      <c r="AE145" s="13"/>
      <c r="AT145" s="237" t="s">
        <v>192</v>
      </c>
      <c r="AU145" s="237" t="s">
        <v>82</v>
      </c>
      <c r="AV145" s="13" t="s">
        <v>80</v>
      </c>
      <c r="AW145" s="13" t="s">
        <v>33</v>
      </c>
      <c r="AX145" s="13" t="s">
        <v>72</v>
      </c>
      <c r="AY145" s="237" t="s">
        <v>114</v>
      </c>
    </row>
    <row r="146" spans="1:51" s="14" customFormat="1" ht="12">
      <c r="A146" s="14"/>
      <c r="B146" s="238"/>
      <c r="C146" s="239"/>
      <c r="D146" s="213" t="s">
        <v>192</v>
      </c>
      <c r="E146" s="240" t="s">
        <v>19</v>
      </c>
      <c r="F146" s="241" t="s">
        <v>515</v>
      </c>
      <c r="G146" s="239"/>
      <c r="H146" s="242">
        <v>2.8</v>
      </c>
      <c r="I146" s="243"/>
      <c r="J146" s="239"/>
      <c r="K146" s="239"/>
      <c r="L146" s="244"/>
      <c r="M146" s="245"/>
      <c r="N146" s="246"/>
      <c r="O146" s="246"/>
      <c r="P146" s="246"/>
      <c r="Q146" s="246"/>
      <c r="R146" s="246"/>
      <c r="S146" s="246"/>
      <c r="T146" s="247"/>
      <c r="U146" s="14"/>
      <c r="V146" s="14"/>
      <c r="W146" s="14"/>
      <c r="X146" s="14"/>
      <c r="Y146" s="14"/>
      <c r="Z146" s="14"/>
      <c r="AA146" s="14"/>
      <c r="AB146" s="14"/>
      <c r="AC146" s="14"/>
      <c r="AD146" s="14"/>
      <c r="AE146" s="14"/>
      <c r="AT146" s="248" t="s">
        <v>192</v>
      </c>
      <c r="AU146" s="248" t="s">
        <v>82</v>
      </c>
      <c r="AV146" s="14" t="s">
        <v>82</v>
      </c>
      <c r="AW146" s="14" t="s">
        <v>33</v>
      </c>
      <c r="AX146" s="14" t="s">
        <v>72</v>
      </c>
      <c r="AY146" s="248" t="s">
        <v>114</v>
      </c>
    </row>
    <row r="147" spans="1:51" s="13" customFormat="1" ht="12">
      <c r="A147" s="13"/>
      <c r="B147" s="228"/>
      <c r="C147" s="229"/>
      <c r="D147" s="213" t="s">
        <v>192</v>
      </c>
      <c r="E147" s="230" t="s">
        <v>19</v>
      </c>
      <c r="F147" s="231" t="s">
        <v>517</v>
      </c>
      <c r="G147" s="229"/>
      <c r="H147" s="230" t="s">
        <v>19</v>
      </c>
      <c r="I147" s="232"/>
      <c r="J147" s="229"/>
      <c r="K147" s="229"/>
      <c r="L147" s="233"/>
      <c r="M147" s="234"/>
      <c r="N147" s="235"/>
      <c r="O147" s="235"/>
      <c r="P147" s="235"/>
      <c r="Q147" s="235"/>
      <c r="R147" s="235"/>
      <c r="S147" s="235"/>
      <c r="T147" s="236"/>
      <c r="U147" s="13"/>
      <c r="V147" s="13"/>
      <c r="W147" s="13"/>
      <c r="X147" s="13"/>
      <c r="Y147" s="13"/>
      <c r="Z147" s="13"/>
      <c r="AA147" s="13"/>
      <c r="AB147" s="13"/>
      <c r="AC147" s="13"/>
      <c r="AD147" s="13"/>
      <c r="AE147" s="13"/>
      <c r="AT147" s="237" t="s">
        <v>192</v>
      </c>
      <c r="AU147" s="237" t="s">
        <v>82</v>
      </c>
      <c r="AV147" s="13" t="s">
        <v>80</v>
      </c>
      <c r="AW147" s="13" t="s">
        <v>33</v>
      </c>
      <c r="AX147" s="13" t="s">
        <v>72</v>
      </c>
      <c r="AY147" s="237" t="s">
        <v>114</v>
      </c>
    </row>
    <row r="148" spans="1:51" s="14" customFormat="1" ht="12">
      <c r="A148" s="14"/>
      <c r="B148" s="238"/>
      <c r="C148" s="239"/>
      <c r="D148" s="213" t="s">
        <v>192</v>
      </c>
      <c r="E148" s="240" t="s">
        <v>19</v>
      </c>
      <c r="F148" s="241" t="s">
        <v>518</v>
      </c>
      <c r="G148" s="239"/>
      <c r="H148" s="242">
        <v>7</v>
      </c>
      <c r="I148" s="243"/>
      <c r="J148" s="239"/>
      <c r="K148" s="239"/>
      <c r="L148" s="244"/>
      <c r="M148" s="245"/>
      <c r="N148" s="246"/>
      <c r="O148" s="246"/>
      <c r="P148" s="246"/>
      <c r="Q148" s="246"/>
      <c r="R148" s="246"/>
      <c r="S148" s="246"/>
      <c r="T148" s="247"/>
      <c r="U148" s="14"/>
      <c r="V148" s="14"/>
      <c r="W148" s="14"/>
      <c r="X148" s="14"/>
      <c r="Y148" s="14"/>
      <c r="Z148" s="14"/>
      <c r="AA148" s="14"/>
      <c r="AB148" s="14"/>
      <c r="AC148" s="14"/>
      <c r="AD148" s="14"/>
      <c r="AE148" s="14"/>
      <c r="AT148" s="248" t="s">
        <v>192</v>
      </c>
      <c r="AU148" s="248" t="s">
        <v>82</v>
      </c>
      <c r="AV148" s="14" t="s">
        <v>82</v>
      </c>
      <c r="AW148" s="14" t="s">
        <v>33</v>
      </c>
      <c r="AX148" s="14" t="s">
        <v>72</v>
      </c>
      <c r="AY148" s="248" t="s">
        <v>114</v>
      </c>
    </row>
    <row r="149" spans="1:51" s="15" customFormat="1" ht="12">
      <c r="A149" s="15"/>
      <c r="B149" s="249"/>
      <c r="C149" s="250"/>
      <c r="D149" s="213" t="s">
        <v>192</v>
      </c>
      <c r="E149" s="251" t="s">
        <v>19</v>
      </c>
      <c r="F149" s="252" t="s">
        <v>195</v>
      </c>
      <c r="G149" s="250"/>
      <c r="H149" s="253">
        <v>285.3</v>
      </c>
      <c r="I149" s="254"/>
      <c r="J149" s="250"/>
      <c r="K149" s="250"/>
      <c r="L149" s="255"/>
      <c r="M149" s="256"/>
      <c r="N149" s="257"/>
      <c r="O149" s="257"/>
      <c r="P149" s="257"/>
      <c r="Q149" s="257"/>
      <c r="R149" s="257"/>
      <c r="S149" s="257"/>
      <c r="T149" s="258"/>
      <c r="U149" s="15"/>
      <c r="V149" s="15"/>
      <c r="W149" s="15"/>
      <c r="X149" s="15"/>
      <c r="Y149" s="15"/>
      <c r="Z149" s="15"/>
      <c r="AA149" s="15"/>
      <c r="AB149" s="15"/>
      <c r="AC149" s="15"/>
      <c r="AD149" s="15"/>
      <c r="AE149" s="15"/>
      <c r="AT149" s="259" t="s">
        <v>192</v>
      </c>
      <c r="AU149" s="259" t="s">
        <v>82</v>
      </c>
      <c r="AV149" s="15" t="s">
        <v>139</v>
      </c>
      <c r="AW149" s="15" t="s">
        <v>4</v>
      </c>
      <c r="AX149" s="15" t="s">
        <v>80</v>
      </c>
      <c r="AY149" s="259" t="s">
        <v>114</v>
      </c>
    </row>
    <row r="150" spans="1:65" s="2" customFormat="1" ht="44.25" customHeight="1">
      <c r="A150" s="38"/>
      <c r="B150" s="39"/>
      <c r="C150" s="196" t="s">
        <v>162</v>
      </c>
      <c r="D150" s="196" t="s">
        <v>115</v>
      </c>
      <c r="E150" s="197" t="s">
        <v>519</v>
      </c>
      <c r="F150" s="198" t="s">
        <v>520</v>
      </c>
      <c r="G150" s="199" t="s">
        <v>222</v>
      </c>
      <c r="H150" s="200">
        <v>43.63</v>
      </c>
      <c r="I150" s="201"/>
      <c r="J150" s="200">
        <f>ROUND(I150*H150,1)</f>
        <v>0</v>
      </c>
      <c r="K150" s="198" t="s">
        <v>119</v>
      </c>
      <c r="L150" s="44"/>
      <c r="M150" s="202" t="s">
        <v>19</v>
      </c>
      <c r="N150" s="203" t="s">
        <v>43</v>
      </c>
      <c r="O150" s="84"/>
      <c r="P150" s="204">
        <f>O150*H150</f>
        <v>0</v>
      </c>
      <c r="Q150" s="204">
        <v>0</v>
      </c>
      <c r="R150" s="204">
        <f>Q150*H150</f>
        <v>0</v>
      </c>
      <c r="S150" s="204">
        <v>0</v>
      </c>
      <c r="T150" s="205">
        <f>S150*H150</f>
        <v>0</v>
      </c>
      <c r="U150" s="38"/>
      <c r="V150" s="38"/>
      <c r="W150" s="38"/>
      <c r="X150" s="38"/>
      <c r="Y150" s="38"/>
      <c r="Z150" s="38"/>
      <c r="AA150" s="38"/>
      <c r="AB150" s="38"/>
      <c r="AC150" s="38"/>
      <c r="AD150" s="38"/>
      <c r="AE150" s="38"/>
      <c r="AR150" s="206" t="s">
        <v>139</v>
      </c>
      <c r="AT150" s="206" t="s">
        <v>115</v>
      </c>
      <c r="AU150" s="206" t="s">
        <v>82</v>
      </c>
      <c r="AY150" s="17" t="s">
        <v>114</v>
      </c>
      <c r="BE150" s="207">
        <f>IF(N150="základní",J150,0)</f>
        <v>0</v>
      </c>
      <c r="BF150" s="207">
        <f>IF(N150="snížená",J150,0)</f>
        <v>0</v>
      </c>
      <c r="BG150" s="207">
        <f>IF(N150="zákl. přenesená",J150,0)</f>
        <v>0</v>
      </c>
      <c r="BH150" s="207">
        <f>IF(N150="sníž. přenesená",J150,0)</f>
        <v>0</v>
      </c>
      <c r="BI150" s="207">
        <f>IF(N150="nulová",J150,0)</f>
        <v>0</v>
      </c>
      <c r="BJ150" s="17" t="s">
        <v>80</v>
      </c>
      <c r="BK150" s="207">
        <f>ROUND(I150*H150,1)</f>
        <v>0</v>
      </c>
      <c r="BL150" s="17" t="s">
        <v>139</v>
      </c>
      <c r="BM150" s="206" t="s">
        <v>521</v>
      </c>
    </row>
    <row r="151" spans="1:47" s="2" customFormat="1" ht="12">
      <c r="A151" s="38"/>
      <c r="B151" s="39"/>
      <c r="C151" s="40"/>
      <c r="D151" s="208" t="s">
        <v>122</v>
      </c>
      <c r="E151" s="40"/>
      <c r="F151" s="209" t="s">
        <v>522</v>
      </c>
      <c r="G151" s="40"/>
      <c r="H151" s="40"/>
      <c r="I151" s="210"/>
      <c r="J151" s="40"/>
      <c r="K151" s="40"/>
      <c r="L151" s="44"/>
      <c r="M151" s="211"/>
      <c r="N151" s="212"/>
      <c r="O151" s="84"/>
      <c r="P151" s="84"/>
      <c r="Q151" s="84"/>
      <c r="R151" s="84"/>
      <c r="S151" s="84"/>
      <c r="T151" s="85"/>
      <c r="U151" s="38"/>
      <c r="V151" s="38"/>
      <c r="W151" s="38"/>
      <c r="X151" s="38"/>
      <c r="Y151" s="38"/>
      <c r="Z151" s="38"/>
      <c r="AA151" s="38"/>
      <c r="AB151" s="38"/>
      <c r="AC151" s="38"/>
      <c r="AD151" s="38"/>
      <c r="AE151" s="38"/>
      <c r="AT151" s="17" t="s">
        <v>122</v>
      </c>
      <c r="AU151" s="17" t="s">
        <v>82</v>
      </c>
    </row>
    <row r="152" spans="1:51" s="13" customFormat="1" ht="12">
      <c r="A152" s="13"/>
      <c r="B152" s="228"/>
      <c r="C152" s="229"/>
      <c r="D152" s="213" t="s">
        <v>192</v>
      </c>
      <c r="E152" s="230" t="s">
        <v>19</v>
      </c>
      <c r="F152" s="231" t="s">
        <v>505</v>
      </c>
      <c r="G152" s="229"/>
      <c r="H152" s="230" t="s">
        <v>19</v>
      </c>
      <c r="I152" s="232"/>
      <c r="J152" s="229"/>
      <c r="K152" s="229"/>
      <c r="L152" s="233"/>
      <c r="M152" s="234"/>
      <c r="N152" s="235"/>
      <c r="O152" s="235"/>
      <c r="P152" s="235"/>
      <c r="Q152" s="235"/>
      <c r="R152" s="235"/>
      <c r="S152" s="235"/>
      <c r="T152" s="236"/>
      <c r="U152" s="13"/>
      <c r="V152" s="13"/>
      <c r="W152" s="13"/>
      <c r="X152" s="13"/>
      <c r="Y152" s="13"/>
      <c r="Z152" s="13"/>
      <c r="AA152" s="13"/>
      <c r="AB152" s="13"/>
      <c r="AC152" s="13"/>
      <c r="AD152" s="13"/>
      <c r="AE152" s="13"/>
      <c r="AT152" s="237" t="s">
        <v>192</v>
      </c>
      <c r="AU152" s="237" t="s">
        <v>82</v>
      </c>
      <c r="AV152" s="13" t="s">
        <v>80</v>
      </c>
      <c r="AW152" s="13" t="s">
        <v>33</v>
      </c>
      <c r="AX152" s="13" t="s">
        <v>72</v>
      </c>
      <c r="AY152" s="237" t="s">
        <v>114</v>
      </c>
    </row>
    <row r="153" spans="1:51" s="13" customFormat="1" ht="12">
      <c r="A153" s="13"/>
      <c r="B153" s="228"/>
      <c r="C153" s="229"/>
      <c r="D153" s="213" t="s">
        <v>192</v>
      </c>
      <c r="E153" s="230" t="s">
        <v>19</v>
      </c>
      <c r="F153" s="231" t="s">
        <v>508</v>
      </c>
      <c r="G153" s="229"/>
      <c r="H153" s="230" t="s">
        <v>19</v>
      </c>
      <c r="I153" s="232"/>
      <c r="J153" s="229"/>
      <c r="K153" s="229"/>
      <c r="L153" s="233"/>
      <c r="M153" s="234"/>
      <c r="N153" s="235"/>
      <c r="O153" s="235"/>
      <c r="P153" s="235"/>
      <c r="Q153" s="235"/>
      <c r="R153" s="235"/>
      <c r="S153" s="235"/>
      <c r="T153" s="236"/>
      <c r="U153" s="13"/>
      <c r="V153" s="13"/>
      <c r="W153" s="13"/>
      <c r="X153" s="13"/>
      <c r="Y153" s="13"/>
      <c r="Z153" s="13"/>
      <c r="AA153" s="13"/>
      <c r="AB153" s="13"/>
      <c r="AC153" s="13"/>
      <c r="AD153" s="13"/>
      <c r="AE153" s="13"/>
      <c r="AT153" s="237" t="s">
        <v>192</v>
      </c>
      <c r="AU153" s="237" t="s">
        <v>82</v>
      </c>
      <c r="AV153" s="13" t="s">
        <v>80</v>
      </c>
      <c r="AW153" s="13" t="s">
        <v>33</v>
      </c>
      <c r="AX153" s="13" t="s">
        <v>72</v>
      </c>
      <c r="AY153" s="237" t="s">
        <v>114</v>
      </c>
    </row>
    <row r="154" spans="1:51" s="14" customFormat="1" ht="12">
      <c r="A154" s="14"/>
      <c r="B154" s="238"/>
      <c r="C154" s="239"/>
      <c r="D154" s="213" t="s">
        <v>192</v>
      </c>
      <c r="E154" s="240" t="s">
        <v>19</v>
      </c>
      <c r="F154" s="241" t="s">
        <v>523</v>
      </c>
      <c r="G154" s="239"/>
      <c r="H154" s="242">
        <v>23.52</v>
      </c>
      <c r="I154" s="243"/>
      <c r="J154" s="239"/>
      <c r="K154" s="239"/>
      <c r="L154" s="244"/>
      <c r="M154" s="245"/>
      <c r="N154" s="246"/>
      <c r="O154" s="246"/>
      <c r="P154" s="246"/>
      <c r="Q154" s="246"/>
      <c r="R154" s="246"/>
      <c r="S154" s="246"/>
      <c r="T154" s="247"/>
      <c r="U154" s="14"/>
      <c r="V154" s="14"/>
      <c r="W154" s="14"/>
      <c r="X154" s="14"/>
      <c r="Y154" s="14"/>
      <c r="Z154" s="14"/>
      <c r="AA154" s="14"/>
      <c r="AB154" s="14"/>
      <c r="AC154" s="14"/>
      <c r="AD154" s="14"/>
      <c r="AE154" s="14"/>
      <c r="AT154" s="248" t="s">
        <v>192</v>
      </c>
      <c r="AU154" s="248" t="s">
        <v>82</v>
      </c>
      <c r="AV154" s="14" t="s">
        <v>82</v>
      </c>
      <c r="AW154" s="14" t="s">
        <v>33</v>
      </c>
      <c r="AX154" s="14" t="s">
        <v>72</v>
      </c>
      <c r="AY154" s="248" t="s">
        <v>114</v>
      </c>
    </row>
    <row r="155" spans="1:51" s="13" customFormat="1" ht="12">
      <c r="A155" s="13"/>
      <c r="B155" s="228"/>
      <c r="C155" s="229"/>
      <c r="D155" s="213" t="s">
        <v>192</v>
      </c>
      <c r="E155" s="230" t="s">
        <v>19</v>
      </c>
      <c r="F155" s="231" t="s">
        <v>524</v>
      </c>
      <c r="G155" s="229"/>
      <c r="H155" s="230" t="s">
        <v>19</v>
      </c>
      <c r="I155" s="232"/>
      <c r="J155" s="229"/>
      <c r="K155" s="229"/>
      <c r="L155" s="233"/>
      <c r="M155" s="234"/>
      <c r="N155" s="235"/>
      <c r="O155" s="235"/>
      <c r="P155" s="235"/>
      <c r="Q155" s="235"/>
      <c r="R155" s="235"/>
      <c r="S155" s="235"/>
      <c r="T155" s="236"/>
      <c r="U155" s="13"/>
      <c r="V155" s="13"/>
      <c r="W155" s="13"/>
      <c r="X155" s="13"/>
      <c r="Y155" s="13"/>
      <c r="Z155" s="13"/>
      <c r="AA155" s="13"/>
      <c r="AB155" s="13"/>
      <c r="AC155" s="13"/>
      <c r="AD155" s="13"/>
      <c r="AE155" s="13"/>
      <c r="AT155" s="237" t="s">
        <v>192</v>
      </c>
      <c r="AU155" s="237" t="s">
        <v>82</v>
      </c>
      <c r="AV155" s="13" t="s">
        <v>80</v>
      </c>
      <c r="AW155" s="13" t="s">
        <v>33</v>
      </c>
      <c r="AX155" s="13" t="s">
        <v>72</v>
      </c>
      <c r="AY155" s="237" t="s">
        <v>114</v>
      </c>
    </row>
    <row r="156" spans="1:51" s="14" customFormat="1" ht="12">
      <c r="A156" s="14"/>
      <c r="B156" s="238"/>
      <c r="C156" s="239"/>
      <c r="D156" s="213" t="s">
        <v>192</v>
      </c>
      <c r="E156" s="240" t="s">
        <v>19</v>
      </c>
      <c r="F156" s="241" t="s">
        <v>525</v>
      </c>
      <c r="G156" s="239"/>
      <c r="H156" s="242">
        <v>2.43</v>
      </c>
      <c r="I156" s="243"/>
      <c r="J156" s="239"/>
      <c r="K156" s="239"/>
      <c r="L156" s="244"/>
      <c r="M156" s="245"/>
      <c r="N156" s="246"/>
      <c r="O156" s="246"/>
      <c r="P156" s="246"/>
      <c r="Q156" s="246"/>
      <c r="R156" s="246"/>
      <c r="S156" s="246"/>
      <c r="T156" s="247"/>
      <c r="U156" s="14"/>
      <c r="V156" s="14"/>
      <c r="W156" s="14"/>
      <c r="X156" s="14"/>
      <c r="Y156" s="14"/>
      <c r="Z156" s="14"/>
      <c r="AA156" s="14"/>
      <c r="AB156" s="14"/>
      <c r="AC156" s="14"/>
      <c r="AD156" s="14"/>
      <c r="AE156" s="14"/>
      <c r="AT156" s="248" t="s">
        <v>192</v>
      </c>
      <c r="AU156" s="248" t="s">
        <v>82</v>
      </c>
      <c r="AV156" s="14" t="s">
        <v>82</v>
      </c>
      <c r="AW156" s="14" t="s">
        <v>33</v>
      </c>
      <c r="AX156" s="14" t="s">
        <v>72</v>
      </c>
      <c r="AY156" s="248" t="s">
        <v>114</v>
      </c>
    </row>
    <row r="157" spans="1:51" s="13" customFormat="1" ht="12">
      <c r="A157" s="13"/>
      <c r="B157" s="228"/>
      <c r="C157" s="229"/>
      <c r="D157" s="213" t="s">
        <v>192</v>
      </c>
      <c r="E157" s="230" t="s">
        <v>19</v>
      </c>
      <c r="F157" s="231" t="s">
        <v>516</v>
      </c>
      <c r="G157" s="229"/>
      <c r="H157" s="230" t="s">
        <v>19</v>
      </c>
      <c r="I157" s="232"/>
      <c r="J157" s="229"/>
      <c r="K157" s="229"/>
      <c r="L157" s="233"/>
      <c r="M157" s="234"/>
      <c r="N157" s="235"/>
      <c r="O157" s="235"/>
      <c r="P157" s="235"/>
      <c r="Q157" s="235"/>
      <c r="R157" s="235"/>
      <c r="S157" s="235"/>
      <c r="T157" s="236"/>
      <c r="U157" s="13"/>
      <c r="V157" s="13"/>
      <c r="W157" s="13"/>
      <c r="X157" s="13"/>
      <c r="Y157" s="13"/>
      <c r="Z157" s="13"/>
      <c r="AA157" s="13"/>
      <c r="AB157" s="13"/>
      <c r="AC157" s="13"/>
      <c r="AD157" s="13"/>
      <c r="AE157" s="13"/>
      <c r="AT157" s="237" t="s">
        <v>192</v>
      </c>
      <c r="AU157" s="237" t="s">
        <v>82</v>
      </c>
      <c r="AV157" s="13" t="s">
        <v>80</v>
      </c>
      <c r="AW157" s="13" t="s">
        <v>33</v>
      </c>
      <c r="AX157" s="13" t="s">
        <v>72</v>
      </c>
      <c r="AY157" s="237" t="s">
        <v>114</v>
      </c>
    </row>
    <row r="158" spans="1:51" s="14" customFormat="1" ht="12">
      <c r="A158" s="14"/>
      <c r="B158" s="238"/>
      <c r="C158" s="239"/>
      <c r="D158" s="213" t="s">
        <v>192</v>
      </c>
      <c r="E158" s="240" t="s">
        <v>19</v>
      </c>
      <c r="F158" s="241" t="s">
        <v>526</v>
      </c>
      <c r="G158" s="239"/>
      <c r="H158" s="242">
        <v>8</v>
      </c>
      <c r="I158" s="243"/>
      <c r="J158" s="239"/>
      <c r="K158" s="239"/>
      <c r="L158" s="244"/>
      <c r="M158" s="245"/>
      <c r="N158" s="246"/>
      <c r="O158" s="246"/>
      <c r="P158" s="246"/>
      <c r="Q158" s="246"/>
      <c r="R158" s="246"/>
      <c r="S158" s="246"/>
      <c r="T158" s="247"/>
      <c r="U158" s="14"/>
      <c r="V158" s="14"/>
      <c r="W158" s="14"/>
      <c r="X158" s="14"/>
      <c r="Y158" s="14"/>
      <c r="Z158" s="14"/>
      <c r="AA158" s="14"/>
      <c r="AB158" s="14"/>
      <c r="AC158" s="14"/>
      <c r="AD158" s="14"/>
      <c r="AE158" s="14"/>
      <c r="AT158" s="248" t="s">
        <v>192</v>
      </c>
      <c r="AU158" s="248" t="s">
        <v>82</v>
      </c>
      <c r="AV158" s="14" t="s">
        <v>82</v>
      </c>
      <c r="AW158" s="14" t="s">
        <v>33</v>
      </c>
      <c r="AX158" s="14" t="s">
        <v>72</v>
      </c>
      <c r="AY158" s="248" t="s">
        <v>114</v>
      </c>
    </row>
    <row r="159" spans="1:51" s="13" customFormat="1" ht="12">
      <c r="A159" s="13"/>
      <c r="B159" s="228"/>
      <c r="C159" s="229"/>
      <c r="D159" s="213" t="s">
        <v>192</v>
      </c>
      <c r="E159" s="230" t="s">
        <v>19</v>
      </c>
      <c r="F159" s="231" t="s">
        <v>517</v>
      </c>
      <c r="G159" s="229"/>
      <c r="H159" s="230" t="s">
        <v>19</v>
      </c>
      <c r="I159" s="232"/>
      <c r="J159" s="229"/>
      <c r="K159" s="229"/>
      <c r="L159" s="233"/>
      <c r="M159" s="234"/>
      <c r="N159" s="235"/>
      <c r="O159" s="235"/>
      <c r="P159" s="235"/>
      <c r="Q159" s="235"/>
      <c r="R159" s="235"/>
      <c r="S159" s="235"/>
      <c r="T159" s="236"/>
      <c r="U159" s="13"/>
      <c r="V159" s="13"/>
      <c r="W159" s="13"/>
      <c r="X159" s="13"/>
      <c r="Y159" s="13"/>
      <c r="Z159" s="13"/>
      <c r="AA159" s="13"/>
      <c r="AB159" s="13"/>
      <c r="AC159" s="13"/>
      <c r="AD159" s="13"/>
      <c r="AE159" s="13"/>
      <c r="AT159" s="237" t="s">
        <v>192</v>
      </c>
      <c r="AU159" s="237" t="s">
        <v>82</v>
      </c>
      <c r="AV159" s="13" t="s">
        <v>80</v>
      </c>
      <c r="AW159" s="13" t="s">
        <v>33</v>
      </c>
      <c r="AX159" s="13" t="s">
        <v>72</v>
      </c>
      <c r="AY159" s="237" t="s">
        <v>114</v>
      </c>
    </row>
    <row r="160" spans="1:51" s="14" customFormat="1" ht="12">
      <c r="A160" s="14"/>
      <c r="B160" s="238"/>
      <c r="C160" s="239"/>
      <c r="D160" s="213" t="s">
        <v>192</v>
      </c>
      <c r="E160" s="240" t="s">
        <v>19</v>
      </c>
      <c r="F160" s="241" t="s">
        <v>527</v>
      </c>
      <c r="G160" s="239"/>
      <c r="H160" s="242">
        <v>9.68</v>
      </c>
      <c r="I160" s="243"/>
      <c r="J160" s="239"/>
      <c r="K160" s="239"/>
      <c r="L160" s="244"/>
      <c r="M160" s="245"/>
      <c r="N160" s="246"/>
      <c r="O160" s="246"/>
      <c r="P160" s="246"/>
      <c r="Q160" s="246"/>
      <c r="R160" s="246"/>
      <c r="S160" s="246"/>
      <c r="T160" s="247"/>
      <c r="U160" s="14"/>
      <c r="V160" s="14"/>
      <c r="W160" s="14"/>
      <c r="X160" s="14"/>
      <c r="Y160" s="14"/>
      <c r="Z160" s="14"/>
      <c r="AA160" s="14"/>
      <c r="AB160" s="14"/>
      <c r="AC160" s="14"/>
      <c r="AD160" s="14"/>
      <c r="AE160" s="14"/>
      <c r="AT160" s="248" t="s">
        <v>192</v>
      </c>
      <c r="AU160" s="248" t="s">
        <v>82</v>
      </c>
      <c r="AV160" s="14" t="s">
        <v>82</v>
      </c>
      <c r="AW160" s="14" t="s">
        <v>33</v>
      </c>
      <c r="AX160" s="14" t="s">
        <v>72</v>
      </c>
      <c r="AY160" s="248" t="s">
        <v>114</v>
      </c>
    </row>
    <row r="161" spans="1:51" s="15" customFormat="1" ht="12">
      <c r="A161" s="15"/>
      <c r="B161" s="249"/>
      <c r="C161" s="250"/>
      <c r="D161" s="213" t="s">
        <v>192</v>
      </c>
      <c r="E161" s="251" t="s">
        <v>19</v>
      </c>
      <c r="F161" s="252" t="s">
        <v>195</v>
      </c>
      <c r="G161" s="250"/>
      <c r="H161" s="253">
        <v>43.63</v>
      </c>
      <c r="I161" s="254"/>
      <c r="J161" s="250"/>
      <c r="K161" s="250"/>
      <c r="L161" s="255"/>
      <c r="M161" s="256"/>
      <c r="N161" s="257"/>
      <c r="O161" s="257"/>
      <c r="P161" s="257"/>
      <c r="Q161" s="257"/>
      <c r="R161" s="257"/>
      <c r="S161" s="257"/>
      <c r="T161" s="258"/>
      <c r="U161" s="15"/>
      <c r="V161" s="15"/>
      <c r="W161" s="15"/>
      <c r="X161" s="15"/>
      <c r="Y161" s="15"/>
      <c r="Z161" s="15"/>
      <c r="AA161" s="15"/>
      <c r="AB161" s="15"/>
      <c r="AC161" s="15"/>
      <c r="AD161" s="15"/>
      <c r="AE161" s="15"/>
      <c r="AT161" s="259" t="s">
        <v>192</v>
      </c>
      <c r="AU161" s="259" t="s">
        <v>82</v>
      </c>
      <c r="AV161" s="15" t="s">
        <v>139</v>
      </c>
      <c r="AW161" s="15" t="s">
        <v>4</v>
      </c>
      <c r="AX161" s="15" t="s">
        <v>80</v>
      </c>
      <c r="AY161" s="259" t="s">
        <v>114</v>
      </c>
    </row>
    <row r="162" spans="1:65" s="2" customFormat="1" ht="62.7" customHeight="1">
      <c r="A162" s="38"/>
      <c r="B162" s="39"/>
      <c r="C162" s="196" t="s">
        <v>168</v>
      </c>
      <c r="D162" s="196" t="s">
        <v>115</v>
      </c>
      <c r="E162" s="197" t="s">
        <v>227</v>
      </c>
      <c r="F162" s="198" t="s">
        <v>228</v>
      </c>
      <c r="G162" s="199" t="s">
        <v>222</v>
      </c>
      <c r="H162" s="200">
        <v>344.93</v>
      </c>
      <c r="I162" s="201"/>
      <c r="J162" s="200">
        <f>ROUND(I162*H162,1)</f>
        <v>0</v>
      </c>
      <c r="K162" s="198" t="s">
        <v>119</v>
      </c>
      <c r="L162" s="44"/>
      <c r="M162" s="202" t="s">
        <v>19</v>
      </c>
      <c r="N162" s="203" t="s">
        <v>43</v>
      </c>
      <c r="O162" s="84"/>
      <c r="P162" s="204">
        <f>O162*H162</f>
        <v>0</v>
      </c>
      <c r="Q162" s="204">
        <v>0</v>
      </c>
      <c r="R162" s="204">
        <f>Q162*H162</f>
        <v>0</v>
      </c>
      <c r="S162" s="204">
        <v>0</v>
      </c>
      <c r="T162" s="205">
        <f>S162*H162</f>
        <v>0</v>
      </c>
      <c r="U162" s="38"/>
      <c r="V162" s="38"/>
      <c r="W162" s="38"/>
      <c r="X162" s="38"/>
      <c r="Y162" s="38"/>
      <c r="Z162" s="38"/>
      <c r="AA162" s="38"/>
      <c r="AB162" s="38"/>
      <c r="AC162" s="38"/>
      <c r="AD162" s="38"/>
      <c r="AE162" s="38"/>
      <c r="AR162" s="206" t="s">
        <v>139</v>
      </c>
      <c r="AT162" s="206" t="s">
        <v>115</v>
      </c>
      <c r="AU162" s="206" t="s">
        <v>82</v>
      </c>
      <c r="AY162" s="17" t="s">
        <v>114</v>
      </c>
      <c r="BE162" s="207">
        <f>IF(N162="základní",J162,0)</f>
        <v>0</v>
      </c>
      <c r="BF162" s="207">
        <f>IF(N162="snížená",J162,0)</f>
        <v>0</v>
      </c>
      <c r="BG162" s="207">
        <f>IF(N162="zákl. přenesená",J162,0)</f>
        <v>0</v>
      </c>
      <c r="BH162" s="207">
        <f>IF(N162="sníž. přenesená",J162,0)</f>
        <v>0</v>
      </c>
      <c r="BI162" s="207">
        <f>IF(N162="nulová",J162,0)</f>
        <v>0</v>
      </c>
      <c r="BJ162" s="17" t="s">
        <v>80</v>
      </c>
      <c r="BK162" s="207">
        <f>ROUND(I162*H162,1)</f>
        <v>0</v>
      </c>
      <c r="BL162" s="17" t="s">
        <v>139</v>
      </c>
      <c r="BM162" s="206" t="s">
        <v>528</v>
      </c>
    </row>
    <row r="163" spans="1:47" s="2" customFormat="1" ht="12">
      <c r="A163" s="38"/>
      <c r="B163" s="39"/>
      <c r="C163" s="40"/>
      <c r="D163" s="208" t="s">
        <v>122</v>
      </c>
      <c r="E163" s="40"/>
      <c r="F163" s="209" t="s">
        <v>230</v>
      </c>
      <c r="G163" s="40"/>
      <c r="H163" s="40"/>
      <c r="I163" s="210"/>
      <c r="J163" s="40"/>
      <c r="K163" s="40"/>
      <c r="L163" s="44"/>
      <c r="M163" s="211"/>
      <c r="N163" s="212"/>
      <c r="O163" s="84"/>
      <c r="P163" s="84"/>
      <c r="Q163" s="84"/>
      <c r="R163" s="84"/>
      <c r="S163" s="84"/>
      <c r="T163" s="85"/>
      <c r="U163" s="38"/>
      <c r="V163" s="38"/>
      <c r="W163" s="38"/>
      <c r="X163" s="38"/>
      <c r="Y163" s="38"/>
      <c r="Z163" s="38"/>
      <c r="AA163" s="38"/>
      <c r="AB163" s="38"/>
      <c r="AC163" s="38"/>
      <c r="AD163" s="38"/>
      <c r="AE163" s="38"/>
      <c r="AT163" s="17" t="s">
        <v>122</v>
      </c>
      <c r="AU163" s="17" t="s">
        <v>82</v>
      </c>
    </row>
    <row r="164" spans="1:51" s="14" customFormat="1" ht="12">
      <c r="A164" s="14"/>
      <c r="B164" s="238"/>
      <c r="C164" s="239"/>
      <c r="D164" s="213" t="s">
        <v>192</v>
      </c>
      <c r="E164" s="240" t="s">
        <v>19</v>
      </c>
      <c r="F164" s="241" t="s">
        <v>529</v>
      </c>
      <c r="G164" s="239"/>
      <c r="H164" s="242">
        <v>344.93</v>
      </c>
      <c r="I164" s="243"/>
      <c r="J164" s="239"/>
      <c r="K164" s="239"/>
      <c r="L164" s="244"/>
      <c r="M164" s="245"/>
      <c r="N164" s="246"/>
      <c r="O164" s="246"/>
      <c r="P164" s="246"/>
      <c r="Q164" s="246"/>
      <c r="R164" s="246"/>
      <c r="S164" s="246"/>
      <c r="T164" s="247"/>
      <c r="U164" s="14"/>
      <c r="V164" s="14"/>
      <c r="W164" s="14"/>
      <c r="X164" s="14"/>
      <c r="Y164" s="14"/>
      <c r="Z164" s="14"/>
      <c r="AA164" s="14"/>
      <c r="AB164" s="14"/>
      <c r="AC164" s="14"/>
      <c r="AD164" s="14"/>
      <c r="AE164" s="14"/>
      <c r="AT164" s="248" t="s">
        <v>192</v>
      </c>
      <c r="AU164" s="248" t="s">
        <v>82</v>
      </c>
      <c r="AV164" s="14" t="s">
        <v>82</v>
      </c>
      <c r="AW164" s="14" t="s">
        <v>33</v>
      </c>
      <c r="AX164" s="14" t="s">
        <v>72</v>
      </c>
      <c r="AY164" s="248" t="s">
        <v>114</v>
      </c>
    </row>
    <row r="165" spans="1:51" s="15" customFormat="1" ht="12">
      <c r="A165" s="15"/>
      <c r="B165" s="249"/>
      <c r="C165" s="250"/>
      <c r="D165" s="213" t="s">
        <v>192</v>
      </c>
      <c r="E165" s="251" t="s">
        <v>19</v>
      </c>
      <c r="F165" s="252" t="s">
        <v>195</v>
      </c>
      <c r="G165" s="250"/>
      <c r="H165" s="253">
        <v>344.93</v>
      </c>
      <c r="I165" s="254"/>
      <c r="J165" s="250"/>
      <c r="K165" s="250"/>
      <c r="L165" s="255"/>
      <c r="M165" s="256"/>
      <c r="N165" s="257"/>
      <c r="O165" s="257"/>
      <c r="P165" s="257"/>
      <c r="Q165" s="257"/>
      <c r="R165" s="257"/>
      <c r="S165" s="257"/>
      <c r="T165" s="258"/>
      <c r="U165" s="15"/>
      <c r="V165" s="15"/>
      <c r="W165" s="15"/>
      <c r="X165" s="15"/>
      <c r="Y165" s="15"/>
      <c r="Z165" s="15"/>
      <c r="AA165" s="15"/>
      <c r="AB165" s="15"/>
      <c r="AC165" s="15"/>
      <c r="AD165" s="15"/>
      <c r="AE165" s="15"/>
      <c r="AT165" s="259" t="s">
        <v>192</v>
      </c>
      <c r="AU165" s="259" t="s">
        <v>82</v>
      </c>
      <c r="AV165" s="15" t="s">
        <v>139</v>
      </c>
      <c r="AW165" s="15" t="s">
        <v>4</v>
      </c>
      <c r="AX165" s="15" t="s">
        <v>80</v>
      </c>
      <c r="AY165" s="259" t="s">
        <v>114</v>
      </c>
    </row>
    <row r="166" spans="1:65" s="2" customFormat="1" ht="66.75" customHeight="1">
      <c r="A166" s="38"/>
      <c r="B166" s="39"/>
      <c r="C166" s="196" t="s">
        <v>172</v>
      </c>
      <c r="D166" s="196" t="s">
        <v>115</v>
      </c>
      <c r="E166" s="197" t="s">
        <v>231</v>
      </c>
      <c r="F166" s="198" t="s">
        <v>232</v>
      </c>
      <c r="G166" s="199" t="s">
        <v>222</v>
      </c>
      <c r="H166" s="200">
        <v>3449.3</v>
      </c>
      <c r="I166" s="201"/>
      <c r="J166" s="200">
        <f>ROUND(I166*H166,1)</f>
        <v>0</v>
      </c>
      <c r="K166" s="198" t="s">
        <v>119</v>
      </c>
      <c r="L166" s="44"/>
      <c r="M166" s="202" t="s">
        <v>19</v>
      </c>
      <c r="N166" s="203" t="s">
        <v>43</v>
      </c>
      <c r="O166" s="84"/>
      <c r="P166" s="204">
        <f>O166*H166</f>
        <v>0</v>
      </c>
      <c r="Q166" s="204">
        <v>0</v>
      </c>
      <c r="R166" s="204">
        <f>Q166*H166</f>
        <v>0</v>
      </c>
      <c r="S166" s="204">
        <v>0</v>
      </c>
      <c r="T166" s="205">
        <f>S166*H166</f>
        <v>0</v>
      </c>
      <c r="U166" s="38"/>
      <c r="V166" s="38"/>
      <c r="W166" s="38"/>
      <c r="X166" s="38"/>
      <c r="Y166" s="38"/>
      <c r="Z166" s="38"/>
      <c r="AA166" s="38"/>
      <c r="AB166" s="38"/>
      <c r="AC166" s="38"/>
      <c r="AD166" s="38"/>
      <c r="AE166" s="38"/>
      <c r="AR166" s="206" t="s">
        <v>139</v>
      </c>
      <c r="AT166" s="206" t="s">
        <v>115</v>
      </c>
      <c r="AU166" s="206" t="s">
        <v>82</v>
      </c>
      <c r="AY166" s="17" t="s">
        <v>114</v>
      </c>
      <c r="BE166" s="207">
        <f>IF(N166="základní",J166,0)</f>
        <v>0</v>
      </c>
      <c r="BF166" s="207">
        <f>IF(N166="snížená",J166,0)</f>
        <v>0</v>
      </c>
      <c r="BG166" s="207">
        <f>IF(N166="zákl. přenesená",J166,0)</f>
        <v>0</v>
      </c>
      <c r="BH166" s="207">
        <f>IF(N166="sníž. přenesená",J166,0)</f>
        <v>0</v>
      </c>
      <c r="BI166" s="207">
        <f>IF(N166="nulová",J166,0)</f>
        <v>0</v>
      </c>
      <c r="BJ166" s="17" t="s">
        <v>80</v>
      </c>
      <c r="BK166" s="207">
        <f>ROUND(I166*H166,1)</f>
        <v>0</v>
      </c>
      <c r="BL166" s="17" t="s">
        <v>139</v>
      </c>
      <c r="BM166" s="206" t="s">
        <v>530</v>
      </c>
    </row>
    <row r="167" spans="1:47" s="2" customFormat="1" ht="12">
      <c r="A167" s="38"/>
      <c r="B167" s="39"/>
      <c r="C167" s="40"/>
      <c r="D167" s="208" t="s">
        <v>122</v>
      </c>
      <c r="E167" s="40"/>
      <c r="F167" s="209" t="s">
        <v>234</v>
      </c>
      <c r="G167" s="40"/>
      <c r="H167" s="40"/>
      <c r="I167" s="210"/>
      <c r="J167" s="40"/>
      <c r="K167" s="40"/>
      <c r="L167" s="44"/>
      <c r="M167" s="211"/>
      <c r="N167" s="212"/>
      <c r="O167" s="84"/>
      <c r="P167" s="84"/>
      <c r="Q167" s="84"/>
      <c r="R167" s="84"/>
      <c r="S167" s="84"/>
      <c r="T167" s="85"/>
      <c r="U167" s="38"/>
      <c r="V167" s="38"/>
      <c r="W167" s="38"/>
      <c r="X167" s="38"/>
      <c r="Y167" s="38"/>
      <c r="Z167" s="38"/>
      <c r="AA167" s="38"/>
      <c r="AB167" s="38"/>
      <c r="AC167" s="38"/>
      <c r="AD167" s="38"/>
      <c r="AE167" s="38"/>
      <c r="AT167" s="17" t="s">
        <v>122</v>
      </c>
      <c r="AU167" s="17" t="s">
        <v>82</v>
      </c>
    </row>
    <row r="168" spans="1:51" s="14" customFormat="1" ht="12">
      <c r="A168" s="14"/>
      <c r="B168" s="238"/>
      <c r="C168" s="239"/>
      <c r="D168" s="213" t="s">
        <v>192</v>
      </c>
      <c r="E168" s="240" t="s">
        <v>19</v>
      </c>
      <c r="F168" s="241" t="s">
        <v>531</v>
      </c>
      <c r="G168" s="239"/>
      <c r="H168" s="242">
        <v>3449.3</v>
      </c>
      <c r="I168" s="243"/>
      <c r="J168" s="239"/>
      <c r="K168" s="239"/>
      <c r="L168" s="244"/>
      <c r="M168" s="245"/>
      <c r="N168" s="246"/>
      <c r="O168" s="246"/>
      <c r="P168" s="246"/>
      <c r="Q168" s="246"/>
      <c r="R168" s="246"/>
      <c r="S168" s="246"/>
      <c r="T168" s="247"/>
      <c r="U168" s="14"/>
      <c r="V168" s="14"/>
      <c r="W168" s="14"/>
      <c r="X168" s="14"/>
      <c r="Y168" s="14"/>
      <c r="Z168" s="14"/>
      <c r="AA168" s="14"/>
      <c r="AB168" s="14"/>
      <c r="AC168" s="14"/>
      <c r="AD168" s="14"/>
      <c r="AE168" s="14"/>
      <c r="AT168" s="248" t="s">
        <v>192</v>
      </c>
      <c r="AU168" s="248" t="s">
        <v>82</v>
      </c>
      <c r="AV168" s="14" t="s">
        <v>82</v>
      </c>
      <c r="AW168" s="14" t="s">
        <v>33</v>
      </c>
      <c r="AX168" s="14" t="s">
        <v>72</v>
      </c>
      <c r="AY168" s="248" t="s">
        <v>114</v>
      </c>
    </row>
    <row r="169" spans="1:51" s="15" customFormat="1" ht="12">
      <c r="A169" s="15"/>
      <c r="B169" s="249"/>
      <c r="C169" s="250"/>
      <c r="D169" s="213" t="s">
        <v>192</v>
      </c>
      <c r="E169" s="251" t="s">
        <v>19</v>
      </c>
      <c r="F169" s="252" t="s">
        <v>195</v>
      </c>
      <c r="G169" s="250"/>
      <c r="H169" s="253">
        <v>3449.3</v>
      </c>
      <c r="I169" s="254"/>
      <c r="J169" s="250"/>
      <c r="K169" s="250"/>
      <c r="L169" s="255"/>
      <c r="M169" s="256"/>
      <c r="N169" s="257"/>
      <c r="O169" s="257"/>
      <c r="P169" s="257"/>
      <c r="Q169" s="257"/>
      <c r="R169" s="257"/>
      <c r="S169" s="257"/>
      <c r="T169" s="258"/>
      <c r="U169" s="15"/>
      <c r="V169" s="15"/>
      <c r="W169" s="15"/>
      <c r="X169" s="15"/>
      <c r="Y169" s="15"/>
      <c r="Z169" s="15"/>
      <c r="AA169" s="15"/>
      <c r="AB169" s="15"/>
      <c r="AC169" s="15"/>
      <c r="AD169" s="15"/>
      <c r="AE169" s="15"/>
      <c r="AT169" s="259" t="s">
        <v>192</v>
      </c>
      <c r="AU169" s="259" t="s">
        <v>82</v>
      </c>
      <c r="AV169" s="15" t="s">
        <v>139</v>
      </c>
      <c r="AW169" s="15" t="s">
        <v>4</v>
      </c>
      <c r="AX169" s="15" t="s">
        <v>80</v>
      </c>
      <c r="AY169" s="259" t="s">
        <v>114</v>
      </c>
    </row>
    <row r="170" spans="1:65" s="2" customFormat="1" ht="44.25" customHeight="1">
      <c r="A170" s="38"/>
      <c r="B170" s="39"/>
      <c r="C170" s="196" t="s">
        <v>248</v>
      </c>
      <c r="D170" s="196" t="s">
        <v>115</v>
      </c>
      <c r="E170" s="197" t="s">
        <v>532</v>
      </c>
      <c r="F170" s="198" t="s">
        <v>533</v>
      </c>
      <c r="G170" s="199" t="s">
        <v>238</v>
      </c>
      <c r="H170" s="200">
        <v>638.12</v>
      </c>
      <c r="I170" s="201"/>
      <c r="J170" s="200">
        <f>ROUND(I170*H170,1)</f>
        <v>0</v>
      </c>
      <c r="K170" s="198" t="s">
        <v>119</v>
      </c>
      <c r="L170" s="44"/>
      <c r="M170" s="202" t="s">
        <v>19</v>
      </c>
      <c r="N170" s="203" t="s">
        <v>43</v>
      </c>
      <c r="O170" s="84"/>
      <c r="P170" s="204">
        <f>O170*H170</f>
        <v>0</v>
      </c>
      <c r="Q170" s="204">
        <v>0</v>
      </c>
      <c r="R170" s="204">
        <f>Q170*H170</f>
        <v>0</v>
      </c>
      <c r="S170" s="204">
        <v>0</v>
      </c>
      <c r="T170" s="205">
        <f>S170*H170</f>
        <v>0</v>
      </c>
      <c r="U170" s="38"/>
      <c r="V170" s="38"/>
      <c r="W170" s="38"/>
      <c r="X170" s="38"/>
      <c r="Y170" s="38"/>
      <c r="Z170" s="38"/>
      <c r="AA170" s="38"/>
      <c r="AB170" s="38"/>
      <c r="AC170" s="38"/>
      <c r="AD170" s="38"/>
      <c r="AE170" s="38"/>
      <c r="AR170" s="206" t="s">
        <v>139</v>
      </c>
      <c r="AT170" s="206" t="s">
        <v>115</v>
      </c>
      <c r="AU170" s="206" t="s">
        <v>82</v>
      </c>
      <c r="AY170" s="17" t="s">
        <v>114</v>
      </c>
      <c r="BE170" s="207">
        <f>IF(N170="základní",J170,0)</f>
        <v>0</v>
      </c>
      <c r="BF170" s="207">
        <f>IF(N170="snížená",J170,0)</f>
        <v>0</v>
      </c>
      <c r="BG170" s="207">
        <f>IF(N170="zákl. přenesená",J170,0)</f>
        <v>0</v>
      </c>
      <c r="BH170" s="207">
        <f>IF(N170="sníž. přenesená",J170,0)</f>
        <v>0</v>
      </c>
      <c r="BI170" s="207">
        <f>IF(N170="nulová",J170,0)</f>
        <v>0</v>
      </c>
      <c r="BJ170" s="17" t="s">
        <v>80</v>
      </c>
      <c r="BK170" s="207">
        <f>ROUND(I170*H170,1)</f>
        <v>0</v>
      </c>
      <c r="BL170" s="17" t="s">
        <v>139</v>
      </c>
      <c r="BM170" s="206" t="s">
        <v>534</v>
      </c>
    </row>
    <row r="171" spans="1:47" s="2" customFormat="1" ht="12">
      <c r="A171" s="38"/>
      <c r="B171" s="39"/>
      <c r="C171" s="40"/>
      <c r="D171" s="208" t="s">
        <v>122</v>
      </c>
      <c r="E171" s="40"/>
      <c r="F171" s="209" t="s">
        <v>535</v>
      </c>
      <c r="G171" s="40"/>
      <c r="H171" s="40"/>
      <c r="I171" s="210"/>
      <c r="J171" s="40"/>
      <c r="K171" s="40"/>
      <c r="L171" s="44"/>
      <c r="M171" s="211"/>
      <c r="N171" s="212"/>
      <c r="O171" s="84"/>
      <c r="P171" s="84"/>
      <c r="Q171" s="84"/>
      <c r="R171" s="84"/>
      <c r="S171" s="84"/>
      <c r="T171" s="85"/>
      <c r="U171" s="38"/>
      <c r="V171" s="38"/>
      <c r="W171" s="38"/>
      <c r="X171" s="38"/>
      <c r="Y171" s="38"/>
      <c r="Z171" s="38"/>
      <c r="AA171" s="38"/>
      <c r="AB171" s="38"/>
      <c r="AC171" s="38"/>
      <c r="AD171" s="38"/>
      <c r="AE171" s="38"/>
      <c r="AT171" s="17" t="s">
        <v>122</v>
      </c>
      <c r="AU171" s="17" t="s">
        <v>82</v>
      </c>
    </row>
    <row r="172" spans="1:51" s="14" customFormat="1" ht="12">
      <c r="A172" s="14"/>
      <c r="B172" s="238"/>
      <c r="C172" s="239"/>
      <c r="D172" s="213" t="s">
        <v>192</v>
      </c>
      <c r="E172" s="240" t="s">
        <v>19</v>
      </c>
      <c r="F172" s="241" t="s">
        <v>536</v>
      </c>
      <c r="G172" s="239"/>
      <c r="H172" s="242">
        <v>638.12</v>
      </c>
      <c r="I172" s="243"/>
      <c r="J172" s="239"/>
      <c r="K172" s="239"/>
      <c r="L172" s="244"/>
      <c r="M172" s="245"/>
      <c r="N172" s="246"/>
      <c r="O172" s="246"/>
      <c r="P172" s="246"/>
      <c r="Q172" s="246"/>
      <c r="R172" s="246"/>
      <c r="S172" s="246"/>
      <c r="T172" s="247"/>
      <c r="U172" s="14"/>
      <c r="V172" s="14"/>
      <c r="W172" s="14"/>
      <c r="X172" s="14"/>
      <c r="Y172" s="14"/>
      <c r="Z172" s="14"/>
      <c r="AA172" s="14"/>
      <c r="AB172" s="14"/>
      <c r="AC172" s="14"/>
      <c r="AD172" s="14"/>
      <c r="AE172" s="14"/>
      <c r="AT172" s="248" t="s">
        <v>192</v>
      </c>
      <c r="AU172" s="248" t="s">
        <v>82</v>
      </c>
      <c r="AV172" s="14" t="s">
        <v>82</v>
      </c>
      <c r="AW172" s="14" t="s">
        <v>33</v>
      </c>
      <c r="AX172" s="14" t="s">
        <v>72</v>
      </c>
      <c r="AY172" s="248" t="s">
        <v>114</v>
      </c>
    </row>
    <row r="173" spans="1:51" s="15" customFormat="1" ht="12">
      <c r="A173" s="15"/>
      <c r="B173" s="249"/>
      <c r="C173" s="250"/>
      <c r="D173" s="213" t="s">
        <v>192</v>
      </c>
      <c r="E173" s="251" t="s">
        <v>19</v>
      </c>
      <c r="F173" s="252" t="s">
        <v>195</v>
      </c>
      <c r="G173" s="250"/>
      <c r="H173" s="253">
        <v>638.12</v>
      </c>
      <c r="I173" s="254"/>
      <c r="J173" s="250"/>
      <c r="K173" s="250"/>
      <c r="L173" s="255"/>
      <c r="M173" s="256"/>
      <c r="N173" s="257"/>
      <c r="O173" s="257"/>
      <c r="P173" s="257"/>
      <c r="Q173" s="257"/>
      <c r="R173" s="257"/>
      <c r="S173" s="257"/>
      <c r="T173" s="258"/>
      <c r="U173" s="15"/>
      <c r="V173" s="15"/>
      <c r="W173" s="15"/>
      <c r="X173" s="15"/>
      <c r="Y173" s="15"/>
      <c r="Z173" s="15"/>
      <c r="AA173" s="15"/>
      <c r="AB173" s="15"/>
      <c r="AC173" s="15"/>
      <c r="AD173" s="15"/>
      <c r="AE173" s="15"/>
      <c r="AT173" s="259" t="s">
        <v>192</v>
      </c>
      <c r="AU173" s="259" t="s">
        <v>82</v>
      </c>
      <c r="AV173" s="15" t="s">
        <v>139</v>
      </c>
      <c r="AW173" s="15" t="s">
        <v>4</v>
      </c>
      <c r="AX173" s="15" t="s">
        <v>80</v>
      </c>
      <c r="AY173" s="259" t="s">
        <v>114</v>
      </c>
    </row>
    <row r="174" spans="1:65" s="2" customFormat="1" ht="44.25" customHeight="1">
      <c r="A174" s="38"/>
      <c r="B174" s="39"/>
      <c r="C174" s="196" t="s">
        <v>255</v>
      </c>
      <c r="D174" s="196" t="s">
        <v>115</v>
      </c>
      <c r="E174" s="197" t="s">
        <v>242</v>
      </c>
      <c r="F174" s="198" t="s">
        <v>243</v>
      </c>
      <c r="G174" s="199" t="s">
        <v>222</v>
      </c>
      <c r="H174" s="200">
        <v>1048.89</v>
      </c>
      <c r="I174" s="201"/>
      <c r="J174" s="200">
        <f>ROUND(I174*H174,1)</f>
        <v>0</v>
      </c>
      <c r="K174" s="198" t="s">
        <v>119</v>
      </c>
      <c r="L174" s="44"/>
      <c r="M174" s="202" t="s">
        <v>19</v>
      </c>
      <c r="N174" s="203" t="s">
        <v>43</v>
      </c>
      <c r="O174" s="84"/>
      <c r="P174" s="204">
        <f>O174*H174</f>
        <v>0</v>
      </c>
      <c r="Q174" s="204">
        <v>0</v>
      </c>
      <c r="R174" s="204">
        <f>Q174*H174</f>
        <v>0</v>
      </c>
      <c r="S174" s="204">
        <v>0</v>
      </c>
      <c r="T174" s="205">
        <f>S174*H174</f>
        <v>0</v>
      </c>
      <c r="U174" s="38"/>
      <c r="V174" s="38"/>
      <c r="W174" s="38"/>
      <c r="X174" s="38"/>
      <c r="Y174" s="38"/>
      <c r="Z174" s="38"/>
      <c r="AA174" s="38"/>
      <c r="AB174" s="38"/>
      <c r="AC174" s="38"/>
      <c r="AD174" s="38"/>
      <c r="AE174" s="38"/>
      <c r="AR174" s="206" t="s">
        <v>139</v>
      </c>
      <c r="AT174" s="206" t="s">
        <v>115</v>
      </c>
      <c r="AU174" s="206" t="s">
        <v>82</v>
      </c>
      <c r="AY174" s="17" t="s">
        <v>114</v>
      </c>
      <c r="BE174" s="207">
        <f>IF(N174="základní",J174,0)</f>
        <v>0</v>
      </c>
      <c r="BF174" s="207">
        <f>IF(N174="snížená",J174,0)</f>
        <v>0</v>
      </c>
      <c r="BG174" s="207">
        <f>IF(N174="zákl. přenesená",J174,0)</f>
        <v>0</v>
      </c>
      <c r="BH174" s="207">
        <f>IF(N174="sníž. přenesená",J174,0)</f>
        <v>0</v>
      </c>
      <c r="BI174" s="207">
        <f>IF(N174="nulová",J174,0)</f>
        <v>0</v>
      </c>
      <c r="BJ174" s="17" t="s">
        <v>80</v>
      </c>
      <c r="BK174" s="207">
        <f>ROUND(I174*H174,1)</f>
        <v>0</v>
      </c>
      <c r="BL174" s="17" t="s">
        <v>139</v>
      </c>
      <c r="BM174" s="206" t="s">
        <v>537</v>
      </c>
    </row>
    <row r="175" spans="1:47" s="2" customFormat="1" ht="12">
      <c r="A175" s="38"/>
      <c r="B175" s="39"/>
      <c r="C175" s="40"/>
      <c r="D175" s="208" t="s">
        <v>122</v>
      </c>
      <c r="E175" s="40"/>
      <c r="F175" s="209" t="s">
        <v>245</v>
      </c>
      <c r="G175" s="40"/>
      <c r="H175" s="40"/>
      <c r="I175" s="210"/>
      <c r="J175" s="40"/>
      <c r="K175" s="40"/>
      <c r="L175" s="44"/>
      <c r="M175" s="211"/>
      <c r="N175" s="212"/>
      <c r="O175" s="84"/>
      <c r="P175" s="84"/>
      <c r="Q175" s="84"/>
      <c r="R175" s="84"/>
      <c r="S175" s="84"/>
      <c r="T175" s="85"/>
      <c r="U175" s="38"/>
      <c r="V175" s="38"/>
      <c r="W175" s="38"/>
      <c r="X175" s="38"/>
      <c r="Y175" s="38"/>
      <c r="Z175" s="38"/>
      <c r="AA175" s="38"/>
      <c r="AB175" s="38"/>
      <c r="AC175" s="38"/>
      <c r="AD175" s="38"/>
      <c r="AE175" s="38"/>
      <c r="AT175" s="17" t="s">
        <v>122</v>
      </c>
      <c r="AU175" s="17" t="s">
        <v>82</v>
      </c>
    </row>
    <row r="176" spans="1:51" s="13" customFormat="1" ht="12">
      <c r="A176" s="13"/>
      <c r="B176" s="228"/>
      <c r="C176" s="229"/>
      <c r="D176" s="213" t="s">
        <v>192</v>
      </c>
      <c r="E176" s="230" t="s">
        <v>19</v>
      </c>
      <c r="F176" s="231" t="s">
        <v>193</v>
      </c>
      <c r="G176" s="229"/>
      <c r="H176" s="230" t="s">
        <v>19</v>
      </c>
      <c r="I176" s="232"/>
      <c r="J176" s="229"/>
      <c r="K176" s="229"/>
      <c r="L176" s="233"/>
      <c r="M176" s="234"/>
      <c r="N176" s="235"/>
      <c r="O176" s="235"/>
      <c r="P176" s="235"/>
      <c r="Q176" s="235"/>
      <c r="R176" s="235"/>
      <c r="S176" s="235"/>
      <c r="T176" s="236"/>
      <c r="U176" s="13"/>
      <c r="V176" s="13"/>
      <c r="W176" s="13"/>
      <c r="X176" s="13"/>
      <c r="Y176" s="13"/>
      <c r="Z176" s="13"/>
      <c r="AA176" s="13"/>
      <c r="AB176" s="13"/>
      <c r="AC176" s="13"/>
      <c r="AD176" s="13"/>
      <c r="AE176" s="13"/>
      <c r="AT176" s="237" t="s">
        <v>192</v>
      </c>
      <c r="AU176" s="237" t="s">
        <v>82</v>
      </c>
      <c r="AV176" s="13" t="s">
        <v>80</v>
      </c>
      <c r="AW176" s="13" t="s">
        <v>33</v>
      </c>
      <c r="AX176" s="13" t="s">
        <v>72</v>
      </c>
      <c r="AY176" s="237" t="s">
        <v>114</v>
      </c>
    </row>
    <row r="177" spans="1:51" s="14" customFormat="1" ht="12">
      <c r="A177" s="14"/>
      <c r="B177" s="238"/>
      <c r="C177" s="239"/>
      <c r="D177" s="213" t="s">
        <v>192</v>
      </c>
      <c r="E177" s="240" t="s">
        <v>19</v>
      </c>
      <c r="F177" s="241" t="s">
        <v>538</v>
      </c>
      <c r="G177" s="239"/>
      <c r="H177" s="242">
        <v>570</v>
      </c>
      <c r="I177" s="243"/>
      <c r="J177" s="239"/>
      <c r="K177" s="239"/>
      <c r="L177" s="244"/>
      <c r="M177" s="245"/>
      <c r="N177" s="246"/>
      <c r="O177" s="246"/>
      <c r="P177" s="246"/>
      <c r="Q177" s="246"/>
      <c r="R177" s="246"/>
      <c r="S177" s="246"/>
      <c r="T177" s="247"/>
      <c r="U177" s="14"/>
      <c r="V177" s="14"/>
      <c r="W177" s="14"/>
      <c r="X177" s="14"/>
      <c r="Y177" s="14"/>
      <c r="Z177" s="14"/>
      <c r="AA177" s="14"/>
      <c r="AB177" s="14"/>
      <c r="AC177" s="14"/>
      <c r="AD177" s="14"/>
      <c r="AE177" s="14"/>
      <c r="AT177" s="248" t="s">
        <v>192</v>
      </c>
      <c r="AU177" s="248" t="s">
        <v>82</v>
      </c>
      <c r="AV177" s="14" t="s">
        <v>82</v>
      </c>
      <c r="AW177" s="14" t="s">
        <v>33</v>
      </c>
      <c r="AX177" s="14" t="s">
        <v>72</v>
      </c>
      <c r="AY177" s="248" t="s">
        <v>114</v>
      </c>
    </row>
    <row r="178" spans="1:51" s="13" customFormat="1" ht="12">
      <c r="A178" s="13"/>
      <c r="B178" s="228"/>
      <c r="C178" s="229"/>
      <c r="D178" s="213" t="s">
        <v>192</v>
      </c>
      <c r="E178" s="230" t="s">
        <v>19</v>
      </c>
      <c r="F178" s="231" t="s">
        <v>212</v>
      </c>
      <c r="G178" s="229"/>
      <c r="H178" s="230" t="s">
        <v>19</v>
      </c>
      <c r="I178" s="232"/>
      <c r="J178" s="229"/>
      <c r="K178" s="229"/>
      <c r="L178" s="233"/>
      <c r="M178" s="234"/>
      <c r="N178" s="235"/>
      <c r="O178" s="235"/>
      <c r="P178" s="235"/>
      <c r="Q178" s="235"/>
      <c r="R178" s="235"/>
      <c r="S178" s="235"/>
      <c r="T178" s="236"/>
      <c r="U178" s="13"/>
      <c r="V178" s="13"/>
      <c r="W178" s="13"/>
      <c r="X178" s="13"/>
      <c r="Y178" s="13"/>
      <c r="Z178" s="13"/>
      <c r="AA178" s="13"/>
      <c r="AB178" s="13"/>
      <c r="AC178" s="13"/>
      <c r="AD178" s="13"/>
      <c r="AE178" s="13"/>
      <c r="AT178" s="237" t="s">
        <v>192</v>
      </c>
      <c r="AU178" s="237" t="s">
        <v>82</v>
      </c>
      <c r="AV178" s="13" t="s">
        <v>80</v>
      </c>
      <c r="AW178" s="13" t="s">
        <v>33</v>
      </c>
      <c r="AX178" s="13" t="s">
        <v>72</v>
      </c>
      <c r="AY178" s="237" t="s">
        <v>114</v>
      </c>
    </row>
    <row r="179" spans="1:51" s="14" customFormat="1" ht="12">
      <c r="A179" s="14"/>
      <c r="B179" s="238"/>
      <c r="C179" s="239"/>
      <c r="D179" s="213" t="s">
        <v>192</v>
      </c>
      <c r="E179" s="240" t="s">
        <v>19</v>
      </c>
      <c r="F179" s="241" t="s">
        <v>539</v>
      </c>
      <c r="G179" s="239"/>
      <c r="H179" s="242">
        <v>468</v>
      </c>
      <c r="I179" s="243"/>
      <c r="J179" s="239"/>
      <c r="K179" s="239"/>
      <c r="L179" s="244"/>
      <c r="M179" s="245"/>
      <c r="N179" s="246"/>
      <c r="O179" s="246"/>
      <c r="P179" s="246"/>
      <c r="Q179" s="246"/>
      <c r="R179" s="246"/>
      <c r="S179" s="246"/>
      <c r="T179" s="247"/>
      <c r="U179" s="14"/>
      <c r="V179" s="14"/>
      <c r="W179" s="14"/>
      <c r="X179" s="14"/>
      <c r="Y179" s="14"/>
      <c r="Z179" s="14"/>
      <c r="AA179" s="14"/>
      <c r="AB179" s="14"/>
      <c r="AC179" s="14"/>
      <c r="AD179" s="14"/>
      <c r="AE179" s="14"/>
      <c r="AT179" s="248" t="s">
        <v>192</v>
      </c>
      <c r="AU179" s="248" t="s">
        <v>82</v>
      </c>
      <c r="AV179" s="14" t="s">
        <v>82</v>
      </c>
      <c r="AW179" s="14" t="s">
        <v>33</v>
      </c>
      <c r="AX179" s="14" t="s">
        <v>72</v>
      </c>
      <c r="AY179" s="248" t="s">
        <v>114</v>
      </c>
    </row>
    <row r="180" spans="1:51" s="13" customFormat="1" ht="12">
      <c r="A180" s="13"/>
      <c r="B180" s="228"/>
      <c r="C180" s="229"/>
      <c r="D180" s="213" t="s">
        <v>192</v>
      </c>
      <c r="E180" s="230" t="s">
        <v>19</v>
      </c>
      <c r="F180" s="231" t="s">
        <v>508</v>
      </c>
      <c r="G180" s="229"/>
      <c r="H180" s="230" t="s">
        <v>19</v>
      </c>
      <c r="I180" s="232"/>
      <c r="J180" s="229"/>
      <c r="K180" s="229"/>
      <c r="L180" s="233"/>
      <c r="M180" s="234"/>
      <c r="N180" s="235"/>
      <c r="O180" s="235"/>
      <c r="P180" s="235"/>
      <c r="Q180" s="235"/>
      <c r="R180" s="235"/>
      <c r="S180" s="235"/>
      <c r="T180" s="236"/>
      <c r="U180" s="13"/>
      <c r="V180" s="13"/>
      <c r="W180" s="13"/>
      <c r="X180" s="13"/>
      <c r="Y180" s="13"/>
      <c r="Z180" s="13"/>
      <c r="AA180" s="13"/>
      <c r="AB180" s="13"/>
      <c r="AC180" s="13"/>
      <c r="AD180" s="13"/>
      <c r="AE180" s="13"/>
      <c r="AT180" s="237" t="s">
        <v>192</v>
      </c>
      <c r="AU180" s="237" t="s">
        <v>82</v>
      </c>
      <c r="AV180" s="13" t="s">
        <v>80</v>
      </c>
      <c r="AW180" s="13" t="s">
        <v>33</v>
      </c>
      <c r="AX180" s="13" t="s">
        <v>72</v>
      </c>
      <c r="AY180" s="237" t="s">
        <v>114</v>
      </c>
    </row>
    <row r="181" spans="1:51" s="14" customFormat="1" ht="12">
      <c r="A181" s="14"/>
      <c r="B181" s="238"/>
      <c r="C181" s="239"/>
      <c r="D181" s="213" t="s">
        <v>192</v>
      </c>
      <c r="E181" s="240" t="s">
        <v>19</v>
      </c>
      <c r="F181" s="241" t="s">
        <v>540</v>
      </c>
      <c r="G181" s="239"/>
      <c r="H181" s="242">
        <v>5.04</v>
      </c>
      <c r="I181" s="243"/>
      <c r="J181" s="239"/>
      <c r="K181" s="239"/>
      <c r="L181" s="244"/>
      <c r="M181" s="245"/>
      <c r="N181" s="246"/>
      <c r="O181" s="246"/>
      <c r="P181" s="246"/>
      <c r="Q181" s="246"/>
      <c r="R181" s="246"/>
      <c r="S181" s="246"/>
      <c r="T181" s="247"/>
      <c r="U181" s="14"/>
      <c r="V181" s="14"/>
      <c r="W181" s="14"/>
      <c r="X181" s="14"/>
      <c r="Y181" s="14"/>
      <c r="Z181" s="14"/>
      <c r="AA181" s="14"/>
      <c r="AB181" s="14"/>
      <c r="AC181" s="14"/>
      <c r="AD181" s="14"/>
      <c r="AE181" s="14"/>
      <c r="AT181" s="248" t="s">
        <v>192</v>
      </c>
      <c r="AU181" s="248" t="s">
        <v>82</v>
      </c>
      <c r="AV181" s="14" t="s">
        <v>82</v>
      </c>
      <c r="AW181" s="14" t="s">
        <v>33</v>
      </c>
      <c r="AX181" s="14" t="s">
        <v>72</v>
      </c>
      <c r="AY181" s="248" t="s">
        <v>114</v>
      </c>
    </row>
    <row r="182" spans="1:51" s="13" customFormat="1" ht="12">
      <c r="A182" s="13"/>
      <c r="B182" s="228"/>
      <c r="C182" s="229"/>
      <c r="D182" s="213" t="s">
        <v>192</v>
      </c>
      <c r="E182" s="230" t="s">
        <v>19</v>
      </c>
      <c r="F182" s="231" t="s">
        <v>524</v>
      </c>
      <c r="G182" s="229"/>
      <c r="H182" s="230" t="s">
        <v>19</v>
      </c>
      <c r="I182" s="232"/>
      <c r="J182" s="229"/>
      <c r="K182" s="229"/>
      <c r="L182" s="233"/>
      <c r="M182" s="234"/>
      <c r="N182" s="235"/>
      <c r="O182" s="235"/>
      <c r="P182" s="235"/>
      <c r="Q182" s="235"/>
      <c r="R182" s="235"/>
      <c r="S182" s="235"/>
      <c r="T182" s="236"/>
      <c r="U182" s="13"/>
      <c r="V182" s="13"/>
      <c r="W182" s="13"/>
      <c r="X182" s="13"/>
      <c r="Y182" s="13"/>
      <c r="Z182" s="13"/>
      <c r="AA182" s="13"/>
      <c r="AB182" s="13"/>
      <c r="AC182" s="13"/>
      <c r="AD182" s="13"/>
      <c r="AE182" s="13"/>
      <c r="AT182" s="237" t="s">
        <v>192</v>
      </c>
      <c r="AU182" s="237" t="s">
        <v>82</v>
      </c>
      <c r="AV182" s="13" t="s">
        <v>80</v>
      </c>
      <c r="AW182" s="13" t="s">
        <v>33</v>
      </c>
      <c r="AX182" s="13" t="s">
        <v>72</v>
      </c>
      <c r="AY182" s="237" t="s">
        <v>114</v>
      </c>
    </row>
    <row r="183" spans="1:51" s="14" customFormat="1" ht="12">
      <c r="A183" s="14"/>
      <c r="B183" s="238"/>
      <c r="C183" s="239"/>
      <c r="D183" s="213" t="s">
        <v>192</v>
      </c>
      <c r="E183" s="240" t="s">
        <v>19</v>
      </c>
      <c r="F183" s="241" t="s">
        <v>541</v>
      </c>
      <c r="G183" s="239"/>
      <c r="H183" s="242">
        <v>0.81</v>
      </c>
      <c r="I183" s="243"/>
      <c r="J183" s="239"/>
      <c r="K183" s="239"/>
      <c r="L183" s="244"/>
      <c r="M183" s="245"/>
      <c r="N183" s="246"/>
      <c r="O183" s="246"/>
      <c r="P183" s="246"/>
      <c r="Q183" s="246"/>
      <c r="R183" s="246"/>
      <c r="S183" s="246"/>
      <c r="T183" s="247"/>
      <c r="U183" s="14"/>
      <c r="V183" s="14"/>
      <c r="W183" s="14"/>
      <c r="X183" s="14"/>
      <c r="Y183" s="14"/>
      <c r="Z183" s="14"/>
      <c r="AA183" s="14"/>
      <c r="AB183" s="14"/>
      <c r="AC183" s="14"/>
      <c r="AD183" s="14"/>
      <c r="AE183" s="14"/>
      <c r="AT183" s="248" t="s">
        <v>192</v>
      </c>
      <c r="AU183" s="248" t="s">
        <v>82</v>
      </c>
      <c r="AV183" s="14" t="s">
        <v>82</v>
      </c>
      <c r="AW183" s="14" t="s">
        <v>33</v>
      </c>
      <c r="AX183" s="14" t="s">
        <v>72</v>
      </c>
      <c r="AY183" s="248" t="s">
        <v>114</v>
      </c>
    </row>
    <row r="184" spans="1:51" s="13" customFormat="1" ht="12">
      <c r="A184" s="13"/>
      <c r="B184" s="228"/>
      <c r="C184" s="229"/>
      <c r="D184" s="213" t="s">
        <v>192</v>
      </c>
      <c r="E184" s="230" t="s">
        <v>19</v>
      </c>
      <c r="F184" s="231" t="s">
        <v>516</v>
      </c>
      <c r="G184" s="229"/>
      <c r="H184" s="230" t="s">
        <v>19</v>
      </c>
      <c r="I184" s="232"/>
      <c r="J184" s="229"/>
      <c r="K184" s="229"/>
      <c r="L184" s="233"/>
      <c r="M184" s="234"/>
      <c r="N184" s="235"/>
      <c r="O184" s="235"/>
      <c r="P184" s="235"/>
      <c r="Q184" s="235"/>
      <c r="R184" s="235"/>
      <c r="S184" s="235"/>
      <c r="T184" s="236"/>
      <c r="U184" s="13"/>
      <c r="V184" s="13"/>
      <c r="W184" s="13"/>
      <c r="X184" s="13"/>
      <c r="Y184" s="13"/>
      <c r="Z184" s="13"/>
      <c r="AA184" s="13"/>
      <c r="AB184" s="13"/>
      <c r="AC184" s="13"/>
      <c r="AD184" s="13"/>
      <c r="AE184" s="13"/>
      <c r="AT184" s="237" t="s">
        <v>192</v>
      </c>
      <c r="AU184" s="237" t="s">
        <v>82</v>
      </c>
      <c r="AV184" s="13" t="s">
        <v>80</v>
      </c>
      <c r="AW184" s="13" t="s">
        <v>33</v>
      </c>
      <c r="AX184" s="13" t="s">
        <v>72</v>
      </c>
      <c r="AY184" s="237" t="s">
        <v>114</v>
      </c>
    </row>
    <row r="185" spans="1:51" s="14" customFormat="1" ht="12">
      <c r="A185" s="14"/>
      <c r="B185" s="238"/>
      <c r="C185" s="239"/>
      <c r="D185" s="213" t="s">
        <v>192</v>
      </c>
      <c r="E185" s="240" t="s">
        <v>19</v>
      </c>
      <c r="F185" s="241" t="s">
        <v>542</v>
      </c>
      <c r="G185" s="239"/>
      <c r="H185" s="242">
        <v>2.4</v>
      </c>
      <c r="I185" s="243"/>
      <c r="J185" s="239"/>
      <c r="K185" s="239"/>
      <c r="L185" s="244"/>
      <c r="M185" s="245"/>
      <c r="N185" s="246"/>
      <c r="O185" s="246"/>
      <c r="P185" s="246"/>
      <c r="Q185" s="246"/>
      <c r="R185" s="246"/>
      <c r="S185" s="246"/>
      <c r="T185" s="247"/>
      <c r="U185" s="14"/>
      <c r="V185" s="14"/>
      <c r="W185" s="14"/>
      <c r="X185" s="14"/>
      <c r="Y185" s="14"/>
      <c r="Z185" s="14"/>
      <c r="AA185" s="14"/>
      <c r="AB185" s="14"/>
      <c r="AC185" s="14"/>
      <c r="AD185" s="14"/>
      <c r="AE185" s="14"/>
      <c r="AT185" s="248" t="s">
        <v>192</v>
      </c>
      <c r="AU185" s="248" t="s">
        <v>82</v>
      </c>
      <c r="AV185" s="14" t="s">
        <v>82</v>
      </c>
      <c r="AW185" s="14" t="s">
        <v>33</v>
      </c>
      <c r="AX185" s="14" t="s">
        <v>72</v>
      </c>
      <c r="AY185" s="248" t="s">
        <v>114</v>
      </c>
    </row>
    <row r="186" spans="1:51" s="13" customFormat="1" ht="12">
      <c r="A186" s="13"/>
      <c r="B186" s="228"/>
      <c r="C186" s="229"/>
      <c r="D186" s="213" t="s">
        <v>192</v>
      </c>
      <c r="E186" s="230" t="s">
        <v>19</v>
      </c>
      <c r="F186" s="231" t="s">
        <v>517</v>
      </c>
      <c r="G186" s="229"/>
      <c r="H186" s="230" t="s">
        <v>19</v>
      </c>
      <c r="I186" s="232"/>
      <c r="J186" s="229"/>
      <c r="K186" s="229"/>
      <c r="L186" s="233"/>
      <c r="M186" s="234"/>
      <c r="N186" s="235"/>
      <c r="O186" s="235"/>
      <c r="P186" s="235"/>
      <c r="Q186" s="235"/>
      <c r="R186" s="235"/>
      <c r="S186" s="235"/>
      <c r="T186" s="236"/>
      <c r="U186" s="13"/>
      <c r="V186" s="13"/>
      <c r="W186" s="13"/>
      <c r="X186" s="13"/>
      <c r="Y186" s="13"/>
      <c r="Z186" s="13"/>
      <c r="AA186" s="13"/>
      <c r="AB186" s="13"/>
      <c r="AC186" s="13"/>
      <c r="AD186" s="13"/>
      <c r="AE186" s="13"/>
      <c r="AT186" s="237" t="s">
        <v>192</v>
      </c>
      <c r="AU186" s="237" t="s">
        <v>82</v>
      </c>
      <c r="AV186" s="13" t="s">
        <v>80</v>
      </c>
      <c r="AW186" s="13" t="s">
        <v>33</v>
      </c>
      <c r="AX186" s="13" t="s">
        <v>72</v>
      </c>
      <c r="AY186" s="237" t="s">
        <v>114</v>
      </c>
    </row>
    <row r="187" spans="1:51" s="14" customFormat="1" ht="12">
      <c r="A187" s="14"/>
      <c r="B187" s="238"/>
      <c r="C187" s="239"/>
      <c r="D187" s="213" t="s">
        <v>192</v>
      </c>
      <c r="E187" s="240" t="s">
        <v>19</v>
      </c>
      <c r="F187" s="241" t="s">
        <v>543</v>
      </c>
      <c r="G187" s="239"/>
      <c r="H187" s="242">
        <v>2.64</v>
      </c>
      <c r="I187" s="243"/>
      <c r="J187" s="239"/>
      <c r="K187" s="239"/>
      <c r="L187" s="244"/>
      <c r="M187" s="245"/>
      <c r="N187" s="246"/>
      <c r="O187" s="246"/>
      <c r="P187" s="246"/>
      <c r="Q187" s="246"/>
      <c r="R187" s="246"/>
      <c r="S187" s="246"/>
      <c r="T187" s="247"/>
      <c r="U187" s="14"/>
      <c r="V187" s="14"/>
      <c r="W187" s="14"/>
      <c r="X187" s="14"/>
      <c r="Y187" s="14"/>
      <c r="Z187" s="14"/>
      <c r="AA187" s="14"/>
      <c r="AB187" s="14"/>
      <c r="AC187" s="14"/>
      <c r="AD187" s="14"/>
      <c r="AE187" s="14"/>
      <c r="AT187" s="248" t="s">
        <v>192</v>
      </c>
      <c r="AU187" s="248" t="s">
        <v>82</v>
      </c>
      <c r="AV187" s="14" t="s">
        <v>82</v>
      </c>
      <c r="AW187" s="14" t="s">
        <v>33</v>
      </c>
      <c r="AX187" s="14" t="s">
        <v>72</v>
      </c>
      <c r="AY187" s="248" t="s">
        <v>114</v>
      </c>
    </row>
    <row r="188" spans="1:51" s="15" customFormat="1" ht="12">
      <c r="A188" s="15"/>
      <c r="B188" s="249"/>
      <c r="C188" s="250"/>
      <c r="D188" s="213" t="s">
        <v>192</v>
      </c>
      <c r="E188" s="251" t="s">
        <v>19</v>
      </c>
      <c r="F188" s="252" t="s">
        <v>195</v>
      </c>
      <c r="G188" s="250"/>
      <c r="H188" s="253">
        <v>1048.89</v>
      </c>
      <c r="I188" s="254"/>
      <c r="J188" s="250"/>
      <c r="K188" s="250"/>
      <c r="L188" s="255"/>
      <c r="M188" s="256"/>
      <c r="N188" s="257"/>
      <c r="O188" s="257"/>
      <c r="P188" s="257"/>
      <c r="Q188" s="257"/>
      <c r="R188" s="257"/>
      <c r="S188" s="257"/>
      <c r="T188" s="258"/>
      <c r="U188" s="15"/>
      <c r="V188" s="15"/>
      <c r="W188" s="15"/>
      <c r="X188" s="15"/>
      <c r="Y188" s="15"/>
      <c r="Z188" s="15"/>
      <c r="AA188" s="15"/>
      <c r="AB188" s="15"/>
      <c r="AC188" s="15"/>
      <c r="AD188" s="15"/>
      <c r="AE188" s="15"/>
      <c r="AT188" s="259" t="s">
        <v>192</v>
      </c>
      <c r="AU188" s="259" t="s">
        <v>82</v>
      </c>
      <c r="AV188" s="15" t="s">
        <v>139</v>
      </c>
      <c r="AW188" s="15" t="s">
        <v>4</v>
      </c>
      <c r="AX188" s="15" t="s">
        <v>80</v>
      </c>
      <c r="AY188" s="259" t="s">
        <v>114</v>
      </c>
    </row>
    <row r="189" spans="1:65" s="2" customFormat="1" ht="16.5" customHeight="1">
      <c r="A189" s="38"/>
      <c r="B189" s="39"/>
      <c r="C189" s="260" t="s">
        <v>259</v>
      </c>
      <c r="D189" s="260" t="s">
        <v>249</v>
      </c>
      <c r="E189" s="261" t="s">
        <v>250</v>
      </c>
      <c r="F189" s="262" t="s">
        <v>251</v>
      </c>
      <c r="G189" s="263" t="s">
        <v>238</v>
      </c>
      <c r="H189" s="264">
        <v>953.96</v>
      </c>
      <c r="I189" s="265"/>
      <c r="J189" s="264">
        <f>ROUND(I189*H189,1)</f>
        <v>0</v>
      </c>
      <c r="K189" s="262" t="s">
        <v>119</v>
      </c>
      <c r="L189" s="266"/>
      <c r="M189" s="267" t="s">
        <v>19</v>
      </c>
      <c r="N189" s="268" t="s">
        <v>43</v>
      </c>
      <c r="O189" s="84"/>
      <c r="P189" s="204">
        <f>O189*H189</f>
        <v>0</v>
      </c>
      <c r="Q189" s="204">
        <v>1</v>
      </c>
      <c r="R189" s="204">
        <f>Q189*H189</f>
        <v>953.96</v>
      </c>
      <c r="S189" s="204">
        <v>0</v>
      </c>
      <c r="T189" s="205">
        <f>S189*H189</f>
        <v>0</v>
      </c>
      <c r="U189" s="38"/>
      <c r="V189" s="38"/>
      <c r="W189" s="38"/>
      <c r="X189" s="38"/>
      <c r="Y189" s="38"/>
      <c r="Z189" s="38"/>
      <c r="AA189" s="38"/>
      <c r="AB189" s="38"/>
      <c r="AC189" s="38"/>
      <c r="AD189" s="38"/>
      <c r="AE189" s="38"/>
      <c r="AR189" s="206" t="s">
        <v>162</v>
      </c>
      <c r="AT189" s="206" t="s">
        <v>249</v>
      </c>
      <c r="AU189" s="206" t="s">
        <v>82</v>
      </c>
      <c r="AY189" s="17" t="s">
        <v>114</v>
      </c>
      <c r="BE189" s="207">
        <f>IF(N189="základní",J189,0)</f>
        <v>0</v>
      </c>
      <c r="BF189" s="207">
        <f>IF(N189="snížená",J189,0)</f>
        <v>0</v>
      </c>
      <c r="BG189" s="207">
        <f>IF(N189="zákl. přenesená",J189,0)</f>
        <v>0</v>
      </c>
      <c r="BH189" s="207">
        <f>IF(N189="sníž. přenesená",J189,0)</f>
        <v>0</v>
      </c>
      <c r="BI189" s="207">
        <f>IF(N189="nulová",J189,0)</f>
        <v>0</v>
      </c>
      <c r="BJ189" s="17" t="s">
        <v>80</v>
      </c>
      <c r="BK189" s="207">
        <f>ROUND(I189*H189,1)</f>
        <v>0</v>
      </c>
      <c r="BL189" s="17" t="s">
        <v>139</v>
      </c>
      <c r="BM189" s="206" t="s">
        <v>544</v>
      </c>
    </row>
    <row r="190" spans="1:51" s="13" customFormat="1" ht="12">
      <c r="A190" s="13"/>
      <c r="B190" s="228"/>
      <c r="C190" s="229"/>
      <c r="D190" s="213" t="s">
        <v>192</v>
      </c>
      <c r="E190" s="230" t="s">
        <v>19</v>
      </c>
      <c r="F190" s="231" t="s">
        <v>193</v>
      </c>
      <c r="G190" s="229"/>
      <c r="H190" s="230" t="s">
        <v>19</v>
      </c>
      <c r="I190" s="232"/>
      <c r="J190" s="229"/>
      <c r="K190" s="229"/>
      <c r="L190" s="233"/>
      <c r="M190" s="234"/>
      <c r="N190" s="235"/>
      <c r="O190" s="235"/>
      <c r="P190" s="235"/>
      <c r="Q190" s="235"/>
      <c r="R190" s="235"/>
      <c r="S190" s="235"/>
      <c r="T190" s="236"/>
      <c r="U190" s="13"/>
      <c r="V190" s="13"/>
      <c r="W190" s="13"/>
      <c r="X190" s="13"/>
      <c r="Y190" s="13"/>
      <c r="Z190" s="13"/>
      <c r="AA190" s="13"/>
      <c r="AB190" s="13"/>
      <c r="AC190" s="13"/>
      <c r="AD190" s="13"/>
      <c r="AE190" s="13"/>
      <c r="AT190" s="237" t="s">
        <v>192</v>
      </c>
      <c r="AU190" s="237" t="s">
        <v>82</v>
      </c>
      <c r="AV190" s="13" t="s">
        <v>80</v>
      </c>
      <c r="AW190" s="13" t="s">
        <v>33</v>
      </c>
      <c r="AX190" s="13" t="s">
        <v>72</v>
      </c>
      <c r="AY190" s="237" t="s">
        <v>114</v>
      </c>
    </row>
    <row r="191" spans="1:51" s="14" customFormat="1" ht="12">
      <c r="A191" s="14"/>
      <c r="B191" s="238"/>
      <c r="C191" s="239"/>
      <c r="D191" s="213" t="s">
        <v>192</v>
      </c>
      <c r="E191" s="240" t="s">
        <v>19</v>
      </c>
      <c r="F191" s="241" t="s">
        <v>545</v>
      </c>
      <c r="G191" s="239"/>
      <c r="H191" s="242">
        <v>513</v>
      </c>
      <c r="I191" s="243"/>
      <c r="J191" s="239"/>
      <c r="K191" s="239"/>
      <c r="L191" s="244"/>
      <c r="M191" s="245"/>
      <c r="N191" s="246"/>
      <c r="O191" s="246"/>
      <c r="P191" s="246"/>
      <c r="Q191" s="246"/>
      <c r="R191" s="246"/>
      <c r="S191" s="246"/>
      <c r="T191" s="247"/>
      <c r="U191" s="14"/>
      <c r="V191" s="14"/>
      <c r="W191" s="14"/>
      <c r="X191" s="14"/>
      <c r="Y191" s="14"/>
      <c r="Z191" s="14"/>
      <c r="AA191" s="14"/>
      <c r="AB191" s="14"/>
      <c r="AC191" s="14"/>
      <c r="AD191" s="14"/>
      <c r="AE191" s="14"/>
      <c r="AT191" s="248" t="s">
        <v>192</v>
      </c>
      <c r="AU191" s="248" t="s">
        <v>82</v>
      </c>
      <c r="AV191" s="14" t="s">
        <v>82</v>
      </c>
      <c r="AW191" s="14" t="s">
        <v>33</v>
      </c>
      <c r="AX191" s="14" t="s">
        <v>72</v>
      </c>
      <c r="AY191" s="248" t="s">
        <v>114</v>
      </c>
    </row>
    <row r="192" spans="1:51" s="13" customFormat="1" ht="12">
      <c r="A192" s="13"/>
      <c r="B192" s="228"/>
      <c r="C192" s="229"/>
      <c r="D192" s="213" t="s">
        <v>192</v>
      </c>
      <c r="E192" s="230" t="s">
        <v>19</v>
      </c>
      <c r="F192" s="231" t="s">
        <v>212</v>
      </c>
      <c r="G192" s="229"/>
      <c r="H192" s="230" t="s">
        <v>19</v>
      </c>
      <c r="I192" s="232"/>
      <c r="J192" s="229"/>
      <c r="K192" s="229"/>
      <c r="L192" s="233"/>
      <c r="M192" s="234"/>
      <c r="N192" s="235"/>
      <c r="O192" s="235"/>
      <c r="P192" s="235"/>
      <c r="Q192" s="235"/>
      <c r="R192" s="235"/>
      <c r="S192" s="235"/>
      <c r="T192" s="236"/>
      <c r="U192" s="13"/>
      <c r="V192" s="13"/>
      <c r="W192" s="13"/>
      <c r="X192" s="13"/>
      <c r="Y192" s="13"/>
      <c r="Z192" s="13"/>
      <c r="AA192" s="13"/>
      <c r="AB192" s="13"/>
      <c r="AC192" s="13"/>
      <c r="AD192" s="13"/>
      <c r="AE192" s="13"/>
      <c r="AT192" s="237" t="s">
        <v>192</v>
      </c>
      <c r="AU192" s="237" t="s">
        <v>82</v>
      </c>
      <c r="AV192" s="13" t="s">
        <v>80</v>
      </c>
      <c r="AW192" s="13" t="s">
        <v>33</v>
      </c>
      <c r="AX192" s="13" t="s">
        <v>72</v>
      </c>
      <c r="AY192" s="237" t="s">
        <v>114</v>
      </c>
    </row>
    <row r="193" spans="1:51" s="14" customFormat="1" ht="12">
      <c r="A193" s="14"/>
      <c r="B193" s="238"/>
      <c r="C193" s="239"/>
      <c r="D193" s="213" t="s">
        <v>192</v>
      </c>
      <c r="E193" s="240" t="s">
        <v>19</v>
      </c>
      <c r="F193" s="241" t="s">
        <v>546</v>
      </c>
      <c r="G193" s="239"/>
      <c r="H193" s="242">
        <v>421.2</v>
      </c>
      <c r="I193" s="243"/>
      <c r="J193" s="239"/>
      <c r="K193" s="239"/>
      <c r="L193" s="244"/>
      <c r="M193" s="245"/>
      <c r="N193" s="246"/>
      <c r="O193" s="246"/>
      <c r="P193" s="246"/>
      <c r="Q193" s="246"/>
      <c r="R193" s="246"/>
      <c r="S193" s="246"/>
      <c r="T193" s="247"/>
      <c r="U193" s="14"/>
      <c r="V193" s="14"/>
      <c r="W193" s="14"/>
      <c r="X193" s="14"/>
      <c r="Y193" s="14"/>
      <c r="Z193" s="14"/>
      <c r="AA193" s="14"/>
      <c r="AB193" s="14"/>
      <c r="AC193" s="14"/>
      <c r="AD193" s="14"/>
      <c r="AE193" s="14"/>
      <c r="AT193" s="248" t="s">
        <v>192</v>
      </c>
      <c r="AU193" s="248" t="s">
        <v>82</v>
      </c>
      <c r="AV193" s="14" t="s">
        <v>82</v>
      </c>
      <c r="AW193" s="14" t="s">
        <v>33</v>
      </c>
      <c r="AX193" s="14" t="s">
        <v>72</v>
      </c>
      <c r="AY193" s="248" t="s">
        <v>114</v>
      </c>
    </row>
    <row r="194" spans="1:51" s="13" customFormat="1" ht="12">
      <c r="A194" s="13"/>
      <c r="B194" s="228"/>
      <c r="C194" s="229"/>
      <c r="D194" s="213" t="s">
        <v>192</v>
      </c>
      <c r="E194" s="230" t="s">
        <v>19</v>
      </c>
      <c r="F194" s="231" t="s">
        <v>508</v>
      </c>
      <c r="G194" s="229"/>
      <c r="H194" s="230" t="s">
        <v>19</v>
      </c>
      <c r="I194" s="232"/>
      <c r="J194" s="229"/>
      <c r="K194" s="229"/>
      <c r="L194" s="233"/>
      <c r="M194" s="234"/>
      <c r="N194" s="235"/>
      <c r="O194" s="235"/>
      <c r="P194" s="235"/>
      <c r="Q194" s="235"/>
      <c r="R194" s="235"/>
      <c r="S194" s="235"/>
      <c r="T194" s="236"/>
      <c r="U194" s="13"/>
      <c r="V194" s="13"/>
      <c r="W194" s="13"/>
      <c r="X194" s="13"/>
      <c r="Y194" s="13"/>
      <c r="Z194" s="13"/>
      <c r="AA194" s="13"/>
      <c r="AB194" s="13"/>
      <c r="AC194" s="13"/>
      <c r="AD194" s="13"/>
      <c r="AE194" s="13"/>
      <c r="AT194" s="237" t="s">
        <v>192</v>
      </c>
      <c r="AU194" s="237" t="s">
        <v>82</v>
      </c>
      <c r="AV194" s="13" t="s">
        <v>80</v>
      </c>
      <c r="AW194" s="13" t="s">
        <v>33</v>
      </c>
      <c r="AX194" s="13" t="s">
        <v>72</v>
      </c>
      <c r="AY194" s="237" t="s">
        <v>114</v>
      </c>
    </row>
    <row r="195" spans="1:51" s="14" customFormat="1" ht="12">
      <c r="A195" s="14"/>
      <c r="B195" s="238"/>
      <c r="C195" s="239"/>
      <c r="D195" s="213" t="s">
        <v>192</v>
      </c>
      <c r="E195" s="240" t="s">
        <v>19</v>
      </c>
      <c r="F195" s="241" t="s">
        <v>547</v>
      </c>
      <c r="G195" s="239"/>
      <c r="H195" s="242">
        <v>9.07</v>
      </c>
      <c r="I195" s="243"/>
      <c r="J195" s="239"/>
      <c r="K195" s="239"/>
      <c r="L195" s="244"/>
      <c r="M195" s="245"/>
      <c r="N195" s="246"/>
      <c r="O195" s="246"/>
      <c r="P195" s="246"/>
      <c r="Q195" s="246"/>
      <c r="R195" s="246"/>
      <c r="S195" s="246"/>
      <c r="T195" s="247"/>
      <c r="U195" s="14"/>
      <c r="V195" s="14"/>
      <c r="W195" s="14"/>
      <c r="X195" s="14"/>
      <c r="Y195" s="14"/>
      <c r="Z195" s="14"/>
      <c r="AA195" s="14"/>
      <c r="AB195" s="14"/>
      <c r="AC195" s="14"/>
      <c r="AD195" s="14"/>
      <c r="AE195" s="14"/>
      <c r="AT195" s="248" t="s">
        <v>192</v>
      </c>
      <c r="AU195" s="248" t="s">
        <v>82</v>
      </c>
      <c r="AV195" s="14" t="s">
        <v>82</v>
      </c>
      <c r="AW195" s="14" t="s">
        <v>33</v>
      </c>
      <c r="AX195" s="14" t="s">
        <v>72</v>
      </c>
      <c r="AY195" s="248" t="s">
        <v>114</v>
      </c>
    </row>
    <row r="196" spans="1:51" s="13" customFormat="1" ht="12">
      <c r="A196" s="13"/>
      <c r="B196" s="228"/>
      <c r="C196" s="229"/>
      <c r="D196" s="213" t="s">
        <v>192</v>
      </c>
      <c r="E196" s="230" t="s">
        <v>19</v>
      </c>
      <c r="F196" s="231" t="s">
        <v>524</v>
      </c>
      <c r="G196" s="229"/>
      <c r="H196" s="230" t="s">
        <v>19</v>
      </c>
      <c r="I196" s="232"/>
      <c r="J196" s="229"/>
      <c r="K196" s="229"/>
      <c r="L196" s="233"/>
      <c r="M196" s="234"/>
      <c r="N196" s="235"/>
      <c r="O196" s="235"/>
      <c r="P196" s="235"/>
      <c r="Q196" s="235"/>
      <c r="R196" s="235"/>
      <c r="S196" s="235"/>
      <c r="T196" s="236"/>
      <c r="U196" s="13"/>
      <c r="V196" s="13"/>
      <c r="W196" s="13"/>
      <c r="X196" s="13"/>
      <c r="Y196" s="13"/>
      <c r="Z196" s="13"/>
      <c r="AA196" s="13"/>
      <c r="AB196" s="13"/>
      <c r="AC196" s="13"/>
      <c r="AD196" s="13"/>
      <c r="AE196" s="13"/>
      <c r="AT196" s="237" t="s">
        <v>192</v>
      </c>
      <c r="AU196" s="237" t="s">
        <v>82</v>
      </c>
      <c r="AV196" s="13" t="s">
        <v>80</v>
      </c>
      <c r="AW196" s="13" t="s">
        <v>33</v>
      </c>
      <c r="AX196" s="13" t="s">
        <v>72</v>
      </c>
      <c r="AY196" s="237" t="s">
        <v>114</v>
      </c>
    </row>
    <row r="197" spans="1:51" s="14" customFormat="1" ht="12">
      <c r="A197" s="14"/>
      <c r="B197" s="238"/>
      <c r="C197" s="239"/>
      <c r="D197" s="213" t="s">
        <v>192</v>
      </c>
      <c r="E197" s="240" t="s">
        <v>19</v>
      </c>
      <c r="F197" s="241" t="s">
        <v>548</v>
      </c>
      <c r="G197" s="239"/>
      <c r="H197" s="242">
        <v>1.62</v>
      </c>
      <c r="I197" s="243"/>
      <c r="J197" s="239"/>
      <c r="K197" s="239"/>
      <c r="L197" s="244"/>
      <c r="M197" s="245"/>
      <c r="N197" s="246"/>
      <c r="O197" s="246"/>
      <c r="P197" s="246"/>
      <c r="Q197" s="246"/>
      <c r="R197" s="246"/>
      <c r="S197" s="246"/>
      <c r="T197" s="247"/>
      <c r="U197" s="14"/>
      <c r="V197" s="14"/>
      <c r="W197" s="14"/>
      <c r="X197" s="14"/>
      <c r="Y197" s="14"/>
      <c r="Z197" s="14"/>
      <c r="AA197" s="14"/>
      <c r="AB197" s="14"/>
      <c r="AC197" s="14"/>
      <c r="AD197" s="14"/>
      <c r="AE197" s="14"/>
      <c r="AT197" s="248" t="s">
        <v>192</v>
      </c>
      <c r="AU197" s="248" t="s">
        <v>82</v>
      </c>
      <c r="AV197" s="14" t="s">
        <v>82</v>
      </c>
      <c r="AW197" s="14" t="s">
        <v>33</v>
      </c>
      <c r="AX197" s="14" t="s">
        <v>72</v>
      </c>
      <c r="AY197" s="248" t="s">
        <v>114</v>
      </c>
    </row>
    <row r="198" spans="1:51" s="13" customFormat="1" ht="12">
      <c r="A198" s="13"/>
      <c r="B198" s="228"/>
      <c r="C198" s="229"/>
      <c r="D198" s="213" t="s">
        <v>192</v>
      </c>
      <c r="E198" s="230" t="s">
        <v>19</v>
      </c>
      <c r="F198" s="231" t="s">
        <v>516</v>
      </c>
      <c r="G198" s="229"/>
      <c r="H198" s="230" t="s">
        <v>19</v>
      </c>
      <c r="I198" s="232"/>
      <c r="J198" s="229"/>
      <c r="K198" s="229"/>
      <c r="L198" s="233"/>
      <c r="M198" s="234"/>
      <c r="N198" s="235"/>
      <c r="O198" s="235"/>
      <c r="P198" s="235"/>
      <c r="Q198" s="235"/>
      <c r="R198" s="235"/>
      <c r="S198" s="235"/>
      <c r="T198" s="236"/>
      <c r="U198" s="13"/>
      <c r="V198" s="13"/>
      <c r="W198" s="13"/>
      <c r="X198" s="13"/>
      <c r="Y198" s="13"/>
      <c r="Z198" s="13"/>
      <c r="AA198" s="13"/>
      <c r="AB198" s="13"/>
      <c r="AC198" s="13"/>
      <c r="AD198" s="13"/>
      <c r="AE198" s="13"/>
      <c r="AT198" s="237" t="s">
        <v>192</v>
      </c>
      <c r="AU198" s="237" t="s">
        <v>82</v>
      </c>
      <c r="AV198" s="13" t="s">
        <v>80</v>
      </c>
      <c r="AW198" s="13" t="s">
        <v>33</v>
      </c>
      <c r="AX198" s="13" t="s">
        <v>72</v>
      </c>
      <c r="AY198" s="237" t="s">
        <v>114</v>
      </c>
    </row>
    <row r="199" spans="1:51" s="14" customFormat="1" ht="12">
      <c r="A199" s="14"/>
      <c r="B199" s="238"/>
      <c r="C199" s="239"/>
      <c r="D199" s="213" t="s">
        <v>192</v>
      </c>
      <c r="E199" s="240" t="s">
        <v>19</v>
      </c>
      <c r="F199" s="241" t="s">
        <v>549</v>
      </c>
      <c r="G199" s="239"/>
      <c r="H199" s="242">
        <v>4.32</v>
      </c>
      <c r="I199" s="243"/>
      <c r="J199" s="239"/>
      <c r="K199" s="239"/>
      <c r="L199" s="244"/>
      <c r="M199" s="245"/>
      <c r="N199" s="246"/>
      <c r="O199" s="246"/>
      <c r="P199" s="246"/>
      <c r="Q199" s="246"/>
      <c r="R199" s="246"/>
      <c r="S199" s="246"/>
      <c r="T199" s="247"/>
      <c r="U199" s="14"/>
      <c r="V199" s="14"/>
      <c r="W199" s="14"/>
      <c r="X199" s="14"/>
      <c r="Y199" s="14"/>
      <c r="Z199" s="14"/>
      <c r="AA199" s="14"/>
      <c r="AB199" s="14"/>
      <c r="AC199" s="14"/>
      <c r="AD199" s="14"/>
      <c r="AE199" s="14"/>
      <c r="AT199" s="248" t="s">
        <v>192</v>
      </c>
      <c r="AU199" s="248" t="s">
        <v>82</v>
      </c>
      <c r="AV199" s="14" t="s">
        <v>82</v>
      </c>
      <c r="AW199" s="14" t="s">
        <v>33</v>
      </c>
      <c r="AX199" s="14" t="s">
        <v>72</v>
      </c>
      <c r="AY199" s="248" t="s">
        <v>114</v>
      </c>
    </row>
    <row r="200" spans="1:51" s="13" customFormat="1" ht="12">
      <c r="A200" s="13"/>
      <c r="B200" s="228"/>
      <c r="C200" s="229"/>
      <c r="D200" s="213" t="s">
        <v>192</v>
      </c>
      <c r="E200" s="230" t="s">
        <v>19</v>
      </c>
      <c r="F200" s="231" t="s">
        <v>517</v>
      </c>
      <c r="G200" s="229"/>
      <c r="H200" s="230" t="s">
        <v>19</v>
      </c>
      <c r="I200" s="232"/>
      <c r="J200" s="229"/>
      <c r="K200" s="229"/>
      <c r="L200" s="233"/>
      <c r="M200" s="234"/>
      <c r="N200" s="235"/>
      <c r="O200" s="235"/>
      <c r="P200" s="235"/>
      <c r="Q200" s="235"/>
      <c r="R200" s="235"/>
      <c r="S200" s="235"/>
      <c r="T200" s="236"/>
      <c r="U200" s="13"/>
      <c r="V200" s="13"/>
      <c r="W200" s="13"/>
      <c r="X200" s="13"/>
      <c r="Y200" s="13"/>
      <c r="Z200" s="13"/>
      <c r="AA200" s="13"/>
      <c r="AB200" s="13"/>
      <c r="AC200" s="13"/>
      <c r="AD200" s="13"/>
      <c r="AE200" s="13"/>
      <c r="AT200" s="237" t="s">
        <v>192</v>
      </c>
      <c r="AU200" s="237" t="s">
        <v>82</v>
      </c>
      <c r="AV200" s="13" t="s">
        <v>80</v>
      </c>
      <c r="AW200" s="13" t="s">
        <v>33</v>
      </c>
      <c r="AX200" s="13" t="s">
        <v>72</v>
      </c>
      <c r="AY200" s="237" t="s">
        <v>114</v>
      </c>
    </row>
    <row r="201" spans="1:51" s="14" customFormat="1" ht="12">
      <c r="A201" s="14"/>
      <c r="B201" s="238"/>
      <c r="C201" s="239"/>
      <c r="D201" s="213" t="s">
        <v>192</v>
      </c>
      <c r="E201" s="240" t="s">
        <v>19</v>
      </c>
      <c r="F201" s="241" t="s">
        <v>550</v>
      </c>
      <c r="G201" s="239"/>
      <c r="H201" s="242">
        <v>4.75</v>
      </c>
      <c r="I201" s="243"/>
      <c r="J201" s="239"/>
      <c r="K201" s="239"/>
      <c r="L201" s="244"/>
      <c r="M201" s="245"/>
      <c r="N201" s="246"/>
      <c r="O201" s="246"/>
      <c r="P201" s="246"/>
      <c r="Q201" s="246"/>
      <c r="R201" s="246"/>
      <c r="S201" s="246"/>
      <c r="T201" s="247"/>
      <c r="U201" s="14"/>
      <c r="V201" s="14"/>
      <c r="W201" s="14"/>
      <c r="X201" s="14"/>
      <c r="Y201" s="14"/>
      <c r="Z201" s="14"/>
      <c r="AA201" s="14"/>
      <c r="AB201" s="14"/>
      <c r="AC201" s="14"/>
      <c r="AD201" s="14"/>
      <c r="AE201" s="14"/>
      <c r="AT201" s="248" t="s">
        <v>192</v>
      </c>
      <c r="AU201" s="248" t="s">
        <v>82</v>
      </c>
      <c r="AV201" s="14" t="s">
        <v>82</v>
      </c>
      <c r="AW201" s="14" t="s">
        <v>33</v>
      </c>
      <c r="AX201" s="14" t="s">
        <v>72</v>
      </c>
      <c r="AY201" s="248" t="s">
        <v>114</v>
      </c>
    </row>
    <row r="202" spans="1:51" s="15" customFormat="1" ht="12">
      <c r="A202" s="15"/>
      <c r="B202" s="249"/>
      <c r="C202" s="250"/>
      <c r="D202" s="213" t="s">
        <v>192</v>
      </c>
      <c r="E202" s="251" t="s">
        <v>19</v>
      </c>
      <c r="F202" s="252" t="s">
        <v>195</v>
      </c>
      <c r="G202" s="250"/>
      <c r="H202" s="253">
        <v>953.9600000000002</v>
      </c>
      <c r="I202" s="254"/>
      <c r="J202" s="250"/>
      <c r="K202" s="250"/>
      <c r="L202" s="255"/>
      <c r="M202" s="256"/>
      <c r="N202" s="257"/>
      <c r="O202" s="257"/>
      <c r="P202" s="257"/>
      <c r="Q202" s="257"/>
      <c r="R202" s="257"/>
      <c r="S202" s="257"/>
      <c r="T202" s="258"/>
      <c r="U202" s="15"/>
      <c r="V202" s="15"/>
      <c r="W202" s="15"/>
      <c r="X202" s="15"/>
      <c r="Y202" s="15"/>
      <c r="Z202" s="15"/>
      <c r="AA202" s="15"/>
      <c r="AB202" s="15"/>
      <c r="AC202" s="15"/>
      <c r="AD202" s="15"/>
      <c r="AE202" s="15"/>
      <c r="AT202" s="259" t="s">
        <v>192</v>
      </c>
      <c r="AU202" s="259" t="s">
        <v>82</v>
      </c>
      <c r="AV202" s="15" t="s">
        <v>139</v>
      </c>
      <c r="AW202" s="15" t="s">
        <v>4</v>
      </c>
      <c r="AX202" s="15" t="s">
        <v>80</v>
      </c>
      <c r="AY202" s="259" t="s">
        <v>114</v>
      </c>
    </row>
    <row r="203" spans="1:65" s="2" customFormat="1" ht="16.5" customHeight="1">
      <c r="A203" s="38"/>
      <c r="B203" s="39"/>
      <c r="C203" s="260" t="s">
        <v>266</v>
      </c>
      <c r="D203" s="260" t="s">
        <v>249</v>
      </c>
      <c r="E203" s="261" t="s">
        <v>256</v>
      </c>
      <c r="F203" s="262" t="s">
        <v>257</v>
      </c>
      <c r="G203" s="263" t="s">
        <v>238</v>
      </c>
      <c r="H203" s="264">
        <v>934.2</v>
      </c>
      <c r="I203" s="265"/>
      <c r="J203" s="264">
        <f>ROUND(I203*H203,1)</f>
        <v>0</v>
      </c>
      <c r="K203" s="262" t="s">
        <v>119</v>
      </c>
      <c r="L203" s="266"/>
      <c r="M203" s="267" t="s">
        <v>19</v>
      </c>
      <c r="N203" s="268" t="s">
        <v>43</v>
      </c>
      <c r="O203" s="84"/>
      <c r="P203" s="204">
        <f>O203*H203</f>
        <v>0</v>
      </c>
      <c r="Q203" s="204">
        <v>1</v>
      </c>
      <c r="R203" s="204">
        <f>Q203*H203</f>
        <v>934.2</v>
      </c>
      <c r="S203" s="204">
        <v>0</v>
      </c>
      <c r="T203" s="205">
        <f>S203*H203</f>
        <v>0</v>
      </c>
      <c r="U203" s="38"/>
      <c r="V203" s="38"/>
      <c r="W203" s="38"/>
      <c r="X203" s="38"/>
      <c r="Y203" s="38"/>
      <c r="Z203" s="38"/>
      <c r="AA203" s="38"/>
      <c r="AB203" s="38"/>
      <c r="AC203" s="38"/>
      <c r="AD203" s="38"/>
      <c r="AE203" s="38"/>
      <c r="AR203" s="206" t="s">
        <v>162</v>
      </c>
      <c r="AT203" s="206" t="s">
        <v>249</v>
      </c>
      <c r="AU203" s="206" t="s">
        <v>82</v>
      </c>
      <c r="AY203" s="17" t="s">
        <v>114</v>
      </c>
      <c r="BE203" s="207">
        <f>IF(N203="základní",J203,0)</f>
        <v>0</v>
      </c>
      <c r="BF203" s="207">
        <f>IF(N203="snížená",J203,0)</f>
        <v>0</v>
      </c>
      <c r="BG203" s="207">
        <f>IF(N203="zákl. přenesená",J203,0)</f>
        <v>0</v>
      </c>
      <c r="BH203" s="207">
        <f>IF(N203="sníž. přenesená",J203,0)</f>
        <v>0</v>
      </c>
      <c r="BI203" s="207">
        <f>IF(N203="nulová",J203,0)</f>
        <v>0</v>
      </c>
      <c r="BJ203" s="17" t="s">
        <v>80</v>
      </c>
      <c r="BK203" s="207">
        <f>ROUND(I203*H203,1)</f>
        <v>0</v>
      </c>
      <c r="BL203" s="17" t="s">
        <v>139</v>
      </c>
      <c r="BM203" s="206" t="s">
        <v>551</v>
      </c>
    </row>
    <row r="204" spans="1:51" s="13" customFormat="1" ht="12">
      <c r="A204" s="13"/>
      <c r="B204" s="228"/>
      <c r="C204" s="229"/>
      <c r="D204" s="213" t="s">
        <v>192</v>
      </c>
      <c r="E204" s="230" t="s">
        <v>19</v>
      </c>
      <c r="F204" s="231" t="s">
        <v>193</v>
      </c>
      <c r="G204" s="229"/>
      <c r="H204" s="230" t="s">
        <v>19</v>
      </c>
      <c r="I204" s="232"/>
      <c r="J204" s="229"/>
      <c r="K204" s="229"/>
      <c r="L204" s="233"/>
      <c r="M204" s="234"/>
      <c r="N204" s="235"/>
      <c r="O204" s="235"/>
      <c r="P204" s="235"/>
      <c r="Q204" s="235"/>
      <c r="R204" s="235"/>
      <c r="S204" s="235"/>
      <c r="T204" s="236"/>
      <c r="U204" s="13"/>
      <c r="V204" s="13"/>
      <c r="W204" s="13"/>
      <c r="X204" s="13"/>
      <c r="Y204" s="13"/>
      <c r="Z204" s="13"/>
      <c r="AA204" s="13"/>
      <c r="AB204" s="13"/>
      <c r="AC204" s="13"/>
      <c r="AD204" s="13"/>
      <c r="AE204" s="13"/>
      <c r="AT204" s="237" t="s">
        <v>192</v>
      </c>
      <c r="AU204" s="237" t="s">
        <v>82</v>
      </c>
      <c r="AV204" s="13" t="s">
        <v>80</v>
      </c>
      <c r="AW204" s="13" t="s">
        <v>33</v>
      </c>
      <c r="AX204" s="13" t="s">
        <v>72</v>
      </c>
      <c r="AY204" s="237" t="s">
        <v>114</v>
      </c>
    </row>
    <row r="205" spans="1:51" s="14" customFormat="1" ht="12">
      <c r="A205" s="14"/>
      <c r="B205" s="238"/>
      <c r="C205" s="239"/>
      <c r="D205" s="213" t="s">
        <v>192</v>
      </c>
      <c r="E205" s="240" t="s">
        <v>19</v>
      </c>
      <c r="F205" s="241" t="s">
        <v>545</v>
      </c>
      <c r="G205" s="239"/>
      <c r="H205" s="242">
        <v>513</v>
      </c>
      <c r="I205" s="243"/>
      <c r="J205" s="239"/>
      <c r="K205" s="239"/>
      <c r="L205" s="244"/>
      <c r="M205" s="245"/>
      <c r="N205" s="246"/>
      <c r="O205" s="246"/>
      <c r="P205" s="246"/>
      <c r="Q205" s="246"/>
      <c r="R205" s="246"/>
      <c r="S205" s="246"/>
      <c r="T205" s="247"/>
      <c r="U205" s="14"/>
      <c r="V205" s="14"/>
      <c r="W205" s="14"/>
      <c r="X205" s="14"/>
      <c r="Y205" s="14"/>
      <c r="Z205" s="14"/>
      <c r="AA205" s="14"/>
      <c r="AB205" s="14"/>
      <c r="AC205" s="14"/>
      <c r="AD205" s="14"/>
      <c r="AE205" s="14"/>
      <c r="AT205" s="248" t="s">
        <v>192</v>
      </c>
      <c r="AU205" s="248" t="s">
        <v>82</v>
      </c>
      <c r="AV205" s="14" t="s">
        <v>82</v>
      </c>
      <c r="AW205" s="14" t="s">
        <v>33</v>
      </c>
      <c r="AX205" s="14" t="s">
        <v>72</v>
      </c>
      <c r="AY205" s="248" t="s">
        <v>114</v>
      </c>
    </row>
    <row r="206" spans="1:51" s="13" customFormat="1" ht="12">
      <c r="A206" s="13"/>
      <c r="B206" s="228"/>
      <c r="C206" s="229"/>
      <c r="D206" s="213" t="s">
        <v>192</v>
      </c>
      <c r="E206" s="230" t="s">
        <v>19</v>
      </c>
      <c r="F206" s="231" t="s">
        <v>212</v>
      </c>
      <c r="G206" s="229"/>
      <c r="H206" s="230" t="s">
        <v>19</v>
      </c>
      <c r="I206" s="232"/>
      <c r="J206" s="229"/>
      <c r="K206" s="229"/>
      <c r="L206" s="233"/>
      <c r="M206" s="234"/>
      <c r="N206" s="235"/>
      <c r="O206" s="235"/>
      <c r="P206" s="235"/>
      <c r="Q206" s="235"/>
      <c r="R206" s="235"/>
      <c r="S206" s="235"/>
      <c r="T206" s="236"/>
      <c r="U206" s="13"/>
      <c r="V206" s="13"/>
      <c r="W206" s="13"/>
      <c r="X206" s="13"/>
      <c r="Y206" s="13"/>
      <c r="Z206" s="13"/>
      <c r="AA206" s="13"/>
      <c r="AB206" s="13"/>
      <c r="AC206" s="13"/>
      <c r="AD206" s="13"/>
      <c r="AE206" s="13"/>
      <c r="AT206" s="237" t="s">
        <v>192</v>
      </c>
      <c r="AU206" s="237" t="s">
        <v>82</v>
      </c>
      <c r="AV206" s="13" t="s">
        <v>80</v>
      </c>
      <c r="AW206" s="13" t="s">
        <v>33</v>
      </c>
      <c r="AX206" s="13" t="s">
        <v>72</v>
      </c>
      <c r="AY206" s="237" t="s">
        <v>114</v>
      </c>
    </row>
    <row r="207" spans="1:51" s="14" customFormat="1" ht="12">
      <c r="A207" s="14"/>
      <c r="B207" s="238"/>
      <c r="C207" s="239"/>
      <c r="D207" s="213" t="s">
        <v>192</v>
      </c>
      <c r="E207" s="240" t="s">
        <v>19</v>
      </c>
      <c r="F207" s="241" t="s">
        <v>546</v>
      </c>
      <c r="G207" s="239"/>
      <c r="H207" s="242">
        <v>421.2</v>
      </c>
      <c r="I207" s="243"/>
      <c r="J207" s="239"/>
      <c r="K207" s="239"/>
      <c r="L207" s="244"/>
      <c r="M207" s="245"/>
      <c r="N207" s="246"/>
      <c r="O207" s="246"/>
      <c r="P207" s="246"/>
      <c r="Q207" s="246"/>
      <c r="R207" s="246"/>
      <c r="S207" s="246"/>
      <c r="T207" s="247"/>
      <c r="U207" s="14"/>
      <c r="V207" s="14"/>
      <c r="W207" s="14"/>
      <c r="X207" s="14"/>
      <c r="Y207" s="14"/>
      <c r="Z207" s="14"/>
      <c r="AA207" s="14"/>
      <c r="AB207" s="14"/>
      <c r="AC207" s="14"/>
      <c r="AD207" s="14"/>
      <c r="AE207" s="14"/>
      <c r="AT207" s="248" t="s">
        <v>192</v>
      </c>
      <c r="AU207" s="248" t="s">
        <v>82</v>
      </c>
      <c r="AV207" s="14" t="s">
        <v>82</v>
      </c>
      <c r="AW207" s="14" t="s">
        <v>33</v>
      </c>
      <c r="AX207" s="14" t="s">
        <v>72</v>
      </c>
      <c r="AY207" s="248" t="s">
        <v>114</v>
      </c>
    </row>
    <row r="208" spans="1:51" s="15" customFormat="1" ht="12">
      <c r="A208" s="15"/>
      <c r="B208" s="249"/>
      <c r="C208" s="250"/>
      <c r="D208" s="213" t="s">
        <v>192</v>
      </c>
      <c r="E208" s="251" t="s">
        <v>19</v>
      </c>
      <c r="F208" s="252" t="s">
        <v>195</v>
      </c>
      <c r="G208" s="250"/>
      <c r="H208" s="253">
        <v>934.2</v>
      </c>
      <c r="I208" s="254"/>
      <c r="J208" s="250"/>
      <c r="K208" s="250"/>
      <c r="L208" s="255"/>
      <c r="M208" s="256"/>
      <c r="N208" s="257"/>
      <c r="O208" s="257"/>
      <c r="P208" s="257"/>
      <c r="Q208" s="257"/>
      <c r="R208" s="257"/>
      <c r="S208" s="257"/>
      <c r="T208" s="258"/>
      <c r="U208" s="15"/>
      <c r="V208" s="15"/>
      <c r="W208" s="15"/>
      <c r="X208" s="15"/>
      <c r="Y208" s="15"/>
      <c r="Z208" s="15"/>
      <c r="AA208" s="15"/>
      <c r="AB208" s="15"/>
      <c r="AC208" s="15"/>
      <c r="AD208" s="15"/>
      <c r="AE208" s="15"/>
      <c r="AT208" s="259" t="s">
        <v>192</v>
      </c>
      <c r="AU208" s="259" t="s">
        <v>82</v>
      </c>
      <c r="AV208" s="15" t="s">
        <v>139</v>
      </c>
      <c r="AW208" s="15" t="s">
        <v>4</v>
      </c>
      <c r="AX208" s="15" t="s">
        <v>80</v>
      </c>
      <c r="AY208" s="259" t="s">
        <v>114</v>
      </c>
    </row>
    <row r="209" spans="1:65" s="2" customFormat="1" ht="33" customHeight="1">
      <c r="A209" s="38"/>
      <c r="B209" s="39"/>
      <c r="C209" s="196" t="s">
        <v>8</v>
      </c>
      <c r="D209" s="196" t="s">
        <v>115</v>
      </c>
      <c r="E209" s="197" t="s">
        <v>260</v>
      </c>
      <c r="F209" s="198" t="s">
        <v>261</v>
      </c>
      <c r="G209" s="199" t="s">
        <v>189</v>
      </c>
      <c r="H209" s="200">
        <v>2054.3</v>
      </c>
      <c r="I209" s="201"/>
      <c r="J209" s="200">
        <f>ROUND(I209*H209,1)</f>
        <v>0</v>
      </c>
      <c r="K209" s="198" t="s">
        <v>119</v>
      </c>
      <c r="L209" s="44"/>
      <c r="M209" s="202" t="s">
        <v>19</v>
      </c>
      <c r="N209" s="203" t="s">
        <v>43</v>
      </c>
      <c r="O209" s="84"/>
      <c r="P209" s="204">
        <f>O209*H209</f>
        <v>0</v>
      </c>
      <c r="Q209" s="204">
        <v>0</v>
      </c>
      <c r="R209" s="204">
        <f>Q209*H209</f>
        <v>0</v>
      </c>
      <c r="S209" s="204">
        <v>0</v>
      </c>
      <c r="T209" s="205">
        <f>S209*H209</f>
        <v>0</v>
      </c>
      <c r="U209" s="38"/>
      <c r="V209" s="38"/>
      <c r="W209" s="38"/>
      <c r="X209" s="38"/>
      <c r="Y209" s="38"/>
      <c r="Z209" s="38"/>
      <c r="AA209" s="38"/>
      <c r="AB209" s="38"/>
      <c r="AC209" s="38"/>
      <c r="AD209" s="38"/>
      <c r="AE209" s="38"/>
      <c r="AR209" s="206" t="s">
        <v>139</v>
      </c>
      <c r="AT209" s="206" t="s">
        <v>115</v>
      </c>
      <c r="AU209" s="206" t="s">
        <v>82</v>
      </c>
      <c r="AY209" s="17" t="s">
        <v>114</v>
      </c>
      <c r="BE209" s="207">
        <f>IF(N209="základní",J209,0)</f>
        <v>0</v>
      </c>
      <c r="BF209" s="207">
        <f>IF(N209="snížená",J209,0)</f>
        <v>0</v>
      </c>
      <c r="BG209" s="207">
        <f>IF(N209="zákl. přenesená",J209,0)</f>
        <v>0</v>
      </c>
      <c r="BH209" s="207">
        <f>IF(N209="sníž. přenesená",J209,0)</f>
        <v>0</v>
      </c>
      <c r="BI209" s="207">
        <f>IF(N209="nulová",J209,0)</f>
        <v>0</v>
      </c>
      <c r="BJ209" s="17" t="s">
        <v>80</v>
      </c>
      <c r="BK209" s="207">
        <f>ROUND(I209*H209,1)</f>
        <v>0</v>
      </c>
      <c r="BL209" s="17" t="s">
        <v>139</v>
      </c>
      <c r="BM209" s="206" t="s">
        <v>552</v>
      </c>
    </row>
    <row r="210" spans="1:47" s="2" customFormat="1" ht="12">
      <c r="A210" s="38"/>
      <c r="B210" s="39"/>
      <c r="C210" s="40"/>
      <c r="D210" s="208" t="s">
        <v>122</v>
      </c>
      <c r="E210" s="40"/>
      <c r="F210" s="209" t="s">
        <v>263</v>
      </c>
      <c r="G210" s="40"/>
      <c r="H210" s="40"/>
      <c r="I210" s="210"/>
      <c r="J210" s="40"/>
      <c r="K210" s="40"/>
      <c r="L210" s="44"/>
      <c r="M210" s="211"/>
      <c r="N210" s="212"/>
      <c r="O210" s="84"/>
      <c r="P210" s="84"/>
      <c r="Q210" s="84"/>
      <c r="R210" s="84"/>
      <c r="S210" s="84"/>
      <c r="T210" s="85"/>
      <c r="U210" s="38"/>
      <c r="V210" s="38"/>
      <c r="W210" s="38"/>
      <c r="X210" s="38"/>
      <c r="Y210" s="38"/>
      <c r="Z210" s="38"/>
      <c r="AA210" s="38"/>
      <c r="AB210" s="38"/>
      <c r="AC210" s="38"/>
      <c r="AD210" s="38"/>
      <c r="AE210" s="38"/>
      <c r="AT210" s="17" t="s">
        <v>122</v>
      </c>
      <c r="AU210" s="17" t="s">
        <v>82</v>
      </c>
    </row>
    <row r="211" spans="1:51" s="13" customFormat="1" ht="12">
      <c r="A211" s="13"/>
      <c r="B211" s="228"/>
      <c r="C211" s="229"/>
      <c r="D211" s="213" t="s">
        <v>192</v>
      </c>
      <c r="E211" s="230" t="s">
        <v>19</v>
      </c>
      <c r="F211" s="231" t="s">
        <v>218</v>
      </c>
      <c r="G211" s="229"/>
      <c r="H211" s="230" t="s">
        <v>19</v>
      </c>
      <c r="I211" s="232"/>
      <c r="J211" s="229"/>
      <c r="K211" s="229"/>
      <c r="L211" s="233"/>
      <c r="M211" s="234"/>
      <c r="N211" s="235"/>
      <c r="O211" s="235"/>
      <c r="P211" s="235"/>
      <c r="Q211" s="235"/>
      <c r="R211" s="235"/>
      <c r="S211" s="235"/>
      <c r="T211" s="236"/>
      <c r="U211" s="13"/>
      <c r="V211" s="13"/>
      <c r="W211" s="13"/>
      <c r="X211" s="13"/>
      <c r="Y211" s="13"/>
      <c r="Z211" s="13"/>
      <c r="AA211" s="13"/>
      <c r="AB211" s="13"/>
      <c r="AC211" s="13"/>
      <c r="AD211" s="13"/>
      <c r="AE211" s="13"/>
      <c r="AT211" s="237" t="s">
        <v>192</v>
      </c>
      <c r="AU211" s="237" t="s">
        <v>82</v>
      </c>
      <c r="AV211" s="13" t="s">
        <v>80</v>
      </c>
      <c r="AW211" s="13" t="s">
        <v>33</v>
      </c>
      <c r="AX211" s="13" t="s">
        <v>72</v>
      </c>
      <c r="AY211" s="237" t="s">
        <v>114</v>
      </c>
    </row>
    <row r="212" spans="1:51" s="14" customFormat="1" ht="12">
      <c r="A212" s="14"/>
      <c r="B212" s="238"/>
      <c r="C212" s="239"/>
      <c r="D212" s="213" t="s">
        <v>192</v>
      </c>
      <c r="E212" s="240" t="s">
        <v>19</v>
      </c>
      <c r="F212" s="241" t="s">
        <v>264</v>
      </c>
      <c r="G212" s="239"/>
      <c r="H212" s="242">
        <v>175</v>
      </c>
      <c r="I212" s="243"/>
      <c r="J212" s="239"/>
      <c r="K212" s="239"/>
      <c r="L212" s="244"/>
      <c r="M212" s="245"/>
      <c r="N212" s="246"/>
      <c r="O212" s="246"/>
      <c r="P212" s="246"/>
      <c r="Q212" s="246"/>
      <c r="R212" s="246"/>
      <c r="S212" s="246"/>
      <c r="T212" s="247"/>
      <c r="U212" s="14"/>
      <c r="V212" s="14"/>
      <c r="W212" s="14"/>
      <c r="X212" s="14"/>
      <c r="Y212" s="14"/>
      <c r="Z212" s="14"/>
      <c r="AA212" s="14"/>
      <c r="AB212" s="14"/>
      <c r="AC212" s="14"/>
      <c r="AD212" s="14"/>
      <c r="AE212" s="14"/>
      <c r="AT212" s="248" t="s">
        <v>192</v>
      </c>
      <c r="AU212" s="248" t="s">
        <v>82</v>
      </c>
      <c r="AV212" s="14" t="s">
        <v>82</v>
      </c>
      <c r="AW212" s="14" t="s">
        <v>33</v>
      </c>
      <c r="AX212" s="14" t="s">
        <v>72</v>
      </c>
      <c r="AY212" s="248" t="s">
        <v>114</v>
      </c>
    </row>
    <row r="213" spans="1:51" s="13" customFormat="1" ht="12">
      <c r="A213" s="13"/>
      <c r="B213" s="228"/>
      <c r="C213" s="229"/>
      <c r="D213" s="213" t="s">
        <v>192</v>
      </c>
      <c r="E213" s="230" t="s">
        <v>19</v>
      </c>
      <c r="F213" s="231" t="s">
        <v>193</v>
      </c>
      <c r="G213" s="229"/>
      <c r="H213" s="230" t="s">
        <v>19</v>
      </c>
      <c r="I213" s="232"/>
      <c r="J213" s="229"/>
      <c r="K213" s="229"/>
      <c r="L213" s="233"/>
      <c r="M213" s="234"/>
      <c r="N213" s="235"/>
      <c r="O213" s="235"/>
      <c r="P213" s="235"/>
      <c r="Q213" s="235"/>
      <c r="R213" s="235"/>
      <c r="S213" s="235"/>
      <c r="T213" s="236"/>
      <c r="U213" s="13"/>
      <c r="V213" s="13"/>
      <c r="W213" s="13"/>
      <c r="X213" s="13"/>
      <c r="Y213" s="13"/>
      <c r="Z213" s="13"/>
      <c r="AA213" s="13"/>
      <c r="AB213" s="13"/>
      <c r="AC213" s="13"/>
      <c r="AD213" s="13"/>
      <c r="AE213" s="13"/>
      <c r="AT213" s="237" t="s">
        <v>192</v>
      </c>
      <c r="AU213" s="237" t="s">
        <v>82</v>
      </c>
      <c r="AV213" s="13" t="s">
        <v>80</v>
      </c>
      <c r="AW213" s="13" t="s">
        <v>33</v>
      </c>
      <c r="AX213" s="13" t="s">
        <v>72</v>
      </c>
      <c r="AY213" s="237" t="s">
        <v>114</v>
      </c>
    </row>
    <row r="214" spans="1:51" s="14" customFormat="1" ht="12">
      <c r="A214" s="14"/>
      <c r="B214" s="238"/>
      <c r="C214" s="239"/>
      <c r="D214" s="213" t="s">
        <v>192</v>
      </c>
      <c r="E214" s="240" t="s">
        <v>19</v>
      </c>
      <c r="F214" s="241" t="s">
        <v>485</v>
      </c>
      <c r="G214" s="239"/>
      <c r="H214" s="242">
        <v>950</v>
      </c>
      <c r="I214" s="243"/>
      <c r="J214" s="239"/>
      <c r="K214" s="239"/>
      <c r="L214" s="244"/>
      <c r="M214" s="245"/>
      <c r="N214" s="246"/>
      <c r="O214" s="246"/>
      <c r="P214" s="246"/>
      <c r="Q214" s="246"/>
      <c r="R214" s="246"/>
      <c r="S214" s="246"/>
      <c r="T214" s="247"/>
      <c r="U214" s="14"/>
      <c r="V214" s="14"/>
      <c r="W214" s="14"/>
      <c r="X214" s="14"/>
      <c r="Y214" s="14"/>
      <c r="Z214" s="14"/>
      <c r="AA214" s="14"/>
      <c r="AB214" s="14"/>
      <c r="AC214" s="14"/>
      <c r="AD214" s="14"/>
      <c r="AE214" s="14"/>
      <c r="AT214" s="248" t="s">
        <v>192</v>
      </c>
      <c r="AU214" s="248" t="s">
        <v>82</v>
      </c>
      <c r="AV214" s="14" t="s">
        <v>82</v>
      </c>
      <c r="AW214" s="14" t="s">
        <v>33</v>
      </c>
      <c r="AX214" s="14" t="s">
        <v>72</v>
      </c>
      <c r="AY214" s="248" t="s">
        <v>114</v>
      </c>
    </row>
    <row r="215" spans="1:51" s="13" customFormat="1" ht="12">
      <c r="A215" s="13"/>
      <c r="B215" s="228"/>
      <c r="C215" s="229"/>
      <c r="D215" s="213" t="s">
        <v>192</v>
      </c>
      <c r="E215" s="230" t="s">
        <v>19</v>
      </c>
      <c r="F215" s="231" t="s">
        <v>212</v>
      </c>
      <c r="G215" s="229"/>
      <c r="H215" s="230" t="s">
        <v>19</v>
      </c>
      <c r="I215" s="232"/>
      <c r="J215" s="229"/>
      <c r="K215" s="229"/>
      <c r="L215" s="233"/>
      <c r="M215" s="234"/>
      <c r="N215" s="235"/>
      <c r="O215" s="235"/>
      <c r="P215" s="235"/>
      <c r="Q215" s="235"/>
      <c r="R215" s="235"/>
      <c r="S215" s="235"/>
      <c r="T215" s="236"/>
      <c r="U215" s="13"/>
      <c r="V215" s="13"/>
      <c r="W215" s="13"/>
      <c r="X215" s="13"/>
      <c r="Y215" s="13"/>
      <c r="Z215" s="13"/>
      <c r="AA215" s="13"/>
      <c r="AB215" s="13"/>
      <c r="AC215" s="13"/>
      <c r="AD215" s="13"/>
      <c r="AE215" s="13"/>
      <c r="AT215" s="237" t="s">
        <v>192</v>
      </c>
      <c r="AU215" s="237" t="s">
        <v>82</v>
      </c>
      <c r="AV215" s="13" t="s">
        <v>80</v>
      </c>
      <c r="AW215" s="13" t="s">
        <v>33</v>
      </c>
      <c r="AX215" s="13" t="s">
        <v>72</v>
      </c>
      <c r="AY215" s="237" t="s">
        <v>114</v>
      </c>
    </row>
    <row r="216" spans="1:51" s="14" customFormat="1" ht="12">
      <c r="A216" s="14"/>
      <c r="B216" s="238"/>
      <c r="C216" s="239"/>
      <c r="D216" s="213" t="s">
        <v>192</v>
      </c>
      <c r="E216" s="240" t="s">
        <v>19</v>
      </c>
      <c r="F216" s="241" t="s">
        <v>494</v>
      </c>
      <c r="G216" s="239"/>
      <c r="H216" s="242">
        <v>780</v>
      </c>
      <c r="I216" s="243"/>
      <c r="J216" s="239"/>
      <c r="K216" s="239"/>
      <c r="L216" s="244"/>
      <c r="M216" s="245"/>
      <c r="N216" s="246"/>
      <c r="O216" s="246"/>
      <c r="P216" s="246"/>
      <c r="Q216" s="246"/>
      <c r="R216" s="246"/>
      <c r="S216" s="246"/>
      <c r="T216" s="247"/>
      <c r="U216" s="14"/>
      <c r="V216" s="14"/>
      <c r="W216" s="14"/>
      <c r="X216" s="14"/>
      <c r="Y216" s="14"/>
      <c r="Z216" s="14"/>
      <c r="AA216" s="14"/>
      <c r="AB216" s="14"/>
      <c r="AC216" s="14"/>
      <c r="AD216" s="14"/>
      <c r="AE216" s="14"/>
      <c r="AT216" s="248" t="s">
        <v>192</v>
      </c>
      <c r="AU216" s="248" t="s">
        <v>82</v>
      </c>
      <c r="AV216" s="14" t="s">
        <v>82</v>
      </c>
      <c r="AW216" s="14" t="s">
        <v>33</v>
      </c>
      <c r="AX216" s="14" t="s">
        <v>72</v>
      </c>
      <c r="AY216" s="248" t="s">
        <v>114</v>
      </c>
    </row>
    <row r="217" spans="1:51" s="13" customFormat="1" ht="12">
      <c r="A217" s="13"/>
      <c r="B217" s="228"/>
      <c r="C217" s="229"/>
      <c r="D217" s="213" t="s">
        <v>192</v>
      </c>
      <c r="E217" s="230" t="s">
        <v>19</v>
      </c>
      <c r="F217" s="231" t="s">
        <v>505</v>
      </c>
      <c r="G217" s="229"/>
      <c r="H217" s="230" t="s">
        <v>19</v>
      </c>
      <c r="I217" s="232"/>
      <c r="J217" s="229"/>
      <c r="K217" s="229"/>
      <c r="L217" s="233"/>
      <c r="M217" s="234"/>
      <c r="N217" s="235"/>
      <c r="O217" s="235"/>
      <c r="P217" s="235"/>
      <c r="Q217" s="235"/>
      <c r="R217" s="235"/>
      <c r="S217" s="235"/>
      <c r="T217" s="236"/>
      <c r="U217" s="13"/>
      <c r="V217" s="13"/>
      <c r="W217" s="13"/>
      <c r="X217" s="13"/>
      <c r="Y217" s="13"/>
      <c r="Z217" s="13"/>
      <c r="AA217" s="13"/>
      <c r="AB217" s="13"/>
      <c r="AC217" s="13"/>
      <c r="AD217" s="13"/>
      <c r="AE217" s="13"/>
      <c r="AT217" s="237" t="s">
        <v>192</v>
      </c>
      <c r="AU217" s="237" t="s">
        <v>82</v>
      </c>
      <c r="AV217" s="13" t="s">
        <v>80</v>
      </c>
      <c r="AW217" s="13" t="s">
        <v>33</v>
      </c>
      <c r="AX217" s="13" t="s">
        <v>72</v>
      </c>
      <c r="AY217" s="237" t="s">
        <v>114</v>
      </c>
    </row>
    <row r="218" spans="1:51" s="13" customFormat="1" ht="12">
      <c r="A218" s="13"/>
      <c r="B218" s="228"/>
      <c r="C218" s="229"/>
      <c r="D218" s="213" t="s">
        <v>192</v>
      </c>
      <c r="E218" s="230" t="s">
        <v>19</v>
      </c>
      <c r="F218" s="231" t="s">
        <v>506</v>
      </c>
      <c r="G218" s="229"/>
      <c r="H218" s="230" t="s">
        <v>19</v>
      </c>
      <c r="I218" s="232"/>
      <c r="J218" s="229"/>
      <c r="K218" s="229"/>
      <c r="L218" s="233"/>
      <c r="M218" s="234"/>
      <c r="N218" s="235"/>
      <c r="O218" s="235"/>
      <c r="P218" s="235"/>
      <c r="Q218" s="235"/>
      <c r="R218" s="235"/>
      <c r="S218" s="235"/>
      <c r="T218" s="236"/>
      <c r="U218" s="13"/>
      <c r="V218" s="13"/>
      <c r="W218" s="13"/>
      <c r="X218" s="13"/>
      <c r="Y218" s="13"/>
      <c r="Z218" s="13"/>
      <c r="AA218" s="13"/>
      <c r="AB218" s="13"/>
      <c r="AC218" s="13"/>
      <c r="AD218" s="13"/>
      <c r="AE218" s="13"/>
      <c r="AT218" s="237" t="s">
        <v>192</v>
      </c>
      <c r="AU218" s="237" t="s">
        <v>82</v>
      </c>
      <c r="AV218" s="13" t="s">
        <v>80</v>
      </c>
      <c r="AW218" s="13" t="s">
        <v>33</v>
      </c>
      <c r="AX218" s="13" t="s">
        <v>72</v>
      </c>
      <c r="AY218" s="237" t="s">
        <v>114</v>
      </c>
    </row>
    <row r="219" spans="1:51" s="14" customFormat="1" ht="12">
      <c r="A219" s="14"/>
      <c r="B219" s="238"/>
      <c r="C219" s="239"/>
      <c r="D219" s="213" t="s">
        <v>192</v>
      </c>
      <c r="E219" s="240" t="s">
        <v>19</v>
      </c>
      <c r="F219" s="241" t="s">
        <v>172</v>
      </c>
      <c r="G219" s="239"/>
      <c r="H219" s="242">
        <v>10</v>
      </c>
      <c r="I219" s="243"/>
      <c r="J219" s="239"/>
      <c r="K219" s="239"/>
      <c r="L219" s="244"/>
      <c r="M219" s="245"/>
      <c r="N219" s="246"/>
      <c r="O219" s="246"/>
      <c r="P219" s="246"/>
      <c r="Q219" s="246"/>
      <c r="R219" s="246"/>
      <c r="S219" s="246"/>
      <c r="T219" s="247"/>
      <c r="U219" s="14"/>
      <c r="V219" s="14"/>
      <c r="W219" s="14"/>
      <c r="X219" s="14"/>
      <c r="Y219" s="14"/>
      <c r="Z219" s="14"/>
      <c r="AA219" s="14"/>
      <c r="AB219" s="14"/>
      <c r="AC219" s="14"/>
      <c r="AD219" s="14"/>
      <c r="AE219" s="14"/>
      <c r="AT219" s="248" t="s">
        <v>192</v>
      </c>
      <c r="AU219" s="248" t="s">
        <v>82</v>
      </c>
      <c r="AV219" s="14" t="s">
        <v>82</v>
      </c>
      <c r="AW219" s="14" t="s">
        <v>33</v>
      </c>
      <c r="AX219" s="14" t="s">
        <v>72</v>
      </c>
      <c r="AY219" s="248" t="s">
        <v>114</v>
      </c>
    </row>
    <row r="220" spans="1:51" s="13" customFormat="1" ht="12">
      <c r="A220" s="13"/>
      <c r="B220" s="228"/>
      <c r="C220" s="229"/>
      <c r="D220" s="213" t="s">
        <v>192</v>
      </c>
      <c r="E220" s="230" t="s">
        <v>19</v>
      </c>
      <c r="F220" s="231" t="s">
        <v>508</v>
      </c>
      <c r="G220" s="229"/>
      <c r="H220" s="230" t="s">
        <v>19</v>
      </c>
      <c r="I220" s="232"/>
      <c r="J220" s="229"/>
      <c r="K220" s="229"/>
      <c r="L220" s="233"/>
      <c r="M220" s="234"/>
      <c r="N220" s="235"/>
      <c r="O220" s="235"/>
      <c r="P220" s="235"/>
      <c r="Q220" s="235"/>
      <c r="R220" s="235"/>
      <c r="S220" s="235"/>
      <c r="T220" s="236"/>
      <c r="U220" s="13"/>
      <c r="V220" s="13"/>
      <c r="W220" s="13"/>
      <c r="X220" s="13"/>
      <c r="Y220" s="13"/>
      <c r="Z220" s="13"/>
      <c r="AA220" s="13"/>
      <c r="AB220" s="13"/>
      <c r="AC220" s="13"/>
      <c r="AD220" s="13"/>
      <c r="AE220" s="13"/>
      <c r="AT220" s="237" t="s">
        <v>192</v>
      </c>
      <c r="AU220" s="237" t="s">
        <v>82</v>
      </c>
      <c r="AV220" s="13" t="s">
        <v>80</v>
      </c>
      <c r="AW220" s="13" t="s">
        <v>33</v>
      </c>
      <c r="AX220" s="13" t="s">
        <v>72</v>
      </c>
      <c r="AY220" s="237" t="s">
        <v>114</v>
      </c>
    </row>
    <row r="221" spans="1:51" s="14" customFormat="1" ht="12">
      <c r="A221" s="14"/>
      <c r="B221" s="238"/>
      <c r="C221" s="239"/>
      <c r="D221" s="213" t="s">
        <v>192</v>
      </c>
      <c r="E221" s="240" t="s">
        <v>19</v>
      </c>
      <c r="F221" s="241" t="s">
        <v>553</v>
      </c>
      <c r="G221" s="239"/>
      <c r="H221" s="242">
        <v>16.8</v>
      </c>
      <c r="I221" s="243"/>
      <c r="J221" s="239"/>
      <c r="K221" s="239"/>
      <c r="L221" s="244"/>
      <c r="M221" s="245"/>
      <c r="N221" s="246"/>
      <c r="O221" s="246"/>
      <c r="P221" s="246"/>
      <c r="Q221" s="246"/>
      <c r="R221" s="246"/>
      <c r="S221" s="246"/>
      <c r="T221" s="247"/>
      <c r="U221" s="14"/>
      <c r="V221" s="14"/>
      <c r="W221" s="14"/>
      <c r="X221" s="14"/>
      <c r="Y221" s="14"/>
      <c r="Z221" s="14"/>
      <c r="AA221" s="14"/>
      <c r="AB221" s="14"/>
      <c r="AC221" s="14"/>
      <c r="AD221" s="14"/>
      <c r="AE221" s="14"/>
      <c r="AT221" s="248" t="s">
        <v>192</v>
      </c>
      <c r="AU221" s="248" t="s">
        <v>82</v>
      </c>
      <c r="AV221" s="14" t="s">
        <v>82</v>
      </c>
      <c r="AW221" s="14" t="s">
        <v>33</v>
      </c>
      <c r="AX221" s="14" t="s">
        <v>72</v>
      </c>
      <c r="AY221" s="248" t="s">
        <v>114</v>
      </c>
    </row>
    <row r="222" spans="1:51" s="14" customFormat="1" ht="12">
      <c r="A222" s="14"/>
      <c r="B222" s="238"/>
      <c r="C222" s="239"/>
      <c r="D222" s="213" t="s">
        <v>192</v>
      </c>
      <c r="E222" s="240" t="s">
        <v>19</v>
      </c>
      <c r="F222" s="241" t="s">
        <v>275</v>
      </c>
      <c r="G222" s="239"/>
      <c r="H222" s="242">
        <v>16</v>
      </c>
      <c r="I222" s="243"/>
      <c r="J222" s="239"/>
      <c r="K222" s="239"/>
      <c r="L222" s="244"/>
      <c r="M222" s="245"/>
      <c r="N222" s="246"/>
      <c r="O222" s="246"/>
      <c r="P222" s="246"/>
      <c r="Q222" s="246"/>
      <c r="R222" s="246"/>
      <c r="S222" s="246"/>
      <c r="T222" s="247"/>
      <c r="U222" s="14"/>
      <c r="V222" s="14"/>
      <c r="W222" s="14"/>
      <c r="X222" s="14"/>
      <c r="Y222" s="14"/>
      <c r="Z222" s="14"/>
      <c r="AA222" s="14"/>
      <c r="AB222" s="14"/>
      <c r="AC222" s="14"/>
      <c r="AD222" s="14"/>
      <c r="AE222" s="14"/>
      <c r="AT222" s="248" t="s">
        <v>192</v>
      </c>
      <c r="AU222" s="248" t="s">
        <v>82</v>
      </c>
      <c r="AV222" s="14" t="s">
        <v>82</v>
      </c>
      <c r="AW222" s="14" t="s">
        <v>33</v>
      </c>
      <c r="AX222" s="14" t="s">
        <v>72</v>
      </c>
      <c r="AY222" s="248" t="s">
        <v>114</v>
      </c>
    </row>
    <row r="223" spans="1:51" s="13" customFormat="1" ht="12">
      <c r="A223" s="13"/>
      <c r="B223" s="228"/>
      <c r="C223" s="229"/>
      <c r="D223" s="213" t="s">
        <v>192</v>
      </c>
      <c r="E223" s="230" t="s">
        <v>19</v>
      </c>
      <c r="F223" s="231" t="s">
        <v>524</v>
      </c>
      <c r="G223" s="229"/>
      <c r="H223" s="230" t="s">
        <v>19</v>
      </c>
      <c r="I223" s="232"/>
      <c r="J223" s="229"/>
      <c r="K223" s="229"/>
      <c r="L223" s="233"/>
      <c r="M223" s="234"/>
      <c r="N223" s="235"/>
      <c r="O223" s="235"/>
      <c r="P223" s="235"/>
      <c r="Q223" s="235"/>
      <c r="R223" s="235"/>
      <c r="S223" s="235"/>
      <c r="T223" s="236"/>
      <c r="U223" s="13"/>
      <c r="V223" s="13"/>
      <c r="W223" s="13"/>
      <c r="X223" s="13"/>
      <c r="Y223" s="13"/>
      <c r="Z223" s="13"/>
      <c r="AA223" s="13"/>
      <c r="AB223" s="13"/>
      <c r="AC223" s="13"/>
      <c r="AD223" s="13"/>
      <c r="AE223" s="13"/>
      <c r="AT223" s="237" t="s">
        <v>192</v>
      </c>
      <c r="AU223" s="237" t="s">
        <v>82</v>
      </c>
      <c r="AV223" s="13" t="s">
        <v>80</v>
      </c>
      <c r="AW223" s="13" t="s">
        <v>33</v>
      </c>
      <c r="AX223" s="13" t="s">
        <v>72</v>
      </c>
      <c r="AY223" s="237" t="s">
        <v>114</v>
      </c>
    </row>
    <row r="224" spans="1:51" s="14" customFormat="1" ht="12">
      <c r="A224" s="14"/>
      <c r="B224" s="238"/>
      <c r="C224" s="239"/>
      <c r="D224" s="213" t="s">
        <v>192</v>
      </c>
      <c r="E224" s="240" t="s">
        <v>19</v>
      </c>
      <c r="F224" s="241" t="s">
        <v>554</v>
      </c>
      <c r="G224" s="239"/>
      <c r="H224" s="242">
        <v>2.7</v>
      </c>
      <c r="I224" s="243"/>
      <c r="J224" s="239"/>
      <c r="K224" s="239"/>
      <c r="L224" s="244"/>
      <c r="M224" s="245"/>
      <c r="N224" s="246"/>
      <c r="O224" s="246"/>
      <c r="P224" s="246"/>
      <c r="Q224" s="246"/>
      <c r="R224" s="246"/>
      <c r="S224" s="246"/>
      <c r="T224" s="247"/>
      <c r="U224" s="14"/>
      <c r="V224" s="14"/>
      <c r="W224" s="14"/>
      <c r="X224" s="14"/>
      <c r="Y224" s="14"/>
      <c r="Z224" s="14"/>
      <c r="AA224" s="14"/>
      <c r="AB224" s="14"/>
      <c r="AC224" s="14"/>
      <c r="AD224" s="14"/>
      <c r="AE224" s="14"/>
      <c r="AT224" s="248" t="s">
        <v>192</v>
      </c>
      <c r="AU224" s="248" t="s">
        <v>82</v>
      </c>
      <c r="AV224" s="14" t="s">
        <v>82</v>
      </c>
      <c r="AW224" s="14" t="s">
        <v>33</v>
      </c>
      <c r="AX224" s="14" t="s">
        <v>72</v>
      </c>
      <c r="AY224" s="248" t="s">
        <v>114</v>
      </c>
    </row>
    <row r="225" spans="1:51" s="14" customFormat="1" ht="12">
      <c r="A225" s="14"/>
      <c r="B225" s="238"/>
      <c r="C225" s="239"/>
      <c r="D225" s="213" t="s">
        <v>192</v>
      </c>
      <c r="E225" s="240" t="s">
        <v>19</v>
      </c>
      <c r="F225" s="241" t="s">
        <v>255</v>
      </c>
      <c r="G225" s="239"/>
      <c r="H225" s="242">
        <v>12</v>
      </c>
      <c r="I225" s="243"/>
      <c r="J225" s="239"/>
      <c r="K225" s="239"/>
      <c r="L225" s="244"/>
      <c r="M225" s="245"/>
      <c r="N225" s="246"/>
      <c r="O225" s="246"/>
      <c r="P225" s="246"/>
      <c r="Q225" s="246"/>
      <c r="R225" s="246"/>
      <c r="S225" s="246"/>
      <c r="T225" s="247"/>
      <c r="U225" s="14"/>
      <c r="V225" s="14"/>
      <c r="W225" s="14"/>
      <c r="X225" s="14"/>
      <c r="Y225" s="14"/>
      <c r="Z225" s="14"/>
      <c r="AA225" s="14"/>
      <c r="AB225" s="14"/>
      <c r="AC225" s="14"/>
      <c r="AD225" s="14"/>
      <c r="AE225" s="14"/>
      <c r="AT225" s="248" t="s">
        <v>192</v>
      </c>
      <c r="AU225" s="248" t="s">
        <v>82</v>
      </c>
      <c r="AV225" s="14" t="s">
        <v>82</v>
      </c>
      <c r="AW225" s="14" t="s">
        <v>33</v>
      </c>
      <c r="AX225" s="14" t="s">
        <v>72</v>
      </c>
      <c r="AY225" s="248" t="s">
        <v>114</v>
      </c>
    </row>
    <row r="226" spans="1:51" s="13" customFormat="1" ht="12">
      <c r="A226" s="13"/>
      <c r="B226" s="228"/>
      <c r="C226" s="229"/>
      <c r="D226" s="213" t="s">
        <v>192</v>
      </c>
      <c r="E226" s="230" t="s">
        <v>19</v>
      </c>
      <c r="F226" s="231" t="s">
        <v>510</v>
      </c>
      <c r="G226" s="229"/>
      <c r="H226" s="230" t="s">
        <v>19</v>
      </c>
      <c r="I226" s="232"/>
      <c r="J226" s="229"/>
      <c r="K226" s="229"/>
      <c r="L226" s="233"/>
      <c r="M226" s="234"/>
      <c r="N226" s="235"/>
      <c r="O226" s="235"/>
      <c r="P226" s="235"/>
      <c r="Q226" s="235"/>
      <c r="R226" s="235"/>
      <c r="S226" s="235"/>
      <c r="T226" s="236"/>
      <c r="U226" s="13"/>
      <c r="V226" s="13"/>
      <c r="W226" s="13"/>
      <c r="X226" s="13"/>
      <c r="Y226" s="13"/>
      <c r="Z226" s="13"/>
      <c r="AA226" s="13"/>
      <c r="AB226" s="13"/>
      <c r="AC226" s="13"/>
      <c r="AD226" s="13"/>
      <c r="AE226" s="13"/>
      <c r="AT226" s="237" t="s">
        <v>192</v>
      </c>
      <c r="AU226" s="237" t="s">
        <v>82</v>
      </c>
      <c r="AV226" s="13" t="s">
        <v>80</v>
      </c>
      <c r="AW226" s="13" t="s">
        <v>33</v>
      </c>
      <c r="AX226" s="13" t="s">
        <v>72</v>
      </c>
      <c r="AY226" s="237" t="s">
        <v>114</v>
      </c>
    </row>
    <row r="227" spans="1:51" s="14" customFormat="1" ht="12">
      <c r="A227" s="14"/>
      <c r="B227" s="238"/>
      <c r="C227" s="239"/>
      <c r="D227" s="213" t="s">
        <v>192</v>
      </c>
      <c r="E227" s="240" t="s">
        <v>19</v>
      </c>
      <c r="F227" s="241" t="s">
        <v>255</v>
      </c>
      <c r="G227" s="239"/>
      <c r="H227" s="242">
        <v>12</v>
      </c>
      <c r="I227" s="243"/>
      <c r="J227" s="239"/>
      <c r="K227" s="239"/>
      <c r="L227" s="244"/>
      <c r="M227" s="245"/>
      <c r="N227" s="246"/>
      <c r="O227" s="246"/>
      <c r="P227" s="246"/>
      <c r="Q227" s="246"/>
      <c r="R227" s="246"/>
      <c r="S227" s="246"/>
      <c r="T227" s="247"/>
      <c r="U227" s="14"/>
      <c r="V227" s="14"/>
      <c r="W227" s="14"/>
      <c r="X227" s="14"/>
      <c r="Y227" s="14"/>
      <c r="Z227" s="14"/>
      <c r="AA227" s="14"/>
      <c r="AB227" s="14"/>
      <c r="AC227" s="14"/>
      <c r="AD227" s="14"/>
      <c r="AE227" s="14"/>
      <c r="AT227" s="248" t="s">
        <v>192</v>
      </c>
      <c r="AU227" s="248" t="s">
        <v>82</v>
      </c>
      <c r="AV227" s="14" t="s">
        <v>82</v>
      </c>
      <c r="AW227" s="14" t="s">
        <v>33</v>
      </c>
      <c r="AX227" s="14" t="s">
        <v>72</v>
      </c>
      <c r="AY227" s="248" t="s">
        <v>114</v>
      </c>
    </row>
    <row r="228" spans="1:51" s="13" customFormat="1" ht="12">
      <c r="A228" s="13"/>
      <c r="B228" s="228"/>
      <c r="C228" s="229"/>
      <c r="D228" s="213" t="s">
        <v>192</v>
      </c>
      <c r="E228" s="230" t="s">
        <v>19</v>
      </c>
      <c r="F228" s="231" t="s">
        <v>512</v>
      </c>
      <c r="G228" s="229"/>
      <c r="H228" s="230" t="s">
        <v>19</v>
      </c>
      <c r="I228" s="232"/>
      <c r="J228" s="229"/>
      <c r="K228" s="229"/>
      <c r="L228" s="233"/>
      <c r="M228" s="234"/>
      <c r="N228" s="235"/>
      <c r="O228" s="235"/>
      <c r="P228" s="235"/>
      <c r="Q228" s="235"/>
      <c r="R228" s="235"/>
      <c r="S228" s="235"/>
      <c r="T228" s="236"/>
      <c r="U228" s="13"/>
      <c r="V228" s="13"/>
      <c r="W228" s="13"/>
      <c r="X228" s="13"/>
      <c r="Y228" s="13"/>
      <c r="Z228" s="13"/>
      <c r="AA228" s="13"/>
      <c r="AB228" s="13"/>
      <c r="AC228" s="13"/>
      <c r="AD228" s="13"/>
      <c r="AE228" s="13"/>
      <c r="AT228" s="237" t="s">
        <v>192</v>
      </c>
      <c r="AU228" s="237" t="s">
        <v>82</v>
      </c>
      <c r="AV228" s="13" t="s">
        <v>80</v>
      </c>
      <c r="AW228" s="13" t="s">
        <v>33</v>
      </c>
      <c r="AX228" s="13" t="s">
        <v>72</v>
      </c>
      <c r="AY228" s="237" t="s">
        <v>114</v>
      </c>
    </row>
    <row r="229" spans="1:51" s="14" customFormat="1" ht="12">
      <c r="A229" s="14"/>
      <c r="B229" s="238"/>
      <c r="C229" s="239"/>
      <c r="D229" s="213" t="s">
        <v>192</v>
      </c>
      <c r="E229" s="240" t="s">
        <v>19</v>
      </c>
      <c r="F229" s="241" t="s">
        <v>255</v>
      </c>
      <c r="G229" s="239"/>
      <c r="H229" s="242">
        <v>12</v>
      </c>
      <c r="I229" s="243"/>
      <c r="J229" s="239"/>
      <c r="K229" s="239"/>
      <c r="L229" s="244"/>
      <c r="M229" s="245"/>
      <c r="N229" s="246"/>
      <c r="O229" s="246"/>
      <c r="P229" s="246"/>
      <c r="Q229" s="246"/>
      <c r="R229" s="246"/>
      <c r="S229" s="246"/>
      <c r="T229" s="247"/>
      <c r="U229" s="14"/>
      <c r="V229" s="14"/>
      <c r="W229" s="14"/>
      <c r="X229" s="14"/>
      <c r="Y229" s="14"/>
      <c r="Z229" s="14"/>
      <c r="AA229" s="14"/>
      <c r="AB229" s="14"/>
      <c r="AC229" s="14"/>
      <c r="AD229" s="14"/>
      <c r="AE229" s="14"/>
      <c r="AT229" s="248" t="s">
        <v>192</v>
      </c>
      <c r="AU229" s="248" t="s">
        <v>82</v>
      </c>
      <c r="AV229" s="14" t="s">
        <v>82</v>
      </c>
      <c r="AW229" s="14" t="s">
        <v>33</v>
      </c>
      <c r="AX229" s="14" t="s">
        <v>72</v>
      </c>
      <c r="AY229" s="248" t="s">
        <v>114</v>
      </c>
    </row>
    <row r="230" spans="1:51" s="13" customFormat="1" ht="12">
      <c r="A230" s="13"/>
      <c r="B230" s="228"/>
      <c r="C230" s="229"/>
      <c r="D230" s="213" t="s">
        <v>192</v>
      </c>
      <c r="E230" s="230" t="s">
        <v>19</v>
      </c>
      <c r="F230" s="231" t="s">
        <v>513</v>
      </c>
      <c r="G230" s="229"/>
      <c r="H230" s="230" t="s">
        <v>19</v>
      </c>
      <c r="I230" s="232"/>
      <c r="J230" s="229"/>
      <c r="K230" s="229"/>
      <c r="L230" s="233"/>
      <c r="M230" s="234"/>
      <c r="N230" s="235"/>
      <c r="O230" s="235"/>
      <c r="P230" s="235"/>
      <c r="Q230" s="235"/>
      <c r="R230" s="235"/>
      <c r="S230" s="235"/>
      <c r="T230" s="236"/>
      <c r="U230" s="13"/>
      <c r="V230" s="13"/>
      <c r="W230" s="13"/>
      <c r="X230" s="13"/>
      <c r="Y230" s="13"/>
      <c r="Z230" s="13"/>
      <c r="AA230" s="13"/>
      <c r="AB230" s="13"/>
      <c r="AC230" s="13"/>
      <c r="AD230" s="13"/>
      <c r="AE230" s="13"/>
      <c r="AT230" s="237" t="s">
        <v>192</v>
      </c>
      <c r="AU230" s="237" t="s">
        <v>82</v>
      </c>
      <c r="AV230" s="13" t="s">
        <v>80</v>
      </c>
      <c r="AW230" s="13" t="s">
        <v>33</v>
      </c>
      <c r="AX230" s="13" t="s">
        <v>72</v>
      </c>
      <c r="AY230" s="237" t="s">
        <v>114</v>
      </c>
    </row>
    <row r="231" spans="1:51" s="14" customFormat="1" ht="12">
      <c r="A231" s="14"/>
      <c r="B231" s="238"/>
      <c r="C231" s="239"/>
      <c r="D231" s="213" t="s">
        <v>192</v>
      </c>
      <c r="E231" s="240" t="s">
        <v>19</v>
      </c>
      <c r="F231" s="241" t="s">
        <v>255</v>
      </c>
      <c r="G231" s="239"/>
      <c r="H231" s="242">
        <v>12</v>
      </c>
      <c r="I231" s="243"/>
      <c r="J231" s="239"/>
      <c r="K231" s="239"/>
      <c r="L231" s="244"/>
      <c r="M231" s="245"/>
      <c r="N231" s="246"/>
      <c r="O231" s="246"/>
      <c r="P231" s="246"/>
      <c r="Q231" s="246"/>
      <c r="R231" s="246"/>
      <c r="S231" s="246"/>
      <c r="T231" s="247"/>
      <c r="U231" s="14"/>
      <c r="V231" s="14"/>
      <c r="W231" s="14"/>
      <c r="X231" s="14"/>
      <c r="Y231" s="14"/>
      <c r="Z231" s="14"/>
      <c r="AA231" s="14"/>
      <c r="AB231" s="14"/>
      <c r="AC231" s="14"/>
      <c r="AD231" s="14"/>
      <c r="AE231" s="14"/>
      <c r="AT231" s="248" t="s">
        <v>192</v>
      </c>
      <c r="AU231" s="248" t="s">
        <v>82</v>
      </c>
      <c r="AV231" s="14" t="s">
        <v>82</v>
      </c>
      <c r="AW231" s="14" t="s">
        <v>33</v>
      </c>
      <c r="AX231" s="14" t="s">
        <v>72</v>
      </c>
      <c r="AY231" s="248" t="s">
        <v>114</v>
      </c>
    </row>
    <row r="232" spans="1:51" s="13" customFormat="1" ht="12">
      <c r="A232" s="13"/>
      <c r="B232" s="228"/>
      <c r="C232" s="229"/>
      <c r="D232" s="213" t="s">
        <v>192</v>
      </c>
      <c r="E232" s="230" t="s">
        <v>19</v>
      </c>
      <c r="F232" s="231" t="s">
        <v>514</v>
      </c>
      <c r="G232" s="229"/>
      <c r="H232" s="230" t="s">
        <v>19</v>
      </c>
      <c r="I232" s="232"/>
      <c r="J232" s="229"/>
      <c r="K232" s="229"/>
      <c r="L232" s="233"/>
      <c r="M232" s="234"/>
      <c r="N232" s="235"/>
      <c r="O232" s="235"/>
      <c r="P232" s="235"/>
      <c r="Q232" s="235"/>
      <c r="R232" s="235"/>
      <c r="S232" s="235"/>
      <c r="T232" s="236"/>
      <c r="U232" s="13"/>
      <c r="V232" s="13"/>
      <c r="W232" s="13"/>
      <c r="X232" s="13"/>
      <c r="Y232" s="13"/>
      <c r="Z232" s="13"/>
      <c r="AA232" s="13"/>
      <c r="AB232" s="13"/>
      <c r="AC232" s="13"/>
      <c r="AD232" s="13"/>
      <c r="AE232" s="13"/>
      <c r="AT232" s="237" t="s">
        <v>192</v>
      </c>
      <c r="AU232" s="237" t="s">
        <v>82</v>
      </c>
      <c r="AV232" s="13" t="s">
        <v>80</v>
      </c>
      <c r="AW232" s="13" t="s">
        <v>33</v>
      </c>
      <c r="AX232" s="13" t="s">
        <v>72</v>
      </c>
      <c r="AY232" s="237" t="s">
        <v>114</v>
      </c>
    </row>
    <row r="233" spans="1:51" s="14" customFormat="1" ht="12">
      <c r="A233" s="14"/>
      <c r="B233" s="238"/>
      <c r="C233" s="239"/>
      <c r="D233" s="213" t="s">
        <v>192</v>
      </c>
      <c r="E233" s="240" t="s">
        <v>19</v>
      </c>
      <c r="F233" s="241" t="s">
        <v>162</v>
      </c>
      <c r="G233" s="239"/>
      <c r="H233" s="242">
        <v>8</v>
      </c>
      <c r="I233" s="243"/>
      <c r="J233" s="239"/>
      <c r="K233" s="239"/>
      <c r="L233" s="244"/>
      <c r="M233" s="245"/>
      <c r="N233" s="246"/>
      <c r="O233" s="246"/>
      <c r="P233" s="246"/>
      <c r="Q233" s="246"/>
      <c r="R233" s="246"/>
      <c r="S233" s="246"/>
      <c r="T233" s="247"/>
      <c r="U233" s="14"/>
      <c r="V233" s="14"/>
      <c r="W233" s="14"/>
      <c r="X233" s="14"/>
      <c r="Y233" s="14"/>
      <c r="Z233" s="14"/>
      <c r="AA233" s="14"/>
      <c r="AB233" s="14"/>
      <c r="AC233" s="14"/>
      <c r="AD233" s="14"/>
      <c r="AE233" s="14"/>
      <c r="AT233" s="248" t="s">
        <v>192</v>
      </c>
      <c r="AU233" s="248" t="s">
        <v>82</v>
      </c>
      <c r="AV233" s="14" t="s">
        <v>82</v>
      </c>
      <c r="AW233" s="14" t="s">
        <v>33</v>
      </c>
      <c r="AX233" s="14" t="s">
        <v>72</v>
      </c>
      <c r="AY233" s="248" t="s">
        <v>114</v>
      </c>
    </row>
    <row r="234" spans="1:51" s="13" customFormat="1" ht="12">
      <c r="A234" s="13"/>
      <c r="B234" s="228"/>
      <c r="C234" s="229"/>
      <c r="D234" s="213" t="s">
        <v>192</v>
      </c>
      <c r="E234" s="230" t="s">
        <v>19</v>
      </c>
      <c r="F234" s="231" t="s">
        <v>516</v>
      </c>
      <c r="G234" s="229"/>
      <c r="H234" s="230" t="s">
        <v>19</v>
      </c>
      <c r="I234" s="232"/>
      <c r="J234" s="229"/>
      <c r="K234" s="229"/>
      <c r="L234" s="233"/>
      <c r="M234" s="234"/>
      <c r="N234" s="235"/>
      <c r="O234" s="235"/>
      <c r="P234" s="235"/>
      <c r="Q234" s="235"/>
      <c r="R234" s="235"/>
      <c r="S234" s="235"/>
      <c r="T234" s="236"/>
      <c r="U234" s="13"/>
      <c r="V234" s="13"/>
      <c r="W234" s="13"/>
      <c r="X234" s="13"/>
      <c r="Y234" s="13"/>
      <c r="Z234" s="13"/>
      <c r="AA234" s="13"/>
      <c r="AB234" s="13"/>
      <c r="AC234" s="13"/>
      <c r="AD234" s="13"/>
      <c r="AE234" s="13"/>
      <c r="AT234" s="237" t="s">
        <v>192</v>
      </c>
      <c r="AU234" s="237" t="s">
        <v>82</v>
      </c>
      <c r="AV234" s="13" t="s">
        <v>80</v>
      </c>
      <c r="AW234" s="13" t="s">
        <v>33</v>
      </c>
      <c r="AX234" s="13" t="s">
        <v>72</v>
      </c>
      <c r="AY234" s="237" t="s">
        <v>114</v>
      </c>
    </row>
    <row r="235" spans="1:51" s="14" customFormat="1" ht="12">
      <c r="A235" s="14"/>
      <c r="B235" s="238"/>
      <c r="C235" s="239"/>
      <c r="D235" s="213" t="s">
        <v>192</v>
      </c>
      <c r="E235" s="240" t="s">
        <v>19</v>
      </c>
      <c r="F235" s="241" t="s">
        <v>555</v>
      </c>
      <c r="G235" s="239"/>
      <c r="H235" s="242">
        <v>8</v>
      </c>
      <c r="I235" s="243"/>
      <c r="J235" s="239"/>
      <c r="K235" s="239"/>
      <c r="L235" s="244"/>
      <c r="M235" s="245"/>
      <c r="N235" s="246"/>
      <c r="O235" s="246"/>
      <c r="P235" s="246"/>
      <c r="Q235" s="246"/>
      <c r="R235" s="246"/>
      <c r="S235" s="246"/>
      <c r="T235" s="247"/>
      <c r="U235" s="14"/>
      <c r="V235" s="14"/>
      <c r="W235" s="14"/>
      <c r="X235" s="14"/>
      <c r="Y235" s="14"/>
      <c r="Z235" s="14"/>
      <c r="AA235" s="14"/>
      <c r="AB235" s="14"/>
      <c r="AC235" s="14"/>
      <c r="AD235" s="14"/>
      <c r="AE235" s="14"/>
      <c r="AT235" s="248" t="s">
        <v>192</v>
      </c>
      <c r="AU235" s="248" t="s">
        <v>82</v>
      </c>
      <c r="AV235" s="14" t="s">
        <v>82</v>
      </c>
      <c r="AW235" s="14" t="s">
        <v>33</v>
      </c>
      <c r="AX235" s="14" t="s">
        <v>72</v>
      </c>
      <c r="AY235" s="248" t="s">
        <v>114</v>
      </c>
    </row>
    <row r="236" spans="1:51" s="14" customFormat="1" ht="12">
      <c r="A236" s="14"/>
      <c r="B236" s="238"/>
      <c r="C236" s="239"/>
      <c r="D236" s="213" t="s">
        <v>192</v>
      </c>
      <c r="E236" s="240" t="s">
        <v>19</v>
      </c>
      <c r="F236" s="241" t="s">
        <v>162</v>
      </c>
      <c r="G236" s="239"/>
      <c r="H236" s="242">
        <v>8</v>
      </c>
      <c r="I236" s="243"/>
      <c r="J236" s="239"/>
      <c r="K236" s="239"/>
      <c r="L236" s="244"/>
      <c r="M236" s="245"/>
      <c r="N236" s="246"/>
      <c r="O236" s="246"/>
      <c r="P236" s="246"/>
      <c r="Q236" s="246"/>
      <c r="R236" s="246"/>
      <c r="S236" s="246"/>
      <c r="T236" s="247"/>
      <c r="U236" s="14"/>
      <c r="V236" s="14"/>
      <c r="W236" s="14"/>
      <c r="X236" s="14"/>
      <c r="Y236" s="14"/>
      <c r="Z236" s="14"/>
      <c r="AA236" s="14"/>
      <c r="AB236" s="14"/>
      <c r="AC236" s="14"/>
      <c r="AD236" s="14"/>
      <c r="AE236" s="14"/>
      <c r="AT236" s="248" t="s">
        <v>192</v>
      </c>
      <c r="AU236" s="248" t="s">
        <v>82</v>
      </c>
      <c r="AV236" s="14" t="s">
        <v>82</v>
      </c>
      <c r="AW236" s="14" t="s">
        <v>33</v>
      </c>
      <c r="AX236" s="14" t="s">
        <v>72</v>
      </c>
      <c r="AY236" s="248" t="s">
        <v>114</v>
      </c>
    </row>
    <row r="237" spans="1:51" s="14" customFormat="1" ht="12">
      <c r="A237" s="14"/>
      <c r="B237" s="238"/>
      <c r="C237" s="239"/>
      <c r="D237" s="213" t="s">
        <v>192</v>
      </c>
      <c r="E237" s="240" t="s">
        <v>19</v>
      </c>
      <c r="F237" s="241" t="s">
        <v>556</v>
      </c>
      <c r="G237" s="239"/>
      <c r="H237" s="242">
        <v>3</v>
      </c>
      <c r="I237" s="243"/>
      <c r="J237" s="239"/>
      <c r="K237" s="239"/>
      <c r="L237" s="244"/>
      <c r="M237" s="245"/>
      <c r="N237" s="246"/>
      <c r="O237" s="246"/>
      <c r="P237" s="246"/>
      <c r="Q237" s="246"/>
      <c r="R237" s="246"/>
      <c r="S237" s="246"/>
      <c r="T237" s="247"/>
      <c r="U237" s="14"/>
      <c r="V237" s="14"/>
      <c r="W237" s="14"/>
      <c r="X237" s="14"/>
      <c r="Y237" s="14"/>
      <c r="Z237" s="14"/>
      <c r="AA237" s="14"/>
      <c r="AB237" s="14"/>
      <c r="AC237" s="14"/>
      <c r="AD237" s="14"/>
      <c r="AE237" s="14"/>
      <c r="AT237" s="248" t="s">
        <v>192</v>
      </c>
      <c r="AU237" s="248" t="s">
        <v>82</v>
      </c>
      <c r="AV237" s="14" t="s">
        <v>82</v>
      </c>
      <c r="AW237" s="14" t="s">
        <v>33</v>
      </c>
      <c r="AX237" s="14" t="s">
        <v>72</v>
      </c>
      <c r="AY237" s="248" t="s">
        <v>114</v>
      </c>
    </row>
    <row r="238" spans="1:51" s="13" customFormat="1" ht="12">
      <c r="A238" s="13"/>
      <c r="B238" s="228"/>
      <c r="C238" s="229"/>
      <c r="D238" s="213" t="s">
        <v>192</v>
      </c>
      <c r="E238" s="230" t="s">
        <v>19</v>
      </c>
      <c r="F238" s="231" t="s">
        <v>517</v>
      </c>
      <c r="G238" s="229"/>
      <c r="H238" s="230" t="s">
        <v>19</v>
      </c>
      <c r="I238" s="232"/>
      <c r="J238" s="229"/>
      <c r="K238" s="229"/>
      <c r="L238" s="233"/>
      <c r="M238" s="234"/>
      <c r="N238" s="235"/>
      <c r="O238" s="235"/>
      <c r="P238" s="235"/>
      <c r="Q238" s="235"/>
      <c r="R238" s="235"/>
      <c r="S238" s="235"/>
      <c r="T238" s="236"/>
      <c r="U238" s="13"/>
      <c r="V238" s="13"/>
      <c r="W238" s="13"/>
      <c r="X238" s="13"/>
      <c r="Y238" s="13"/>
      <c r="Z238" s="13"/>
      <c r="AA238" s="13"/>
      <c r="AB238" s="13"/>
      <c r="AC238" s="13"/>
      <c r="AD238" s="13"/>
      <c r="AE238" s="13"/>
      <c r="AT238" s="237" t="s">
        <v>192</v>
      </c>
      <c r="AU238" s="237" t="s">
        <v>82</v>
      </c>
      <c r="AV238" s="13" t="s">
        <v>80</v>
      </c>
      <c r="AW238" s="13" t="s">
        <v>33</v>
      </c>
      <c r="AX238" s="13" t="s">
        <v>72</v>
      </c>
      <c r="AY238" s="237" t="s">
        <v>114</v>
      </c>
    </row>
    <row r="239" spans="1:51" s="14" customFormat="1" ht="12">
      <c r="A239" s="14"/>
      <c r="B239" s="238"/>
      <c r="C239" s="239"/>
      <c r="D239" s="213" t="s">
        <v>192</v>
      </c>
      <c r="E239" s="240" t="s">
        <v>19</v>
      </c>
      <c r="F239" s="241" t="s">
        <v>557</v>
      </c>
      <c r="G239" s="239"/>
      <c r="H239" s="242">
        <v>8.8</v>
      </c>
      <c r="I239" s="243"/>
      <c r="J239" s="239"/>
      <c r="K239" s="239"/>
      <c r="L239" s="244"/>
      <c r="M239" s="245"/>
      <c r="N239" s="246"/>
      <c r="O239" s="246"/>
      <c r="P239" s="246"/>
      <c r="Q239" s="246"/>
      <c r="R239" s="246"/>
      <c r="S239" s="246"/>
      <c r="T239" s="247"/>
      <c r="U239" s="14"/>
      <c r="V239" s="14"/>
      <c r="W239" s="14"/>
      <c r="X239" s="14"/>
      <c r="Y239" s="14"/>
      <c r="Z239" s="14"/>
      <c r="AA239" s="14"/>
      <c r="AB239" s="14"/>
      <c r="AC239" s="14"/>
      <c r="AD239" s="14"/>
      <c r="AE239" s="14"/>
      <c r="AT239" s="248" t="s">
        <v>192</v>
      </c>
      <c r="AU239" s="248" t="s">
        <v>82</v>
      </c>
      <c r="AV239" s="14" t="s">
        <v>82</v>
      </c>
      <c r="AW239" s="14" t="s">
        <v>33</v>
      </c>
      <c r="AX239" s="14" t="s">
        <v>72</v>
      </c>
      <c r="AY239" s="248" t="s">
        <v>114</v>
      </c>
    </row>
    <row r="240" spans="1:51" s="14" customFormat="1" ht="12">
      <c r="A240" s="14"/>
      <c r="B240" s="238"/>
      <c r="C240" s="239"/>
      <c r="D240" s="213" t="s">
        <v>192</v>
      </c>
      <c r="E240" s="240" t="s">
        <v>19</v>
      </c>
      <c r="F240" s="241" t="s">
        <v>305</v>
      </c>
      <c r="G240" s="239"/>
      <c r="H240" s="242">
        <v>20</v>
      </c>
      <c r="I240" s="243"/>
      <c r="J240" s="239"/>
      <c r="K240" s="239"/>
      <c r="L240" s="244"/>
      <c r="M240" s="245"/>
      <c r="N240" s="246"/>
      <c r="O240" s="246"/>
      <c r="P240" s="246"/>
      <c r="Q240" s="246"/>
      <c r="R240" s="246"/>
      <c r="S240" s="246"/>
      <c r="T240" s="247"/>
      <c r="U240" s="14"/>
      <c r="V240" s="14"/>
      <c r="W240" s="14"/>
      <c r="X240" s="14"/>
      <c r="Y240" s="14"/>
      <c r="Z240" s="14"/>
      <c r="AA240" s="14"/>
      <c r="AB240" s="14"/>
      <c r="AC240" s="14"/>
      <c r="AD240" s="14"/>
      <c r="AE240" s="14"/>
      <c r="AT240" s="248" t="s">
        <v>192</v>
      </c>
      <c r="AU240" s="248" t="s">
        <v>82</v>
      </c>
      <c r="AV240" s="14" t="s">
        <v>82</v>
      </c>
      <c r="AW240" s="14" t="s">
        <v>33</v>
      </c>
      <c r="AX240" s="14" t="s">
        <v>72</v>
      </c>
      <c r="AY240" s="248" t="s">
        <v>114</v>
      </c>
    </row>
    <row r="241" spans="1:51" s="15" customFormat="1" ht="12">
      <c r="A241" s="15"/>
      <c r="B241" s="249"/>
      <c r="C241" s="250"/>
      <c r="D241" s="213" t="s">
        <v>192</v>
      </c>
      <c r="E241" s="251" t="s">
        <v>19</v>
      </c>
      <c r="F241" s="252" t="s">
        <v>195</v>
      </c>
      <c r="G241" s="250"/>
      <c r="H241" s="253">
        <v>2054.3</v>
      </c>
      <c r="I241" s="254"/>
      <c r="J241" s="250"/>
      <c r="K241" s="250"/>
      <c r="L241" s="255"/>
      <c r="M241" s="256"/>
      <c r="N241" s="257"/>
      <c r="O241" s="257"/>
      <c r="P241" s="257"/>
      <c r="Q241" s="257"/>
      <c r="R241" s="257"/>
      <c r="S241" s="257"/>
      <c r="T241" s="258"/>
      <c r="U241" s="15"/>
      <c r="V241" s="15"/>
      <c r="W241" s="15"/>
      <c r="X241" s="15"/>
      <c r="Y241" s="15"/>
      <c r="Z241" s="15"/>
      <c r="AA241" s="15"/>
      <c r="AB241" s="15"/>
      <c r="AC241" s="15"/>
      <c r="AD241" s="15"/>
      <c r="AE241" s="15"/>
      <c r="AT241" s="259" t="s">
        <v>192</v>
      </c>
      <c r="AU241" s="259" t="s">
        <v>82</v>
      </c>
      <c r="AV241" s="15" t="s">
        <v>139</v>
      </c>
      <c r="AW241" s="15" t="s">
        <v>4</v>
      </c>
      <c r="AX241" s="15" t="s">
        <v>80</v>
      </c>
      <c r="AY241" s="259" t="s">
        <v>114</v>
      </c>
    </row>
    <row r="242" spans="1:65" s="2" customFormat="1" ht="49.05" customHeight="1">
      <c r="A242" s="38"/>
      <c r="B242" s="39"/>
      <c r="C242" s="196" t="s">
        <v>275</v>
      </c>
      <c r="D242" s="196" t="s">
        <v>115</v>
      </c>
      <c r="E242" s="197" t="s">
        <v>558</v>
      </c>
      <c r="F242" s="198" t="s">
        <v>559</v>
      </c>
      <c r="G242" s="199" t="s">
        <v>189</v>
      </c>
      <c r="H242" s="200">
        <v>80</v>
      </c>
      <c r="I242" s="201"/>
      <c r="J242" s="200">
        <f>ROUND(I242*H242,1)</f>
        <v>0</v>
      </c>
      <c r="K242" s="198" t="s">
        <v>119</v>
      </c>
      <c r="L242" s="44"/>
      <c r="M242" s="202" t="s">
        <v>19</v>
      </c>
      <c r="N242" s="203" t="s">
        <v>43</v>
      </c>
      <c r="O242" s="84"/>
      <c r="P242" s="204">
        <f>O242*H242</f>
        <v>0</v>
      </c>
      <c r="Q242" s="204">
        <v>0</v>
      </c>
      <c r="R242" s="204">
        <f>Q242*H242</f>
        <v>0</v>
      </c>
      <c r="S242" s="204">
        <v>0</v>
      </c>
      <c r="T242" s="205">
        <f>S242*H242</f>
        <v>0</v>
      </c>
      <c r="U242" s="38"/>
      <c r="V242" s="38"/>
      <c r="W242" s="38"/>
      <c r="X242" s="38"/>
      <c r="Y242" s="38"/>
      <c r="Z242" s="38"/>
      <c r="AA242" s="38"/>
      <c r="AB242" s="38"/>
      <c r="AC242" s="38"/>
      <c r="AD242" s="38"/>
      <c r="AE242" s="38"/>
      <c r="AR242" s="206" t="s">
        <v>139</v>
      </c>
      <c r="AT242" s="206" t="s">
        <v>115</v>
      </c>
      <c r="AU242" s="206" t="s">
        <v>82</v>
      </c>
      <c r="AY242" s="17" t="s">
        <v>114</v>
      </c>
      <c r="BE242" s="207">
        <f>IF(N242="základní",J242,0)</f>
        <v>0</v>
      </c>
      <c r="BF242" s="207">
        <f>IF(N242="snížená",J242,0)</f>
        <v>0</v>
      </c>
      <c r="BG242" s="207">
        <f>IF(N242="zákl. přenesená",J242,0)</f>
        <v>0</v>
      </c>
      <c r="BH242" s="207">
        <f>IF(N242="sníž. přenesená",J242,0)</f>
        <v>0</v>
      </c>
      <c r="BI242" s="207">
        <f>IF(N242="nulová",J242,0)</f>
        <v>0</v>
      </c>
      <c r="BJ242" s="17" t="s">
        <v>80</v>
      </c>
      <c r="BK242" s="207">
        <f>ROUND(I242*H242,1)</f>
        <v>0</v>
      </c>
      <c r="BL242" s="17" t="s">
        <v>139</v>
      </c>
      <c r="BM242" s="206" t="s">
        <v>560</v>
      </c>
    </row>
    <row r="243" spans="1:47" s="2" customFormat="1" ht="12">
      <c r="A243" s="38"/>
      <c r="B243" s="39"/>
      <c r="C243" s="40"/>
      <c r="D243" s="208" t="s">
        <v>122</v>
      </c>
      <c r="E243" s="40"/>
      <c r="F243" s="209" t="s">
        <v>561</v>
      </c>
      <c r="G243" s="40"/>
      <c r="H243" s="40"/>
      <c r="I243" s="210"/>
      <c r="J243" s="40"/>
      <c r="K243" s="40"/>
      <c r="L243" s="44"/>
      <c r="M243" s="211"/>
      <c r="N243" s="212"/>
      <c r="O243" s="84"/>
      <c r="P243" s="84"/>
      <c r="Q243" s="84"/>
      <c r="R243" s="84"/>
      <c r="S243" s="84"/>
      <c r="T243" s="85"/>
      <c r="U243" s="38"/>
      <c r="V243" s="38"/>
      <c r="W243" s="38"/>
      <c r="X243" s="38"/>
      <c r="Y243" s="38"/>
      <c r="Z243" s="38"/>
      <c r="AA243" s="38"/>
      <c r="AB243" s="38"/>
      <c r="AC243" s="38"/>
      <c r="AD243" s="38"/>
      <c r="AE243" s="38"/>
      <c r="AT243" s="17" t="s">
        <v>122</v>
      </c>
      <c r="AU243" s="17" t="s">
        <v>82</v>
      </c>
    </row>
    <row r="244" spans="1:51" s="13" customFormat="1" ht="12">
      <c r="A244" s="13"/>
      <c r="B244" s="228"/>
      <c r="C244" s="229"/>
      <c r="D244" s="213" t="s">
        <v>192</v>
      </c>
      <c r="E244" s="230" t="s">
        <v>19</v>
      </c>
      <c r="F244" s="231" t="s">
        <v>501</v>
      </c>
      <c r="G244" s="229"/>
      <c r="H244" s="230" t="s">
        <v>19</v>
      </c>
      <c r="I244" s="232"/>
      <c r="J244" s="229"/>
      <c r="K244" s="229"/>
      <c r="L244" s="233"/>
      <c r="M244" s="234"/>
      <c r="N244" s="235"/>
      <c r="O244" s="235"/>
      <c r="P244" s="235"/>
      <c r="Q244" s="235"/>
      <c r="R244" s="235"/>
      <c r="S244" s="235"/>
      <c r="T244" s="236"/>
      <c r="U244" s="13"/>
      <c r="V244" s="13"/>
      <c r="W244" s="13"/>
      <c r="X244" s="13"/>
      <c r="Y244" s="13"/>
      <c r="Z244" s="13"/>
      <c r="AA244" s="13"/>
      <c r="AB244" s="13"/>
      <c r="AC244" s="13"/>
      <c r="AD244" s="13"/>
      <c r="AE244" s="13"/>
      <c r="AT244" s="237" t="s">
        <v>192</v>
      </c>
      <c r="AU244" s="237" t="s">
        <v>82</v>
      </c>
      <c r="AV244" s="13" t="s">
        <v>80</v>
      </c>
      <c r="AW244" s="13" t="s">
        <v>33</v>
      </c>
      <c r="AX244" s="13" t="s">
        <v>72</v>
      </c>
      <c r="AY244" s="237" t="s">
        <v>114</v>
      </c>
    </row>
    <row r="245" spans="1:51" s="14" customFormat="1" ht="12">
      <c r="A245" s="14"/>
      <c r="B245" s="238"/>
      <c r="C245" s="239"/>
      <c r="D245" s="213" t="s">
        <v>192</v>
      </c>
      <c r="E245" s="240" t="s">
        <v>19</v>
      </c>
      <c r="F245" s="241" t="s">
        <v>562</v>
      </c>
      <c r="G245" s="239"/>
      <c r="H245" s="242">
        <v>80</v>
      </c>
      <c r="I245" s="243"/>
      <c r="J245" s="239"/>
      <c r="K245" s="239"/>
      <c r="L245" s="244"/>
      <c r="M245" s="245"/>
      <c r="N245" s="246"/>
      <c r="O245" s="246"/>
      <c r="P245" s="246"/>
      <c r="Q245" s="246"/>
      <c r="R245" s="246"/>
      <c r="S245" s="246"/>
      <c r="T245" s="247"/>
      <c r="U245" s="14"/>
      <c r="V245" s="14"/>
      <c r="W245" s="14"/>
      <c r="X245" s="14"/>
      <c r="Y245" s="14"/>
      <c r="Z245" s="14"/>
      <c r="AA245" s="14"/>
      <c r="AB245" s="14"/>
      <c r="AC245" s="14"/>
      <c r="AD245" s="14"/>
      <c r="AE245" s="14"/>
      <c r="AT245" s="248" t="s">
        <v>192</v>
      </c>
      <c r="AU245" s="248" t="s">
        <v>82</v>
      </c>
      <c r="AV245" s="14" t="s">
        <v>82</v>
      </c>
      <c r="AW245" s="14" t="s">
        <v>33</v>
      </c>
      <c r="AX245" s="14" t="s">
        <v>72</v>
      </c>
      <c r="AY245" s="248" t="s">
        <v>114</v>
      </c>
    </row>
    <row r="246" spans="1:51" s="15" customFormat="1" ht="12">
      <c r="A246" s="15"/>
      <c r="B246" s="249"/>
      <c r="C246" s="250"/>
      <c r="D246" s="213" t="s">
        <v>192</v>
      </c>
      <c r="E246" s="251" t="s">
        <v>19</v>
      </c>
      <c r="F246" s="252" t="s">
        <v>195</v>
      </c>
      <c r="G246" s="250"/>
      <c r="H246" s="253">
        <v>80</v>
      </c>
      <c r="I246" s="254"/>
      <c r="J246" s="250"/>
      <c r="K246" s="250"/>
      <c r="L246" s="255"/>
      <c r="M246" s="256"/>
      <c r="N246" s="257"/>
      <c r="O246" s="257"/>
      <c r="P246" s="257"/>
      <c r="Q246" s="257"/>
      <c r="R246" s="257"/>
      <c r="S246" s="257"/>
      <c r="T246" s="258"/>
      <c r="U246" s="15"/>
      <c r="V246" s="15"/>
      <c r="W246" s="15"/>
      <c r="X246" s="15"/>
      <c r="Y246" s="15"/>
      <c r="Z246" s="15"/>
      <c r="AA246" s="15"/>
      <c r="AB246" s="15"/>
      <c r="AC246" s="15"/>
      <c r="AD246" s="15"/>
      <c r="AE246" s="15"/>
      <c r="AT246" s="259" t="s">
        <v>192</v>
      </c>
      <c r="AU246" s="259" t="s">
        <v>82</v>
      </c>
      <c r="AV246" s="15" t="s">
        <v>139</v>
      </c>
      <c r="AW246" s="15" t="s">
        <v>4</v>
      </c>
      <c r="AX246" s="15" t="s">
        <v>80</v>
      </c>
      <c r="AY246" s="259" t="s">
        <v>114</v>
      </c>
    </row>
    <row r="247" spans="1:63" s="11" customFormat="1" ht="22.8" customHeight="1">
      <c r="A247" s="11"/>
      <c r="B247" s="182"/>
      <c r="C247" s="183"/>
      <c r="D247" s="184" t="s">
        <v>71</v>
      </c>
      <c r="E247" s="226" t="s">
        <v>133</v>
      </c>
      <c r="F247" s="226" t="s">
        <v>563</v>
      </c>
      <c r="G247" s="183"/>
      <c r="H247" s="183"/>
      <c r="I247" s="186"/>
      <c r="J247" s="227">
        <f>BK247</f>
        <v>0</v>
      </c>
      <c r="K247" s="183"/>
      <c r="L247" s="188"/>
      <c r="M247" s="189"/>
      <c r="N247" s="190"/>
      <c r="O247" s="190"/>
      <c r="P247" s="191">
        <f>SUM(P248:P282)</f>
        <v>0</v>
      </c>
      <c r="Q247" s="190"/>
      <c r="R247" s="191">
        <f>SUM(R248:R282)</f>
        <v>2.8139328000000003</v>
      </c>
      <c r="S247" s="190"/>
      <c r="T247" s="192">
        <f>SUM(T248:T282)</f>
        <v>0</v>
      </c>
      <c r="U247" s="11"/>
      <c r="V247" s="11"/>
      <c r="W247" s="11"/>
      <c r="X247" s="11"/>
      <c r="Y247" s="11"/>
      <c r="Z247" s="11"/>
      <c r="AA247" s="11"/>
      <c r="AB247" s="11"/>
      <c r="AC247" s="11"/>
      <c r="AD247" s="11"/>
      <c r="AE247" s="11"/>
      <c r="AR247" s="193" t="s">
        <v>80</v>
      </c>
      <c r="AT247" s="194" t="s">
        <v>71</v>
      </c>
      <c r="AU247" s="194" t="s">
        <v>80</v>
      </c>
      <c r="AY247" s="193" t="s">
        <v>114</v>
      </c>
      <c r="BK247" s="195">
        <f>SUM(BK248:BK282)</f>
        <v>0</v>
      </c>
    </row>
    <row r="248" spans="1:65" s="2" customFormat="1" ht="16.5" customHeight="1">
      <c r="A248" s="38"/>
      <c r="B248" s="39"/>
      <c r="C248" s="196" t="s">
        <v>283</v>
      </c>
      <c r="D248" s="196" t="s">
        <v>115</v>
      </c>
      <c r="E248" s="197" t="s">
        <v>564</v>
      </c>
      <c r="F248" s="198" t="s">
        <v>565</v>
      </c>
      <c r="G248" s="199" t="s">
        <v>189</v>
      </c>
      <c r="H248" s="200">
        <v>4</v>
      </c>
      <c r="I248" s="201"/>
      <c r="J248" s="200">
        <f>ROUND(I248*H248,1)</f>
        <v>0</v>
      </c>
      <c r="K248" s="198" t="s">
        <v>19</v>
      </c>
      <c r="L248" s="44"/>
      <c r="M248" s="202" t="s">
        <v>19</v>
      </c>
      <c r="N248" s="203" t="s">
        <v>43</v>
      </c>
      <c r="O248" s="84"/>
      <c r="P248" s="204">
        <f>O248*H248</f>
        <v>0</v>
      </c>
      <c r="Q248" s="204">
        <v>0</v>
      </c>
      <c r="R248" s="204">
        <f>Q248*H248</f>
        <v>0</v>
      </c>
      <c r="S248" s="204">
        <v>0</v>
      </c>
      <c r="T248" s="205">
        <f>S248*H248</f>
        <v>0</v>
      </c>
      <c r="U248" s="38"/>
      <c r="V248" s="38"/>
      <c r="W248" s="38"/>
      <c r="X248" s="38"/>
      <c r="Y248" s="38"/>
      <c r="Z248" s="38"/>
      <c r="AA248" s="38"/>
      <c r="AB248" s="38"/>
      <c r="AC248" s="38"/>
      <c r="AD248" s="38"/>
      <c r="AE248" s="38"/>
      <c r="AR248" s="206" t="s">
        <v>139</v>
      </c>
      <c r="AT248" s="206" t="s">
        <v>115</v>
      </c>
      <c r="AU248" s="206" t="s">
        <v>82</v>
      </c>
      <c r="AY248" s="17" t="s">
        <v>114</v>
      </c>
      <c r="BE248" s="207">
        <f>IF(N248="základní",J248,0)</f>
        <v>0</v>
      </c>
      <c r="BF248" s="207">
        <f>IF(N248="snížená",J248,0)</f>
        <v>0</v>
      </c>
      <c r="BG248" s="207">
        <f>IF(N248="zákl. přenesená",J248,0)</f>
        <v>0</v>
      </c>
      <c r="BH248" s="207">
        <f>IF(N248="sníž. přenesená",J248,0)</f>
        <v>0</v>
      </c>
      <c r="BI248" s="207">
        <f>IF(N248="nulová",J248,0)</f>
        <v>0</v>
      </c>
      <c r="BJ248" s="17" t="s">
        <v>80</v>
      </c>
      <c r="BK248" s="207">
        <f>ROUND(I248*H248,1)</f>
        <v>0</v>
      </c>
      <c r="BL248" s="17" t="s">
        <v>139</v>
      </c>
      <c r="BM248" s="206" t="s">
        <v>566</v>
      </c>
    </row>
    <row r="249" spans="1:65" s="2" customFormat="1" ht="24.15" customHeight="1">
      <c r="A249" s="38"/>
      <c r="B249" s="39"/>
      <c r="C249" s="196" t="s">
        <v>292</v>
      </c>
      <c r="D249" s="196" t="s">
        <v>115</v>
      </c>
      <c r="E249" s="197" t="s">
        <v>567</v>
      </c>
      <c r="F249" s="198" t="s">
        <v>568</v>
      </c>
      <c r="G249" s="199" t="s">
        <v>128</v>
      </c>
      <c r="H249" s="200">
        <v>62</v>
      </c>
      <c r="I249" s="201"/>
      <c r="J249" s="200">
        <f>ROUND(I249*H249,1)</f>
        <v>0</v>
      </c>
      <c r="K249" s="198" t="s">
        <v>119</v>
      </c>
      <c r="L249" s="44"/>
      <c r="M249" s="202" t="s">
        <v>19</v>
      </c>
      <c r="N249" s="203" t="s">
        <v>43</v>
      </c>
      <c r="O249" s="84"/>
      <c r="P249" s="204">
        <f>O249*H249</f>
        <v>0</v>
      </c>
      <c r="Q249" s="204">
        <v>0.00033</v>
      </c>
      <c r="R249" s="204">
        <f>Q249*H249</f>
        <v>0.02046</v>
      </c>
      <c r="S249" s="204">
        <v>0</v>
      </c>
      <c r="T249" s="205">
        <f>S249*H249</f>
        <v>0</v>
      </c>
      <c r="U249" s="38"/>
      <c r="V249" s="38"/>
      <c r="W249" s="38"/>
      <c r="X249" s="38"/>
      <c r="Y249" s="38"/>
      <c r="Z249" s="38"/>
      <c r="AA249" s="38"/>
      <c r="AB249" s="38"/>
      <c r="AC249" s="38"/>
      <c r="AD249" s="38"/>
      <c r="AE249" s="38"/>
      <c r="AR249" s="206" t="s">
        <v>139</v>
      </c>
      <c r="AT249" s="206" t="s">
        <v>115</v>
      </c>
      <c r="AU249" s="206" t="s">
        <v>82</v>
      </c>
      <c r="AY249" s="17" t="s">
        <v>114</v>
      </c>
      <c r="BE249" s="207">
        <f>IF(N249="základní",J249,0)</f>
        <v>0</v>
      </c>
      <c r="BF249" s="207">
        <f>IF(N249="snížená",J249,0)</f>
        <v>0</v>
      </c>
      <c r="BG249" s="207">
        <f>IF(N249="zákl. přenesená",J249,0)</f>
        <v>0</v>
      </c>
      <c r="BH249" s="207">
        <f>IF(N249="sníž. přenesená",J249,0)</f>
        <v>0</v>
      </c>
      <c r="BI249" s="207">
        <f>IF(N249="nulová",J249,0)</f>
        <v>0</v>
      </c>
      <c r="BJ249" s="17" t="s">
        <v>80</v>
      </c>
      <c r="BK249" s="207">
        <f>ROUND(I249*H249,1)</f>
        <v>0</v>
      </c>
      <c r="BL249" s="17" t="s">
        <v>139</v>
      </c>
      <c r="BM249" s="206" t="s">
        <v>569</v>
      </c>
    </row>
    <row r="250" spans="1:47" s="2" customFormat="1" ht="12">
      <c r="A250" s="38"/>
      <c r="B250" s="39"/>
      <c r="C250" s="40"/>
      <c r="D250" s="208" t="s">
        <v>122</v>
      </c>
      <c r="E250" s="40"/>
      <c r="F250" s="209" t="s">
        <v>570</v>
      </c>
      <c r="G250" s="40"/>
      <c r="H250" s="40"/>
      <c r="I250" s="210"/>
      <c r="J250" s="40"/>
      <c r="K250" s="40"/>
      <c r="L250" s="44"/>
      <c r="M250" s="211"/>
      <c r="N250" s="212"/>
      <c r="O250" s="84"/>
      <c r="P250" s="84"/>
      <c r="Q250" s="84"/>
      <c r="R250" s="84"/>
      <c r="S250" s="84"/>
      <c r="T250" s="85"/>
      <c r="U250" s="38"/>
      <c r="V250" s="38"/>
      <c r="W250" s="38"/>
      <c r="X250" s="38"/>
      <c r="Y250" s="38"/>
      <c r="Z250" s="38"/>
      <c r="AA250" s="38"/>
      <c r="AB250" s="38"/>
      <c r="AC250" s="38"/>
      <c r="AD250" s="38"/>
      <c r="AE250" s="38"/>
      <c r="AT250" s="17" t="s">
        <v>122</v>
      </c>
      <c r="AU250" s="17" t="s">
        <v>82</v>
      </c>
    </row>
    <row r="251" spans="1:51" s="13" customFormat="1" ht="12">
      <c r="A251" s="13"/>
      <c r="B251" s="228"/>
      <c r="C251" s="229"/>
      <c r="D251" s="213" t="s">
        <v>192</v>
      </c>
      <c r="E251" s="230" t="s">
        <v>19</v>
      </c>
      <c r="F251" s="231" t="s">
        <v>571</v>
      </c>
      <c r="G251" s="229"/>
      <c r="H251" s="230" t="s">
        <v>19</v>
      </c>
      <c r="I251" s="232"/>
      <c r="J251" s="229"/>
      <c r="K251" s="229"/>
      <c r="L251" s="233"/>
      <c r="M251" s="234"/>
      <c r="N251" s="235"/>
      <c r="O251" s="235"/>
      <c r="P251" s="235"/>
      <c r="Q251" s="235"/>
      <c r="R251" s="235"/>
      <c r="S251" s="235"/>
      <c r="T251" s="236"/>
      <c r="U251" s="13"/>
      <c r="V251" s="13"/>
      <c r="W251" s="13"/>
      <c r="X251" s="13"/>
      <c r="Y251" s="13"/>
      <c r="Z251" s="13"/>
      <c r="AA251" s="13"/>
      <c r="AB251" s="13"/>
      <c r="AC251" s="13"/>
      <c r="AD251" s="13"/>
      <c r="AE251" s="13"/>
      <c r="AT251" s="237" t="s">
        <v>192</v>
      </c>
      <c r="AU251" s="237" t="s">
        <v>82</v>
      </c>
      <c r="AV251" s="13" t="s">
        <v>80</v>
      </c>
      <c r="AW251" s="13" t="s">
        <v>33</v>
      </c>
      <c r="AX251" s="13" t="s">
        <v>72</v>
      </c>
      <c r="AY251" s="237" t="s">
        <v>114</v>
      </c>
    </row>
    <row r="252" spans="1:51" s="14" customFormat="1" ht="12">
      <c r="A252" s="14"/>
      <c r="B252" s="238"/>
      <c r="C252" s="239"/>
      <c r="D252" s="213" t="s">
        <v>192</v>
      </c>
      <c r="E252" s="240" t="s">
        <v>19</v>
      </c>
      <c r="F252" s="241" t="s">
        <v>572</v>
      </c>
      <c r="G252" s="239"/>
      <c r="H252" s="242">
        <v>62</v>
      </c>
      <c r="I252" s="243"/>
      <c r="J252" s="239"/>
      <c r="K252" s="239"/>
      <c r="L252" s="244"/>
      <c r="M252" s="245"/>
      <c r="N252" s="246"/>
      <c r="O252" s="246"/>
      <c r="P252" s="246"/>
      <c r="Q252" s="246"/>
      <c r="R252" s="246"/>
      <c r="S252" s="246"/>
      <c r="T252" s="247"/>
      <c r="U252" s="14"/>
      <c r="V252" s="14"/>
      <c r="W252" s="14"/>
      <c r="X252" s="14"/>
      <c r="Y252" s="14"/>
      <c r="Z252" s="14"/>
      <c r="AA252" s="14"/>
      <c r="AB252" s="14"/>
      <c r="AC252" s="14"/>
      <c r="AD252" s="14"/>
      <c r="AE252" s="14"/>
      <c r="AT252" s="248" t="s">
        <v>192</v>
      </c>
      <c r="AU252" s="248" t="s">
        <v>82</v>
      </c>
      <c r="AV252" s="14" t="s">
        <v>82</v>
      </c>
      <c r="AW252" s="14" t="s">
        <v>33</v>
      </c>
      <c r="AX252" s="14" t="s">
        <v>72</v>
      </c>
      <c r="AY252" s="248" t="s">
        <v>114</v>
      </c>
    </row>
    <row r="253" spans="1:51" s="15" customFormat="1" ht="12">
      <c r="A253" s="15"/>
      <c r="B253" s="249"/>
      <c r="C253" s="250"/>
      <c r="D253" s="213" t="s">
        <v>192</v>
      </c>
      <c r="E253" s="251" t="s">
        <v>19</v>
      </c>
      <c r="F253" s="252" t="s">
        <v>195</v>
      </c>
      <c r="G253" s="250"/>
      <c r="H253" s="253">
        <v>62</v>
      </c>
      <c r="I253" s="254"/>
      <c r="J253" s="250"/>
      <c r="K253" s="250"/>
      <c r="L253" s="255"/>
      <c r="M253" s="256"/>
      <c r="N253" s="257"/>
      <c r="O253" s="257"/>
      <c r="P253" s="257"/>
      <c r="Q253" s="257"/>
      <c r="R253" s="257"/>
      <c r="S253" s="257"/>
      <c r="T253" s="258"/>
      <c r="U253" s="15"/>
      <c r="V253" s="15"/>
      <c r="W253" s="15"/>
      <c r="X253" s="15"/>
      <c r="Y253" s="15"/>
      <c r="Z253" s="15"/>
      <c r="AA253" s="15"/>
      <c r="AB253" s="15"/>
      <c r="AC253" s="15"/>
      <c r="AD253" s="15"/>
      <c r="AE253" s="15"/>
      <c r="AT253" s="259" t="s">
        <v>192</v>
      </c>
      <c r="AU253" s="259" t="s">
        <v>82</v>
      </c>
      <c r="AV253" s="15" t="s">
        <v>139</v>
      </c>
      <c r="AW253" s="15" t="s">
        <v>4</v>
      </c>
      <c r="AX253" s="15" t="s">
        <v>80</v>
      </c>
      <c r="AY253" s="259" t="s">
        <v>114</v>
      </c>
    </row>
    <row r="254" spans="1:65" s="2" customFormat="1" ht="16.5" customHeight="1">
      <c r="A254" s="38"/>
      <c r="B254" s="39"/>
      <c r="C254" s="260" t="s">
        <v>298</v>
      </c>
      <c r="D254" s="260" t="s">
        <v>249</v>
      </c>
      <c r="E254" s="261" t="s">
        <v>573</v>
      </c>
      <c r="F254" s="262" t="s">
        <v>574</v>
      </c>
      <c r="G254" s="263" t="s">
        <v>128</v>
      </c>
      <c r="H254" s="264">
        <v>62</v>
      </c>
      <c r="I254" s="265"/>
      <c r="J254" s="264">
        <f>ROUND(I254*H254,1)</f>
        <v>0</v>
      </c>
      <c r="K254" s="262" t="s">
        <v>119</v>
      </c>
      <c r="L254" s="266"/>
      <c r="M254" s="267" t="s">
        <v>19</v>
      </c>
      <c r="N254" s="268" t="s">
        <v>43</v>
      </c>
      <c r="O254" s="84"/>
      <c r="P254" s="204">
        <f>O254*H254</f>
        <v>0</v>
      </c>
      <c r="Q254" s="204">
        <v>0.0015</v>
      </c>
      <c r="R254" s="204">
        <f>Q254*H254</f>
        <v>0.093</v>
      </c>
      <c r="S254" s="204">
        <v>0</v>
      </c>
      <c r="T254" s="205">
        <f>S254*H254</f>
        <v>0</v>
      </c>
      <c r="U254" s="38"/>
      <c r="V254" s="38"/>
      <c r="W254" s="38"/>
      <c r="X254" s="38"/>
      <c r="Y254" s="38"/>
      <c r="Z254" s="38"/>
      <c r="AA254" s="38"/>
      <c r="AB254" s="38"/>
      <c r="AC254" s="38"/>
      <c r="AD254" s="38"/>
      <c r="AE254" s="38"/>
      <c r="AR254" s="206" t="s">
        <v>162</v>
      </c>
      <c r="AT254" s="206" t="s">
        <v>249</v>
      </c>
      <c r="AU254" s="206" t="s">
        <v>82</v>
      </c>
      <c r="AY254" s="17" t="s">
        <v>114</v>
      </c>
      <c r="BE254" s="207">
        <f>IF(N254="základní",J254,0)</f>
        <v>0</v>
      </c>
      <c r="BF254" s="207">
        <f>IF(N254="snížená",J254,0)</f>
        <v>0</v>
      </c>
      <c r="BG254" s="207">
        <f>IF(N254="zákl. přenesená",J254,0)</f>
        <v>0</v>
      </c>
      <c r="BH254" s="207">
        <f>IF(N254="sníž. přenesená",J254,0)</f>
        <v>0</v>
      </c>
      <c r="BI254" s="207">
        <f>IF(N254="nulová",J254,0)</f>
        <v>0</v>
      </c>
      <c r="BJ254" s="17" t="s">
        <v>80</v>
      </c>
      <c r="BK254" s="207">
        <f>ROUND(I254*H254,1)</f>
        <v>0</v>
      </c>
      <c r="BL254" s="17" t="s">
        <v>139</v>
      </c>
      <c r="BM254" s="206" t="s">
        <v>575</v>
      </c>
    </row>
    <row r="255" spans="1:65" s="2" customFormat="1" ht="16.5" customHeight="1">
      <c r="A255" s="38"/>
      <c r="B255" s="39"/>
      <c r="C255" s="196" t="s">
        <v>305</v>
      </c>
      <c r="D255" s="196" t="s">
        <v>115</v>
      </c>
      <c r="E255" s="197" t="s">
        <v>576</v>
      </c>
      <c r="F255" s="198" t="s">
        <v>577</v>
      </c>
      <c r="G255" s="199" t="s">
        <v>222</v>
      </c>
      <c r="H255" s="200">
        <v>7.44</v>
      </c>
      <c r="I255" s="201"/>
      <c r="J255" s="200">
        <f>ROUND(I255*H255,1)</f>
        <v>0</v>
      </c>
      <c r="K255" s="198" t="s">
        <v>119</v>
      </c>
      <c r="L255" s="44"/>
      <c r="M255" s="202" t="s">
        <v>19</v>
      </c>
      <c r="N255" s="203" t="s">
        <v>43</v>
      </c>
      <c r="O255" s="84"/>
      <c r="P255" s="204">
        <f>O255*H255</f>
        <v>0</v>
      </c>
      <c r="Q255" s="204">
        <v>0</v>
      </c>
      <c r="R255" s="204">
        <f>Q255*H255</f>
        <v>0</v>
      </c>
      <c r="S255" s="204">
        <v>0</v>
      </c>
      <c r="T255" s="205">
        <f>S255*H255</f>
        <v>0</v>
      </c>
      <c r="U255" s="38"/>
      <c r="V255" s="38"/>
      <c r="W255" s="38"/>
      <c r="X255" s="38"/>
      <c r="Y255" s="38"/>
      <c r="Z255" s="38"/>
      <c r="AA255" s="38"/>
      <c r="AB255" s="38"/>
      <c r="AC255" s="38"/>
      <c r="AD255" s="38"/>
      <c r="AE255" s="38"/>
      <c r="AR255" s="206" t="s">
        <v>139</v>
      </c>
      <c r="AT255" s="206" t="s">
        <v>115</v>
      </c>
      <c r="AU255" s="206" t="s">
        <v>82</v>
      </c>
      <c r="AY255" s="17" t="s">
        <v>114</v>
      </c>
      <c r="BE255" s="207">
        <f>IF(N255="základní",J255,0)</f>
        <v>0</v>
      </c>
      <c r="BF255" s="207">
        <f>IF(N255="snížená",J255,0)</f>
        <v>0</v>
      </c>
      <c r="BG255" s="207">
        <f>IF(N255="zákl. přenesená",J255,0)</f>
        <v>0</v>
      </c>
      <c r="BH255" s="207">
        <f>IF(N255="sníž. přenesená",J255,0)</f>
        <v>0</v>
      </c>
      <c r="BI255" s="207">
        <f>IF(N255="nulová",J255,0)</f>
        <v>0</v>
      </c>
      <c r="BJ255" s="17" t="s">
        <v>80</v>
      </c>
      <c r="BK255" s="207">
        <f>ROUND(I255*H255,1)</f>
        <v>0</v>
      </c>
      <c r="BL255" s="17" t="s">
        <v>139</v>
      </c>
      <c r="BM255" s="206" t="s">
        <v>578</v>
      </c>
    </row>
    <row r="256" spans="1:47" s="2" customFormat="1" ht="12">
      <c r="A256" s="38"/>
      <c r="B256" s="39"/>
      <c r="C256" s="40"/>
      <c r="D256" s="208" t="s">
        <v>122</v>
      </c>
      <c r="E256" s="40"/>
      <c r="F256" s="209" t="s">
        <v>579</v>
      </c>
      <c r="G256" s="40"/>
      <c r="H256" s="40"/>
      <c r="I256" s="210"/>
      <c r="J256" s="40"/>
      <c r="K256" s="40"/>
      <c r="L256" s="44"/>
      <c r="M256" s="211"/>
      <c r="N256" s="212"/>
      <c r="O256" s="84"/>
      <c r="P256" s="84"/>
      <c r="Q256" s="84"/>
      <c r="R256" s="84"/>
      <c r="S256" s="84"/>
      <c r="T256" s="85"/>
      <c r="U256" s="38"/>
      <c r="V256" s="38"/>
      <c r="W256" s="38"/>
      <c r="X256" s="38"/>
      <c r="Y256" s="38"/>
      <c r="Z256" s="38"/>
      <c r="AA256" s="38"/>
      <c r="AB256" s="38"/>
      <c r="AC256" s="38"/>
      <c r="AD256" s="38"/>
      <c r="AE256" s="38"/>
      <c r="AT256" s="17" t="s">
        <v>122</v>
      </c>
      <c r="AU256" s="17" t="s">
        <v>82</v>
      </c>
    </row>
    <row r="257" spans="1:51" s="14" customFormat="1" ht="12">
      <c r="A257" s="14"/>
      <c r="B257" s="238"/>
      <c r="C257" s="239"/>
      <c r="D257" s="213" t="s">
        <v>192</v>
      </c>
      <c r="E257" s="240" t="s">
        <v>19</v>
      </c>
      <c r="F257" s="241" t="s">
        <v>580</v>
      </c>
      <c r="G257" s="239"/>
      <c r="H257" s="242">
        <v>7.44</v>
      </c>
      <c r="I257" s="243"/>
      <c r="J257" s="239"/>
      <c r="K257" s="239"/>
      <c r="L257" s="244"/>
      <c r="M257" s="245"/>
      <c r="N257" s="246"/>
      <c r="O257" s="246"/>
      <c r="P257" s="246"/>
      <c r="Q257" s="246"/>
      <c r="R257" s="246"/>
      <c r="S257" s="246"/>
      <c r="T257" s="247"/>
      <c r="U257" s="14"/>
      <c r="V257" s="14"/>
      <c r="W257" s="14"/>
      <c r="X257" s="14"/>
      <c r="Y257" s="14"/>
      <c r="Z257" s="14"/>
      <c r="AA257" s="14"/>
      <c r="AB257" s="14"/>
      <c r="AC257" s="14"/>
      <c r="AD257" s="14"/>
      <c r="AE257" s="14"/>
      <c r="AT257" s="248" t="s">
        <v>192</v>
      </c>
      <c r="AU257" s="248" t="s">
        <v>82</v>
      </c>
      <c r="AV257" s="14" t="s">
        <v>82</v>
      </c>
      <c r="AW257" s="14" t="s">
        <v>33</v>
      </c>
      <c r="AX257" s="14" t="s">
        <v>72</v>
      </c>
      <c r="AY257" s="248" t="s">
        <v>114</v>
      </c>
    </row>
    <row r="258" spans="1:51" s="15" customFormat="1" ht="12">
      <c r="A258" s="15"/>
      <c r="B258" s="249"/>
      <c r="C258" s="250"/>
      <c r="D258" s="213" t="s">
        <v>192</v>
      </c>
      <c r="E258" s="251" t="s">
        <v>19</v>
      </c>
      <c r="F258" s="252" t="s">
        <v>195</v>
      </c>
      <c r="G258" s="250"/>
      <c r="H258" s="253">
        <v>7.44</v>
      </c>
      <c r="I258" s="254"/>
      <c r="J258" s="250"/>
      <c r="K258" s="250"/>
      <c r="L258" s="255"/>
      <c r="M258" s="256"/>
      <c r="N258" s="257"/>
      <c r="O258" s="257"/>
      <c r="P258" s="257"/>
      <c r="Q258" s="257"/>
      <c r="R258" s="257"/>
      <c r="S258" s="257"/>
      <c r="T258" s="258"/>
      <c r="U258" s="15"/>
      <c r="V258" s="15"/>
      <c r="W258" s="15"/>
      <c r="X258" s="15"/>
      <c r="Y258" s="15"/>
      <c r="Z258" s="15"/>
      <c r="AA258" s="15"/>
      <c r="AB258" s="15"/>
      <c r="AC258" s="15"/>
      <c r="AD258" s="15"/>
      <c r="AE258" s="15"/>
      <c r="AT258" s="259" t="s">
        <v>192</v>
      </c>
      <c r="AU258" s="259" t="s">
        <v>82</v>
      </c>
      <c r="AV258" s="15" t="s">
        <v>139</v>
      </c>
      <c r="AW258" s="15" t="s">
        <v>4</v>
      </c>
      <c r="AX258" s="15" t="s">
        <v>80</v>
      </c>
      <c r="AY258" s="259" t="s">
        <v>114</v>
      </c>
    </row>
    <row r="259" spans="1:65" s="2" customFormat="1" ht="24.15" customHeight="1">
      <c r="A259" s="38"/>
      <c r="B259" s="39"/>
      <c r="C259" s="196" t="s">
        <v>7</v>
      </c>
      <c r="D259" s="196" t="s">
        <v>115</v>
      </c>
      <c r="E259" s="197" t="s">
        <v>581</v>
      </c>
      <c r="F259" s="198" t="s">
        <v>582</v>
      </c>
      <c r="G259" s="199" t="s">
        <v>222</v>
      </c>
      <c r="H259" s="200">
        <v>7.44</v>
      </c>
      <c r="I259" s="201"/>
      <c r="J259" s="200">
        <f>ROUND(I259*H259,1)</f>
        <v>0</v>
      </c>
      <c r="K259" s="198" t="s">
        <v>119</v>
      </c>
      <c r="L259" s="44"/>
      <c r="M259" s="202" t="s">
        <v>19</v>
      </c>
      <c r="N259" s="203" t="s">
        <v>43</v>
      </c>
      <c r="O259" s="84"/>
      <c r="P259" s="204">
        <f>O259*H259</f>
        <v>0</v>
      </c>
      <c r="Q259" s="204">
        <v>0.04858</v>
      </c>
      <c r="R259" s="204">
        <f>Q259*H259</f>
        <v>0.3614352</v>
      </c>
      <c r="S259" s="204">
        <v>0</v>
      </c>
      <c r="T259" s="205">
        <f>S259*H259</f>
        <v>0</v>
      </c>
      <c r="U259" s="38"/>
      <c r="V259" s="38"/>
      <c r="W259" s="38"/>
      <c r="X259" s="38"/>
      <c r="Y259" s="38"/>
      <c r="Z259" s="38"/>
      <c r="AA259" s="38"/>
      <c r="AB259" s="38"/>
      <c r="AC259" s="38"/>
      <c r="AD259" s="38"/>
      <c r="AE259" s="38"/>
      <c r="AR259" s="206" t="s">
        <v>139</v>
      </c>
      <c r="AT259" s="206" t="s">
        <v>115</v>
      </c>
      <c r="AU259" s="206" t="s">
        <v>82</v>
      </c>
      <c r="AY259" s="17" t="s">
        <v>114</v>
      </c>
      <c r="BE259" s="207">
        <f>IF(N259="základní",J259,0)</f>
        <v>0</v>
      </c>
      <c r="BF259" s="207">
        <f>IF(N259="snížená",J259,0)</f>
        <v>0</v>
      </c>
      <c r="BG259" s="207">
        <f>IF(N259="zákl. přenesená",J259,0)</f>
        <v>0</v>
      </c>
      <c r="BH259" s="207">
        <f>IF(N259="sníž. přenesená",J259,0)</f>
        <v>0</v>
      </c>
      <c r="BI259" s="207">
        <f>IF(N259="nulová",J259,0)</f>
        <v>0</v>
      </c>
      <c r="BJ259" s="17" t="s">
        <v>80</v>
      </c>
      <c r="BK259" s="207">
        <f>ROUND(I259*H259,1)</f>
        <v>0</v>
      </c>
      <c r="BL259" s="17" t="s">
        <v>139</v>
      </c>
      <c r="BM259" s="206" t="s">
        <v>583</v>
      </c>
    </row>
    <row r="260" spans="1:47" s="2" customFormat="1" ht="12">
      <c r="A260" s="38"/>
      <c r="B260" s="39"/>
      <c r="C260" s="40"/>
      <c r="D260" s="208" t="s">
        <v>122</v>
      </c>
      <c r="E260" s="40"/>
      <c r="F260" s="209" t="s">
        <v>584</v>
      </c>
      <c r="G260" s="40"/>
      <c r="H260" s="40"/>
      <c r="I260" s="210"/>
      <c r="J260" s="40"/>
      <c r="K260" s="40"/>
      <c r="L260" s="44"/>
      <c r="M260" s="211"/>
      <c r="N260" s="212"/>
      <c r="O260" s="84"/>
      <c r="P260" s="84"/>
      <c r="Q260" s="84"/>
      <c r="R260" s="84"/>
      <c r="S260" s="84"/>
      <c r="T260" s="85"/>
      <c r="U260" s="38"/>
      <c r="V260" s="38"/>
      <c r="W260" s="38"/>
      <c r="X260" s="38"/>
      <c r="Y260" s="38"/>
      <c r="Z260" s="38"/>
      <c r="AA260" s="38"/>
      <c r="AB260" s="38"/>
      <c r="AC260" s="38"/>
      <c r="AD260" s="38"/>
      <c r="AE260" s="38"/>
      <c r="AT260" s="17" t="s">
        <v>122</v>
      </c>
      <c r="AU260" s="17" t="s">
        <v>82</v>
      </c>
    </row>
    <row r="261" spans="1:65" s="2" customFormat="1" ht="16.5" customHeight="1">
      <c r="A261" s="38"/>
      <c r="B261" s="39"/>
      <c r="C261" s="196" t="s">
        <v>314</v>
      </c>
      <c r="D261" s="196" t="s">
        <v>115</v>
      </c>
      <c r="E261" s="197" t="s">
        <v>585</v>
      </c>
      <c r="F261" s="198" t="s">
        <v>586</v>
      </c>
      <c r="G261" s="199" t="s">
        <v>189</v>
      </c>
      <c r="H261" s="200">
        <v>27.2</v>
      </c>
      <c r="I261" s="201"/>
      <c r="J261" s="200">
        <f>ROUND(I261*H261,1)</f>
        <v>0</v>
      </c>
      <c r="K261" s="198" t="s">
        <v>119</v>
      </c>
      <c r="L261" s="44"/>
      <c r="M261" s="202" t="s">
        <v>19</v>
      </c>
      <c r="N261" s="203" t="s">
        <v>43</v>
      </c>
      <c r="O261" s="84"/>
      <c r="P261" s="204">
        <f>O261*H261</f>
        <v>0</v>
      </c>
      <c r="Q261" s="204">
        <v>0.04174</v>
      </c>
      <c r="R261" s="204">
        <f>Q261*H261</f>
        <v>1.135328</v>
      </c>
      <c r="S261" s="204">
        <v>0</v>
      </c>
      <c r="T261" s="205">
        <f>S261*H261</f>
        <v>0</v>
      </c>
      <c r="U261" s="38"/>
      <c r="V261" s="38"/>
      <c r="W261" s="38"/>
      <c r="X261" s="38"/>
      <c r="Y261" s="38"/>
      <c r="Z261" s="38"/>
      <c r="AA261" s="38"/>
      <c r="AB261" s="38"/>
      <c r="AC261" s="38"/>
      <c r="AD261" s="38"/>
      <c r="AE261" s="38"/>
      <c r="AR261" s="206" t="s">
        <v>139</v>
      </c>
      <c r="AT261" s="206" t="s">
        <v>115</v>
      </c>
      <c r="AU261" s="206" t="s">
        <v>82</v>
      </c>
      <c r="AY261" s="17" t="s">
        <v>114</v>
      </c>
      <c r="BE261" s="207">
        <f>IF(N261="základní",J261,0)</f>
        <v>0</v>
      </c>
      <c r="BF261" s="207">
        <f>IF(N261="snížená",J261,0)</f>
        <v>0</v>
      </c>
      <c r="BG261" s="207">
        <f>IF(N261="zákl. přenesená",J261,0)</f>
        <v>0</v>
      </c>
      <c r="BH261" s="207">
        <f>IF(N261="sníž. přenesená",J261,0)</f>
        <v>0</v>
      </c>
      <c r="BI261" s="207">
        <f>IF(N261="nulová",J261,0)</f>
        <v>0</v>
      </c>
      <c r="BJ261" s="17" t="s">
        <v>80</v>
      </c>
      <c r="BK261" s="207">
        <f>ROUND(I261*H261,1)</f>
        <v>0</v>
      </c>
      <c r="BL261" s="17" t="s">
        <v>139</v>
      </c>
      <c r="BM261" s="206" t="s">
        <v>587</v>
      </c>
    </row>
    <row r="262" spans="1:47" s="2" customFormat="1" ht="12">
      <c r="A262" s="38"/>
      <c r="B262" s="39"/>
      <c r="C262" s="40"/>
      <c r="D262" s="208" t="s">
        <v>122</v>
      </c>
      <c r="E262" s="40"/>
      <c r="F262" s="209" t="s">
        <v>588</v>
      </c>
      <c r="G262" s="40"/>
      <c r="H262" s="40"/>
      <c r="I262" s="210"/>
      <c r="J262" s="40"/>
      <c r="K262" s="40"/>
      <c r="L262" s="44"/>
      <c r="M262" s="211"/>
      <c r="N262" s="212"/>
      <c r="O262" s="84"/>
      <c r="P262" s="84"/>
      <c r="Q262" s="84"/>
      <c r="R262" s="84"/>
      <c r="S262" s="84"/>
      <c r="T262" s="85"/>
      <c r="U262" s="38"/>
      <c r="V262" s="38"/>
      <c r="W262" s="38"/>
      <c r="X262" s="38"/>
      <c r="Y262" s="38"/>
      <c r="Z262" s="38"/>
      <c r="AA262" s="38"/>
      <c r="AB262" s="38"/>
      <c r="AC262" s="38"/>
      <c r="AD262" s="38"/>
      <c r="AE262" s="38"/>
      <c r="AT262" s="17" t="s">
        <v>122</v>
      </c>
      <c r="AU262" s="17" t="s">
        <v>82</v>
      </c>
    </row>
    <row r="263" spans="1:51" s="14" customFormat="1" ht="12">
      <c r="A263" s="14"/>
      <c r="B263" s="238"/>
      <c r="C263" s="239"/>
      <c r="D263" s="213" t="s">
        <v>192</v>
      </c>
      <c r="E263" s="240" t="s">
        <v>19</v>
      </c>
      <c r="F263" s="241" t="s">
        <v>589</v>
      </c>
      <c r="G263" s="239"/>
      <c r="H263" s="242">
        <v>24.8</v>
      </c>
      <c r="I263" s="243"/>
      <c r="J263" s="239"/>
      <c r="K263" s="239"/>
      <c r="L263" s="244"/>
      <c r="M263" s="245"/>
      <c r="N263" s="246"/>
      <c r="O263" s="246"/>
      <c r="P263" s="246"/>
      <c r="Q263" s="246"/>
      <c r="R263" s="246"/>
      <c r="S263" s="246"/>
      <c r="T263" s="247"/>
      <c r="U263" s="14"/>
      <c r="V263" s="14"/>
      <c r="W263" s="14"/>
      <c r="X263" s="14"/>
      <c r="Y263" s="14"/>
      <c r="Z263" s="14"/>
      <c r="AA263" s="14"/>
      <c r="AB263" s="14"/>
      <c r="AC263" s="14"/>
      <c r="AD263" s="14"/>
      <c r="AE263" s="14"/>
      <c r="AT263" s="248" t="s">
        <v>192</v>
      </c>
      <c r="AU263" s="248" t="s">
        <v>82</v>
      </c>
      <c r="AV263" s="14" t="s">
        <v>82</v>
      </c>
      <c r="AW263" s="14" t="s">
        <v>33</v>
      </c>
      <c r="AX263" s="14" t="s">
        <v>72</v>
      </c>
      <c r="AY263" s="248" t="s">
        <v>114</v>
      </c>
    </row>
    <row r="264" spans="1:51" s="14" customFormat="1" ht="12">
      <c r="A264" s="14"/>
      <c r="B264" s="238"/>
      <c r="C264" s="239"/>
      <c r="D264" s="213" t="s">
        <v>192</v>
      </c>
      <c r="E264" s="240" t="s">
        <v>19</v>
      </c>
      <c r="F264" s="241" t="s">
        <v>590</v>
      </c>
      <c r="G264" s="239"/>
      <c r="H264" s="242">
        <v>0.96</v>
      </c>
      <c r="I264" s="243"/>
      <c r="J264" s="239"/>
      <c r="K264" s="239"/>
      <c r="L264" s="244"/>
      <c r="M264" s="245"/>
      <c r="N264" s="246"/>
      <c r="O264" s="246"/>
      <c r="P264" s="246"/>
      <c r="Q264" s="246"/>
      <c r="R264" s="246"/>
      <c r="S264" s="246"/>
      <c r="T264" s="247"/>
      <c r="U264" s="14"/>
      <c r="V264" s="14"/>
      <c r="W264" s="14"/>
      <c r="X264" s="14"/>
      <c r="Y264" s="14"/>
      <c r="Z264" s="14"/>
      <c r="AA264" s="14"/>
      <c r="AB264" s="14"/>
      <c r="AC264" s="14"/>
      <c r="AD264" s="14"/>
      <c r="AE264" s="14"/>
      <c r="AT264" s="248" t="s">
        <v>192</v>
      </c>
      <c r="AU264" s="248" t="s">
        <v>82</v>
      </c>
      <c r="AV264" s="14" t="s">
        <v>82</v>
      </c>
      <c r="AW264" s="14" t="s">
        <v>33</v>
      </c>
      <c r="AX264" s="14" t="s">
        <v>72</v>
      </c>
      <c r="AY264" s="248" t="s">
        <v>114</v>
      </c>
    </row>
    <row r="265" spans="1:51" s="13" customFormat="1" ht="12">
      <c r="A265" s="13"/>
      <c r="B265" s="228"/>
      <c r="C265" s="229"/>
      <c r="D265" s="213" t="s">
        <v>192</v>
      </c>
      <c r="E265" s="230" t="s">
        <v>19</v>
      </c>
      <c r="F265" s="231" t="s">
        <v>591</v>
      </c>
      <c r="G265" s="229"/>
      <c r="H265" s="230" t="s">
        <v>19</v>
      </c>
      <c r="I265" s="232"/>
      <c r="J265" s="229"/>
      <c r="K265" s="229"/>
      <c r="L265" s="233"/>
      <c r="M265" s="234"/>
      <c r="N265" s="235"/>
      <c r="O265" s="235"/>
      <c r="P265" s="235"/>
      <c r="Q265" s="235"/>
      <c r="R265" s="235"/>
      <c r="S265" s="235"/>
      <c r="T265" s="236"/>
      <c r="U265" s="13"/>
      <c r="V265" s="13"/>
      <c r="W265" s="13"/>
      <c r="X265" s="13"/>
      <c r="Y265" s="13"/>
      <c r="Z265" s="13"/>
      <c r="AA265" s="13"/>
      <c r="AB265" s="13"/>
      <c r="AC265" s="13"/>
      <c r="AD265" s="13"/>
      <c r="AE265" s="13"/>
      <c r="AT265" s="237" t="s">
        <v>192</v>
      </c>
      <c r="AU265" s="237" t="s">
        <v>82</v>
      </c>
      <c r="AV265" s="13" t="s">
        <v>80</v>
      </c>
      <c r="AW265" s="13" t="s">
        <v>33</v>
      </c>
      <c r="AX265" s="13" t="s">
        <v>72</v>
      </c>
      <c r="AY265" s="237" t="s">
        <v>114</v>
      </c>
    </row>
    <row r="266" spans="1:51" s="14" customFormat="1" ht="12">
      <c r="A266" s="14"/>
      <c r="B266" s="238"/>
      <c r="C266" s="239"/>
      <c r="D266" s="213" t="s">
        <v>192</v>
      </c>
      <c r="E266" s="240" t="s">
        <v>19</v>
      </c>
      <c r="F266" s="241" t="s">
        <v>592</v>
      </c>
      <c r="G266" s="239"/>
      <c r="H266" s="242">
        <v>1.44</v>
      </c>
      <c r="I266" s="243"/>
      <c r="J266" s="239"/>
      <c r="K266" s="239"/>
      <c r="L266" s="244"/>
      <c r="M266" s="245"/>
      <c r="N266" s="246"/>
      <c r="O266" s="246"/>
      <c r="P266" s="246"/>
      <c r="Q266" s="246"/>
      <c r="R266" s="246"/>
      <c r="S266" s="246"/>
      <c r="T266" s="247"/>
      <c r="U266" s="14"/>
      <c r="V266" s="14"/>
      <c r="W266" s="14"/>
      <c r="X266" s="14"/>
      <c r="Y266" s="14"/>
      <c r="Z266" s="14"/>
      <c r="AA266" s="14"/>
      <c r="AB266" s="14"/>
      <c r="AC266" s="14"/>
      <c r="AD266" s="14"/>
      <c r="AE266" s="14"/>
      <c r="AT266" s="248" t="s">
        <v>192</v>
      </c>
      <c r="AU266" s="248" t="s">
        <v>82</v>
      </c>
      <c r="AV266" s="14" t="s">
        <v>82</v>
      </c>
      <c r="AW266" s="14" t="s">
        <v>33</v>
      </c>
      <c r="AX266" s="14" t="s">
        <v>72</v>
      </c>
      <c r="AY266" s="248" t="s">
        <v>114</v>
      </c>
    </row>
    <row r="267" spans="1:51" s="15" customFormat="1" ht="12">
      <c r="A267" s="15"/>
      <c r="B267" s="249"/>
      <c r="C267" s="250"/>
      <c r="D267" s="213" t="s">
        <v>192</v>
      </c>
      <c r="E267" s="251" t="s">
        <v>19</v>
      </c>
      <c r="F267" s="252" t="s">
        <v>195</v>
      </c>
      <c r="G267" s="250"/>
      <c r="H267" s="253">
        <v>27.200000000000003</v>
      </c>
      <c r="I267" s="254"/>
      <c r="J267" s="250"/>
      <c r="K267" s="250"/>
      <c r="L267" s="255"/>
      <c r="M267" s="256"/>
      <c r="N267" s="257"/>
      <c r="O267" s="257"/>
      <c r="P267" s="257"/>
      <c r="Q267" s="257"/>
      <c r="R267" s="257"/>
      <c r="S267" s="257"/>
      <c r="T267" s="258"/>
      <c r="U267" s="15"/>
      <c r="V267" s="15"/>
      <c r="W267" s="15"/>
      <c r="X267" s="15"/>
      <c r="Y267" s="15"/>
      <c r="Z267" s="15"/>
      <c r="AA267" s="15"/>
      <c r="AB267" s="15"/>
      <c r="AC267" s="15"/>
      <c r="AD267" s="15"/>
      <c r="AE267" s="15"/>
      <c r="AT267" s="259" t="s">
        <v>192</v>
      </c>
      <c r="AU267" s="259" t="s">
        <v>82</v>
      </c>
      <c r="AV267" s="15" t="s">
        <v>139</v>
      </c>
      <c r="AW267" s="15" t="s">
        <v>4</v>
      </c>
      <c r="AX267" s="15" t="s">
        <v>80</v>
      </c>
      <c r="AY267" s="259" t="s">
        <v>114</v>
      </c>
    </row>
    <row r="268" spans="1:65" s="2" customFormat="1" ht="16.5" customHeight="1">
      <c r="A268" s="38"/>
      <c r="B268" s="39"/>
      <c r="C268" s="196" t="s">
        <v>321</v>
      </c>
      <c r="D268" s="196" t="s">
        <v>115</v>
      </c>
      <c r="E268" s="197" t="s">
        <v>593</v>
      </c>
      <c r="F268" s="198" t="s">
        <v>594</v>
      </c>
      <c r="G268" s="199" t="s">
        <v>189</v>
      </c>
      <c r="H268" s="200">
        <v>27.2</v>
      </c>
      <c r="I268" s="201"/>
      <c r="J268" s="200">
        <f>ROUND(I268*H268,1)</f>
        <v>0</v>
      </c>
      <c r="K268" s="198" t="s">
        <v>119</v>
      </c>
      <c r="L268" s="44"/>
      <c r="M268" s="202" t="s">
        <v>19</v>
      </c>
      <c r="N268" s="203" t="s">
        <v>43</v>
      </c>
      <c r="O268" s="84"/>
      <c r="P268" s="204">
        <f>O268*H268</f>
        <v>0</v>
      </c>
      <c r="Q268" s="204">
        <v>2E-05</v>
      </c>
      <c r="R268" s="204">
        <f>Q268*H268</f>
        <v>0.000544</v>
      </c>
      <c r="S268" s="204">
        <v>0</v>
      </c>
      <c r="T268" s="205">
        <f>S268*H268</f>
        <v>0</v>
      </c>
      <c r="U268" s="38"/>
      <c r="V268" s="38"/>
      <c r="W268" s="38"/>
      <c r="X268" s="38"/>
      <c r="Y268" s="38"/>
      <c r="Z268" s="38"/>
      <c r="AA268" s="38"/>
      <c r="AB268" s="38"/>
      <c r="AC268" s="38"/>
      <c r="AD268" s="38"/>
      <c r="AE268" s="38"/>
      <c r="AR268" s="206" t="s">
        <v>139</v>
      </c>
      <c r="AT268" s="206" t="s">
        <v>115</v>
      </c>
      <c r="AU268" s="206" t="s">
        <v>82</v>
      </c>
      <c r="AY268" s="17" t="s">
        <v>114</v>
      </c>
      <c r="BE268" s="207">
        <f>IF(N268="základní",J268,0)</f>
        <v>0</v>
      </c>
      <c r="BF268" s="207">
        <f>IF(N268="snížená",J268,0)</f>
        <v>0</v>
      </c>
      <c r="BG268" s="207">
        <f>IF(N268="zákl. přenesená",J268,0)</f>
        <v>0</v>
      </c>
      <c r="BH268" s="207">
        <f>IF(N268="sníž. přenesená",J268,0)</f>
        <v>0</v>
      </c>
      <c r="BI268" s="207">
        <f>IF(N268="nulová",J268,0)</f>
        <v>0</v>
      </c>
      <c r="BJ268" s="17" t="s">
        <v>80</v>
      </c>
      <c r="BK268" s="207">
        <f>ROUND(I268*H268,1)</f>
        <v>0</v>
      </c>
      <c r="BL268" s="17" t="s">
        <v>139</v>
      </c>
      <c r="BM268" s="206" t="s">
        <v>595</v>
      </c>
    </row>
    <row r="269" spans="1:47" s="2" customFormat="1" ht="12">
      <c r="A269" s="38"/>
      <c r="B269" s="39"/>
      <c r="C269" s="40"/>
      <c r="D269" s="208" t="s">
        <v>122</v>
      </c>
      <c r="E269" s="40"/>
      <c r="F269" s="209" t="s">
        <v>596</v>
      </c>
      <c r="G269" s="40"/>
      <c r="H269" s="40"/>
      <c r="I269" s="210"/>
      <c r="J269" s="40"/>
      <c r="K269" s="40"/>
      <c r="L269" s="44"/>
      <c r="M269" s="211"/>
      <c r="N269" s="212"/>
      <c r="O269" s="84"/>
      <c r="P269" s="84"/>
      <c r="Q269" s="84"/>
      <c r="R269" s="84"/>
      <c r="S269" s="84"/>
      <c r="T269" s="85"/>
      <c r="U269" s="38"/>
      <c r="V269" s="38"/>
      <c r="W269" s="38"/>
      <c r="X269" s="38"/>
      <c r="Y269" s="38"/>
      <c r="Z269" s="38"/>
      <c r="AA269" s="38"/>
      <c r="AB269" s="38"/>
      <c r="AC269" s="38"/>
      <c r="AD269" s="38"/>
      <c r="AE269" s="38"/>
      <c r="AT269" s="17" t="s">
        <v>122</v>
      </c>
      <c r="AU269" s="17" t="s">
        <v>82</v>
      </c>
    </row>
    <row r="270" spans="1:65" s="2" customFormat="1" ht="24.15" customHeight="1">
      <c r="A270" s="38"/>
      <c r="B270" s="39"/>
      <c r="C270" s="196" t="s">
        <v>326</v>
      </c>
      <c r="D270" s="196" t="s">
        <v>115</v>
      </c>
      <c r="E270" s="197" t="s">
        <v>597</v>
      </c>
      <c r="F270" s="198" t="s">
        <v>598</v>
      </c>
      <c r="G270" s="199" t="s">
        <v>238</v>
      </c>
      <c r="H270" s="200">
        <v>1.12</v>
      </c>
      <c r="I270" s="201"/>
      <c r="J270" s="200">
        <f>ROUND(I270*H270,1)</f>
        <v>0</v>
      </c>
      <c r="K270" s="198" t="s">
        <v>119</v>
      </c>
      <c r="L270" s="44"/>
      <c r="M270" s="202" t="s">
        <v>19</v>
      </c>
      <c r="N270" s="203" t="s">
        <v>43</v>
      </c>
      <c r="O270" s="84"/>
      <c r="P270" s="204">
        <f>O270*H270</f>
        <v>0</v>
      </c>
      <c r="Q270" s="204">
        <v>1.04877</v>
      </c>
      <c r="R270" s="204">
        <f>Q270*H270</f>
        <v>1.1746224</v>
      </c>
      <c r="S270" s="204">
        <v>0</v>
      </c>
      <c r="T270" s="205">
        <f>S270*H270</f>
        <v>0</v>
      </c>
      <c r="U270" s="38"/>
      <c r="V270" s="38"/>
      <c r="W270" s="38"/>
      <c r="X270" s="38"/>
      <c r="Y270" s="38"/>
      <c r="Z270" s="38"/>
      <c r="AA270" s="38"/>
      <c r="AB270" s="38"/>
      <c r="AC270" s="38"/>
      <c r="AD270" s="38"/>
      <c r="AE270" s="38"/>
      <c r="AR270" s="206" t="s">
        <v>139</v>
      </c>
      <c r="AT270" s="206" t="s">
        <v>115</v>
      </c>
      <c r="AU270" s="206" t="s">
        <v>82</v>
      </c>
      <c r="AY270" s="17" t="s">
        <v>114</v>
      </c>
      <c r="BE270" s="207">
        <f>IF(N270="základní",J270,0)</f>
        <v>0</v>
      </c>
      <c r="BF270" s="207">
        <f>IF(N270="snížená",J270,0)</f>
        <v>0</v>
      </c>
      <c r="BG270" s="207">
        <f>IF(N270="zákl. přenesená",J270,0)</f>
        <v>0</v>
      </c>
      <c r="BH270" s="207">
        <f>IF(N270="sníž. přenesená",J270,0)</f>
        <v>0</v>
      </c>
      <c r="BI270" s="207">
        <f>IF(N270="nulová",J270,0)</f>
        <v>0</v>
      </c>
      <c r="BJ270" s="17" t="s">
        <v>80</v>
      </c>
      <c r="BK270" s="207">
        <f>ROUND(I270*H270,1)</f>
        <v>0</v>
      </c>
      <c r="BL270" s="17" t="s">
        <v>139</v>
      </c>
      <c r="BM270" s="206" t="s">
        <v>599</v>
      </c>
    </row>
    <row r="271" spans="1:47" s="2" customFormat="1" ht="12">
      <c r="A271" s="38"/>
      <c r="B271" s="39"/>
      <c r="C271" s="40"/>
      <c r="D271" s="208" t="s">
        <v>122</v>
      </c>
      <c r="E271" s="40"/>
      <c r="F271" s="209" t="s">
        <v>600</v>
      </c>
      <c r="G271" s="40"/>
      <c r="H271" s="40"/>
      <c r="I271" s="210"/>
      <c r="J271" s="40"/>
      <c r="K271" s="40"/>
      <c r="L271" s="44"/>
      <c r="M271" s="211"/>
      <c r="N271" s="212"/>
      <c r="O271" s="84"/>
      <c r="P271" s="84"/>
      <c r="Q271" s="84"/>
      <c r="R271" s="84"/>
      <c r="S271" s="84"/>
      <c r="T271" s="85"/>
      <c r="U271" s="38"/>
      <c r="V271" s="38"/>
      <c r="W271" s="38"/>
      <c r="X271" s="38"/>
      <c r="Y271" s="38"/>
      <c r="Z271" s="38"/>
      <c r="AA271" s="38"/>
      <c r="AB271" s="38"/>
      <c r="AC271" s="38"/>
      <c r="AD271" s="38"/>
      <c r="AE271" s="38"/>
      <c r="AT271" s="17" t="s">
        <v>122</v>
      </c>
      <c r="AU271" s="17" t="s">
        <v>82</v>
      </c>
    </row>
    <row r="272" spans="1:51" s="14" customFormat="1" ht="12">
      <c r="A272" s="14"/>
      <c r="B272" s="238"/>
      <c r="C272" s="239"/>
      <c r="D272" s="213" t="s">
        <v>192</v>
      </c>
      <c r="E272" s="240" t="s">
        <v>19</v>
      </c>
      <c r="F272" s="241" t="s">
        <v>601</v>
      </c>
      <c r="G272" s="239"/>
      <c r="H272" s="242">
        <v>1.12</v>
      </c>
      <c r="I272" s="243"/>
      <c r="J272" s="239"/>
      <c r="K272" s="239"/>
      <c r="L272" s="244"/>
      <c r="M272" s="245"/>
      <c r="N272" s="246"/>
      <c r="O272" s="246"/>
      <c r="P272" s="246"/>
      <c r="Q272" s="246"/>
      <c r="R272" s="246"/>
      <c r="S272" s="246"/>
      <c r="T272" s="247"/>
      <c r="U272" s="14"/>
      <c r="V272" s="14"/>
      <c r="W272" s="14"/>
      <c r="X272" s="14"/>
      <c r="Y272" s="14"/>
      <c r="Z272" s="14"/>
      <c r="AA272" s="14"/>
      <c r="AB272" s="14"/>
      <c r="AC272" s="14"/>
      <c r="AD272" s="14"/>
      <c r="AE272" s="14"/>
      <c r="AT272" s="248" t="s">
        <v>192</v>
      </c>
      <c r="AU272" s="248" t="s">
        <v>82</v>
      </c>
      <c r="AV272" s="14" t="s">
        <v>82</v>
      </c>
      <c r="AW272" s="14" t="s">
        <v>33</v>
      </c>
      <c r="AX272" s="14" t="s">
        <v>72</v>
      </c>
      <c r="AY272" s="248" t="s">
        <v>114</v>
      </c>
    </row>
    <row r="273" spans="1:51" s="15" customFormat="1" ht="12">
      <c r="A273" s="15"/>
      <c r="B273" s="249"/>
      <c r="C273" s="250"/>
      <c r="D273" s="213" t="s">
        <v>192</v>
      </c>
      <c r="E273" s="251" t="s">
        <v>19</v>
      </c>
      <c r="F273" s="252" t="s">
        <v>195</v>
      </c>
      <c r="G273" s="250"/>
      <c r="H273" s="253">
        <v>1.12</v>
      </c>
      <c r="I273" s="254"/>
      <c r="J273" s="250"/>
      <c r="K273" s="250"/>
      <c r="L273" s="255"/>
      <c r="M273" s="256"/>
      <c r="N273" s="257"/>
      <c r="O273" s="257"/>
      <c r="P273" s="257"/>
      <c r="Q273" s="257"/>
      <c r="R273" s="257"/>
      <c r="S273" s="257"/>
      <c r="T273" s="258"/>
      <c r="U273" s="15"/>
      <c r="V273" s="15"/>
      <c r="W273" s="15"/>
      <c r="X273" s="15"/>
      <c r="Y273" s="15"/>
      <c r="Z273" s="15"/>
      <c r="AA273" s="15"/>
      <c r="AB273" s="15"/>
      <c r="AC273" s="15"/>
      <c r="AD273" s="15"/>
      <c r="AE273" s="15"/>
      <c r="AT273" s="259" t="s">
        <v>192</v>
      </c>
      <c r="AU273" s="259" t="s">
        <v>82</v>
      </c>
      <c r="AV273" s="15" t="s">
        <v>139</v>
      </c>
      <c r="AW273" s="15" t="s">
        <v>4</v>
      </c>
      <c r="AX273" s="15" t="s">
        <v>80</v>
      </c>
      <c r="AY273" s="259" t="s">
        <v>114</v>
      </c>
    </row>
    <row r="274" spans="1:65" s="2" customFormat="1" ht="44.25" customHeight="1">
      <c r="A274" s="38"/>
      <c r="B274" s="39"/>
      <c r="C274" s="196" t="s">
        <v>332</v>
      </c>
      <c r="D274" s="196" t="s">
        <v>115</v>
      </c>
      <c r="E274" s="197" t="s">
        <v>602</v>
      </c>
      <c r="F274" s="198" t="s">
        <v>603</v>
      </c>
      <c r="G274" s="199" t="s">
        <v>189</v>
      </c>
      <c r="H274" s="200">
        <v>1.44</v>
      </c>
      <c r="I274" s="201"/>
      <c r="J274" s="200">
        <f>ROUND(I274*H274,1)</f>
        <v>0</v>
      </c>
      <c r="K274" s="198" t="s">
        <v>119</v>
      </c>
      <c r="L274" s="44"/>
      <c r="M274" s="202" t="s">
        <v>19</v>
      </c>
      <c r="N274" s="203" t="s">
        <v>43</v>
      </c>
      <c r="O274" s="84"/>
      <c r="P274" s="204">
        <f>O274*H274</f>
        <v>0</v>
      </c>
      <c r="Q274" s="204">
        <v>0.00063</v>
      </c>
      <c r="R274" s="204">
        <f>Q274*H274</f>
        <v>0.0009072</v>
      </c>
      <c r="S274" s="204">
        <v>0</v>
      </c>
      <c r="T274" s="205">
        <f>S274*H274</f>
        <v>0</v>
      </c>
      <c r="U274" s="38"/>
      <c r="V274" s="38"/>
      <c r="W274" s="38"/>
      <c r="X274" s="38"/>
      <c r="Y274" s="38"/>
      <c r="Z274" s="38"/>
      <c r="AA274" s="38"/>
      <c r="AB274" s="38"/>
      <c r="AC274" s="38"/>
      <c r="AD274" s="38"/>
      <c r="AE274" s="38"/>
      <c r="AR274" s="206" t="s">
        <v>139</v>
      </c>
      <c r="AT274" s="206" t="s">
        <v>115</v>
      </c>
      <c r="AU274" s="206" t="s">
        <v>82</v>
      </c>
      <c r="AY274" s="17" t="s">
        <v>114</v>
      </c>
      <c r="BE274" s="207">
        <f>IF(N274="základní",J274,0)</f>
        <v>0</v>
      </c>
      <c r="BF274" s="207">
        <f>IF(N274="snížená",J274,0)</f>
        <v>0</v>
      </c>
      <c r="BG274" s="207">
        <f>IF(N274="zákl. přenesená",J274,0)</f>
        <v>0</v>
      </c>
      <c r="BH274" s="207">
        <f>IF(N274="sníž. přenesená",J274,0)</f>
        <v>0</v>
      </c>
      <c r="BI274" s="207">
        <f>IF(N274="nulová",J274,0)</f>
        <v>0</v>
      </c>
      <c r="BJ274" s="17" t="s">
        <v>80</v>
      </c>
      <c r="BK274" s="207">
        <f>ROUND(I274*H274,1)</f>
        <v>0</v>
      </c>
      <c r="BL274" s="17" t="s">
        <v>139</v>
      </c>
      <c r="BM274" s="206" t="s">
        <v>604</v>
      </c>
    </row>
    <row r="275" spans="1:47" s="2" customFormat="1" ht="12">
      <c r="A275" s="38"/>
      <c r="B275" s="39"/>
      <c r="C275" s="40"/>
      <c r="D275" s="208" t="s">
        <v>122</v>
      </c>
      <c r="E275" s="40"/>
      <c r="F275" s="209" t="s">
        <v>605</v>
      </c>
      <c r="G275" s="40"/>
      <c r="H275" s="40"/>
      <c r="I275" s="210"/>
      <c r="J275" s="40"/>
      <c r="K275" s="40"/>
      <c r="L275" s="44"/>
      <c r="M275" s="211"/>
      <c r="N275" s="212"/>
      <c r="O275" s="84"/>
      <c r="P275" s="84"/>
      <c r="Q275" s="84"/>
      <c r="R275" s="84"/>
      <c r="S275" s="84"/>
      <c r="T275" s="85"/>
      <c r="U275" s="38"/>
      <c r="V275" s="38"/>
      <c r="W275" s="38"/>
      <c r="X275" s="38"/>
      <c r="Y275" s="38"/>
      <c r="Z275" s="38"/>
      <c r="AA275" s="38"/>
      <c r="AB275" s="38"/>
      <c r="AC275" s="38"/>
      <c r="AD275" s="38"/>
      <c r="AE275" s="38"/>
      <c r="AT275" s="17" t="s">
        <v>122</v>
      </c>
      <c r="AU275" s="17" t="s">
        <v>82</v>
      </c>
    </row>
    <row r="276" spans="1:51" s="13" customFormat="1" ht="12">
      <c r="A276" s="13"/>
      <c r="B276" s="228"/>
      <c r="C276" s="229"/>
      <c r="D276" s="213" t="s">
        <v>192</v>
      </c>
      <c r="E276" s="230" t="s">
        <v>19</v>
      </c>
      <c r="F276" s="231" t="s">
        <v>591</v>
      </c>
      <c r="G276" s="229"/>
      <c r="H276" s="230" t="s">
        <v>19</v>
      </c>
      <c r="I276" s="232"/>
      <c r="J276" s="229"/>
      <c r="K276" s="229"/>
      <c r="L276" s="233"/>
      <c r="M276" s="234"/>
      <c r="N276" s="235"/>
      <c r="O276" s="235"/>
      <c r="P276" s="235"/>
      <c r="Q276" s="235"/>
      <c r="R276" s="235"/>
      <c r="S276" s="235"/>
      <c r="T276" s="236"/>
      <c r="U276" s="13"/>
      <c r="V276" s="13"/>
      <c r="W276" s="13"/>
      <c r="X276" s="13"/>
      <c r="Y276" s="13"/>
      <c r="Z276" s="13"/>
      <c r="AA276" s="13"/>
      <c r="AB276" s="13"/>
      <c r="AC276" s="13"/>
      <c r="AD276" s="13"/>
      <c r="AE276" s="13"/>
      <c r="AT276" s="237" t="s">
        <v>192</v>
      </c>
      <c r="AU276" s="237" t="s">
        <v>82</v>
      </c>
      <c r="AV276" s="13" t="s">
        <v>80</v>
      </c>
      <c r="AW276" s="13" t="s">
        <v>33</v>
      </c>
      <c r="AX276" s="13" t="s">
        <v>72</v>
      </c>
      <c r="AY276" s="237" t="s">
        <v>114</v>
      </c>
    </row>
    <row r="277" spans="1:51" s="14" customFormat="1" ht="12">
      <c r="A277" s="14"/>
      <c r="B277" s="238"/>
      <c r="C277" s="239"/>
      <c r="D277" s="213" t="s">
        <v>192</v>
      </c>
      <c r="E277" s="240" t="s">
        <v>19</v>
      </c>
      <c r="F277" s="241" t="s">
        <v>592</v>
      </c>
      <c r="G277" s="239"/>
      <c r="H277" s="242">
        <v>1.44</v>
      </c>
      <c r="I277" s="243"/>
      <c r="J277" s="239"/>
      <c r="K277" s="239"/>
      <c r="L277" s="244"/>
      <c r="M277" s="245"/>
      <c r="N277" s="246"/>
      <c r="O277" s="246"/>
      <c r="P277" s="246"/>
      <c r="Q277" s="246"/>
      <c r="R277" s="246"/>
      <c r="S277" s="246"/>
      <c r="T277" s="247"/>
      <c r="U277" s="14"/>
      <c r="V277" s="14"/>
      <c r="W277" s="14"/>
      <c r="X277" s="14"/>
      <c r="Y277" s="14"/>
      <c r="Z277" s="14"/>
      <c r="AA277" s="14"/>
      <c r="AB277" s="14"/>
      <c r="AC277" s="14"/>
      <c r="AD277" s="14"/>
      <c r="AE277" s="14"/>
      <c r="AT277" s="248" t="s">
        <v>192</v>
      </c>
      <c r="AU277" s="248" t="s">
        <v>82</v>
      </c>
      <c r="AV277" s="14" t="s">
        <v>82</v>
      </c>
      <c r="AW277" s="14" t="s">
        <v>33</v>
      </c>
      <c r="AX277" s="14" t="s">
        <v>72</v>
      </c>
      <c r="AY277" s="248" t="s">
        <v>114</v>
      </c>
    </row>
    <row r="278" spans="1:51" s="15" customFormat="1" ht="12">
      <c r="A278" s="15"/>
      <c r="B278" s="249"/>
      <c r="C278" s="250"/>
      <c r="D278" s="213" t="s">
        <v>192</v>
      </c>
      <c r="E278" s="251" t="s">
        <v>19</v>
      </c>
      <c r="F278" s="252" t="s">
        <v>195</v>
      </c>
      <c r="G278" s="250"/>
      <c r="H278" s="253">
        <v>1.44</v>
      </c>
      <c r="I278" s="254"/>
      <c r="J278" s="250"/>
      <c r="K278" s="250"/>
      <c r="L278" s="255"/>
      <c r="M278" s="256"/>
      <c r="N278" s="257"/>
      <c r="O278" s="257"/>
      <c r="P278" s="257"/>
      <c r="Q278" s="257"/>
      <c r="R278" s="257"/>
      <c r="S278" s="257"/>
      <c r="T278" s="258"/>
      <c r="U278" s="15"/>
      <c r="V278" s="15"/>
      <c r="W278" s="15"/>
      <c r="X278" s="15"/>
      <c r="Y278" s="15"/>
      <c r="Z278" s="15"/>
      <c r="AA278" s="15"/>
      <c r="AB278" s="15"/>
      <c r="AC278" s="15"/>
      <c r="AD278" s="15"/>
      <c r="AE278" s="15"/>
      <c r="AT278" s="259" t="s">
        <v>192</v>
      </c>
      <c r="AU278" s="259" t="s">
        <v>82</v>
      </c>
      <c r="AV278" s="15" t="s">
        <v>139</v>
      </c>
      <c r="AW278" s="15" t="s">
        <v>4</v>
      </c>
      <c r="AX278" s="15" t="s">
        <v>80</v>
      </c>
      <c r="AY278" s="259" t="s">
        <v>114</v>
      </c>
    </row>
    <row r="279" spans="1:65" s="2" customFormat="1" ht="33" customHeight="1">
      <c r="A279" s="38"/>
      <c r="B279" s="39"/>
      <c r="C279" s="196" t="s">
        <v>337</v>
      </c>
      <c r="D279" s="196" t="s">
        <v>115</v>
      </c>
      <c r="E279" s="197" t="s">
        <v>606</v>
      </c>
      <c r="F279" s="198" t="s">
        <v>607</v>
      </c>
      <c r="G279" s="199" t="s">
        <v>357</v>
      </c>
      <c r="H279" s="200">
        <v>8.4</v>
      </c>
      <c r="I279" s="201"/>
      <c r="J279" s="200">
        <f>ROUND(I279*H279,1)</f>
        <v>0</v>
      </c>
      <c r="K279" s="198" t="s">
        <v>119</v>
      </c>
      <c r="L279" s="44"/>
      <c r="M279" s="202" t="s">
        <v>19</v>
      </c>
      <c r="N279" s="203" t="s">
        <v>43</v>
      </c>
      <c r="O279" s="84"/>
      <c r="P279" s="204">
        <f>O279*H279</f>
        <v>0</v>
      </c>
      <c r="Q279" s="204">
        <v>0.00329</v>
      </c>
      <c r="R279" s="204">
        <f>Q279*H279</f>
        <v>0.027636</v>
      </c>
      <c r="S279" s="204">
        <v>0</v>
      </c>
      <c r="T279" s="205">
        <f>S279*H279</f>
        <v>0</v>
      </c>
      <c r="U279" s="38"/>
      <c r="V279" s="38"/>
      <c r="W279" s="38"/>
      <c r="X279" s="38"/>
      <c r="Y279" s="38"/>
      <c r="Z279" s="38"/>
      <c r="AA279" s="38"/>
      <c r="AB279" s="38"/>
      <c r="AC279" s="38"/>
      <c r="AD279" s="38"/>
      <c r="AE279" s="38"/>
      <c r="AR279" s="206" t="s">
        <v>139</v>
      </c>
      <c r="AT279" s="206" t="s">
        <v>115</v>
      </c>
      <c r="AU279" s="206" t="s">
        <v>82</v>
      </c>
      <c r="AY279" s="17" t="s">
        <v>114</v>
      </c>
      <c r="BE279" s="207">
        <f>IF(N279="základní",J279,0)</f>
        <v>0</v>
      </c>
      <c r="BF279" s="207">
        <f>IF(N279="snížená",J279,0)</f>
        <v>0</v>
      </c>
      <c r="BG279" s="207">
        <f>IF(N279="zákl. přenesená",J279,0)</f>
        <v>0</v>
      </c>
      <c r="BH279" s="207">
        <f>IF(N279="sníž. přenesená",J279,0)</f>
        <v>0</v>
      </c>
      <c r="BI279" s="207">
        <f>IF(N279="nulová",J279,0)</f>
        <v>0</v>
      </c>
      <c r="BJ279" s="17" t="s">
        <v>80</v>
      </c>
      <c r="BK279" s="207">
        <f>ROUND(I279*H279,1)</f>
        <v>0</v>
      </c>
      <c r="BL279" s="17" t="s">
        <v>139</v>
      </c>
      <c r="BM279" s="206" t="s">
        <v>608</v>
      </c>
    </row>
    <row r="280" spans="1:47" s="2" customFormat="1" ht="12">
      <c r="A280" s="38"/>
      <c r="B280" s="39"/>
      <c r="C280" s="40"/>
      <c r="D280" s="208" t="s">
        <v>122</v>
      </c>
      <c r="E280" s="40"/>
      <c r="F280" s="209" t="s">
        <v>609</v>
      </c>
      <c r="G280" s="40"/>
      <c r="H280" s="40"/>
      <c r="I280" s="210"/>
      <c r="J280" s="40"/>
      <c r="K280" s="40"/>
      <c r="L280" s="44"/>
      <c r="M280" s="211"/>
      <c r="N280" s="212"/>
      <c r="O280" s="84"/>
      <c r="P280" s="84"/>
      <c r="Q280" s="84"/>
      <c r="R280" s="84"/>
      <c r="S280" s="84"/>
      <c r="T280" s="85"/>
      <c r="U280" s="38"/>
      <c r="V280" s="38"/>
      <c r="W280" s="38"/>
      <c r="X280" s="38"/>
      <c r="Y280" s="38"/>
      <c r="Z280" s="38"/>
      <c r="AA280" s="38"/>
      <c r="AB280" s="38"/>
      <c r="AC280" s="38"/>
      <c r="AD280" s="38"/>
      <c r="AE280" s="38"/>
      <c r="AT280" s="17" t="s">
        <v>122</v>
      </c>
      <c r="AU280" s="17" t="s">
        <v>82</v>
      </c>
    </row>
    <row r="281" spans="1:51" s="14" customFormat="1" ht="12">
      <c r="A281" s="14"/>
      <c r="B281" s="238"/>
      <c r="C281" s="239"/>
      <c r="D281" s="213" t="s">
        <v>192</v>
      </c>
      <c r="E281" s="240" t="s">
        <v>19</v>
      </c>
      <c r="F281" s="241" t="s">
        <v>610</v>
      </c>
      <c r="G281" s="239"/>
      <c r="H281" s="242">
        <v>8.4</v>
      </c>
      <c r="I281" s="243"/>
      <c r="J281" s="239"/>
      <c r="K281" s="239"/>
      <c r="L281" s="244"/>
      <c r="M281" s="245"/>
      <c r="N281" s="246"/>
      <c r="O281" s="246"/>
      <c r="P281" s="246"/>
      <c r="Q281" s="246"/>
      <c r="R281" s="246"/>
      <c r="S281" s="246"/>
      <c r="T281" s="247"/>
      <c r="U281" s="14"/>
      <c r="V281" s="14"/>
      <c r="W281" s="14"/>
      <c r="X281" s="14"/>
      <c r="Y281" s="14"/>
      <c r="Z281" s="14"/>
      <c r="AA281" s="14"/>
      <c r="AB281" s="14"/>
      <c r="AC281" s="14"/>
      <c r="AD281" s="14"/>
      <c r="AE281" s="14"/>
      <c r="AT281" s="248" t="s">
        <v>192</v>
      </c>
      <c r="AU281" s="248" t="s">
        <v>82</v>
      </c>
      <c r="AV281" s="14" t="s">
        <v>82</v>
      </c>
      <c r="AW281" s="14" t="s">
        <v>33</v>
      </c>
      <c r="AX281" s="14" t="s">
        <v>72</v>
      </c>
      <c r="AY281" s="248" t="s">
        <v>114</v>
      </c>
    </row>
    <row r="282" spans="1:51" s="15" customFormat="1" ht="12">
      <c r="A282" s="15"/>
      <c r="B282" s="249"/>
      <c r="C282" s="250"/>
      <c r="D282" s="213" t="s">
        <v>192</v>
      </c>
      <c r="E282" s="251" t="s">
        <v>19</v>
      </c>
      <c r="F282" s="252" t="s">
        <v>195</v>
      </c>
      <c r="G282" s="250"/>
      <c r="H282" s="253">
        <v>8.4</v>
      </c>
      <c r="I282" s="254"/>
      <c r="J282" s="250"/>
      <c r="K282" s="250"/>
      <c r="L282" s="255"/>
      <c r="M282" s="256"/>
      <c r="N282" s="257"/>
      <c r="O282" s="257"/>
      <c r="P282" s="257"/>
      <c r="Q282" s="257"/>
      <c r="R282" s="257"/>
      <c r="S282" s="257"/>
      <c r="T282" s="258"/>
      <c r="U282" s="15"/>
      <c r="V282" s="15"/>
      <c r="W282" s="15"/>
      <c r="X282" s="15"/>
      <c r="Y282" s="15"/>
      <c r="Z282" s="15"/>
      <c r="AA282" s="15"/>
      <c r="AB282" s="15"/>
      <c r="AC282" s="15"/>
      <c r="AD282" s="15"/>
      <c r="AE282" s="15"/>
      <c r="AT282" s="259" t="s">
        <v>192</v>
      </c>
      <c r="AU282" s="259" t="s">
        <v>82</v>
      </c>
      <c r="AV282" s="15" t="s">
        <v>139</v>
      </c>
      <c r="AW282" s="15" t="s">
        <v>4</v>
      </c>
      <c r="AX282" s="15" t="s">
        <v>80</v>
      </c>
      <c r="AY282" s="259" t="s">
        <v>114</v>
      </c>
    </row>
    <row r="283" spans="1:63" s="11" customFormat="1" ht="22.8" customHeight="1">
      <c r="A283" s="11"/>
      <c r="B283" s="182"/>
      <c r="C283" s="183"/>
      <c r="D283" s="184" t="s">
        <v>71</v>
      </c>
      <c r="E283" s="226" t="s">
        <v>139</v>
      </c>
      <c r="F283" s="226" t="s">
        <v>611</v>
      </c>
      <c r="G283" s="183"/>
      <c r="H283" s="183"/>
      <c r="I283" s="186"/>
      <c r="J283" s="227">
        <f>BK283</f>
        <v>0</v>
      </c>
      <c r="K283" s="183"/>
      <c r="L283" s="188"/>
      <c r="M283" s="189"/>
      <c r="N283" s="190"/>
      <c r="O283" s="190"/>
      <c r="P283" s="191">
        <f>SUM(P284:P342)</f>
        <v>0</v>
      </c>
      <c r="Q283" s="190"/>
      <c r="R283" s="191">
        <f>SUM(R284:R342)</f>
        <v>90.57997999999999</v>
      </c>
      <c r="S283" s="190"/>
      <c r="T283" s="192">
        <f>SUM(T284:T342)</f>
        <v>0</v>
      </c>
      <c r="U283" s="11"/>
      <c r="V283" s="11"/>
      <c r="W283" s="11"/>
      <c r="X283" s="11"/>
      <c r="Y283" s="11"/>
      <c r="Z283" s="11"/>
      <c r="AA283" s="11"/>
      <c r="AB283" s="11"/>
      <c r="AC283" s="11"/>
      <c r="AD283" s="11"/>
      <c r="AE283" s="11"/>
      <c r="AR283" s="193" t="s">
        <v>80</v>
      </c>
      <c r="AT283" s="194" t="s">
        <v>71</v>
      </c>
      <c r="AU283" s="194" t="s">
        <v>80</v>
      </c>
      <c r="AY283" s="193" t="s">
        <v>114</v>
      </c>
      <c r="BK283" s="195">
        <f>SUM(BK284:BK342)</f>
        <v>0</v>
      </c>
    </row>
    <row r="284" spans="1:65" s="2" customFormat="1" ht="24.15" customHeight="1">
      <c r="A284" s="38"/>
      <c r="B284" s="39"/>
      <c r="C284" s="196" t="s">
        <v>344</v>
      </c>
      <c r="D284" s="196" t="s">
        <v>115</v>
      </c>
      <c r="E284" s="197" t="s">
        <v>612</v>
      </c>
      <c r="F284" s="198" t="s">
        <v>613</v>
      </c>
      <c r="G284" s="199" t="s">
        <v>222</v>
      </c>
      <c r="H284" s="200">
        <v>8.5</v>
      </c>
      <c r="I284" s="201"/>
      <c r="J284" s="200">
        <f>ROUND(I284*H284,1)</f>
        <v>0</v>
      </c>
      <c r="K284" s="198" t="s">
        <v>119</v>
      </c>
      <c r="L284" s="44"/>
      <c r="M284" s="202" t="s">
        <v>19</v>
      </c>
      <c r="N284" s="203" t="s">
        <v>43</v>
      </c>
      <c r="O284" s="84"/>
      <c r="P284" s="204">
        <f>O284*H284</f>
        <v>0</v>
      </c>
      <c r="Q284" s="204">
        <v>0</v>
      </c>
      <c r="R284" s="204">
        <f>Q284*H284</f>
        <v>0</v>
      </c>
      <c r="S284" s="204">
        <v>0</v>
      </c>
      <c r="T284" s="205">
        <f>S284*H284</f>
        <v>0</v>
      </c>
      <c r="U284" s="38"/>
      <c r="V284" s="38"/>
      <c r="W284" s="38"/>
      <c r="X284" s="38"/>
      <c r="Y284" s="38"/>
      <c r="Z284" s="38"/>
      <c r="AA284" s="38"/>
      <c r="AB284" s="38"/>
      <c r="AC284" s="38"/>
      <c r="AD284" s="38"/>
      <c r="AE284" s="38"/>
      <c r="AR284" s="206" t="s">
        <v>139</v>
      </c>
      <c r="AT284" s="206" t="s">
        <v>115</v>
      </c>
      <c r="AU284" s="206" t="s">
        <v>82</v>
      </c>
      <c r="AY284" s="17" t="s">
        <v>114</v>
      </c>
      <c r="BE284" s="207">
        <f>IF(N284="základní",J284,0)</f>
        <v>0</v>
      </c>
      <c r="BF284" s="207">
        <f>IF(N284="snížená",J284,0)</f>
        <v>0</v>
      </c>
      <c r="BG284" s="207">
        <f>IF(N284="zákl. přenesená",J284,0)</f>
        <v>0</v>
      </c>
      <c r="BH284" s="207">
        <f>IF(N284="sníž. přenesená",J284,0)</f>
        <v>0</v>
      </c>
      <c r="BI284" s="207">
        <f>IF(N284="nulová",J284,0)</f>
        <v>0</v>
      </c>
      <c r="BJ284" s="17" t="s">
        <v>80</v>
      </c>
      <c r="BK284" s="207">
        <f>ROUND(I284*H284,1)</f>
        <v>0</v>
      </c>
      <c r="BL284" s="17" t="s">
        <v>139</v>
      </c>
      <c r="BM284" s="206" t="s">
        <v>614</v>
      </c>
    </row>
    <row r="285" spans="1:47" s="2" customFormat="1" ht="12">
      <c r="A285" s="38"/>
      <c r="B285" s="39"/>
      <c r="C285" s="40"/>
      <c r="D285" s="208" t="s">
        <v>122</v>
      </c>
      <c r="E285" s="40"/>
      <c r="F285" s="209" t="s">
        <v>615</v>
      </c>
      <c r="G285" s="40"/>
      <c r="H285" s="40"/>
      <c r="I285" s="210"/>
      <c r="J285" s="40"/>
      <c r="K285" s="40"/>
      <c r="L285" s="44"/>
      <c r="M285" s="211"/>
      <c r="N285" s="212"/>
      <c r="O285" s="84"/>
      <c r="P285" s="84"/>
      <c r="Q285" s="84"/>
      <c r="R285" s="84"/>
      <c r="S285" s="84"/>
      <c r="T285" s="85"/>
      <c r="U285" s="38"/>
      <c r="V285" s="38"/>
      <c r="W285" s="38"/>
      <c r="X285" s="38"/>
      <c r="Y285" s="38"/>
      <c r="Z285" s="38"/>
      <c r="AA285" s="38"/>
      <c r="AB285" s="38"/>
      <c r="AC285" s="38"/>
      <c r="AD285" s="38"/>
      <c r="AE285" s="38"/>
      <c r="AT285" s="17" t="s">
        <v>122</v>
      </c>
      <c r="AU285" s="17" t="s">
        <v>82</v>
      </c>
    </row>
    <row r="286" spans="1:51" s="13" customFormat="1" ht="12">
      <c r="A286" s="13"/>
      <c r="B286" s="228"/>
      <c r="C286" s="229"/>
      <c r="D286" s="213" t="s">
        <v>192</v>
      </c>
      <c r="E286" s="230" t="s">
        <v>19</v>
      </c>
      <c r="F286" s="231" t="s">
        <v>616</v>
      </c>
      <c r="G286" s="229"/>
      <c r="H286" s="230" t="s">
        <v>19</v>
      </c>
      <c r="I286" s="232"/>
      <c r="J286" s="229"/>
      <c r="K286" s="229"/>
      <c r="L286" s="233"/>
      <c r="M286" s="234"/>
      <c r="N286" s="235"/>
      <c r="O286" s="235"/>
      <c r="P286" s="235"/>
      <c r="Q286" s="235"/>
      <c r="R286" s="235"/>
      <c r="S286" s="235"/>
      <c r="T286" s="236"/>
      <c r="U286" s="13"/>
      <c r="V286" s="13"/>
      <c r="W286" s="13"/>
      <c r="X286" s="13"/>
      <c r="Y286" s="13"/>
      <c r="Z286" s="13"/>
      <c r="AA286" s="13"/>
      <c r="AB286" s="13"/>
      <c r="AC286" s="13"/>
      <c r="AD286" s="13"/>
      <c r="AE286" s="13"/>
      <c r="AT286" s="237" t="s">
        <v>192</v>
      </c>
      <c r="AU286" s="237" t="s">
        <v>82</v>
      </c>
      <c r="AV286" s="13" t="s">
        <v>80</v>
      </c>
      <c r="AW286" s="13" t="s">
        <v>33</v>
      </c>
      <c r="AX286" s="13" t="s">
        <v>72</v>
      </c>
      <c r="AY286" s="237" t="s">
        <v>114</v>
      </c>
    </row>
    <row r="287" spans="1:51" s="14" customFormat="1" ht="12">
      <c r="A287" s="14"/>
      <c r="B287" s="238"/>
      <c r="C287" s="239"/>
      <c r="D287" s="213" t="s">
        <v>192</v>
      </c>
      <c r="E287" s="240" t="s">
        <v>19</v>
      </c>
      <c r="F287" s="241" t="s">
        <v>617</v>
      </c>
      <c r="G287" s="239"/>
      <c r="H287" s="242">
        <v>8.5</v>
      </c>
      <c r="I287" s="243"/>
      <c r="J287" s="239"/>
      <c r="K287" s="239"/>
      <c r="L287" s="244"/>
      <c r="M287" s="245"/>
      <c r="N287" s="246"/>
      <c r="O287" s="246"/>
      <c r="P287" s="246"/>
      <c r="Q287" s="246"/>
      <c r="R287" s="246"/>
      <c r="S287" s="246"/>
      <c r="T287" s="247"/>
      <c r="U287" s="14"/>
      <c r="V287" s="14"/>
      <c r="W287" s="14"/>
      <c r="X287" s="14"/>
      <c r="Y287" s="14"/>
      <c r="Z287" s="14"/>
      <c r="AA287" s="14"/>
      <c r="AB287" s="14"/>
      <c r="AC287" s="14"/>
      <c r="AD287" s="14"/>
      <c r="AE287" s="14"/>
      <c r="AT287" s="248" t="s">
        <v>192</v>
      </c>
      <c r="AU287" s="248" t="s">
        <v>82</v>
      </c>
      <c r="AV287" s="14" t="s">
        <v>82</v>
      </c>
      <c r="AW287" s="14" t="s">
        <v>33</v>
      </c>
      <c r="AX287" s="14" t="s">
        <v>72</v>
      </c>
      <c r="AY287" s="248" t="s">
        <v>114</v>
      </c>
    </row>
    <row r="288" spans="1:51" s="15" customFormat="1" ht="12">
      <c r="A288" s="15"/>
      <c r="B288" s="249"/>
      <c r="C288" s="250"/>
      <c r="D288" s="213" t="s">
        <v>192</v>
      </c>
      <c r="E288" s="251" t="s">
        <v>19</v>
      </c>
      <c r="F288" s="252" t="s">
        <v>195</v>
      </c>
      <c r="G288" s="250"/>
      <c r="H288" s="253">
        <v>8.5</v>
      </c>
      <c r="I288" s="254"/>
      <c r="J288" s="250"/>
      <c r="K288" s="250"/>
      <c r="L288" s="255"/>
      <c r="M288" s="256"/>
      <c r="N288" s="257"/>
      <c r="O288" s="257"/>
      <c r="P288" s="257"/>
      <c r="Q288" s="257"/>
      <c r="R288" s="257"/>
      <c r="S288" s="257"/>
      <c r="T288" s="258"/>
      <c r="U288" s="15"/>
      <c r="V288" s="15"/>
      <c r="W288" s="15"/>
      <c r="X288" s="15"/>
      <c r="Y288" s="15"/>
      <c r="Z288" s="15"/>
      <c r="AA288" s="15"/>
      <c r="AB288" s="15"/>
      <c r="AC288" s="15"/>
      <c r="AD288" s="15"/>
      <c r="AE288" s="15"/>
      <c r="AT288" s="259" t="s">
        <v>192</v>
      </c>
      <c r="AU288" s="259" t="s">
        <v>82</v>
      </c>
      <c r="AV288" s="15" t="s">
        <v>139</v>
      </c>
      <c r="AW288" s="15" t="s">
        <v>4</v>
      </c>
      <c r="AX288" s="15" t="s">
        <v>80</v>
      </c>
      <c r="AY288" s="259" t="s">
        <v>114</v>
      </c>
    </row>
    <row r="289" spans="1:65" s="2" customFormat="1" ht="16.5" customHeight="1">
      <c r="A289" s="38"/>
      <c r="B289" s="39"/>
      <c r="C289" s="196" t="s">
        <v>349</v>
      </c>
      <c r="D289" s="196" t="s">
        <v>115</v>
      </c>
      <c r="E289" s="197" t="s">
        <v>618</v>
      </c>
      <c r="F289" s="198" t="s">
        <v>619</v>
      </c>
      <c r="G289" s="199" t="s">
        <v>189</v>
      </c>
      <c r="H289" s="200">
        <v>1.5</v>
      </c>
      <c r="I289" s="201"/>
      <c r="J289" s="200">
        <f>ROUND(I289*H289,1)</f>
        <v>0</v>
      </c>
      <c r="K289" s="198" t="s">
        <v>119</v>
      </c>
      <c r="L289" s="44"/>
      <c r="M289" s="202" t="s">
        <v>19</v>
      </c>
      <c r="N289" s="203" t="s">
        <v>43</v>
      </c>
      <c r="O289" s="84"/>
      <c r="P289" s="204">
        <f>O289*H289</f>
        <v>0</v>
      </c>
      <c r="Q289" s="204">
        <v>0.01352</v>
      </c>
      <c r="R289" s="204">
        <f>Q289*H289</f>
        <v>0.02028</v>
      </c>
      <c r="S289" s="204">
        <v>0</v>
      </c>
      <c r="T289" s="205">
        <f>S289*H289</f>
        <v>0</v>
      </c>
      <c r="U289" s="38"/>
      <c r="V289" s="38"/>
      <c r="W289" s="38"/>
      <c r="X289" s="38"/>
      <c r="Y289" s="38"/>
      <c r="Z289" s="38"/>
      <c r="AA289" s="38"/>
      <c r="AB289" s="38"/>
      <c r="AC289" s="38"/>
      <c r="AD289" s="38"/>
      <c r="AE289" s="38"/>
      <c r="AR289" s="206" t="s">
        <v>139</v>
      </c>
      <c r="AT289" s="206" t="s">
        <v>115</v>
      </c>
      <c r="AU289" s="206" t="s">
        <v>82</v>
      </c>
      <c r="AY289" s="17" t="s">
        <v>114</v>
      </c>
      <c r="BE289" s="207">
        <f>IF(N289="základní",J289,0)</f>
        <v>0</v>
      </c>
      <c r="BF289" s="207">
        <f>IF(N289="snížená",J289,0)</f>
        <v>0</v>
      </c>
      <c r="BG289" s="207">
        <f>IF(N289="zákl. přenesená",J289,0)</f>
        <v>0</v>
      </c>
      <c r="BH289" s="207">
        <f>IF(N289="sníž. přenesená",J289,0)</f>
        <v>0</v>
      </c>
      <c r="BI289" s="207">
        <f>IF(N289="nulová",J289,0)</f>
        <v>0</v>
      </c>
      <c r="BJ289" s="17" t="s">
        <v>80</v>
      </c>
      <c r="BK289" s="207">
        <f>ROUND(I289*H289,1)</f>
        <v>0</v>
      </c>
      <c r="BL289" s="17" t="s">
        <v>139</v>
      </c>
      <c r="BM289" s="206" t="s">
        <v>620</v>
      </c>
    </row>
    <row r="290" spans="1:47" s="2" customFormat="1" ht="12">
      <c r="A290" s="38"/>
      <c r="B290" s="39"/>
      <c r="C290" s="40"/>
      <c r="D290" s="208" t="s">
        <v>122</v>
      </c>
      <c r="E290" s="40"/>
      <c r="F290" s="209" t="s">
        <v>621</v>
      </c>
      <c r="G290" s="40"/>
      <c r="H290" s="40"/>
      <c r="I290" s="210"/>
      <c r="J290" s="40"/>
      <c r="K290" s="40"/>
      <c r="L290" s="44"/>
      <c r="M290" s="211"/>
      <c r="N290" s="212"/>
      <c r="O290" s="84"/>
      <c r="P290" s="84"/>
      <c r="Q290" s="84"/>
      <c r="R290" s="84"/>
      <c r="S290" s="84"/>
      <c r="T290" s="85"/>
      <c r="U290" s="38"/>
      <c r="V290" s="38"/>
      <c r="W290" s="38"/>
      <c r="X290" s="38"/>
      <c r="Y290" s="38"/>
      <c r="Z290" s="38"/>
      <c r="AA290" s="38"/>
      <c r="AB290" s="38"/>
      <c r="AC290" s="38"/>
      <c r="AD290" s="38"/>
      <c r="AE290" s="38"/>
      <c r="AT290" s="17" t="s">
        <v>122</v>
      </c>
      <c r="AU290" s="17" t="s">
        <v>82</v>
      </c>
    </row>
    <row r="291" spans="1:65" s="2" customFormat="1" ht="16.5" customHeight="1">
      <c r="A291" s="38"/>
      <c r="B291" s="39"/>
      <c r="C291" s="196" t="s">
        <v>354</v>
      </c>
      <c r="D291" s="196" t="s">
        <v>115</v>
      </c>
      <c r="E291" s="197" t="s">
        <v>622</v>
      </c>
      <c r="F291" s="198" t="s">
        <v>623</v>
      </c>
      <c r="G291" s="199" t="s">
        <v>189</v>
      </c>
      <c r="H291" s="200">
        <v>1.5</v>
      </c>
      <c r="I291" s="201"/>
      <c r="J291" s="200">
        <f>ROUND(I291*H291,1)</f>
        <v>0</v>
      </c>
      <c r="K291" s="198" t="s">
        <v>119</v>
      </c>
      <c r="L291" s="44"/>
      <c r="M291" s="202" t="s">
        <v>19</v>
      </c>
      <c r="N291" s="203" t="s">
        <v>43</v>
      </c>
      <c r="O291" s="84"/>
      <c r="P291" s="204">
        <f>O291*H291</f>
        <v>0</v>
      </c>
      <c r="Q291" s="204">
        <v>0</v>
      </c>
      <c r="R291" s="204">
        <f>Q291*H291</f>
        <v>0</v>
      </c>
      <c r="S291" s="204">
        <v>0</v>
      </c>
      <c r="T291" s="205">
        <f>S291*H291</f>
        <v>0</v>
      </c>
      <c r="U291" s="38"/>
      <c r="V291" s="38"/>
      <c r="W291" s="38"/>
      <c r="X291" s="38"/>
      <c r="Y291" s="38"/>
      <c r="Z291" s="38"/>
      <c r="AA291" s="38"/>
      <c r="AB291" s="38"/>
      <c r="AC291" s="38"/>
      <c r="AD291" s="38"/>
      <c r="AE291" s="38"/>
      <c r="AR291" s="206" t="s">
        <v>139</v>
      </c>
      <c r="AT291" s="206" t="s">
        <v>115</v>
      </c>
      <c r="AU291" s="206" t="s">
        <v>82</v>
      </c>
      <c r="AY291" s="17" t="s">
        <v>114</v>
      </c>
      <c r="BE291" s="207">
        <f>IF(N291="základní",J291,0)</f>
        <v>0</v>
      </c>
      <c r="BF291" s="207">
        <f>IF(N291="snížená",J291,0)</f>
        <v>0</v>
      </c>
      <c r="BG291" s="207">
        <f>IF(N291="zákl. přenesená",J291,0)</f>
        <v>0</v>
      </c>
      <c r="BH291" s="207">
        <f>IF(N291="sníž. přenesená",J291,0)</f>
        <v>0</v>
      </c>
      <c r="BI291" s="207">
        <f>IF(N291="nulová",J291,0)</f>
        <v>0</v>
      </c>
      <c r="BJ291" s="17" t="s">
        <v>80</v>
      </c>
      <c r="BK291" s="207">
        <f>ROUND(I291*H291,1)</f>
        <v>0</v>
      </c>
      <c r="BL291" s="17" t="s">
        <v>139</v>
      </c>
      <c r="BM291" s="206" t="s">
        <v>624</v>
      </c>
    </row>
    <row r="292" spans="1:47" s="2" customFormat="1" ht="12">
      <c r="A292" s="38"/>
      <c r="B292" s="39"/>
      <c r="C292" s="40"/>
      <c r="D292" s="208" t="s">
        <v>122</v>
      </c>
      <c r="E292" s="40"/>
      <c r="F292" s="209" t="s">
        <v>625</v>
      </c>
      <c r="G292" s="40"/>
      <c r="H292" s="40"/>
      <c r="I292" s="210"/>
      <c r="J292" s="40"/>
      <c r="K292" s="40"/>
      <c r="L292" s="44"/>
      <c r="M292" s="211"/>
      <c r="N292" s="212"/>
      <c r="O292" s="84"/>
      <c r="P292" s="84"/>
      <c r="Q292" s="84"/>
      <c r="R292" s="84"/>
      <c r="S292" s="84"/>
      <c r="T292" s="85"/>
      <c r="U292" s="38"/>
      <c r="V292" s="38"/>
      <c r="W292" s="38"/>
      <c r="X292" s="38"/>
      <c r="Y292" s="38"/>
      <c r="Z292" s="38"/>
      <c r="AA292" s="38"/>
      <c r="AB292" s="38"/>
      <c r="AC292" s="38"/>
      <c r="AD292" s="38"/>
      <c r="AE292" s="38"/>
      <c r="AT292" s="17" t="s">
        <v>122</v>
      </c>
      <c r="AU292" s="17" t="s">
        <v>82</v>
      </c>
    </row>
    <row r="293" spans="1:65" s="2" customFormat="1" ht="33" customHeight="1">
      <c r="A293" s="38"/>
      <c r="B293" s="39"/>
      <c r="C293" s="196" t="s">
        <v>360</v>
      </c>
      <c r="D293" s="196" t="s">
        <v>115</v>
      </c>
      <c r="E293" s="197" t="s">
        <v>626</v>
      </c>
      <c r="F293" s="198" t="s">
        <v>627</v>
      </c>
      <c r="G293" s="199" t="s">
        <v>189</v>
      </c>
      <c r="H293" s="200">
        <v>110</v>
      </c>
      <c r="I293" s="201"/>
      <c r="J293" s="200">
        <f>ROUND(I293*H293,1)</f>
        <v>0</v>
      </c>
      <c r="K293" s="198" t="s">
        <v>119</v>
      </c>
      <c r="L293" s="44"/>
      <c r="M293" s="202" t="s">
        <v>19</v>
      </c>
      <c r="N293" s="203" t="s">
        <v>43</v>
      </c>
      <c r="O293" s="84"/>
      <c r="P293" s="204">
        <f>O293*H293</f>
        <v>0</v>
      </c>
      <c r="Q293" s="204">
        <v>0</v>
      </c>
      <c r="R293" s="204">
        <f>Q293*H293</f>
        <v>0</v>
      </c>
      <c r="S293" s="204">
        <v>0</v>
      </c>
      <c r="T293" s="205">
        <f>S293*H293</f>
        <v>0</v>
      </c>
      <c r="U293" s="38"/>
      <c r="V293" s="38"/>
      <c r="W293" s="38"/>
      <c r="X293" s="38"/>
      <c r="Y293" s="38"/>
      <c r="Z293" s="38"/>
      <c r="AA293" s="38"/>
      <c r="AB293" s="38"/>
      <c r="AC293" s="38"/>
      <c r="AD293" s="38"/>
      <c r="AE293" s="38"/>
      <c r="AR293" s="206" t="s">
        <v>139</v>
      </c>
      <c r="AT293" s="206" t="s">
        <v>115</v>
      </c>
      <c r="AU293" s="206" t="s">
        <v>82</v>
      </c>
      <c r="AY293" s="17" t="s">
        <v>114</v>
      </c>
      <c r="BE293" s="207">
        <f>IF(N293="základní",J293,0)</f>
        <v>0</v>
      </c>
      <c r="BF293" s="207">
        <f>IF(N293="snížená",J293,0)</f>
        <v>0</v>
      </c>
      <c r="BG293" s="207">
        <f>IF(N293="zákl. přenesená",J293,0)</f>
        <v>0</v>
      </c>
      <c r="BH293" s="207">
        <f>IF(N293="sníž. přenesená",J293,0)</f>
        <v>0</v>
      </c>
      <c r="BI293" s="207">
        <f>IF(N293="nulová",J293,0)</f>
        <v>0</v>
      </c>
      <c r="BJ293" s="17" t="s">
        <v>80</v>
      </c>
      <c r="BK293" s="207">
        <f>ROUND(I293*H293,1)</f>
        <v>0</v>
      </c>
      <c r="BL293" s="17" t="s">
        <v>139</v>
      </c>
      <c r="BM293" s="206" t="s">
        <v>628</v>
      </c>
    </row>
    <row r="294" spans="1:47" s="2" customFormat="1" ht="12">
      <c r="A294" s="38"/>
      <c r="B294" s="39"/>
      <c r="C294" s="40"/>
      <c r="D294" s="208" t="s">
        <v>122</v>
      </c>
      <c r="E294" s="40"/>
      <c r="F294" s="209" t="s">
        <v>629</v>
      </c>
      <c r="G294" s="40"/>
      <c r="H294" s="40"/>
      <c r="I294" s="210"/>
      <c r="J294" s="40"/>
      <c r="K294" s="40"/>
      <c r="L294" s="44"/>
      <c r="M294" s="211"/>
      <c r="N294" s="212"/>
      <c r="O294" s="84"/>
      <c r="P294" s="84"/>
      <c r="Q294" s="84"/>
      <c r="R294" s="84"/>
      <c r="S294" s="84"/>
      <c r="T294" s="85"/>
      <c r="U294" s="38"/>
      <c r="V294" s="38"/>
      <c r="W294" s="38"/>
      <c r="X294" s="38"/>
      <c r="Y294" s="38"/>
      <c r="Z294" s="38"/>
      <c r="AA294" s="38"/>
      <c r="AB294" s="38"/>
      <c r="AC294" s="38"/>
      <c r="AD294" s="38"/>
      <c r="AE294" s="38"/>
      <c r="AT294" s="17" t="s">
        <v>122</v>
      </c>
      <c r="AU294" s="17" t="s">
        <v>82</v>
      </c>
    </row>
    <row r="295" spans="1:51" s="13" customFormat="1" ht="12">
      <c r="A295" s="13"/>
      <c r="B295" s="228"/>
      <c r="C295" s="229"/>
      <c r="D295" s="213" t="s">
        <v>192</v>
      </c>
      <c r="E295" s="230" t="s">
        <v>19</v>
      </c>
      <c r="F295" s="231" t="s">
        <v>505</v>
      </c>
      <c r="G295" s="229"/>
      <c r="H295" s="230" t="s">
        <v>19</v>
      </c>
      <c r="I295" s="232"/>
      <c r="J295" s="229"/>
      <c r="K295" s="229"/>
      <c r="L295" s="233"/>
      <c r="M295" s="234"/>
      <c r="N295" s="235"/>
      <c r="O295" s="235"/>
      <c r="P295" s="235"/>
      <c r="Q295" s="235"/>
      <c r="R295" s="235"/>
      <c r="S295" s="235"/>
      <c r="T295" s="236"/>
      <c r="U295" s="13"/>
      <c r="V295" s="13"/>
      <c r="W295" s="13"/>
      <c r="X295" s="13"/>
      <c r="Y295" s="13"/>
      <c r="Z295" s="13"/>
      <c r="AA295" s="13"/>
      <c r="AB295" s="13"/>
      <c r="AC295" s="13"/>
      <c r="AD295" s="13"/>
      <c r="AE295" s="13"/>
      <c r="AT295" s="237" t="s">
        <v>192</v>
      </c>
      <c r="AU295" s="237" t="s">
        <v>82</v>
      </c>
      <c r="AV295" s="13" t="s">
        <v>80</v>
      </c>
      <c r="AW295" s="13" t="s">
        <v>33</v>
      </c>
      <c r="AX295" s="13" t="s">
        <v>72</v>
      </c>
      <c r="AY295" s="237" t="s">
        <v>114</v>
      </c>
    </row>
    <row r="296" spans="1:51" s="13" customFormat="1" ht="12">
      <c r="A296" s="13"/>
      <c r="B296" s="228"/>
      <c r="C296" s="229"/>
      <c r="D296" s="213" t="s">
        <v>192</v>
      </c>
      <c r="E296" s="230" t="s">
        <v>19</v>
      </c>
      <c r="F296" s="231" t="s">
        <v>506</v>
      </c>
      <c r="G296" s="229"/>
      <c r="H296" s="230" t="s">
        <v>19</v>
      </c>
      <c r="I296" s="232"/>
      <c r="J296" s="229"/>
      <c r="K296" s="229"/>
      <c r="L296" s="233"/>
      <c r="M296" s="234"/>
      <c r="N296" s="235"/>
      <c r="O296" s="235"/>
      <c r="P296" s="235"/>
      <c r="Q296" s="235"/>
      <c r="R296" s="235"/>
      <c r="S296" s="235"/>
      <c r="T296" s="236"/>
      <c r="U296" s="13"/>
      <c r="V296" s="13"/>
      <c r="W296" s="13"/>
      <c r="X296" s="13"/>
      <c r="Y296" s="13"/>
      <c r="Z296" s="13"/>
      <c r="AA296" s="13"/>
      <c r="AB296" s="13"/>
      <c r="AC296" s="13"/>
      <c r="AD296" s="13"/>
      <c r="AE296" s="13"/>
      <c r="AT296" s="237" t="s">
        <v>192</v>
      </c>
      <c r="AU296" s="237" t="s">
        <v>82</v>
      </c>
      <c r="AV296" s="13" t="s">
        <v>80</v>
      </c>
      <c r="AW296" s="13" t="s">
        <v>33</v>
      </c>
      <c r="AX296" s="13" t="s">
        <v>72</v>
      </c>
      <c r="AY296" s="237" t="s">
        <v>114</v>
      </c>
    </row>
    <row r="297" spans="1:51" s="14" customFormat="1" ht="12">
      <c r="A297" s="14"/>
      <c r="B297" s="238"/>
      <c r="C297" s="239"/>
      <c r="D297" s="213" t="s">
        <v>192</v>
      </c>
      <c r="E297" s="240" t="s">
        <v>19</v>
      </c>
      <c r="F297" s="241" t="s">
        <v>172</v>
      </c>
      <c r="G297" s="239"/>
      <c r="H297" s="242">
        <v>10</v>
      </c>
      <c r="I297" s="243"/>
      <c r="J297" s="239"/>
      <c r="K297" s="239"/>
      <c r="L297" s="244"/>
      <c r="M297" s="245"/>
      <c r="N297" s="246"/>
      <c r="O297" s="246"/>
      <c r="P297" s="246"/>
      <c r="Q297" s="246"/>
      <c r="R297" s="246"/>
      <c r="S297" s="246"/>
      <c r="T297" s="247"/>
      <c r="U297" s="14"/>
      <c r="V297" s="14"/>
      <c r="W297" s="14"/>
      <c r="X297" s="14"/>
      <c r="Y297" s="14"/>
      <c r="Z297" s="14"/>
      <c r="AA297" s="14"/>
      <c r="AB297" s="14"/>
      <c r="AC297" s="14"/>
      <c r="AD297" s="14"/>
      <c r="AE297" s="14"/>
      <c r="AT297" s="248" t="s">
        <v>192</v>
      </c>
      <c r="AU297" s="248" t="s">
        <v>82</v>
      </c>
      <c r="AV297" s="14" t="s">
        <v>82</v>
      </c>
      <c r="AW297" s="14" t="s">
        <v>33</v>
      </c>
      <c r="AX297" s="14" t="s">
        <v>72</v>
      </c>
      <c r="AY297" s="248" t="s">
        <v>114</v>
      </c>
    </row>
    <row r="298" spans="1:51" s="13" customFormat="1" ht="12">
      <c r="A298" s="13"/>
      <c r="B298" s="228"/>
      <c r="C298" s="229"/>
      <c r="D298" s="213" t="s">
        <v>192</v>
      </c>
      <c r="E298" s="230" t="s">
        <v>19</v>
      </c>
      <c r="F298" s="231" t="s">
        <v>508</v>
      </c>
      <c r="G298" s="229"/>
      <c r="H298" s="230" t="s">
        <v>19</v>
      </c>
      <c r="I298" s="232"/>
      <c r="J298" s="229"/>
      <c r="K298" s="229"/>
      <c r="L298" s="233"/>
      <c r="M298" s="234"/>
      <c r="N298" s="235"/>
      <c r="O298" s="235"/>
      <c r="P298" s="235"/>
      <c r="Q298" s="235"/>
      <c r="R298" s="235"/>
      <c r="S298" s="235"/>
      <c r="T298" s="236"/>
      <c r="U298" s="13"/>
      <c r="V298" s="13"/>
      <c r="W298" s="13"/>
      <c r="X298" s="13"/>
      <c r="Y298" s="13"/>
      <c r="Z298" s="13"/>
      <c r="AA298" s="13"/>
      <c r="AB298" s="13"/>
      <c r="AC298" s="13"/>
      <c r="AD298" s="13"/>
      <c r="AE298" s="13"/>
      <c r="AT298" s="237" t="s">
        <v>192</v>
      </c>
      <c r="AU298" s="237" t="s">
        <v>82</v>
      </c>
      <c r="AV298" s="13" t="s">
        <v>80</v>
      </c>
      <c r="AW298" s="13" t="s">
        <v>33</v>
      </c>
      <c r="AX298" s="13" t="s">
        <v>72</v>
      </c>
      <c r="AY298" s="237" t="s">
        <v>114</v>
      </c>
    </row>
    <row r="299" spans="1:51" s="14" customFormat="1" ht="12">
      <c r="A299" s="14"/>
      <c r="B299" s="238"/>
      <c r="C299" s="239"/>
      <c r="D299" s="213" t="s">
        <v>192</v>
      </c>
      <c r="E299" s="240" t="s">
        <v>19</v>
      </c>
      <c r="F299" s="241" t="s">
        <v>275</v>
      </c>
      <c r="G299" s="239"/>
      <c r="H299" s="242">
        <v>16</v>
      </c>
      <c r="I299" s="243"/>
      <c r="J299" s="239"/>
      <c r="K299" s="239"/>
      <c r="L299" s="244"/>
      <c r="M299" s="245"/>
      <c r="N299" s="246"/>
      <c r="O299" s="246"/>
      <c r="P299" s="246"/>
      <c r="Q299" s="246"/>
      <c r="R299" s="246"/>
      <c r="S299" s="246"/>
      <c r="T299" s="247"/>
      <c r="U299" s="14"/>
      <c r="V299" s="14"/>
      <c r="W299" s="14"/>
      <c r="X299" s="14"/>
      <c r="Y299" s="14"/>
      <c r="Z299" s="14"/>
      <c r="AA299" s="14"/>
      <c r="AB299" s="14"/>
      <c r="AC299" s="14"/>
      <c r="AD299" s="14"/>
      <c r="AE299" s="14"/>
      <c r="AT299" s="248" t="s">
        <v>192</v>
      </c>
      <c r="AU299" s="248" t="s">
        <v>82</v>
      </c>
      <c r="AV299" s="14" t="s">
        <v>82</v>
      </c>
      <c r="AW299" s="14" t="s">
        <v>33</v>
      </c>
      <c r="AX299" s="14" t="s">
        <v>72</v>
      </c>
      <c r="AY299" s="248" t="s">
        <v>114</v>
      </c>
    </row>
    <row r="300" spans="1:51" s="13" customFormat="1" ht="12">
      <c r="A300" s="13"/>
      <c r="B300" s="228"/>
      <c r="C300" s="229"/>
      <c r="D300" s="213" t="s">
        <v>192</v>
      </c>
      <c r="E300" s="230" t="s">
        <v>19</v>
      </c>
      <c r="F300" s="231" t="s">
        <v>524</v>
      </c>
      <c r="G300" s="229"/>
      <c r="H300" s="230" t="s">
        <v>19</v>
      </c>
      <c r="I300" s="232"/>
      <c r="J300" s="229"/>
      <c r="K300" s="229"/>
      <c r="L300" s="233"/>
      <c r="M300" s="234"/>
      <c r="N300" s="235"/>
      <c r="O300" s="235"/>
      <c r="P300" s="235"/>
      <c r="Q300" s="235"/>
      <c r="R300" s="235"/>
      <c r="S300" s="235"/>
      <c r="T300" s="236"/>
      <c r="U300" s="13"/>
      <c r="V300" s="13"/>
      <c r="W300" s="13"/>
      <c r="X300" s="13"/>
      <c r="Y300" s="13"/>
      <c r="Z300" s="13"/>
      <c r="AA300" s="13"/>
      <c r="AB300" s="13"/>
      <c r="AC300" s="13"/>
      <c r="AD300" s="13"/>
      <c r="AE300" s="13"/>
      <c r="AT300" s="237" t="s">
        <v>192</v>
      </c>
      <c r="AU300" s="237" t="s">
        <v>82</v>
      </c>
      <c r="AV300" s="13" t="s">
        <v>80</v>
      </c>
      <c r="AW300" s="13" t="s">
        <v>33</v>
      </c>
      <c r="AX300" s="13" t="s">
        <v>72</v>
      </c>
      <c r="AY300" s="237" t="s">
        <v>114</v>
      </c>
    </row>
    <row r="301" spans="1:51" s="14" customFormat="1" ht="12">
      <c r="A301" s="14"/>
      <c r="B301" s="238"/>
      <c r="C301" s="239"/>
      <c r="D301" s="213" t="s">
        <v>192</v>
      </c>
      <c r="E301" s="240" t="s">
        <v>19</v>
      </c>
      <c r="F301" s="241" t="s">
        <v>255</v>
      </c>
      <c r="G301" s="239"/>
      <c r="H301" s="242">
        <v>12</v>
      </c>
      <c r="I301" s="243"/>
      <c r="J301" s="239"/>
      <c r="K301" s="239"/>
      <c r="L301" s="244"/>
      <c r="M301" s="245"/>
      <c r="N301" s="246"/>
      <c r="O301" s="246"/>
      <c r="P301" s="246"/>
      <c r="Q301" s="246"/>
      <c r="R301" s="246"/>
      <c r="S301" s="246"/>
      <c r="T301" s="247"/>
      <c r="U301" s="14"/>
      <c r="V301" s="14"/>
      <c r="W301" s="14"/>
      <c r="X301" s="14"/>
      <c r="Y301" s="14"/>
      <c r="Z301" s="14"/>
      <c r="AA301" s="14"/>
      <c r="AB301" s="14"/>
      <c r="AC301" s="14"/>
      <c r="AD301" s="14"/>
      <c r="AE301" s="14"/>
      <c r="AT301" s="248" t="s">
        <v>192</v>
      </c>
      <c r="AU301" s="248" t="s">
        <v>82</v>
      </c>
      <c r="AV301" s="14" t="s">
        <v>82</v>
      </c>
      <c r="AW301" s="14" t="s">
        <v>33</v>
      </c>
      <c r="AX301" s="14" t="s">
        <v>72</v>
      </c>
      <c r="AY301" s="248" t="s">
        <v>114</v>
      </c>
    </row>
    <row r="302" spans="1:51" s="13" customFormat="1" ht="12">
      <c r="A302" s="13"/>
      <c r="B302" s="228"/>
      <c r="C302" s="229"/>
      <c r="D302" s="213" t="s">
        <v>192</v>
      </c>
      <c r="E302" s="230" t="s">
        <v>19</v>
      </c>
      <c r="F302" s="231" t="s">
        <v>510</v>
      </c>
      <c r="G302" s="229"/>
      <c r="H302" s="230" t="s">
        <v>19</v>
      </c>
      <c r="I302" s="232"/>
      <c r="J302" s="229"/>
      <c r="K302" s="229"/>
      <c r="L302" s="233"/>
      <c r="M302" s="234"/>
      <c r="N302" s="235"/>
      <c r="O302" s="235"/>
      <c r="P302" s="235"/>
      <c r="Q302" s="235"/>
      <c r="R302" s="235"/>
      <c r="S302" s="235"/>
      <c r="T302" s="236"/>
      <c r="U302" s="13"/>
      <c r="V302" s="13"/>
      <c r="W302" s="13"/>
      <c r="X302" s="13"/>
      <c r="Y302" s="13"/>
      <c r="Z302" s="13"/>
      <c r="AA302" s="13"/>
      <c r="AB302" s="13"/>
      <c r="AC302" s="13"/>
      <c r="AD302" s="13"/>
      <c r="AE302" s="13"/>
      <c r="AT302" s="237" t="s">
        <v>192</v>
      </c>
      <c r="AU302" s="237" t="s">
        <v>82</v>
      </c>
      <c r="AV302" s="13" t="s">
        <v>80</v>
      </c>
      <c r="AW302" s="13" t="s">
        <v>33</v>
      </c>
      <c r="AX302" s="13" t="s">
        <v>72</v>
      </c>
      <c r="AY302" s="237" t="s">
        <v>114</v>
      </c>
    </row>
    <row r="303" spans="1:51" s="14" customFormat="1" ht="12">
      <c r="A303" s="14"/>
      <c r="B303" s="238"/>
      <c r="C303" s="239"/>
      <c r="D303" s="213" t="s">
        <v>192</v>
      </c>
      <c r="E303" s="240" t="s">
        <v>19</v>
      </c>
      <c r="F303" s="241" t="s">
        <v>255</v>
      </c>
      <c r="G303" s="239"/>
      <c r="H303" s="242">
        <v>12</v>
      </c>
      <c r="I303" s="243"/>
      <c r="J303" s="239"/>
      <c r="K303" s="239"/>
      <c r="L303" s="244"/>
      <c r="M303" s="245"/>
      <c r="N303" s="246"/>
      <c r="O303" s="246"/>
      <c r="P303" s="246"/>
      <c r="Q303" s="246"/>
      <c r="R303" s="246"/>
      <c r="S303" s="246"/>
      <c r="T303" s="247"/>
      <c r="U303" s="14"/>
      <c r="V303" s="14"/>
      <c r="W303" s="14"/>
      <c r="X303" s="14"/>
      <c r="Y303" s="14"/>
      <c r="Z303" s="14"/>
      <c r="AA303" s="14"/>
      <c r="AB303" s="14"/>
      <c r="AC303" s="14"/>
      <c r="AD303" s="14"/>
      <c r="AE303" s="14"/>
      <c r="AT303" s="248" t="s">
        <v>192</v>
      </c>
      <c r="AU303" s="248" t="s">
        <v>82</v>
      </c>
      <c r="AV303" s="14" t="s">
        <v>82</v>
      </c>
      <c r="AW303" s="14" t="s">
        <v>33</v>
      </c>
      <c r="AX303" s="14" t="s">
        <v>72</v>
      </c>
      <c r="AY303" s="248" t="s">
        <v>114</v>
      </c>
    </row>
    <row r="304" spans="1:51" s="13" customFormat="1" ht="12">
      <c r="A304" s="13"/>
      <c r="B304" s="228"/>
      <c r="C304" s="229"/>
      <c r="D304" s="213" t="s">
        <v>192</v>
      </c>
      <c r="E304" s="230" t="s">
        <v>19</v>
      </c>
      <c r="F304" s="231" t="s">
        <v>512</v>
      </c>
      <c r="G304" s="229"/>
      <c r="H304" s="230" t="s">
        <v>19</v>
      </c>
      <c r="I304" s="232"/>
      <c r="J304" s="229"/>
      <c r="K304" s="229"/>
      <c r="L304" s="233"/>
      <c r="M304" s="234"/>
      <c r="N304" s="235"/>
      <c r="O304" s="235"/>
      <c r="P304" s="235"/>
      <c r="Q304" s="235"/>
      <c r="R304" s="235"/>
      <c r="S304" s="235"/>
      <c r="T304" s="236"/>
      <c r="U304" s="13"/>
      <c r="V304" s="13"/>
      <c r="W304" s="13"/>
      <c r="X304" s="13"/>
      <c r="Y304" s="13"/>
      <c r="Z304" s="13"/>
      <c r="AA304" s="13"/>
      <c r="AB304" s="13"/>
      <c r="AC304" s="13"/>
      <c r="AD304" s="13"/>
      <c r="AE304" s="13"/>
      <c r="AT304" s="237" t="s">
        <v>192</v>
      </c>
      <c r="AU304" s="237" t="s">
        <v>82</v>
      </c>
      <c r="AV304" s="13" t="s">
        <v>80</v>
      </c>
      <c r="AW304" s="13" t="s">
        <v>33</v>
      </c>
      <c r="AX304" s="13" t="s">
        <v>72</v>
      </c>
      <c r="AY304" s="237" t="s">
        <v>114</v>
      </c>
    </row>
    <row r="305" spans="1:51" s="14" customFormat="1" ht="12">
      <c r="A305" s="14"/>
      <c r="B305" s="238"/>
      <c r="C305" s="239"/>
      <c r="D305" s="213" t="s">
        <v>192</v>
      </c>
      <c r="E305" s="240" t="s">
        <v>19</v>
      </c>
      <c r="F305" s="241" t="s">
        <v>255</v>
      </c>
      <c r="G305" s="239"/>
      <c r="H305" s="242">
        <v>12</v>
      </c>
      <c r="I305" s="243"/>
      <c r="J305" s="239"/>
      <c r="K305" s="239"/>
      <c r="L305" s="244"/>
      <c r="M305" s="245"/>
      <c r="N305" s="246"/>
      <c r="O305" s="246"/>
      <c r="P305" s="246"/>
      <c r="Q305" s="246"/>
      <c r="R305" s="246"/>
      <c r="S305" s="246"/>
      <c r="T305" s="247"/>
      <c r="U305" s="14"/>
      <c r="V305" s="14"/>
      <c r="W305" s="14"/>
      <c r="X305" s="14"/>
      <c r="Y305" s="14"/>
      <c r="Z305" s="14"/>
      <c r="AA305" s="14"/>
      <c r="AB305" s="14"/>
      <c r="AC305" s="14"/>
      <c r="AD305" s="14"/>
      <c r="AE305" s="14"/>
      <c r="AT305" s="248" t="s">
        <v>192</v>
      </c>
      <c r="AU305" s="248" t="s">
        <v>82</v>
      </c>
      <c r="AV305" s="14" t="s">
        <v>82</v>
      </c>
      <c r="AW305" s="14" t="s">
        <v>33</v>
      </c>
      <c r="AX305" s="14" t="s">
        <v>72</v>
      </c>
      <c r="AY305" s="248" t="s">
        <v>114</v>
      </c>
    </row>
    <row r="306" spans="1:51" s="13" customFormat="1" ht="12">
      <c r="A306" s="13"/>
      <c r="B306" s="228"/>
      <c r="C306" s="229"/>
      <c r="D306" s="213" t="s">
        <v>192</v>
      </c>
      <c r="E306" s="230" t="s">
        <v>19</v>
      </c>
      <c r="F306" s="231" t="s">
        <v>513</v>
      </c>
      <c r="G306" s="229"/>
      <c r="H306" s="230" t="s">
        <v>19</v>
      </c>
      <c r="I306" s="232"/>
      <c r="J306" s="229"/>
      <c r="K306" s="229"/>
      <c r="L306" s="233"/>
      <c r="M306" s="234"/>
      <c r="N306" s="235"/>
      <c r="O306" s="235"/>
      <c r="P306" s="235"/>
      <c r="Q306" s="235"/>
      <c r="R306" s="235"/>
      <c r="S306" s="235"/>
      <c r="T306" s="236"/>
      <c r="U306" s="13"/>
      <c r="V306" s="13"/>
      <c r="W306" s="13"/>
      <c r="X306" s="13"/>
      <c r="Y306" s="13"/>
      <c r="Z306" s="13"/>
      <c r="AA306" s="13"/>
      <c r="AB306" s="13"/>
      <c r="AC306" s="13"/>
      <c r="AD306" s="13"/>
      <c r="AE306" s="13"/>
      <c r="AT306" s="237" t="s">
        <v>192</v>
      </c>
      <c r="AU306" s="237" t="s">
        <v>82</v>
      </c>
      <c r="AV306" s="13" t="s">
        <v>80</v>
      </c>
      <c r="AW306" s="13" t="s">
        <v>33</v>
      </c>
      <c r="AX306" s="13" t="s">
        <v>72</v>
      </c>
      <c r="AY306" s="237" t="s">
        <v>114</v>
      </c>
    </row>
    <row r="307" spans="1:51" s="14" customFormat="1" ht="12">
      <c r="A307" s="14"/>
      <c r="B307" s="238"/>
      <c r="C307" s="239"/>
      <c r="D307" s="213" t="s">
        <v>192</v>
      </c>
      <c r="E307" s="240" t="s">
        <v>19</v>
      </c>
      <c r="F307" s="241" t="s">
        <v>255</v>
      </c>
      <c r="G307" s="239"/>
      <c r="H307" s="242">
        <v>12</v>
      </c>
      <c r="I307" s="243"/>
      <c r="J307" s="239"/>
      <c r="K307" s="239"/>
      <c r="L307" s="244"/>
      <c r="M307" s="245"/>
      <c r="N307" s="246"/>
      <c r="O307" s="246"/>
      <c r="P307" s="246"/>
      <c r="Q307" s="246"/>
      <c r="R307" s="246"/>
      <c r="S307" s="246"/>
      <c r="T307" s="247"/>
      <c r="U307" s="14"/>
      <c r="V307" s="14"/>
      <c r="W307" s="14"/>
      <c r="X307" s="14"/>
      <c r="Y307" s="14"/>
      <c r="Z307" s="14"/>
      <c r="AA307" s="14"/>
      <c r="AB307" s="14"/>
      <c r="AC307" s="14"/>
      <c r="AD307" s="14"/>
      <c r="AE307" s="14"/>
      <c r="AT307" s="248" t="s">
        <v>192</v>
      </c>
      <c r="AU307" s="248" t="s">
        <v>82</v>
      </c>
      <c r="AV307" s="14" t="s">
        <v>82</v>
      </c>
      <c r="AW307" s="14" t="s">
        <v>33</v>
      </c>
      <c r="AX307" s="14" t="s">
        <v>72</v>
      </c>
      <c r="AY307" s="248" t="s">
        <v>114</v>
      </c>
    </row>
    <row r="308" spans="1:51" s="13" customFormat="1" ht="12">
      <c r="A308" s="13"/>
      <c r="B308" s="228"/>
      <c r="C308" s="229"/>
      <c r="D308" s="213" t="s">
        <v>192</v>
      </c>
      <c r="E308" s="230" t="s">
        <v>19</v>
      </c>
      <c r="F308" s="231" t="s">
        <v>514</v>
      </c>
      <c r="G308" s="229"/>
      <c r="H308" s="230" t="s">
        <v>19</v>
      </c>
      <c r="I308" s="232"/>
      <c r="J308" s="229"/>
      <c r="K308" s="229"/>
      <c r="L308" s="233"/>
      <c r="M308" s="234"/>
      <c r="N308" s="235"/>
      <c r="O308" s="235"/>
      <c r="P308" s="235"/>
      <c r="Q308" s="235"/>
      <c r="R308" s="235"/>
      <c r="S308" s="235"/>
      <c r="T308" s="236"/>
      <c r="U308" s="13"/>
      <c r="V308" s="13"/>
      <c r="W308" s="13"/>
      <c r="X308" s="13"/>
      <c r="Y308" s="13"/>
      <c r="Z308" s="13"/>
      <c r="AA308" s="13"/>
      <c r="AB308" s="13"/>
      <c r="AC308" s="13"/>
      <c r="AD308" s="13"/>
      <c r="AE308" s="13"/>
      <c r="AT308" s="237" t="s">
        <v>192</v>
      </c>
      <c r="AU308" s="237" t="s">
        <v>82</v>
      </c>
      <c r="AV308" s="13" t="s">
        <v>80</v>
      </c>
      <c r="AW308" s="13" t="s">
        <v>33</v>
      </c>
      <c r="AX308" s="13" t="s">
        <v>72</v>
      </c>
      <c r="AY308" s="237" t="s">
        <v>114</v>
      </c>
    </row>
    <row r="309" spans="1:51" s="14" customFormat="1" ht="12">
      <c r="A309" s="14"/>
      <c r="B309" s="238"/>
      <c r="C309" s="239"/>
      <c r="D309" s="213" t="s">
        <v>192</v>
      </c>
      <c r="E309" s="240" t="s">
        <v>19</v>
      </c>
      <c r="F309" s="241" t="s">
        <v>162</v>
      </c>
      <c r="G309" s="239"/>
      <c r="H309" s="242">
        <v>8</v>
      </c>
      <c r="I309" s="243"/>
      <c r="J309" s="239"/>
      <c r="K309" s="239"/>
      <c r="L309" s="244"/>
      <c r="M309" s="245"/>
      <c r="N309" s="246"/>
      <c r="O309" s="246"/>
      <c r="P309" s="246"/>
      <c r="Q309" s="246"/>
      <c r="R309" s="246"/>
      <c r="S309" s="246"/>
      <c r="T309" s="247"/>
      <c r="U309" s="14"/>
      <c r="V309" s="14"/>
      <c r="W309" s="14"/>
      <c r="X309" s="14"/>
      <c r="Y309" s="14"/>
      <c r="Z309" s="14"/>
      <c r="AA309" s="14"/>
      <c r="AB309" s="14"/>
      <c r="AC309" s="14"/>
      <c r="AD309" s="14"/>
      <c r="AE309" s="14"/>
      <c r="AT309" s="248" t="s">
        <v>192</v>
      </c>
      <c r="AU309" s="248" t="s">
        <v>82</v>
      </c>
      <c r="AV309" s="14" t="s">
        <v>82</v>
      </c>
      <c r="AW309" s="14" t="s">
        <v>33</v>
      </c>
      <c r="AX309" s="14" t="s">
        <v>72</v>
      </c>
      <c r="AY309" s="248" t="s">
        <v>114</v>
      </c>
    </row>
    <row r="310" spans="1:51" s="13" customFormat="1" ht="12">
      <c r="A310" s="13"/>
      <c r="B310" s="228"/>
      <c r="C310" s="229"/>
      <c r="D310" s="213" t="s">
        <v>192</v>
      </c>
      <c r="E310" s="230" t="s">
        <v>19</v>
      </c>
      <c r="F310" s="231" t="s">
        <v>516</v>
      </c>
      <c r="G310" s="229"/>
      <c r="H310" s="230" t="s">
        <v>19</v>
      </c>
      <c r="I310" s="232"/>
      <c r="J310" s="229"/>
      <c r="K310" s="229"/>
      <c r="L310" s="233"/>
      <c r="M310" s="234"/>
      <c r="N310" s="235"/>
      <c r="O310" s="235"/>
      <c r="P310" s="235"/>
      <c r="Q310" s="235"/>
      <c r="R310" s="235"/>
      <c r="S310" s="235"/>
      <c r="T310" s="236"/>
      <c r="U310" s="13"/>
      <c r="V310" s="13"/>
      <c r="W310" s="13"/>
      <c r="X310" s="13"/>
      <c r="Y310" s="13"/>
      <c r="Z310" s="13"/>
      <c r="AA310" s="13"/>
      <c r="AB310" s="13"/>
      <c r="AC310" s="13"/>
      <c r="AD310" s="13"/>
      <c r="AE310" s="13"/>
      <c r="AT310" s="237" t="s">
        <v>192</v>
      </c>
      <c r="AU310" s="237" t="s">
        <v>82</v>
      </c>
      <c r="AV310" s="13" t="s">
        <v>80</v>
      </c>
      <c r="AW310" s="13" t="s">
        <v>33</v>
      </c>
      <c r="AX310" s="13" t="s">
        <v>72</v>
      </c>
      <c r="AY310" s="237" t="s">
        <v>114</v>
      </c>
    </row>
    <row r="311" spans="1:51" s="14" customFormat="1" ht="12">
      <c r="A311" s="14"/>
      <c r="B311" s="238"/>
      <c r="C311" s="239"/>
      <c r="D311" s="213" t="s">
        <v>192</v>
      </c>
      <c r="E311" s="240" t="s">
        <v>19</v>
      </c>
      <c r="F311" s="241" t="s">
        <v>162</v>
      </c>
      <c r="G311" s="239"/>
      <c r="H311" s="242">
        <v>8</v>
      </c>
      <c r="I311" s="243"/>
      <c r="J311" s="239"/>
      <c r="K311" s="239"/>
      <c r="L311" s="244"/>
      <c r="M311" s="245"/>
      <c r="N311" s="246"/>
      <c r="O311" s="246"/>
      <c r="P311" s="246"/>
      <c r="Q311" s="246"/>
      <c r="R311" s="246"/>
      <c r="S311" s="246"/>
      <c r="T311" s="247"/>
      <c r="U311" s="14"/>
      <c r="V311" s="14"/>
      <c r="W311" s="14"/>
      <c r="X311" s="14"/>
      <c r="Y311" s="14"/>
      <c r="Z311" s="14"/>
      <c r="AA311" s="14"/>
      <c r="AB311" s="14"/>
      <c r="AC311" s="14"/>
      <c r="AD311" s="14"/>
      <c r="AE311" s="14"/>
      <c r="AT311" s="248" t="s">
        <v>192</v>
      </c>
      <c r="AU311" s="248" t="s">
        <v>82</v>
      </c>
      <c r="AV311" s="14" t="s">
        <v>82</v>
      </c>
      <c r="AW311" s="14" t="s">
        <v>33</v>
      </c>
      <c r="AX311" s="14" t="s">
        <v>72</v>
      </c>
      <c r="AY311" s="248" t="s">
        <v>114</v>
      </c>
    </row>
    <row r="312" spans="1:51" s="13" customFormat="1" ht="12">
      <c r="A312" s="13"/>
      <c r="B312" s="228"/>
      <c r="C312" s="229"/>
      <c r="D312" s="213" t="s">
        <v>192</v>
      </c>
      <c r="E312" s="230" t="s">
        <v>19</v>
      </c>
      <c r="F312" s="231" t="s">
        <v>517</v>
      </c>
      <c r="G312" s="229"/>
      <c r="H312" s="230" t="s">
        <v>19</v>
      </c>
      <c r="I312" s="232"/>
      <c r="J312" s="229"/>
      <c r="K312" s="229"/>
      <c r="L312" s="233"/>
      <c r="M312" s="234"/>
      <c r="N312" s="235"/>
      <c r="O312" s="235"/>
      <c r="P312" s="235"/>
      <c r="Q312" s="235"/>
      <c r="R312" s="235"/>
      <c r="S312" s="235"/>
      <c r="T312" s="236"/>
      <c r="U312" s="13"/>
      <c r="V312" s="13"/>
      <c r="W312" s="13"/>
      <c r="X312" s="13"/>
      <c r="Y312" s="13"/>
      <c r="Z312" s="13"/>
      <c r="AA312" s="13"/>
      <c r="AB312" s="13"/>
      <c r="AC312" s="13"/>
      <c r="AD312" s="13"/>
      <c r="AE312" s="13"/>
      <c r="AT312" s="237" t="s">
        <v>192</v>
      </c>
      <c r="AU312" s="237" t="s">
        <v>82</v>
      </c>
      <c r="AV312" s="13" t="s">
        <v>80</v>
      </c>
      <c r="AW312" s="13" t="s">
        <v>33</v>
      </c>
      <c r="AX312" s="13" t="s">
        <v>72</v>
      </c>
      <c r="AY312" s="237" t="s">
        <v>114</v>
      </c>
    </row>
    <row r="313" spans="1:51" s="14" customFormat="1" ht="12">
      <c r="A313" s="14"/>
      <c r="B313" s="238"/>
      <c r="C313" s="239"/>
      <c r="D313" s="213" t="s">
        <v>192</v>
      </c>
      <c r="E313" s="240" t="s">
        <v>19</v>
      </c>
      <c r="F313" s="241" t="s">
        <v>305</v>
      </c>
      <c r="G313" s="239"/>
      <c r="H313" s="242">
        <v>20</v>
      </c>
      <c r="I313" s="243"/>
      <c r="J313" s="239"/>
      <c r="K313" s="239"/>
      <c r="L313" s="244"/>
      <c r="M313" s="245"/>
      <c r="N313" s="246"/>
      <c r="O313" s="246"/>
      <c r="P313" s="246"/>
      <c r="Q313" s="246"/>
      <c r="R313" s="246"/>
      <c r="S313" s="246"/>
      <c r="T313" s="247"/>
      <c r="U313" s="14"/>
      <c r="V313" s="14"/>
      <c r="W313" s="14"/>
      <c r="X313" s="14"/>
      <c r="Y313" s="14"/>
      <c r="Z313" s="14"/>
      <c r="AA313" s="14"/>
      <c r="AB313" s="14"/>
      <c r="AC313" s="14"/>
      <c r="AD313" s="14"/>
      <c r="AE313" s="14"/>
      <c r="AT313" s="248" t="s">
        <v>192</v>
      </c>
      <c r="AU313" s="248" t="s">
        <v>82</v>
      </c>
      <c r="AV313" s="14" t="s">
        <v>82</v>
      </c>
      <c r="AW313" s="14" t="s">
        <v>33</v>
      </c>
      <c r="AX313" s="14" t="s">
        <v>72</v>
      </c>
      <c r="AY313" s="248" t="s">
        <v>114</v>
      </c>
    </row>
    <row r="314" spans="1:51" s="15" customFormat="1" ht="12">
      <c r="A314" s="15"/>
      <c r="B314" s="249"/>
      <c r="C314" s="250"/>
      <c r="D314" s="213" t="s">
        <v>192</v>
      </c>
      <c r="E314" s="251" t="s">
        <v>19</v>
      </c>
      <c r="F314" s="252" t="s">
        <v>195</v>
      </c>
      <c r="G314" s="250"/>
      <c r="H314" s="253">
        <v>110</v>
      </c>
      <c r="I314" s="254"/>
      <c r="J314" s="250"/>
      <c r="K314" s="250"/>
      <c r="L314" s="255"/>
      <c r="M314" s="256"/>
      <c r="N314" s="257"/>
      <c r="O314" s="257"/>
      <c r="P314" s="257"/>
      <c r="Q314" s="257"/>
      <c r="R314" s="257"/>
      <c r="S314" s="257"/>
      <c r="T314" s="258"/>
      <c r="U314" s="15"/>
      <c r="V314" s="15"/>
      <c r="W314" s="15"/>
      <c r="X314" s="15"/>
      <c r="Y314" s="15"/>
      <c r="Z314" s="15"/>
      <c r="AA314" s="15"/>
      <c r="AB314" s="15"/>
      <c r="AC314" s="15"/>
      <c r="AD314" s="15"/>
      <c r="AE314" s="15"/>
      <c r="AT314" s="259" t="s">
        <v>192</v>
      </c>
      <c r="AU314" s="259" t="s">
        <v>82</v>
      </c>
      <c r="AV314" s="15" t="s">
        <v>139</v>
      </c>
      <c r="AW314" s="15" t="s">
        <v>4</v>
      </c>
      <c r="AX314" s="15" t="s">
        <v>80</v>
      </c>
      <c r="AY314" s="259" t="s">
        <v>114</v>
      </c>
    </row>
    <row r="315" spans="1:65" s="2" customFormat="1" ht="44.25" customHeight="1">
      <c r="A315" s="38"/>
      <c r="B315" s="39"/>
      <c r="C315" s="196" t="s">
        <v>364</v>
      </c>
      <c r="D315" s="196" t="s">
        <v>115</v>
      </c>
      <c r="E315" s="197" t="s">
        <v>630</v>
      </c>
      <c r="F315" s="198" t="s">
        <v>631</v>
      </c>
      <c r="G315" s="199" t="s">
        <v>189</v>
      </c>
      <c r="H315" s="200">
        <v>110</v>
      </c>
      <c r="I315" s="201"/>
      <c r="J315" s="200">
        <f>ROUND(I315*H315,1)</f>
        <v>0</v>
      </c>
      <c r="K315" s="198" t="s">
        <v>119</v>
      </c>
      <c r="L315" s="44"/>
      <c r="M315" s="202" t="s">
        <v>19</v>
      </c>
      <c r="N315" s="203" t="s">
        <v>43</v>
      </c>
      <c r="O315" s="84"/>
      <c r="P315" s="204">
        <f>O315*H315</f>
        <v>0</v>
      </c>
      <c r="Q315" s="204">
        <v>0.82327</v>
      </c>
      <c r="R315" s="204">
        <f>Q315*H315</f>
        <v>90.55969999999999</v>
      </c>
      <c r="S315" s="204">
        <v>0</v>
      </c>
      <c r="T315" s="205">
        <f>S315*H315</f>
        <v>0</v>
      </c>
      <c r="U315" s="38"/>
      <c r="V315" s="38"/>
      <c r="W315" s="38"/>
      <c r="X315" s="38"/>
      <c r="Y315" s="38"/>
      <c r="Z315" s="38"/>
      <c r="AA315" s="38"/>
      <c r="AB315" s="38"/>
      <c r="AC315" s="38"/>
      <c r="AD315" s="38"/>
      <c r="AE315" s="38"/>
      <c r="AR315" s="206" t="s">
        <v>139</v>
      </c>
      <c r="AT315" s="206" t="s">
        <v>115</v>
      </c>
      <c r="AU315" s="206" t="s">
        <v>82</v>
      </c>
      <c r="AY315" s="17" t="s">
        <v>114</v>
      </c>
      <c r="BE315" s="207">
        <f>IF(N315="základní",J315,0)</f>
        <v>0</v>
      </c>
      <c r="BF315" s="207">
        <f>IF(N315="snížená",J315,0)</f>
        <v>0</v>
      </c>
      <c r="BG315" s="207">
        <f>IF(N315="zákl. přenesená",J315,0)</f>
        <v>0</v>
      </c>
      <c r="BH315" s="207">
        <f>IF(N315="sníž. přenesená",J315,0)</f>
        <v>0</v>
      </c>
      <c r="BI315" s="207">
        <f>IF(N315="nulová",J315,0)</f>
        <v>0</v>
      </c>
      <c r="BJ315" s="17" t="s">
        <v>80</v>
      </c>
      <c r="BK315" s="207">
        <f>ROUND(I315*H315,1)</f>
        <v>0</v>
      </c>
      <c r="BL315" s="17" t="s">
        <v>139</v>
      </c>
      <c r="BM315" s="206" t="s">
        <v>632</v>
      </c>
    </row>
    <row r="316" spans="1:47" s="2" customFormat="1" ht="12">
      <c r="A316" s="38"/>
      <c r="B316" s="39"/>
      <c r="C316" s="40"/>
      <c r="D316" s="208" t="s">
        <v>122</v>
      </c>
      <c r="E316" s="40"/>
      <c r="F316" s="209" t="s">
        <v>633</v>
      </c>
      <c r="G316" s="40"/>
      <c r="H316" s="40"/>
      <c r="I316" s="210"/>
      <c r="J316" s="40"/>
      <c r="K316" s="40"/>
      <c r="L316" s="44"/>
      <c r="M316" s="211"/>
      <c r="N316" s="212"/>
      <c r="O316" s="84"/>
      <c r="P316" s="84"/>
      <c r="Q316" s="84"/>
      <c r="R316" s="84"/>
      <c r="S316" s="84"/>
      <c r="T316" s="85"/>
      <c r="U316" s="38"/>
      <c r="V316" s="38"/>
      <c r="W316" s="38"/>
      <c r="X316" s="38"/>
      <c r="Y316" s="38"/>
      <c r="Z316" s="38"/>
      <c r="AA316" s="38"/>
      <c r="AB316" s="38"/>
      <c r="AC316" s="38"/>
      <c r="AD316" s="38"/>
      <c r="AE316" s="38"/>
      <c r="AT316" s="17" t="s">
        <v>122</v>
      </c>
      <c r="AU316" s="17" t="s">
        <v>82</v>
      </c>
    </row>
    <row r="317" spans="1:65" s="2" customFormat="1" ht="33" customHeight="1">
      <c r="A317" s="38"/>
      <c r="B317" s="39"/>
      <c r="C317" s="196" t="s">
        <v>369</v>
      </c>
      <c r="D317" s="196" t="s">
        <v>115</v>
      </c>
      <c r="E317" s="197" t="s">
        <v>634</v>
      </c>
      <c r="F317" s="198" t="s">
        <v>635</v>
      </c>
      <c r="G317" s="199" t="s">
        <v>222</v>
      </c>
      <c r="H317" s="200">
        <v>3.93</v>
      </c>
      <c r="I317" s="201"/>
      <c r="J317" s="200">
        <f>ROUND(I317*H317,1)</f>
        <v>0</v>
      </c>
      <c r="K317" s="198" t="s">
        <v>119</v>
      </c>
      <c r="L317" s="44"/>
      <c r="M317" s="202" t="s">
        <v>19</v>
      </c>
      <c r="N317" s="203" t="s">
        <v>43</v>
      </c>
      <c r="O317" s="84"/>
      <c r="P317" s="204">
        <f>O317*H317</f>
        <v>0</v>
      </c>
      <c r="Q317" s="204">
        <v>0</v>
      </c>
      <c r="R317" s="204">
        <f>Q317*H317</f>
        <v>0</v>
      </c>
      <c r="S317" s="204">
        <v>0</v>
      </c>
      <c r="T317" s="205">
        <f>S317*H317</f>
        <v>0</v>
      </c>
      <c r="U317" s="38"/>
      <c r="V317" s="38"/>
      <c r="W317" s="38"/>
      <c r="X317" s="38"/>
      <c r="Y317" s="38"/>
      <c r="Z317" s="38"/>
      <c r="AA317" s="38"/>
      <c r="AB317" s="38"/>
      <c r="AC317" s="38"/>
      <c r="AD317" s="38"/>
      <c r="AE317" s="38"/>
      <c r="AR317" s="206" t="s">
        <v>139</v>
      </c>
      <c r="AT317" s="206" t="s">
        <v>115</v>
      </c>
      <c r="AU317" s="206" t="s">
        <v>82</v>
      </c>
      <c r="AY317" s="17" t="s">
        <v>114</v>
      </c>
      <c r="BE317" s="207">
        <f>IF(N317="základní",J317,0)</f>
        <v>0</v>
      </c>
      <c r="BF317" s="207">
        <f>IF(N317="snížená",J317,0)</f>
        <v>0</v>
      </c>
      <c r="BG317" s="207">
        <f>IF(N317="zákl. přenesená",J317,0)</f>
        <v>0</v>
      </c>
      <c r="BH317" s="207">
        <f>IF(N317="sníž. přenesená",J317,0)</f>
        <v>0</v>
      </c>
      <c r="BI317" s="207">
        <f>IF(N317="nulová",J317,0)</f>
        <v>0</v>
      </c>
      <c r="BJ317" s="17" t="s">
        <v>80</v>
      </c>
      <c r="BK317" s="207">
        <f>ROUND(I317*H317,1)</f>
        <v>0</v>
      </c>
      <c r="BL317" s="17" t="s">
        <v>139</v>
      </c>
      <c r="BM317" s="206" t="s">
        <v>636</v>
      </c>
    </row>
    <row r="318" spans="1:47" s="2" customFormat="1" ht="12">
      <c r="A318" s="38"/>
      <c r="B318" s="39"/>
      <c r="C318" s="40"/>
      <c r="D318" s="208" t="s">
        <v>122</v>
      </c>
      <c r="E318" s="40"/>
      <c r="F318" s="209" t="s">
        <v>637</v>
      </c>
      <c r="G318" s="40"/>
      <c r="H318" s="40"/>
      <c r="I318" s="210"/>
      <c r="J318" s="40"/>
      <c r="K318" s="40"/>
      <c r="L318" s="44"/>
      <c r="M318" s="211"/>
      <c r="N318" s="212"/>
      <c r="O318" s="84"/>
      <c r="P318" s="84"/>
      <c r="Q318" s="84"/>
      <c r="R318" s="84"/>
      <c r="S318" s="84"/>
      <c r="T318" s="85"/>
      <c r="U318" s="38"/>
      <c r="V318" s="38"/>
      <c r="W318" s="38"/>
      <c r="X318" s="38"/>
      <c r="Y318" s="38"/>
      <c r="Z318" s="38"/>
      <c r="AA318" s="38"/>
      <c r="AB318" s="38"/>
      <c r="AC318" s="38"/>
      <c r="AD318" s="38"/>
      <c r="AE318" s="38"/>
      <c r="AT318" s="17" t="s">
        <v>122</v>
      </c>
      <c r="AU318" s="17" t="s">
        <v>82</v>
      </c>
    </row>
    <row r="319" spans="1:51" s="13" customFormat="1" ht="12">
      <c r="A319" s="13"/>
      <c r="B319" s="228"/>
      <c r="C319" s="229"/>
      <c r="D319" s="213" t="s">
        <v>192</v>
      </c>
      <c r="E319" s="230" t="s">
        <v>19</v>
      </c>
      <c r="F319" s="231" t="s">
        <v>505</v>
      </c>
      <c r="G319" s="229"/>
      <c r="H319" s="230" t="s">
        <v>19</v>
      </c>
      <c r="I319" s="232"/>
      <c r="J319" s="229"/>
      <c r="K319" s="229"/>
      <c r="L319" s="233"/>
      <c r="M319" s="234"/>
      <c r="N319" s="235"/>
      <c r="O319" s="235"/>
      <c r="P319" s="235"/>
      <c r="Q319" s="235"/>
      <c r="R319" s="235"/>
      <c r="S319" s="235"/>
      <c r="T319" s="236"/>
      <c r="U319" s="13"/>
      <c r="V319" s="13"/>
      <c r="W319" s="13"/>
      <c r="X319" s="13"/>
      <c r="Y319" s="13"/>
      <c r="Z319" s="13"/>
      <c r="AA319" s="13"/>
      <c r="AB319" s="13"/>
      <c r="AC319" s="13"/>
      <c r="AD319" s="13"/>
      <c r="AE319" s="13"/>
      <c r="AT319" s="237" t="s">
        <v>192</v>
      </c>
      <c r="AU319" s="237" t="s">
        <v>82</v>
      </c>
      <c r="AV319" s="13" t="s">
        <v>80</v>
      </c>
      <c r="AW319" s="13" t="s">
        <v>33</v>
      </c>
      <c r="AX319" s="13" t="s">
        <v>72</v>
      </c>
      <c r="AY319" s="237" t="s">
        <v>114</v>
      </c>
    </row>
    <row r="320" spans="1:51" s="13" customFormat="1" ht="12">
      <c r="A320" s="13"/>
      <c r="B320" s="228"/>
      <c r="C320" s="229"/>
      <c r="D320" s="213" t="s">
        <v>192</v>
      </c>
      <c r="E320" s="230" t="s">
        <v>19</v>
      </c>
      <c r="F320" s="231" t="s">
        <v>508</v>
      </c>
      <c r="G320" s="229"/>
      <c r="H320" s="230" t="s">
        <v>19</v>
      </c>
      <c r="I320" s="232"/>
      <c r="J320" s="229"/>
      <c r="K320" s="229"/>
      <c r="L320" s="233"/>
      <c r="M320" s="234"/>
      <c r="N320" s="235"/>
      <c r="O320" s="235"/>
      <c r="P320" s="235"/>
      <c r="Q320" s="235"/>
      <c r="R320" s="235"/>
      <c r="S320" s="235"/>
      <c r="T320" s="236"/>
      <c r="U320" s="13"/>
      <c r="V320" s="13"/>
      <c r="W320" s="13"/>
      <c r="X320" s="13"/>
      <c r="Y320" s="13"/>
      <c r="Z320" s="13"/>
      <c r="AA320" s="13"/>
      <c r="AB320" s="13"/>
      <c r="AC320" s="13"/>
      <c r="AD320" s="13"/>
      <c r="AE320" s="13"/>
      <c r="AT320" s="237" t="s">
        <v>192</v>
      </c>
      <c r="AU320" s="237" t="s">
        <v>82</v>
      </c>
      <c r="AV320" s="13" t="s">
        <v>80</v>
      </c>
      <c r="AW320" s="13" t="s">
        <v>33</v>
      </c>
      <c r="AX320" s="13" t="s">
        <v>72</v>
      </c>
      <c r="AY320" s="237" t="s">
        <v>114</v>
      </c>
    </row>
    <row r="321" spans="1:51" s="14" customFormat="1" ht="12">
      <c r="A321" s="14"/>
      <c r="B321" s="238"/>
      <c r="C321" s="239"/>
      <c r="D321" s="213" t="s">
        <v>192</v>
      </c>
      <c r="E321" s="240" t="s">
        <v>19</v>
      </c>
      <c r="F321" s="241" t="s">
        <v>638</v>
      </c>
      <c r="G321" s="239"/>
      <c r="H321" s="242">
        <v>1.68</v>
      </c>
      <c r="I321" s="243"/>
      <c r="J321" s="239"/>
      <c r="K321" s="239"/>
      <c r="L321" s="244"/>
      <c r="M321" s="245"/>
      <c r="N321" s="246"/>
      <c r="O321" s="246"/>
      <c r="P321" s="246"/>
      <c r="Q321" s="246"/>
      <c r="R321" s="246"/>
      <c r="S321" s="246"/>
      <c r="T321" s="247"/>
      <c r="U321" s="14"/>
      <c r="V321" s="14"/>
      <c r="W321" s="14"/>
      <c r="X321" s="14"/>
      <c r="Y321" s="14"/>
      <c r="Z321" s="14"/>
      <c r="AA321" s="14"/>
      <c r="AB321" s="14"/>
      <c r="AC321" s="14"/>
      <c r="AD321" s="14"/>
      <c r="AE321" s="14"/>
      <c r="AT321" s="248" t="s">
        <v>192</v>
      </c>
      <c r="AU321" s="248" t="s">
        <v>82</v>
      </c>
      <c r="AV321" s="14" t="s">
        <v>82</v>
      </c>
      <c r="AW321" s="14" t="s">
        <v>33</v>
      </c>
      <c r="AX321" s="14" t="s">
        <v>72</v>
      </c>
      <c r="AY321" s="248" t="s">
        <v>114</v>
      </c>
    </row>
    <row r="322" spans="1:51" s="13" customFormat="1" ht="12">
      <c r="A322" s="13"/>
      <c r="B322" s="228"/>
      <c r="C322" s="229"/>
      <c r="D322" s="213" t="s">
        <v>192</v>
      </c>
      <c r="E322" s="230" t="s">
        <v>19</v>
      </c>
      <c r="F322" s="231" t="s">
        <v>524</v>
      </c>
      <c r="G322" s="229"/>
      <c r="H322" s="230" t="s">
        <v>19</v>
      </c>
      <c r="I322" s="232"/>
      <c r="J322" s="229"/>
      <c r="K322" s="229"/>
      <c r="L322" s="233"/>
      <c r="M322" s="234"/>
      <c r="N322" s="235"/>
      <c r="O322" s="235"/>
      <c r="P322" s="235"/>
      <c r="Q322" s="235"/>
      <c r="R322" s="235"/>
      <c r="S322" s="235"/>
      <c r="T322" s="236"/>
      <c r="U322" s="13"/>
      <c r="V322" s="13"/>
      <c r="W322" s="13"/>
      <c r="X322" s="13"/>
      <c r="Y322" s="13"/>
      <c r="Z322" s="13"/>
      <c r="AA322" s="13"/>
      <c r="AB322" s="13"/>
      <c r="AC322" s="13"/>
      <c r="AD322" s="13"/>
      <c r="AE322" s="13"/>
      <c r="AT322" s="237" t="s">
        <v>192</v>
      </c>
      <c r="AU322" s="237" t="s">
        <v>82</v>
      </c>
      <c r="AV322" s="13" t="s">
        <v>80</v>
      </c>
      <c r="AW322" s="13" t="s">
        <v>33</v>
      </c>
      <c r="AX322" s="13" t="s">
        <v>72</v>
      </c>
      <c r="AY322" s="237" t="s">
        <v>114</v>
      </c>
    </row>
    <row r="323" spans="1:51" s="14" customFormat="1" ht="12">
      <c r="A323" s="14"/>
      <c r="B323" s="238"/>
      <c r="C323" s="239"/>
      <c r="D323" s="213" t="s">
        <v>192</v>
      </c>
      <c r="E323" s="240" t="s">
        <v>19</v>
      </c>
      <c r="F323" s="241" t="s">
        <v>639</v>
      </c>
      <c r="G323" s="239"/>
      <c r="H323" s="242">
        <v>0.27</v>
      </c>
      <c r="I323" s="243"/>
      <c r="J323" s="239"/>
      <c r="K323" s="239"/>
      <c r="L323" s="244"/>
      <c r="M323" s="245"/>
      <c r="N323" s="246"/>
      <c r="O323" s="246"/>
      <c r="P323" s="246"/>
      <c r="Q323" s="246"/>
      <c r="R323" s="246"/>
      <c r="S323" s="246"/>
      <c r="T323" s="247"/>
      <c r="U323" s="14"/>
      <c r="V323" s="14"/>
      <c r="W323" s="14"/>
      <c r="X323" s="14"/>
      <c r="Y323" s="14"/>
      <c r="Z323" s="14"/>
      <c r="AA323" s="14"/>
      <c r="AB323" s="14"/>
      <c r="AC323" s="14"/>
      <c r="AD323" s="14"/>
      <c r="AE323" s="14"/>
      <c r="AT323" s="248" t="s">
        <v>192</v>
      </c>
      <c r="AU323" s="248" t="s">
        <v>82</v>
      </c>
      <c r="AV323" s="14" t="s">
        <v>82</v>
      </c>
      <c r="AW323" s="14" t="s">
        <v>33</v>
      </c>
      <c r="AX323" s="14" t="s">
        <v>72</v>
      </c>
      <c r="AY323" s="248" t="s">
        <v>114</v>
      </c>
    </row>
    <row r="324" spans="1:51" s="13" customFormat="1" ht="12">
      <c r="A324" s="13"/>
      <c r="B324" s="228"/>
      <c r="C324" s="229"/>
      <c r="D324" s="213" t="s">
        <v>192</v>
      </c>
      <c r="E324" s="230" t="s">
        <v>19</v>
      </c>
      <c r="F324" s="231" t="s">
        <v>516</v>
      </c>
      <c r="G324" s="229"/>
      <c r="H324" s="230" t="s">
        <v>19</v>
      </c>
      <c r="I324" s="232"/>
      <c r="J324" s="229"/>
      <c r="K324" s="229"/>
      <c r="L324" s="233"/>
      <c r="M324" s="234"/>
      <c r="N324" s="235"/>
      <c r="O324" s="235"/>
      <c r="P324" s="235"/>
      <c r="Q324" s="235"/>
      <c r="R324" s="235"/>
      <c r="S324" s="235"/>
      <c r="T324" s="236"/>
      <c r="U324" s="13"/>
      <c r="V324" s="13"/>
      <c r="W324" s="13"/>
      <c r="X324" s="13"/>
      <c r="Y324" s="13"/>
      <c r="Z324" s="13"/>
      <c r="AA324" s="13"/>
      <c r="AB324" s="13"/>
      <c r="AC324" s="13"/>
      <c r="AD324" s="13"/>
      <c r="AE324" s="13"/>
      <c r="AT324" s="237" t="s">
        <v>192</v>
      </c>
      <c r="AU324" s="237" t="s">
        <v>82</v>
      </c>
      <c r="AV324" s="13" t="s">
        <v>80</v>
      </c>
      <c r="AW324" s="13" t="s">
        <v>33</v>
      </c>
      <c r="AX324" s="13" t="s">
        <v>72</v>
      </c>
      <c r="AY324" s="237" t="s">
        <v>114</v>
      </c>
    </row>
    <row r="325" spans="1:51" s="14" customFormat="1" ht="12">
      <c r="A325" s="14"/>
      <c r="B325" s="238"/>
      <c r="C325" s="239"/>
      <c r="D325" s="213" t="s">
        <v>192</v>
      </c>
      <c r="E325" s="240" t="s">
        <v>19</v>
      </c>
      <c r="F325" s="241" t="s">
        <v>640</v>
      </c>
      <c r="G325" s="239"/>
      <c r="H325" s="242">
        <v>0.8</v>
      </c>
      <c r="I325" s="243"/>
      <c r="J325" s="239"/>
      <c r="K325" s="239"/>
      <c r="L325" s="244"/>
      <c r="M325" s="245"/>
      <c r="N325" s="246"/>
      <c r="O325" s="246"/>
      <c r="P325" s="246"/>
      <c r="Q325" s="246"/>
      <c r="R325" s="246"/>
      <c r="S325" s="246"/>
      <c r="T325" s="247"/>
      <c r="U325" s="14"/>
      <c r="V325" s="14"/>
      <c r="W325" s="14"/>
      <c r="X325" s="14"/>
      <c r="Y325" s="14"/>
      <c r="Z325" s="14"/>
      <c r="AA325" s="14"/>
      <c r="AB325" s="14"/>
      <c r="AC325" s="14"/>
      <c r="AD325" s="14"/>
      <c r="AE325" s="14"/>
      <c r="AT325" s="248" t="s">
        <v>192</v>
      </c>
      <c r="AU325" s="248" t="s">
        <v>82</v>
      </c>
      <c r="AV325" s="14" t="s">
        <v>82</v>
      </c>
      <c r="AW325" s="14" t="s">
        <v>33</v>
      </c>
      <c r="AX325" s="14" t="s">
        <v>72</v>
      </c>
      <c r="AY325" s="248" t="s">
        <v>114</v>
      </c>
    </row>
    <row r="326" spans="1:51" s="14" customFormat="1" ht="12">
      <c r="A326" s="14"/>
      <c r="B326" s="238"/>
      <c r="C326" s="239"/>
      <c r="D326" s="213" t="s">
        <v>192</v>
      </c>
      <c r="E326" s="240" t="s">
        <v>19</v>
      </c>
      <c r="F326" s="241" t="s">
        <v>641</v>
      </c>
      <c r="G326" s="239"/>
      <c r="H326" s="242">
        <v>0.3</v>
      </c>
      <c r="I326" s="243"/>
      <c r="J326" s="239"/>
      <c r="K326" s="239"/>
      <c r="L326" s="244"/>
      <c r="M326" s="245"/>
      <c r="N326" s="246"/>
      <c r="O326" s="246"/>
      <c r="P326" s="246"/>
      <c r="Q326" s="246"/>
      <c r="R326" s="246"/>
      <c r="S326" s="246"/>
      <c r="T326" s="247"/>
      <c r="U326" s="14"/>
      <c r="V326" s="14"/>
      <c r="W326" s="14"/>
      <c r="X326" s="14"/>
      <c r="Y326" s="14"/>
      <c r="Z326" s="14"/>
      <c r="AA326" s="14"/>
      <c r="AB326" s="14"/>
      <c r="AC326" s="14"/>
      <c r="AD326" s="14"/>
      <c r="AE326" s="14"/>
      <c r="AT326" s="248" t="s">
        <v>192</v>
      </c>
      <c r="AU326" s="248" t="s">
        <v>82</v>
      </c>
      <c r="AV326" s="14" t="s">
        <v>82</v>
      </c>
      <c r="AW326" s="14" t="s">
        <v>33</v>
      </c>
      <c r="AX326" s="14" t="s">
        <v>72</v>
      </c>
      <c r="AY326" s="248" t="s">
        <v>114</v>
      </c>
    </row>
    <row r="327" spans="1:51" s="13" customFormat="1" ht="12">
      <c r="A327" s="13"/>
      <c r="B327" s="228"/>
      <c r="C327" s="229"/>
      <c r="D327" s="213" t="s">
        <v>192</v>
      </c>
      <c r="E327" s="230" t="s">
        <v>19</v>
      </c>
      <c r="F327" s="231" t="s">
        <v>517</v>
      </c>
      <c r="G327" s="229"/>
      <c r="H327" s="230" t="s">
        <v>19</v>
      </c>
      <c r="I327" s="232"/>
      <c r="J327" s="229"/>
      <c r="K327" s="229"/>
      <c r="L327" s="233"/>
      <c r="M327" s="234"/>
      <c r="N327" s="235"/>
      <c r="O327" s="235"/>
      <c r="P327" s="235"/>
      <c r="Q327" s="235"/>
      <c r="R327" s="235"/>
      <c r="S327" s="235"/>
      <c r="T327" s="236"/>
      <c r="U327" s="13"/>
      <c r="V327" s="13"/>
      <c r="W327" s="13"/>
      <c r="X327" s="13"/>
      <c r="Y327" s="13"/>
      <c r="Z327" s="13"/>
      <c r="AA327" s="13"/>
      <c r="AB327" s="13"/>
      <c r="AC327" s="13"/>
      <c r="AD327" s="13"/>
      <c r="AE327" s="13"/>
      <c r="AT327" s="237" t="s">
        <v>192</v>
      </c>
      <c r="AU327" s="237" t="s">
        <v>82</v>
      </c>
      <c r="AV327" s="13" t="s">
        <v>80</v>
      </c>
      <c r="AW327" s="13" t="s">
        <v>33</v>
      </c>
      <c r="AX327" s="13" t="s">
        <v>72</v>
      </c>
      <c r="AY327" s="237" t="s">
        <v>114</v>
      </c>
    </row>
    <row r="328" spans="1:51" s="14" customFormat="1" ht="12">
      <c r="A328" s="14"/>
      <c r="B328" s="238"/>
      <c r="C328" s="239"/>
      <c r="D328" s="213" t="s">
        <v>192</v>
      </c>
      <c r="E328" s="240" t="s">
        <v>19</v>
      </c>
      <c r="F328" s="241" t="s">
        <v>642</v>
      </c>
      <c r="G328" s="239"/>
      <c r="H328" s="242">
        <v>0.88</v>
      </c>
      <c r="I328" s="243"/>
      <c r="J328" s="239"/>
      <c r="K328" s="239"/>
      <c r="L328" s="244"/>
      <c r="M328" s="245"/>
      <c r="N328" s="246"/>
      <c r="O328" s="246"/>
      <c r="P328" s="246"/>
      <c r="Q328" s="246"/>
      <c r="R328" s="246"/>
      <c r="S328" s="246"/>
      <c r="T328" s="247"/>
      <c r="U328" s="14"/>
      <c r="V328" s="14"/>
      <c r="W328" s="14"/>
      <c r="X328" s="14"/>
      <c r="Y328" s="14"/>
      <c r="Z328" s="14"/>
      <c r="AA328" s="14"/>
      <c r="AB328" s="14"/>
      <c r="AC328" s="14"/>
      <c r="AD328" s="14"/>
      <c r="AE328" s="14"/>
      <c r="AT328" s="248" t="s">
        <v>192</v>
      </c>
      <c r="AU328" s="248" t="s">
        <v>82</v>
      </c>
      <c r="AV328" s="14" t="s">
        <v>82</v>
      </c>
      <c r="AW328" s="14" t="s">
        <v>33</v>
      </c>
      <c r="AX328" s="14" t="s">
        <v>72</v>
      </c>
      <c r="AY328" s="248" t="s">
        <v>114</v>
      </c>
    </row>
    <row r="329" spans="1:51" s="15" customFormat="1" ht="12">
      <c r="A329" s="15"/>
      <c r="B329" s="249"/>
      <c r="C329" s="250"/>
      <c r="D329" s="213" t="s">
        <v>192</v>
      </c>
      <c r="E329" s="251" t="s">
        <v>19</v>
      </c>
      <c r="F329" s="252" t="s">
        <v>195</v>
      </c>
      <c r="G329" s="250"/>
      <c r="H329" s="253">
        <v>3.9299999999999997</v>
      </c>
      <c r="I329" s="254"/>
      <c r="J329" s="250"/>
      <c r="K329" s="250"/>
      <c r="L329" s="255"/>
      <c r="M329" s="256"/>
      <c r="N329" s="257"/>
      <c r="O329" s="257"/>
      <c r="P329" s="257"/>
      <c r="Q329" s="257"/>
      <c r="R329" s="257"/>
      <c r="S329" s="257"/>
      <c r="T329" s="258"/>
      <c r="U329" s="15"/>
      <c r="V329" s="15"/>
      <c r="W329" s="15"/>
      <c r="X329" s="15"/>
      <c r="Y329" s="15"/>
      <c r="Z329" s="15"/>
      <c r="AA329" s="15"/>
      <c r="AB329" s="15"/>
      <c r="AC329" s="15"/>
      <c r="AD329" s="15"/>
      <c r="AE329" s="15"/>
      <c r="AT329" s="259" t="s">
        <v>192</v>
      </c>
      <c r="AU329" s="259" t="s">
        <v>82</v>
      </c>
      <c r="AV329" s="15" t="s">
        <v>139</v>
      </c>
      <c r="AW329" s="15" t="s">
        <v>4</v>
      </c>
      <c r="AX329" s="15" t="s">
        <v>80</v>
      </c>
      <c r="AY329" s="259" t="s">
        <v>114</v>
      </c>
    </row>
    <row r="330" spans="1:65" s="2" customFormat="1" ht="49.05" customHeight="1">
      <c r="A330" s="38"/>
      <c r="B330" s="39"/>
      <c r="C330" s="196" t="s">
        <v>376</v>
      </c>
      <c r="D330" s="196" t="s">
        <v>115</v>
      </c>
      <c r="E330" s="197" t="s">
        <v>643</v>
      </c>
      <c r="F330" s="198" t="s">
        <v>644</v>
      </c>
      <c r="G330" s="199" t="s">
        <v>222</v>
      </c>
      <c r="H330" s="200">
        <v>4.08</v>
      </c>
      <c r="I330" s="201"/>
      <c r="J330" s="200">
        <f>ROUND(I330*H330,1)</f>
        <v>0</v>
      </c>
      <c r="K330" s="198" t="s">
        <v>119</v>
      </c>
      <c r="L330" s="44"/>
      <c r="M330" s="202" t="s">
        <v>19</v>
      </c>
      <c r="N330" s="203" t="s">
        <v>43</v>
      </c>
      <c r="O330" s="84"/>
      <c r="P330" s="204">
        <f>O330*H330</f>
        <v>0</v>
      </c>
      <c r="Q330" s="204">
        <v>0</v>
      </c>
      <c r="R330" s="204">
        <f>Q330*H330</f>
        <v>0</v>
      </c>
      <c r="S330" s="204">
        <v>0</v>
      </c>
      <c r="T330" s="205">
        <f>S330*H330</f>
        <v>0</v>
      </c>
      <c r="U330" s="38"/>
      <c r="V330" s="38"/>
      <c r="W330" s="38"/>
      <c r="X330" s="38"/>
      <c r="Y330" s="38"/>
      <c r="Z330" s="38"/>
      <c r="AA330" s="38"/>
      <c r="AB330" s="38"/>
      <c r="AC330" s="38"/>
      <c r="AD330" s="38"/>
      <c r="AE330" s="38"/>
      <c r="AR330" s="206" t="s">
        <v>139</v>
      </c>
      <c r="AT330" s="206" t="s">
        <v>115</v>
      </c>
      <c r="AU330" s="206" t="s">
        <v>82</v>
      </c>
      <c r="AY330" s="17" t="s">
        <v>114</v>
      </c>
      <c r="BE330" s="207">
        <f>IF(N330="základní",J330,0)</f>
        <v>0</v>
      </c>
      <c r="BF330" s="207">
        <f>IF(N330="snížená",J330,0)</f>
        <v>0</v>
      </c>
      <c r="BG330" s="207">
        <f>IF(N330="zákl. přenesená",J330,0)</f>
        <v>0</v>
      </c>
      <c r="BH330" s="207">
        <f>IF(N330="sníž. přenesená",J330,0)</f>
        <v>0</v>
      </c>
      <c r="BI330" s="207">
        <f>IF(N330="nulová",J330,0)</f>
        <v>0</v>
      </c>
      <c r="BJ330" s="17" t="s">
        <v>80</v>
      </c>
      <c r="BK330" s="207">
        <f>ROUND(I330*H330,1)</f>
        <v>0</v>
      </c>
      <c r="BL330" s="17" t="s">
        <v>139</v>
      </c>
      <c r="BM330" s="206" t="s">
        <v>645</v>
      </c>
    </row>
    <row r="331" spans="1:47" s="2" customFormat="1" ht="12">
      <c r="A331" s="38"/>
      <c r="B331" s="39"/>
      <c r="C331" s="40"/>
      <c r="D331" s="208" t="s">
        <v>122</v>
      </c>
      <c r="E331" s="40"/>
      <c r="F331" s="209" t="s">
        <v>646</v>
      </c>
      <c r="G331" s="40"/>
      <c r="H331" s="40"/>
      <c r="I331" s="210"/>
      <c r="J331" s="40"/>
      <c r="K331" s="40"/>
      <c r="L331" s="44"/>
      <c r="M331" s="211"/>
      <c r="N331" s="212"/>
      <c r="O331" s="84"/>
      <c r="P331" s="84"/>
      <c r="Q331" s="84"/>
      <c r="R331" s="84"/>
      <c r="S331" s="84"/>
      <c r="T331" s="85"/>
      <c r="U331" s="38"/>
      <c r="V331" s="38"/>
      <c r="W331" s="38"/>
      <c r="X331" s="38"/>
      <c r="Y331" s="38"/>
      <c r="Z331" s="38"/>
      <c r="AA331" s="38"/>
      <c r="AB331" s="38"/>
      <c r="AC331" s="38"/>
      <c r="AD331" s="38"/>
      <c r="AE331" s="38"/>
      <c r="AT331" s="17" t="s">
        <v>122</v>
      </c>
      <c r="AU331" s="17" t="s">
        <v>82</v>
      </c>
    </row>
    <row r="332" spans="1:51" s="13" customFormat="1" ht="12">
      <c r="A332" s="13"/>
      <c r="B332" s="228"/>
      <c r="C332" s="229"/>
      <c r="D332" s="213" t="s">
        <v>192</v>
      </c>
      <c r="E332" s="230" t="s">
        <v>19</v>
      </c>
      <c r="F332" s="231" t="s">
        <v>505</v>
      </c>
      <c r="G332" s="229"/>
      <c r="H332" s="230" t="s">
        <v>19</v>
      </c>
      <c r="I332" s="232"/>
      <c r="J332" s="229"/>
      <c r="K332" s="229"/>
      <c r="L332" s="233"/>
      <c r="M332" s="234"/>
      <c r="N332" s="235"/>
      <c r="O332" s="235"/>
      <c r="P332" s="235"/>
      <c r="Q332" s="235"/>
      <c r="R332" s="235"/>
      <c r="S332" s="235"/>
      <c r="T332" s="236"/>
      <c r="U332" s="13"/>
      <c r="V332" s="13"/>
      <c r="W332" s="13"/>
      <c r="X332" s="13"/>
      <c r="Y332" s="13"/>
      <c r="Z332" s="13"/>
      <c r="AA332" s="13"/>
      <c r="AB332" s="13"/>
      <c r="AC332" s="13"/>
      <c r="AD332" s="13"/>
      <c r="AE332" s="13"/>
      <c r="AT332" s="237" t="s">
        <v>192</v>
      </c>
      <c r="AU332" s="237" t="s">
        <v>82</v>
      </c>
      <c r="AV332" s="13" t="s">
        <v>80</v>
      </c>
      <c r="AW332" s="13" t="s">
        <v>33</v>
      </c>
      <c r="AX332" s="13" t="s">
        <v>72</v>
      </c>
      <c r="AY332" s="237" t="s">
        <v>114</v>
      </c>
    </row>
    <row r="333" spans="1:51" s="13" customFormat="1" ht="12">
      <c r="A333" s="13"/>
      <c r="B333" s="228"/>
      <c r="C333" s="229"/>
      <c r="D333" s="213" t="s">
        <v>192</v>
      </c>
      <c r="E333" s="230" t="s">
        <v>19</v>
      </c>
      <c r="F333" s="231" t="s">
        <v>508</v>
      </c>
      <c r="G333" s="229"/>
      <c r="H333" s="230" t="s">
        <v>19</v>
      </c>
      <c r="I333" s="232"/>
      <c r="J333" s="229"/>
      <c r="K333" s="229"/>
      <c r="L333" s="233"/>
      <c r="M333" s="234"/>
      <c r="N333" s="235"/>
      <c r="O333" s="235"/>
      <c r="P333" s="235"/>
      <c r="Q333" s="235"/>
      <c r="R333" s="235"/>
      <c r="S333" s="235"/>
      <c r="T333" s="236"/>
      <c r="U333" s="13"/>
      <c r="V333" s="13"/>
      <c r="W333" s="13"/>
      <c r="X333" s="13"/>
      <c r="Y333" s="13"/>
      <c r="Z333" s="13"/>
      <c r="AA333" s="13"/>
      <c r="AB333" s="13"/>
      <c r="AC333" s="13"/>
      <c r="AD333" s="13"/>
      <c r="AE333" s="13"/>
      <c r="AT333" s="237" t="s">
        <v>192</v>
      </c>
      <c r="AU333" s="237" t="s">
        <v>82</v>
      </c>
      <c r="AV333" s="13" t="s">
        <v>80</v>
      </c>
      <c r="AW333" s="13" t="s">
        <v>33</v>
      </c>
      <c r="AX333" s="13" t="s">
        <v>72</v>
      </c>
      <c r="AY333" s="237" t="s">
        <v>114</v>
      </c>
    </row>
    <row r="334" spans="1:51" s="14" customFormat="1" ht="12">
      <c r="A334" s="14"/>
      <c r="B334" s="238"/>
      <c r="C334" s="239"/>
      <c r="D334" s="213" t="s">
        <v>192</v>
      </c>
      <c r="E334" s="240" t="s">
        <v>19</v>
      </c>
      <c r="F334" s="241" t="s">
        <v>638</v>
      </c>
      <c r="G334" s="239"/>
      <c r="H334" s="242">
        <v>1.68</v>
      </c>
      <c r="I334" s="243"/>
      <c r="J334" s="239"/>
      <c r="K334" s="239"/>
      <c r="L334" s="244"/>
      <c r="M334" s="245"/>
      <c r="N334" s="246"/>
      <c r="O334" s="246"/>
      <c r="P334" s="246"/>
      <c r="Q334" s="246"/>
      <c r="R334" s="246"/>
      <c r="S334" s="246"/>
      <c r="T334" s="247"/>
      <c r="U334" s="14"/>
      <c r="V334" s="14"/>
      <c r="W334" s="14"/>
      <c r="X334" s="14"/>
      <c r="Y334" s="14"/>
      <c r="Z334" s="14"/>
      <c r="AA334" s="14"/>
      <c r="AB334" s="14"/>
      <c r="AC334" s="14"/>
      <c r="AD334" s="14"/>
      <c r="AE334" s="14"/>
      <c r="AT334" s="248" t="s">
        <v>192</v>
      </c>
      <c r="AU334" s="248" t="s">
        <v>82</v>
      </c>
      <c r="AV334" s="14" t="s">
        <v>82</v>
      </c>
      <c r="AW334" s="14" t="s">
        <v>33</v>
      </c>
      <c r="AX334" s="14" t="s">
        <v>72</v>
      </c>
      <c r="AY334" s="248" t="s">
        <v>114</v>
      </c>
    </row>
    <row r="335" spans="1:51" s="13" customFormat="1" ht="12">
      <c r="A335" s="13"/>
      <c r="B335" s="228"/>
      <c r="C335" s="229"/>
      <c r="D335" s="213" t="s">
        <v>192</v>
      </c>
      <c r="E335" s="230" t="s">
        <v>19</v>
      </c>
      <c r="F335" s="231" t="s">
        <v>524</v>
      </c>
      <c r="G335" s="229"/>
      <c r="H335" s="230" t="s">
        <v>19</v>
      </c>
      <c r="I335" s="232"/>
      <c r="J335" s="229"/>
      <c r="K335" s="229"/>
      <c r="L335" s="233"/>
      <c r="M335" s="234"/>
      <c r="N335" s="235"/>
      <c r="O335" s="235"/>
      <c r="P335" s="235"/>
      <c r="Q335" s="235"/>
      <c r="R335" s="235"/>
      <c r="S335" s="235"/>
      <c r="T335" s="236"/>
      <c r="U335" s="13"/>
      <c r="V335" s="13"/>
      <c r="W335" s="13"/>
      <c r="X335" s="13"/>
      <c r="Y335" s="13"/>
      <c r="Z335" s="13"/>
      <c r="AA335" s="13"/>
      <c r="AB335" s="13"/>
      <c r="AC335" s="13"/>
      <c r="AD335" s="13"/>
      <c r="AE335" s="13"/>
      <c r="AT335" s="237" t="s">
        <v>192</v>
      </c>
      <c r="AU335" s="237" t="s">
        <v>82</v>
      </c>
      <c r="AV335" s="13" t="s">
        <v>80</v>
      </c>
      <c r="AW335" s="13" t="s">
        <v>33</v>
      </c>
      <c r="AX335" s="13" t="s">
        <v>72</v>
      </c>
      <c r="AY335" s="237" t="s">
        <v>114</v>
      </c>
    </row>
    <row r="336" spans="1:51" s="14" customFormat="1" ht="12">
      <c r="A336" s="14"/>
      <c r="B336" s="238"/>
      <c r="C336" s="239"/>
      <c r="D336" s="213" t="s">
        <v>192</v>
      </c>
      <c r="E336" s="240" t="s">
        <v>19</v>
      </c>
      <c r="F336" s="241" t="s">
        <v>639</v>
      </c>
      <c r="G336" s="239"/>
      <c r="H336" s="242">
        <v>0.27</v>
      </c>
      <c r="I336" s="243"/>
      <c r="J336" s="239"/>
      <c r="K336" s="239"/>
      <c r="L336" s="244"/>
      <c r="M336" s="245"/>
      <c r="N336" s="246"/>
      <c r="O336" s="246"/>
      <c r="P336" s="246"/>
      <c r="Q336" s="246"/>
      <c r="R336" s="246"/>
      <c r="S336" s="246"/>
      <c r="T336" s="247"/>
      <c r="U336" s="14"/>
      <c r="V336" s="14"/>
      <c r="W336" s="14"/>
      <c r="X336" s="14"/>
      <c r="Y336" s="14"/>
      <c r="Z336" s="14"/>
      <c r="AA336" s="14"/>
      <c r="AB336" s="14"/>
      <c r="AC336" s="14"/>
      <c r="AD336" s="14"/>
      <c r="AE336" s="14"/>
      <c r="AT336" s="248" t="s">
        <v>192</v>
      </c>
      <c r="AU336" s="248" t="s">
        <v>82</v>
      </c>
      <c r="AV336" s="14" t="s">
        <v>82</v>
      </c>
      <c r="AW336" s="14" t="s">
        <v>33</v>
      </c>
      <c r="AX336" s="14" t="s">
        <v>72</v>
      </c>
      <c r="AY336" s="248" t="s">
        <v>114</v>
      </c>
    </row>
    <row r="337" spans="1:51" s="13" customFormat="1" ht="12">
      <c r="A337" s="13"/>
      <c r="B337" s="228"/>
      <c r="C337" s="229"/>
      <c r="D337" s="213" t="s">
        <v>192</v>
      </c>
      <c r="E337" s="230" t="s">
        <v>19</v>
      </c>
      <c r="F337" s="231" t="s">
        <v>516</v>
      </c>
      <c r="G337" s="229"/>
      <c r="H337" s="230" t="s">
        <v>19</v>
      </c>
      <c r="I337" s="232"/>
      <c r="J337" s="229"/>
      <c r="K337" s="229"/>
      <c r="L337" s="233"/>
      <c r="M337" s="234"/>
      <c r="N337" s="235"/>
      <c r="O337" s="235"/>
      <c r="P337" s="235"/>
      <c r="Q337" s="235"/>
      <c r="R337" s="235"/>
      <c r="S337" s="235"/>
      <c r="T337" s="236"/>
      <c r="U337" s="13"/>
      <c r="V337" s="13"/>
      <c r="W337" s="13"/>
      <c r="X337" s="13"/>
      <c r="Y337" s="13"/>
      <c r="Z337" s="13"/>
      <c r="AA337" s="13"/>
      <c r="AB337" s="13"/>
      <c r="AC337" s="13"/>
      <c r="AD337" s="13"/>
      <c r="AE337" s="13"/>
      <c r="AT337" s="237" t="s">
        <v>192</v>
      </c>
      <c r="AU337" s="237" t="s">
        <v>82</v>
      </c>
      <c r="AV337" s="13" t="s">
        <v>80</v>
      </c>
      <c r="AW337" s="13" t="s">
        <v>33</v>
      </c>
      <c r="AX337" s="13" t="s">
        <v>72</v>
      </c>
      <c r="AY337" s="237" t="s">
        <v>114</v>
      </c>
    </row>
    <row r="338" spans="1:51" s="14" customFormat="1" ht="12">
      <c r="A338" s="14"/>
      <c r="B338" s="238"/>
      <c r="C338" s="239"/>
      <c r="D338" s="213" t="s">
        <v>192</v>
      </c>
      <c r="E338" s="240" t="s">
        <v>19</v>
      </c>
      <c r="F338" s="241" t="s">
        <v>640</v>
      </c>
      <c r="G338" s="239"/>
      <c r="H338" s="242">
        <v>0.8</v>
      </c>
      <c r="I338" s="243"/>
      <c r="J338" s="239"/>
      <c r="K338" s="239"/>
      <c r="L338" s="244"/>
      <c r="M338" s="245"/>
      <c r="N338" s="246"/>
      <c r="O338" s="246"/>
      <c r="P338" s="246"/>
      <c r="Q338" s="246"/>
      <c r="R338" s="246"/>
      <c r="S338" s="246"/>
      <c r="T338" s="247"/>
      <c r="U338" s="14"/>
      <c r="V338" s="14"/>
      <c r="W338" s="14"/>
      <c r="X338" s="14"/>
      <c r="Y338" s="14"/>
      <c r="Z338" s="14"/>
      <c r="AA338" s="14"/>
      <c r="AB338" s="14"/>
      <c r="AC338" s="14"/>
      <c r="AD338" s="14"/>
      <c r="AE338" s="14"/>
      <c r="AT338" s="248" t="s">
        <v>192</v>
      </c>
      <c r="AU338" s="248" t="s">
        <v>82</v>
      </c>
      <c r="AV338" s="14" t="s">
        <v>82</v>
      </c>
      <c r="AW338" s="14" t="s">
        <v>33</v>
      </c>
      <c r="AX338" s="14" t="s">
        <v>72</v>
      </c>
      <c r="AY338" s="248" t="s">
        <v>114</v>
      </c>
    </row>
    <row r="339" spans="1:51" s="14" customFormat="1" ht="12">
      <c r="A339" s="14"/>
      <c r="B339" s="238"/>
      <c r="C339" s="239"/>
      <c r="D339" s="213" t="s">
        <v>192</v>
      </c>
      <c r="E339" s="240" t="s">
        <v>19</v>
      </c>
      <c r="F339" s="241" t="s">
        <v>647</v>
      </c>
      <c r="G339" s="239"/>
      <c r="H339" s="242">
        <v>0.45</v>
      </c>
      <c r="I339" s="243"/>
      <c r="J339" s="239"/>
      <c r="K339" s="239"/>
      <c r="L339" s="244"/>
      <c r="M339" s="245"/>
      <c r="N339" s="246"/>
      <c r="O339" s="246"/>
      <c r="P339" s="246"/>
      <c r="Q339" s="246"/>
      <c r="R339" s="246"/>
      <c r="S339" s="246"/>
      <c r="T339" s="247"/>
      <c r="U339" s="14"/>
      <c r="V339" s="14"/>
      <c r="W339" s="14"/>
      <c r="X339" s="14"/>
      <c r="Y339" s="14"/>
      <c r="Z339" s="14"/>
      <c r="AA339" s="14"/>
      <c r="AB339" s="14"/>
      <c r="AC339" s="14"/>
      <c r="AD339" s="14"/>
      <c r="AE339" s="14"/>
      <c r="AT339" s="248" t="s">
        <v>192</v>
      </c>
      <c r="AU339" s="248" t="s">
        <v>82</v>
      </c>
      <c r="AV339" s="14" t="s">
        <v>82</v>
      </c>
      <c r="AW339" s="14" t="s">
        <v>33</v>
      </c>
      <c r="AX339" s="14" t="s">
        <v>72</v>
      </c>
      <c r="AY339" s="248" t="s">
        <v>114</v>
      </c>
    </row>
    <row r="340" spans="1:51" s="13" customFormat="1" ht="12">
      <c r="A340" s="13"/>
      <c r="B340" s="228"/>
      <c r="C340" s="229"/>
      <c r="D340" s="213" t="s">
        <v>192</v>
      </c>
      <c r="E340" s="230" t="s">
        <v>19</v>
      </c>
      <c r="F340" s="231" t="s">
        <v>517</v>
      </c>
      <c r="G340" s="229"/>
      <c r="H340" s="230" t="s">
        <v>19</v>
      </c>
      <c r="I340" s="232"/>
      <c r="J340" s="229"/>
      <c r="K340" s="229"/>
      <c r="L340" s="233"/>
      <c r="M340" s="234"/>
      <c r="N340" s="235"/>
      <c r="O340" s="235"/>
      <c r="P340" s="235"/>
      <c r="Q340" s="235"/>
      <c r="R340" s="235"/>
      <c r="S340" s="235"/>
      <c r="T340" s="236"/>
      <c r="U340" s="13"/>
      <c r="V340" s="13"/>
      <c r="W340" s="13"/>
      <c r="X340" s="13"/>
      <c r="Y340" s="13"/>
      <c r="Z340" s="13"/>
      <c r="AA340" s="13"/>
      <c r="AB340" s="13"/>
      <c r="AC340" s="13"/>
      <c r="AD340" s="13"/>
      <c r="AE340" s="13"/>
      <c r="AT340" s="237" t="s">
        <v>192</v>
      </c>
      <c r="AU340" s="237" t="s">
        <v>82</v>
      </c>
      <c r="AV340" s="13" t="s">
        <v>80</v>
      </c>
      <c r="AW340" s="13" t="s">
        <v>33</v>
      </c>
      <c r="AX340" s="13" t="s">
        <v>72</v>
      </c>
      <c r="AY340" s="237" t="s">
        <v>114</v>
      </c>
    </row>
    <row r="341" spans="1:51" s="14" customFormat="1" ht="12">
      <c r="A341" s="14"/>
      <c r="B341" s="238"/>
      <c r="C341" s="239"/>
      <c r="D341" s="213" t="s">
        <v>192</v>
      </c>
      <c r="E341" s="240" t="s">
        <v>19</v>
      </c>
      <c r="F341" s="241" t="s">
        <v>642</v>
      </c>
      <c r="G341" s="239"/>
      <c r="H341" s="242">
        <v>0.88</v>
      </c>
      <c r="I341" s="243"/>
      <c r="J341" s="239"/>
      <c r="K341" s="239"/>
      <c r="L341" s="244"/>
      <c r="M341" s="245"/>
      <c r="N341" s="246"/>
      <c r="O341" s="246"/>
      <c r="P341" s="246"/>
      <c r="Q341" s="246"/>
      <c r="R341" s="246"/>
      <c r="S341" s="246"/>
      <c r="T341" s="247"/>
      <c r="U341" s="14"/>
      <c r="V341" s="14"/>
      <c r="W341" s="14"/>
      <c r="X341" s="14"/>
      <c r="Y341" s="14"/>
      <c r="Z341" s="14"/>
      <c r="AA341" s="14"/>
      <c r="AB341" s="14"/>
      <c r="AC341" s="14"/>
      <c r="AD341" s="14"/>
      <c r="AE341" s="14"/>
      <c r="AT341" s="248" t="s">
        <v>192</v>
      </c>
      <c r="AU341" s="248" t="s">
        <v>82</v>
      </c>
      <c r="AV341" s="14" t="s">
        <v>82</v>
      </c>
      <c r="AW341" s="14" t="s">
        <v>33</v>
      </c>
      <c r="AX341" s="14" t="s">
        <v>72</v>
      </c>
      <c r="AY341" s="248" t="s">
        <v>114</v>
      </c>
    </row>
    <row r="342" spans="1:51" s="15" customFormat="1" ht="12">
      <c r="A342" s="15"/>
      <c r="B342" s="249"/>
      <c r="C342" s="250"/>
      <c r="D342" s="213" t="s">
        <v>192</v>
      </c>
      <c r="E342" s="251" t="s">
        <v>19</v>
      </c>
      <c r="F342" s="252" t="s">
        <v>195</v>
      </c>
      <c r="G342" s="250"/>
      <c r="H342" s="253">
        <v>4.08</v>
      </c>
      <c r="I342" s="254"/>
      <c r="J342" s="250"/>
      <c r="K342" s="250"/>
      <c r="L342" s="255"/>
      <c r="M342" s="256"/>
      <c r="N342" s="257"/>
      <c r="O342" s="257"/>
      <c r="P342" s="257"/>
      <c r="Q342" s="257"/>
      <c r="R342" s="257"/>
      <c r="S342" s="257"/>
      <c r="T342" s="258"/>
      <c r="U342" s="15"/>
      <c r="V342" s="15"/>
      <c r="W342" s="15"/>
      <c r="X342" s="15"/>
      <c r="Y342" s="15"/>
      <c r="Z342" s="15"/>
      <c r="AA342" s="15"/>
      <c r="AB342" s="15"/>
      <c r="AC342" s="15"/>
      <c r="AD342" s="15"/>
      <c r="AE342" s="15"/>
      <c r="AT342" s="259" t="s">
        <v>192</v>
      </c>
      <c r="AU342" s="259" t="s">
        <v>82</v>
      </c>
      <c r="AV342" s="15" t="s">
        <v>139</v>
      </c>
      <c r="AW342" s="15" t="s">
        <v>4</v>
      </c>
      <c r="AX342" s="15" t="s">
        <v>80</v>
      </c>
      <c r="AY342" s="259" t="s">
        <v>114</v>
      </c>
    </row>
    <row r="343" spans="1:63" s="11" customFormat="1" ht="22.8" customHeight="1">
      <c r="A343" s="11"/>
      <c r="B343" s="182"/>
      <c r="C343" s="183"/>
      <c r="D343" s="184" t="s">
        <v>71</v>
      </c>
      <c r="E343" s="226" t="s">
        <v>144</v>
      </c>
      <c r="F343" s="226" t="s">
        <v>265</v>
      </c>
      <c r="G343" s="183"/>
      <c r="H343" s="183"/>
      <c r="I343" s="186"/>
      <c r="J343" s="227">
        <f>BK343</f>
        <v>0</v>
      </c>
      <c r="K343" s="183"/>
      <c r="L343" s="188"/>
      <c r="M343" s="189"/>
      <c r="N343" s="190"/>
      <c r="O343" s="190"/>
      <c r="P343" s="191">
        <f>SUM(P344:P409)</f>
        <v>0</v>
      </c>
      <c r="Q343" s="190"/>
      <c r="R343" s="191">
        <f>SUM(R344:R409)</f>
        <v>3494.39</v>
      </c>
      <c r="S343" s="190"/>
      <c r="T343" s="192">
        <f>SUM(T344:T409)</f>
        <v>0</v>
      </c>
      <c r="U343" s="11"/>
      <c r="V343" s="11"/>
      <c r="W343" s="11"/>
      <c r="X343" s="11"/>
      <c r="Y343" s="11"/>
      <c r="Z343" s="11"/>
      <c r="AA343" s="11"/>
      <c r="AB343" s="11"/>
      <c r="AC343" s="11"/>
      <c r="AD343" s="11"/>
      <c r="AE343" s="11"/>
      <c r="AR343" s="193" t="s">
        <v>80</v>
      </c>
      <c r="AT343" s="194" t="s">
        <v>71</v>
      </c>
      <c r="AU343" s="194" t="s">
        <v>80</v>
      </c>
      <c r="AY343" s="193" t="s">
        <v>114</v>
      </c>
      <c r="BK343" s="195">
        <f>SUM(BK344:BK409)</f>
        <v>0</v>
      </c>
    </row>
    <row r="344" spans="1:65" s="2" customFormat="1" ht="44.25" customHeight="1">
      <c r="A344" s="38"/>
      <c r="B344" s="39"/>
      <c r="C344" s="196" t="s">
        <v>381</v>
      </c>
      <c r="D344" s="196" t="s">
        <v>115</v>
      </c>
      <c r="E344" s="197" t="s">
        <v>267</v>
      </c>
      <c r="F344" s="198" t="s">
        <v>268</v>
      </c>
      <c r="G344" s="199" t="s">
        <v>189</v>
      </c>
      <c r="H344" s="200">
        <v>11113</v>
      </c>
      <c r="I344" s="201"/>
      <c r="J344" s="200">
        <f>ROUND(I344*H344,1)</f>
        <v>0</v>
      </c>
      <c r="K344" s="198" t="s">
        <v>119</v>
      </c>
      <c r="L344" s="44"/>
      <c r="M344" s="202" t="s">
        <v>19</v>
      </c>
      <c r="N344" s="203" t="s">
        <v>43</v>
      </c>
      <c r="O344" s="84"/>
      <c r="P344" s="204">
        <f>O344*H344</f>
        <v>0</v>
      </c>
      <c r="Q344" s="204">
        <v>0</v>
      </c>
      <c r="R344" s="204">
        <f>Q344*H344</f>
        <v>0</v>
      </c>
      <c r="S344" s="204">
        <v>0</v>
      </c>
      <c r="T344" s="205">
        <f>S344*H344</f>
        <v>0</v>
      </c>
      <c r="U344" s="38"/>
      <c r="V344" s="38"/>
      <c r="W344" s="38"/>
      <c r="X344" s="38"/>
      <c r="Y344" s="38"/>
      <c r="Z344" s="38"/>
      <c r="AA344" s="38"/>
      <c r="AB344" s="38"/>
      <c r="AC344" s="38"/>
      <c r="AD344" s="38"/>
      <c r="AE344" s="38"/>
      <c r="AR344" s="206" t="s">
        <v>139</v>
      </c>
      <c r="AT344" s="206" t="s">
        <v>115</v>
      </c>
      <c r="AU344" s="206" t="s">
        <v>82</v>
      </c>
      <c r="AY344" s="17" t="s">
        <v>114</v>
      </c>
      <c r="BE344" s="207">
        <f>IF(N344="základní",J344,0)</f>
        <v>0</v>
      </c>
      <c r="BF344" s="207">
        <f>IF(N344="snížená",J344,0)</f>
        <v>0</v>
      </c>
      <c r="BG344" s="207">
        <f>IF(N344="zákl. přenesená",J344,0)</f>
        <v>0</v>
      </c>
      <c r="BH344" s="207">
        <f>IF(N344="sníž. přenesená",J344,0)</f>
        <v>0</v>
      </c>
      <c r="BI344" s="207">
        <f>IF(N344="nulová",J344,0)</f>
        <v>0</v>
      </c>
      <c r="BJ344" s="17" t="s">
        <v>80</v>
      </c>
      <c r="BK344" s="207">
        <f>ROUND(I344*H344,1)</f>
        <v>0</v>
      </c>
      <c r="BL344" s="17" t="s">
        <v>139</v>
      </c>
      <c r="BM344" s="206" t="s">
        <v>648</v>
      </c>
    </row>
    <row r="345" spans="1:47" s="2" customFormat="1" ht="12">
      <c r="A345" s="38"/>
      <c r="B345" s="39"/>
      <c r="C345" s="40"/>
      <c r="D345" s="208" t="s">
        <v>122</v>
      </c>
      <c r="E345" s="40"/>
      <c r="F345" s="209" t="s">
        <v>270</v>
      </c>
      <c r="G345" s="40"/>
      <c r="H345" s="40"/>
      <c r="I345" s="210"/>
      <c r="J345" s="40"/>
      <c r="K345" s="40"/>
      <c r="L345" s="44"/>
      <c r="M345" s="211"/>
      <c r="N345" s="212"/>
      <c r="O345" s="84"/>
      <c r="P345" s="84"/>
      <c r="Q345" s="84"/>
      <c r="R345" s="84"/>
      <c r="S345" s="84"/>
      <c r="T345" s="85"/>
      <c r="U345" s="38"/>
      <c r="V345" s="38"/>
      <c r="W345" s="38"/>
      <c r="X345" s="38"/>
      <c r="Y345" s="38"/>
      <c r="Z345" s="38"/>
      <c r="AA345" s="38"/>
      <c r="AB345" s="38"/>
      <c r="AC345" s="38"/>
      <c r="AD345" s="38"/>
      <c r="AE345" s="38"/>
      <c r="AT345" s="17" t="s">
        <v>122</v>
      </c>
      <c r="AU345" s="17" t="s">
        <v>82</v>
      </c>
    </row>
    <row r="346" spans="1:65" s="2" customFormat="1" ht="62.7" customHeight="1">
      <c r="A346" s="38"/>
      <c r="B346" s="39"/>
      <c r="C346" s="196" t="s">
        <v>385</v>
      </c>
      <c r="D346" s="196" t="s">
        <v>115</v>
      </c>
      <c r="E346" s="197" t="s">
        <v>271</v>
      </c>
      <c r="F346" s="198" t="s">
        <v>272</v>
      </c>
      <c r="G346" s="199" t="s">
        <v>189</v>
      </c>
      <c r="H346" s="200">
        <v>11113</v>
      </c>
      <c r="I346" s="201"/>
      <c r="J346" s="200">
        <f>ROUND(I346*H346,1)</f>
        <v>0</v>
      </c>
      <c r="K346" s="198" t="s">
        <v>119</v>
      </c>
      <c r="L346" s="44"/>
      <c r="M346" s="202" t="s">
        <v>19</v>
      </c>
      <c r="N346" s="203" t="s">
        <v>43</v>
      </c>
      <c r="O346" s="84"/>
      <c r="P346" s="204">
        <f>O346*H346</f>
        <v>0</v>
      </c>
      <c r="Q346" s="204">
        <v>0</v>
      </c>
      <c r="R346" s="204">
        <f>Q346*H346</f>
        <v>0</v>
      </c>
      <c r="S346" s="204">
        <v>0</v>
      </c>
      <c r="T346" s="205">
        <f>S346*H346</f>
        <v>0</v>
      </c>
      <c r="U346" s="38"/>
      <c r="V346" s="38"/>
      <c r="W346" s="38"/>
      <c r="X346" s="38"/>
      <c r="Y346" s="38"/>
      <c r="Z346" s="38"/>
      <c r="AA346" s="38"/>
      <c r="AB346" s="38"/>
      <c r="AC346" s="38"/>
      <c r="AD346" s="38"/>
      <c r="AE346" s="38"/>
      <c r="AR346" s="206" t="s">
        <v>139</v>
      </c>
      <c r="AT346" s="206" t="s">
        <v>115</v>
      </c>
      <c r="AU346" s="206" t="s">
        <v>82</v>
      </c>
      <c r="AY346" s="17" t="s">
        <v>114</v>
      </c>
      <c r="BE346" s="207">
        <f>IF(N346="základní",J346,0)</f>
        <v>0</v>
      </c>
      <c r="BF346" s="207">
        <f>IF(N346="snížená",J346,0)</f>
        <v>0</v>
      </c>
      <c r="BG346" s="207">
        <f>IF(N346="zákl. přenesená",J346,0)</f>
        <v>0</v>
      </c>
      <c r="BH346" s="207">
        <f>IF(N346="sníž. přenesená",J346,0)</f>
        <v>0</v>
      </c>
      <c r="BI346" s="207">
        <f>IF(N346="nulová",J346,0)</f>
        <v>0</v>
      </c>
      <c r="BJ346" s="17" t="s">
        <v>80</v>
      </c>
      <c r="BK346" s="207">
        <f>ROUND(I346*H346,1)</f>
        <v>0</v>
      </c>
      <c r="BL346" s="17" t="s">
        <v>139</v>
      </c>
      <c r="BM346" s="206" t="s">
        <v>649</v>
      </c>
    </row>
    <row r="347" spans="1:47" s="2" customFormat="1" ht="12">
      <c r="A347" s="38"/>
      <c r="B347" s="39"/>
      <c r="C347" s="40"/>
      <c r="D347" s="208" t="s">
        <v>122</v>
      </c>
      <c r="E347" s="40"/>
      <c r="F347" s="209" t="s">
        <v>274</v>
      </c>
      <c r="G347" s="40"/>
      <c r="H347" s="40"/>
      <c r="I347" s="210"/>
      <c r="J347" s="40"/>
      <c r="K347" s="40"/>
      <c r="L347" s="44"/>
      <c r="M347" s="211"/>
      <c r="N347" s="212"/>
      <c r="O347" s="84"/>
      <c r="P347" s="84"/>
      <c r="Q347" s="84"/>
      <c r="R347" s="84"/>
      <c r="S347" s="84"/>
      <c r="T347" s="85"/>
      <c r="U347" s="38"/>
      <c r="V347" s="38"/>
      <c r="W347" s="38"/>
      <c r="X347" s="38"/>
      <c r="Y347" s="38"/>
      <c r="Z347" s="38"/>
      <c r="AA347" s="38"/>
      <c r="AB347" s="38"/>
      <c r="AC347" s="38"/>
      <c r="AD347" s="38"/>
      <c r="AE347" s="38"/>
      <c r="AT347" s="17" t="s">
        <v>122</v>
      </c>
      <c r="AU347" s="17" t="s">
        <v>82</v>
      </c>
    </row>
    <row r="348" spans="1:65" s="2" customFormat="1" ht="16.5" customHeight="1">
      <c r="A348" s="38"/>
      <c r="B348" s="39"/>
      <c r="C348" s="260" t="s">
        <v>390</v>
      </c>
      <c r="D348" s="260" t="s">
        <v>249</v>
      </c>
      <c r="E348" s="261" t="s">
        <v>276</v>
      </c>
      <c r="F348" s="262" t="s">
        <v>277</v>
      </c>
      <c r="G348" s="263" t="s">
        <v>238</v>
      </c>
      <c r="H348" s="264">
        <v>2559.44</v>
      </c>
      <c r="I348" s="265"/>
      <c r="J348" s="264">
        <f>ROUND(I348*H348,1)</f>
        <v>0</v>
      </c>
      <c r="K348" s="262" t="s">
        <v>119</v>
      </c>
      <c r="L348" s="266"/>
      <c r="M348" s="267" t="s">
        <v>19</v>
      </c>
      <c r="N348" s="268" t="s">
        <v>43</v>
      </c>
      <c r="O348" s="84"/>
      <c r="P348" s="204">
        <f>O348*H348</f>
        <v>0</v>
      </c>
      <c r="Q348" s="204">
        <v>1</v>
      </c>
      <c r="R348" s="204">
        <f>Q348*H348</f>
        <v>2559.44</v>
      </c>
      <c r="S348" s="204">
        <v>0</v>
      </c>
      <c r="T348" s="205">
        <f>S348*H348</f>
        <v>0</v>
      </c>
      <c r="U348" s="38"/>
      <c r="V348" s="38"/>
      <c r="W348" s="38"/>
      <c r="X348" s="38"/>
      <c r="Y348" s="38"/>
      <c r="Z348" s="38"/>
      <c r="AA348" s="38"/>
      <c r="AB348" s="38"/>
      <c r="AC348" s="38"/>
      <c r="AD348" s="38"/>
      <c r="AE348" s="38"/>
      <c r="AR348" s="206" t="s">
        <v>278</v>
      </c>
      <c r="AT348" s="206" t="s">
        <v>249</v>
      </c>
      <c r="AU348" s="206" t="s">
        <v>82</v>
      </c>
      <c r="AY348" s="17" t="s">
        <v>114</v>
      </c>
      <c r="BE348" s="207">
        <f>IF(N348="základní",J348,0)</f>
        <v>0</v>
      </c>
      <c r="BF348" s="207">
        <f>IF(N348="snížená",J348,0)</f>
        <v>0</v>
      </c>
      <c r="BG348" s="207">
        <f>IF(N348="zákl. přenesená",J348,0)</f>
        <v>0</v>
      </c>
      <c r="BH348" s="207">
        <f>IF(N348="sníž. přenesená",J348,0)</f>
        <v>0</v>
      </c>
      <c r="BI348" s="207">
        <f>IF(N348="nulová",J348,0)</f>
        <v>0</v>
      </c>
      <c r="BJ348" s="17" t="s">
        <v>80</v>
      </c>
      <c r="BK348" s="207">
        <f>ROUND(I348*H348,1)</f>
        <v>0</v>
      </c>
      <c r="BL348" s="17" t="s">
        <v>278</v>
      </c>
      <c r="BM348" s="206" t="s">
        <v>650</v>
      </c>
    </row>
    <row r="349" spans="1:47" s="2" customFormat="1" ht="12">
      <c r="A349" s="38"/>
      <c r="B349" s="39"/>
      <c r="C349" s="40"/>
      <c r="D349" s="213" t="s">
        <v>124</v>
      </c>
      <c r="E349" s="40"/>
      <c r="F349" s="214" t="s">
        <v>280</v>
      </c>
      <c r="G349" s="40"/>
      <c r="H349" s="40"/>
      <c r="I349" s="210"/>
      <c r="J349" s="40"/>
      <c r="K349" s="40"/>
      <c r="L349" s="44"/>
      <c r="M349" s="211"/>
      <c r="N349" s="212"/>
      <c r="O349" s="84"/>
      <c r="P349" s="84"/>
      <c r="Q349" s="84"/>
      <c r="R349" s="84"/>
      <c r="S349" s="84"/>
      <c r="T349" s="85"/>
      <c r="U349" s="38"/>
      <c r="V349" s="38"/>
      <c r="W349" s="38"/>
      <c r="X349" s="38"/>
      <c r="Y349" s="38"/>
      <c r="Z349" s="38"/>
      <c r="AA349" s="38"/>
      <c r="AB349" s="38"/>
      <c r="AC349" s="38"/>
      <c r="AD349" s="38"/>
      <c r="AE349" s="38"/>
      <c r="AT349" s="17" t="s">
        <v>124</v>
      </c>
      <c r="AU349" s="17" t="s">
        <v>82</v>
      </c>
    </row>
    <row r="350" spans="1:51" s="13" customFormat="1" ht="12">
      <c r="A350" s="13"/>
      <c r="B350" s="228"/>
      <c r="C350" s="229"/>
      <c r="D350" s="213" t="s">
        <v>192</v>
      </c>
      <c r="E350" s="230" t="s">
        <v>19</v>
      </c>
      <c r="F350" s="231" t="s">
        <v>281</v>
      </c>
      <c r="G350" s="229"/>
      <c r="H350" s="230" t="s">
        <v>19</v>
      </c>
      <c r="I350" s="232"/>
      <c r="J350" s="229"/>
      <c r="K350" s="229"/>
      <c r="L350" s="233"/>
      <c r="M350" s="234"/>
      <c r="N350" s="235"/>
      <c r="O350" s="235"/>
      <c r="P350" s="235"/>
      <c r="Q350" s="235"/>
      <c r="R350" s="235"/>
      <c r="S350" s="235"/>
      <c r="T350" s="236"/>
      <c r="U350" s="13"/>
      <c r="V350" s="13"/>
      <c r="W350" s="13"/>
      <c r="X350" s="13"/>
      <c r="Y350" s="13"/>
      <c r="Z350" s="13"/>
      <c r="AA350" s="13"/>
      <c r="AB350" s="13"/>
      <c r="AC350" s="13"/>
      <c r="AD350" s="13"/>
      <c r="AE350" s="13"/>
      <c r="AT350" s="237" t="s">
        <v>192</v>
      </c>
      <c r="AU350" s="237" t="s">
        <v>82</v>
      </c>
      <c r="AV350" s="13" t="s">
        <v>80</v>
      </c>
      <c r="AW350" s="13" t="s">
        <v>33</v>
      </c>
      <c r="AX350" s="13" t="s">
        <v>72</v>
      </c>
      <c r="AY350" s="237" t="s">
        <v>114</v>
      </c>
    </row>
    <row r="351" spans="1:51" s="14" customFormat="1" ht="12">
      <c r="A351" s="14"/>
      <c r="B351" s="238"/>
      <c r="C351" s="239"/>
      <c r="D351" s="213" t="s">
        <v>192</v>
      </c>
      <c r="E351" s="240" t="s">
        <v>19</v>
      </c>
      <c r="F351" s="241" t="s">
        <v>651</v>
      </c>
      <c r="G351" s="239"/>
      <c r="H351" s="242">
        <v>2559.44</v>
      </c>
      <c r="I351" s="243"/>
      <c r="J351" s="239"/>
      <c r="K351" s="239"/>
      <c r="L351" s="244"/>
      <c r="M351" s="245"/>
      <c r="N351" s="246"/>
      <c r="O351" s="246"/>
      <c r="P351" s="246"/>
      <c r="Q351" s="246"/>
      <c r="R351" s="246"/>
      <c r="S351" s="246"/>
      <c r="T351" s="247"/>
      <c r="U351" s="14"/>
      <c r="V351" s="14"/>
      <c r="W351" s="14"/>
      <c r="X351" s="14"/>
      <c r="Y351" s="14"/>
      <c r="Z351" s="14"/>
      <c r="AA351" s="14"/>
      <c r="AB351" s="14"/>
      <c r="AC351" s="14"/>
      <c r="AD351" s="14"/>
      <c r="AE351" s="14"/>
      <c r="AT351" s="248" t="s">
        <v>192</v>
      </c>
      <c r="AU351" s="248" t="s">
        <v>82</v>
      </c>
      <c r="AV351" s="14" t="s">
        <v>82</v>
      </c>
      <c r="AW351" s="14" t="s">
        <v>33</v>
      </c>
      <c r="AX351" s="14" t="s">
        <v>72</v>
      </c>
      <c r="AY351" s="248" t="s">
        <v>114</v>
      </c>
    </row>
    <row r="352" spans="1:51" s="15" customFormat="1" ht="12">
      <c r="A352" s="15"/>
      <c r="B352" s="249"/>
      <c r="C352" s="250"/>
      <c r="D352" s="213" t="s">
        <v>192</v>
      </c>
      <c r="E352" s="251" t="s">
        <v>19</v>
      </c>
      <c r="F352" s="252" t="s">
        <v>195</v>
      </c>
      <c r="G352" s="250"/>
      <c r="H352" s="253">
        <v>2559.44</v>
      </c>
      <c r="I352" s="254"/>
      <c r="J352" s="250"/>
      <c r="K352" s="250"/>
      <c r="L352" s="255"/>
      <c r="M352" s="256"/>
      <c r="N352" s="257"/>
      <c r="O352" s="257"/>
      <c r="P352" s="257"/>
      <c r="Q352" s="257"/>
      <c r="R352" s="257"/>
      <c r="S352" s="257"/>
      <c r="T352" s="258"/>
      <c r="U352" s="15"/>
      <c r="V352" s="15"/>
      <c r="W352" s="15"/>
      <c r="X352" s="15"/>
      <c r="Y352" s="15"/>
      <c r="Z352" s="15"/>
      <c r="AA352" s="15"/>
      <c r="AB352" s="15"/>
      <c r="AC352" s="15"/>
      <c r="AD352" s="15"/>
      <c r="AE352" s="15"/>
      <c r="AT352" s="259" t="s">
        <v>192</v>
      </c>
      <c r="AU352" s="259" t="s">
        <v>82</v>
      </c>
      <c r="AV352" s="15" t="s">
        <v>139</v>
      </c>
      <c r="AW352" s="15" t="s">
        <v>4</v>
      </c>
      <c r="AX352" s="15" t="s">
        <v>80</v>
      </c>
      <c r="AY352" s="259" t="s">
        <v>114</v>
      </c>
    </row>
    <row r="353" spans="1:65" s="2" customFormat="1" ht="16.5" customHeight="1">
      <c r="A353" s="38"/>
      <c r="B353" s="39"/>
      <c r="C353" s="260" t="s">
        <v>395</v>
      </c>
      <c r="D353" s="260" t="s">
        <v>249</v>
      </c>
      <c r="E353" s="261" t="s">
        <v>284</v>
      </c>
      <c r="F353" s="262" t="s">
        <v>285</v>
      </c>
      <c r="G353" s="263" t="s">
        <v>238</v>
      </c>
      <c r="H353" s="264">
        <v>157.36</v>
      </c>
      <c r="I353" s="265"/>
      <c r="J353" s="264">
        <f>ROUND(I353*H353,1)</f>
        <v>0</v>
      </c>
      <c r="K353" s="262" t="s">
        <v>119</v>
      </c>
      <c r="L353" s="266"/>
      <c r="M353" s="267" t="s">
        <v>19</v>
      </c>
      <c r="N353" s="268" t="s">
        <v>43</v>
      </c>
      <c r="O353" s="84"/>
      <c r="P353" s="204">
        <f>O353*H353</f>
        <v>0</v>
      </c>
      <c r="Q353" s="204">
        <v>0</v>
      </c>
      <c r="R353" s="204">
        <f>Q353*H353</f>
        <v>0</v>
      </c>
      <c r="S353" s="204">
        <v>0</v>
      </c>
      <c r="T353" s="205">
        <f>S353*H353</f>
        <v>0</v>
      </c>
      <c r="U353" s="38"/>
      <c r="V353" s="38"/>
      <c r="W353" s="38"/>
      <c r="X353" s="38"/>
      <c r="Y353" s="38"/>
      <c r="Z353" s="38"/>
      <c r="AA353" s="38"/>
      <c r="AB353" s="38"/>
      <c r="AC353" s="38"/>
      <c r="AD353" s="38"/>
      <c r="AE353" s="38"/>
      <c r="AR353" s="206" t="s">
        <v>278</v>
      </c>
      <c r="AT353" s="206" t="s">
        <v>249</v>
      </c>
      <c r="AU353" s="206" t="s">
        <v>82</v>
      </c>
      <c r="AY353" s="17" t="s">
        <v>114</v>
      </c>
      <c r="BE353" s="207">
        <f>IF(N353="základní",J353,0)</f>
        <v>0</v>
      </c>
      <c r="BF353" s="207">
        <f>IF(N353="snížená",J353,0)</f>
        <v>0</v>
      </c>
      <c r="BG353" s="207">
        <f>IF(N353="zákl. přenesená",J353,0)</f>
        <v>0</v>
      </c>
      <c r="BH353" s="207">
        <f>IF(N353="sníž. přenesená",J353,0)</f>
        <v>0</v>
      </c>
      <c r="BI353" s="207">
        <f>IF(N353="nulová",J353,0)</f>
        <v>0</v>
      </c>
      <c r="BJ353" s="17" t="s">
        <v>80</v>
      </c>
      <c r="BK353" s="207">
        <f>ROUND(I353*H353,1)</f>
        <v>0</v>
      </c>
      <c r="BL353" s="17" t="s">
        <v>278</v>
      </c>
      <c r="BM353" s="206" t="s">
        <v>652</v>
      </c>
    </row>
    <row r="354" spans="1:51" s="13" customFormat="1" ht="12">
      <c r="A354" s="13"/>
      <c r="B354" s="228"/>
      <c r="C354" s="229"/>
      <c r="D354" s="213" t="s">
        <v>192</v>
      </c>
      <c r="E354" s="230" t="s">
        <v>19</v>
      </c>
      <c r="F354" s="231" t="s">
        <v>287</v>
      </c>
      <c r="G354" s="229"/>
      <c r="H354" s="230" t="s">
        <v>19</v>
      </c>
      <c r="I354" s="232"/>
      <c r="J354" s="229"/>
      <c r="K354" s="229"/>
      <c r="L354" s="233"/>
      <c r="M354" s="234"/>
      <c r="N354" s="235"/>
      <c r="O354" s="235"/>
      <c r="P354" s="235"/>
      <c r="Q354" s="235"/>
      <c r="R354" s="235"/>
      <c r="S354" s="235"/>
      <c r="T354" s="236"/>
      <c r="U354" s="13"/>
      <c r="V354" s="13"/>
      <c r="W354" s="13"/>
      <c r="X354" s="13"/>
      <c r="Y354" s="13"/>
      <c r="Z354" s="13"/>
      <c r="AA354" s="13"/>
      <c r="AB354" s="13"/>
      <c r="AC354" s="13"/>
      <c r="AD354" s="13"/>
      <c r="AE354" s="13"/>
      <c r="AT354" s="237" t="s">
        <v>192</v>
      </c>
      <c r="AU354" s="237" t="s">
        <v>82</v>
      </c>
      <c r="AV354" s="13" t="s">
        <v>80</v>
      </c>
      <c r="AW354" s="13" t="s">
        <v>33</v>
      </c>
      <c r="AX354" s="13" t="s">
        <v>72</v>
      </c>
      <c r="AY354" s="237" t="s">
        <v>114</v>
      </c>
    </row>
    <row r="355" spans="1:51" s="13" customFormat="1" ht="12">
      <c r="A355" s="13"/>
      <c r="B355" s="228"/>
      <c r="C355" s="229"/>
      <c r="D355" s="213" t="s">
        <v>192</v>
      </c>
      <c r="E355" s="230" t="s">
        <v>19</v>
      </c>
      <c r="F355" s="231" t="s">
        <v>288</v>
      </c>
      <c r="G355" s="229"/>
      <c r="H355" s="230" t="s">
        <v>19</v>
      </c>
      <c r="I355" s="232"/>
      <c r="J355" s="229"/>
      <c r="K355" s="229"/>
      <c r="L355" s="233"/>
      <c r="M355" s="234"/>
      <c r="N355" s="235"/>
      <c r="O355" s="235"/>
      <c r="P355" s="235"/>
      <c r="Q355" s="235"/>
      <c r="R355" s="235"/>
      <c r="S355" s="235"/>
      <c r="T355" s="236"/>
      <c r="U355" s="13"/>
      <c r="V355" s="13"/>
      <c r="W355" s="13"/>
      <c r="X355" s="13"/>
      <c r="Y355" s="13"/>
      <c r="Z355" s="13"/>
      <c r="AA355" s="13"/>
      <c r="AB355" s="13"/>
      <c r="AC355" s="13"/>
      <c r="AD355" s="13"/>
      <c r="AE355" s="13"/>
      <c r="AT355" s="237" t="s">
        <v>192</v>
      </c>
      <c r="AU355" s="237" t="s">
        <v>82</v>
      </c>
      <c r="AV355" s="13" t="s">
        <v>80</v>
      </c>
      <c r="AW355" s="13" t="s">
        <v>33</v>
      </c>
      <c r="AX355" s="13" t="s">
        <v>72</v>
      </c>
      <c r="AY355" s="237" t="s">
        <v>114</v>
      </c>
    </row>
    <row r="356" spans="1:51" s="13" customFormat="1" ht="12">
      <c r="A356" s="13"/>
      <c r="B356" s="228"/>
      <c r="C356" s="229"/>
      <c r="D356" s="213" t="s">
        <v>192</v>
      </c>
      <c r="E356" s="230" t="s">
        <v>19</v>
      </c>
      <c r="F356" s="231" t="s">
        <v>289</v>
      </c>
      <c r="G356" s="229"/>
      <c r="H356" s="230" t="s">
        <v>19</v>
      </c>
      <c r="I356" s="232"/>
      <c r="J356" s="229"/>
      <c r="K356" s="229"/>
      <c r="L356" s="233"/>
      <c r="M356" s="234"/>
      <c r="N356" s="235"/>
      <c r="O356" s="235"/>
      <c r="P356" s="235"/>
      <c r="Q356" s="235"/>
      <c r="R356" s="235"/>
      <c r="S356" s="235"/>
      <c r="T356" s="236"/>
      <c r="U356" s="13"/>
      <c r="V356" s="13"/>
      <c r="W356" s="13"/>
      <c r="X356" s="13"/>
      <c r="Y356" s="13"/>
      <c r="Z356" s="13"/>
      <c r="AA356" s="13"/>
      <c r="AB356" s="13"/>
      <c r="AC356" s="13"/>
      <c r="AD356" s="13"/>
      <c r="AE356" s="13"/>
      <c r="AT356" s="237" t="s">
        <v>192</v>
      </c>
      <c r="AU356" s="237" t="s">
        <v>82</v>
      </c>
      <c r="AV356" s="13" t="s">
        <v>80</v>
      </c>
      <c r="AW356" s="13" t="s">
        <v>33</v>
      </c>
      <c r="AX356" s="13" t="s">
        <v>72</v>
      </c>
      <c r="AY356" s="237" t="s">
        <v>114</v>
      </c>
    </row>
    <row r="357" spans="1:51" s="13" customFormat="1" ht="12">
      <c r="A357" s="13"/>
      <c r="B357" s="228"/>
      <c r="C357" s="229"/>
      <c r="D357" s="213" t="s">
        <v>192</v>
      </c>
      <c r="E357" s="230" t="s">
        <v>19</v>
      </c>
      <c r="F357" s="231" t="s">
        <v>290</v>
      </c>
      <c r="G357" s="229"/>
      <c r="H357" s="230" t="s">
        <v>19</v>
      </c>
      <c r="I357" s="232"/>
      <c r="J357" s="229"/>
      <c r="K357" s="229"/>
      <c r="L357" s="233"/>
      <c r="M357" s="234"/>
      <c r="N357" s="235"/>
      <c r="O357" s="235"/>
      <c r="P357" s="235"/>
      <c r="Q357" s="235"/>
      <c r="R357" s="235"/>
      <c r="S357" s="235"/>
      <c r="T357" s="236"/>
      <c r="U357" s="13"/>
      <c r="V357" s="13"/>
      <c r="W357" s="13"/>
      <c r="X357" s="13"/>
      <c r="Y357" s="13"/>
      <c r="Z357" s="13"/>
      <c r="AA357" s="13"/>
      <c r="AB357" s="13"/>
      <c r="AC357" s="13"/>
      <c r="AD357" s="13"/>
      <c r="AE357" s="13"/>
      <c r="AT357" s="237" t="s">
        <v>192</v>
      </c>
      <c r="AU357" s="237" t="s">
        <v>82</v>
      </c>
      <c r="AV357" s="13" t="s">
        <v>80</v>
      </c>
      <c r="AW357" s="13" t="s">
        <v>33</v>
      </c>
      <c r="AX357" s="13" t="s">
        <v>72</v>
      </c>
      <c r="AY357" s="237" t="s">
        <v>114</v>
      </c>
    </row>
    <row r="358" spans="1:51" s="14" customFormat="1" ht="12">
      <c r="A358" s="14"/>
      <c r="B358" s="238"/>
      <c r="C358" s="239"/>
      <c r="D358" s="213" t="s">
        <v>192</v>
      </c>
      <c r="E358" s="240" t="s">
        <v>19</v>
      </c>
      <c r="F358" s="241" t="s">
        <v>653</v>
      </c>
      <c r="G358" s="239"/>
      <c r="H358" s="242">
        <v>157.36</v>
      </c>
      <c r="I358" s="243"/>
      <c r="J358" s="239"/>
      <c r="K358" s="239"/>
      <c r="L358" s="244"/>
      <c r="M358" s="245"/>
      <c r="N358" s="246"/>
      <c r="O358" s="246"/>
      <c r="P358" s="246"/>
      <c r="Q358" s="246"/>
      <c r="R358" s="246"/>
      <c r="S358" s="246"/>
      <c r="T358" s="247"/>
      <c r="U358" s="14"/>
      <c r="V358" s="14"/>
      <c r="W358" s="14"/>
      <c r="X358" s="14"/>
      <c r="Y358" s="14"/>
      <c r="Z358" s="14"/>
      <c r="AA358" s="14"/>
      <c r="AB358" s="14"/>
      <c r="AC358" s="14"/>
      <c r="AD358" s="14"/>
      <c r="AE358" s="14"/>
      <c r="AT358" s="248" t="s">
        <v>192</v>
      </c>
      <c r="AU358" s="248" t="s">
        <v>82</v>
      </c>
      <c r="AV358" s="14" t="s">
        <v>82</v>
      </c>
      <c r="AW358" s="14" t="s">
        <v>33</v>
      </c>
      <c r="AX358" s="14" t="s">
        <v>72</v>
      </c>
      <c r="AY358" s="248" t="s">
        <v>114</v>
      </c>
    </row>
    <row r="359" spans="1:51" s="15" customFormat="1" ht="12">
      <c r="A359" s="15"/>
      <c r="B359" s="249"/>
      <c r="C359" s="250"/>
      <c r="D359" s="213" t="s">
        <v>192</v>
      </c>
      <c r="E359" s="251" t="s">
        <v>19</v>
      </c>
      <c r="F359" s="252" t="s">
        <v>195</v>
      </c>
      <c r="G359" s="250"/>
      <c r="H359" s="253">
        <v>157.36</v>
      </c>
      <c r="I359" s="254"/>
      <c r="J359" s="250"/>
      <c r="K359" s="250"/>
      <c r="L359" s="255"/>
      <c r="M359" s="256"/>
      <c r="N359" s="257"/>
      <c r="O359" s="257"/>
      <c r="P359" s="257"/>
      <c r="Q359" s="257"/>
      <c r="R359" s="257"/>
      <c r="S359" s="257"/>
      <c r="T359" s="258"/>
      <c r="U359" s="15"/>
      <c r="V359" s="15"/>
      <c r="W359" s="15"/>
      <c r="X359" s="15"/>
      <c r="Y359" s="15"/>
      <c r="Z359" s="15"/>
      <c r="AA359" s="15"/>
      <c r="AB359" s="15"/>
      <c r="AC359" s="15"/>
      <c r="AD359" s="15"/>
      <c r="AE359" s="15"/>
      <c r="AT359" s="259" t="s">
        <v>192</v>
      </c>
      <c r="AU359" s="259" t="s">
        <v>82</v>
      </c>
      <c r="AV359" s="15" t="s">
        <v>139</v>
      </c>
      <c r="AW359" s="15" t="s">
        <v>4</v>
      </c>
      <c r="AX359" s="15" t="s">
        <v>80</v>
      </c>
      <c r="AY359" s="259" t="s">
        <v>114</v>
      </c>
    </row>
    <row r="360" spans="1:65" s="2" customFormat="1" ht="16.5" customHeight="1">
      <c r="A360" s="38"/>
      <c r="B360" s="39"/>
      <c r="C360" s="260" t="s">
        <v>401</v>
      </c>
      <c r="D360" s="260" t="s">
        <v>249</v>
      </c>
      <c r="E360" s="261" t="s">
        <v>293</v>
      </c>
      <c r="F360" s="262" t="s">
        <v>294</v>
      </c>
      <c r="G360" s="263" t="s">
        <v>238</v>
      </c>
      <c r="H360" s="264">
        <v>78.68</v>
      </c>
      <c r="I360" s="265"/>
      <c r="J360" s="264">
        <f>ROUND(I360*H360,1)</f>
        <v>0</v>
      </c>
      <c r="K360" s="262" t="s">
        <v>119</v>
      </c>
      <c r="L360" s="266"/>
      <c r="M360" s="267" t="s">
        <v>19</v>
      </c>
      <c r="N360" s="268" t="s">
        <v>43</v>
      </c>
      <c r="O360" s="84"/>
      <c r="P360" s="204">
        <f>O360*H360</f>
        <v>0</v>
      </c>
      <c r="Q360" s="204">
        <v>0</v>
      </c>
      <c r="R360" s="204">
        <f>Q360*H360</f>
        <v>0</v>
      </c>
      <c r="S360" s="204">
        <v>0</v>
      </c>
      <c r="T360" s="205">
        <f>S360*H360</f>
        <v>0</v>
      </c>
      <c r="U360" s="38"/>
      <c r="V360" s="38"/>
      <c r="W360" s="38"/>
      <c r="X360" s="38"/>
      <c r="Y360" s="38"/>
      <c r="Z360" s="38"/>
      <c r="AA360" s="38"/>
      <c r="AB360" s="38"/>
      <c r="AC360" s="38"/>
      <c r="AD360" s="38"/>
      <c r="AE360" s="38"/>
      <c r="AR360" s="206" t="s">
        <v>278</v>
      </c>
      <c r="AT360" s="206" t="s">
        <v>249</v>
      </c>
      <c r="AU360" s="206" t="s">
        <v>82</v>
      </c>
      <c r="AY360" s="17" t="s">
        <v>114</v>
      </c>
      <c r="BE360" s="207">
        <f>IF(N360="základní",J360,0)</f>
        <v>0</v>
      </c>
      <c r="BF360" s="207">
        <f>IF(N360="snížená",J360,0)</f>
        <v>0</v>
      </c>
      <c r="BG360" s="207">
        <f>IF(N360="zákl. přenesená",J360,0)</f>
        <v>0</v>
      </c>
      <c r="BH360" s="207">
        <f>IF(N360="sníž. přenesená",J360,0)</f>
        <v>0</v>
      </c>
      <c r="BI360" s="207">
        <f>IF(N360="nulová",J360,0)</f>
        <v>0</v>
      </c>
      <c r="BJ360" s="17" t="s">
        <v>80</v>
      </c>
      <c r="BK360" s="207">
        <f>ROUND(I360*H360,1)</f>
        <v>0</v>
      </c>
      <c r="BL360" s="17" t="s">
        <v>278</v>
      </c>
      <c r="BM360" s="206" t="s">
        <v>654</v>
      </c>
    </row>
    <row r="361" spans="1:51" s="13" customFormat="1" ht="12">
      <c r="A361" s="13"/>
      <c r="B361" s="228"/>
      <c r="C361" s="229"/>
      <c r="D361" s="213" t="s">
        <v>192</v>
      </c>
      <c r="E361" s="230" t="s">
        <v>19</v>
      </c>
      <c r="F361" s="231" t="s">
        <v>287</v>
      </c>
      <c r="G361" s="229"/>
      <c r="H361" s="230" t="s">
        <v>19</v>
      </c>
      <c r="I361" s="232"/>
      <c r="J361" s="229"/>
      <c r="K361" s="229"/>
      <c r="L361" s="233"/>
      <c r="M361" s="234"/>
      <c r="N361" s="235"/>
      <c r="O361" s="235"/>
      <c r="P361" s="235"/>
      <c r="Q361" s="235"/>
      <c r="R361" s="235"/>
      <c r="S361" s="235"/>
      <c r="T361" s="236"/>
      <c r="U361" s="13"/>
      <c r="V361" s="13"/>
      <c r="W361" s="13"/>
      <c r="X361" s="13"/>
      <c r="Y361" s="13"/>
      <c r="Z361" s="13"/>
      <c r="AA361" s="13"/>
      <c r="AB361" s="13"/>
      <c r="AC361" s="13"/>
      <c r="AD361" s="13"/>
      <c r="AE361" s="13"/>
      <c r="AT361" s="237" t="s">
        <v>192</v>
      </c>
      <c r="AU361" s="237" t="s">
        <v>82</v>
      </c>
      <c r="AV361" s="13" t="s">
        <v>80</v>
      </c>
      <c r="AW361" s="13" t="s">
        <v>33</v>
      </c>
      <c r="AX361" s="13" t="s">
        <v>72</v>
      </c>
      <c r="AY361" s="237" t="s">
        <v>114</v>
      </c>
    </row>
    <row r="362" spans="1:51" s="13" customFormat="1" ht="12">
      <c r="A362" s="13"/>
      <c r="B362" s="228"/>
      <c r="C362" s="229"/>
      <c r="D362" s="213" t="s">
        <v>192</v>
      </c>
      <c r="E362" s="230" t="s">
        <v>19</v>
      </c>
      <c r="F362" s="231" t="s">
        <v>288</v>
      </c>
      <c r="G362" s="229"/>
      <c r="H362" s="230" t="s">
        <v>19</v>
      </c>
      <c r="I362" s="232"/>
      <c r="J362" s="229"/>
      <c r="K362" s="229"/>
      <c r="L362" s="233"/>
      <c r="M362" s="234"/>
      <c r="N362" s="235"/>
      <c r="O362" s="235"/>
      <c r="P362" s="235"/>
      <c r="Q362" s="235"/>
      <c r="R362" s="235"/>
      <c r="S362" s="235"/>
      <c r="T362" s="236"/>
      <c r="U362" s="13"/>
      <c r="V362" s="13"/>
      <c r="W362" s="13"/>
      <c r="X362" s="13"/>
      <c r="Y362" s="13"/>
      <c r="Z362" s="13"/>
      <c r="AA362" s="13"/>
      <c r="AB362" s="13"/>
      <c r="AC362" s="13"/>
      <c r="AD362" s="13"/>
      <c r="AE362" s="13"/>
      <c r="AT362" s="237" t="s">
        <v>192</v>
      </c>
      <c r="AU362" s="237" t="s">
        <v>82</v>
      </c>
      <c r="AV362" s="13" t="s">
        <v>80</v>
      </c>
      <c r="AW362" s="13" t="s">
        <v>33</v>
      </c>
      <c r="AX362" s="13" t="s">
        <v>72</v>
      </c>
      <c r="AY362" s="237" t="s">
        <v>114</v>
      </c>
    </row>
    <row r="363" spans="1:51" s="13" customFormat="1" ht="12">
      <c r="A363" s="13"/>
      <c r="B363" s="228"/>
      <c r="C363" s="229"/>
      <c r="D363" s="213" t="s">
        <v>192</v>
      </c>
      <c r="E363" s="230" t="s">
        <v>19</v>
      </c>
      <c r="F363" s="231" t="s">
        <v>296</v>
      </c>
      <c r="G363" s="229"/>
      <c r="H363" s="230" t="s">
        <v>19</v>
      </c>
      <c r="I363" s="232"/>
      <c r="J363" s="229"/>
      <c r="K363" s="229"/>
      <c r="L363" s="233"/>
      <c r="M363" s="234"/>
      <c r="N363" s="235"/>
      <c r="O363" s="235"/>
      <c r="P363" s="235"/>
      <c r="Q363" s="235"/>
      <c r="R363" s="235"/>
      <c r="S363" s="235"/>
      <c r="T363" s="236"/>
      <c r="U363" s="13"/>
      <c r="V363" s="13"/>
      <c r="W363" s="13"/>
      <c r="X363" s="13"/>
      <c r="Y363" s="13"/>
      <c r="Z363" s="13"/>
      <c r="AA363" s="13"/>
      <c r="AB363" s="13"/>
      <c r="AC363" s="13"/>
      <c r="AD363" s="13"/>
      <c r="AE363" s="13"/>
      <c r="AT363" s="237" t="s">
        <v>192</v>
      </c>
      <c r="AU363" s="237" t="s">
        <v>82</v>
      </c>
      <c r="AV363" s="13" t="s">
        <v>80</v>
      </c>
      <c r="AW363" s="13" t="s">
        <v>33</v>
      </c>
      <c r="AX363" s="13" t="s">
        <v>72</v>
      </c>
      <c r="AY363" s="237" t="s">
        <v>114</v>
      </c>
    </row>
    <row r="364" spans="1:51" s="13" customFormat="1" ht="12">
      <c r="A364" s="13"/>
      <c r="B364" s="228"/>
      <c r="C364" s="229"/>
      <c r="D364" s="213" t="s">
        <v>192</v>
      </c>
      <c r="E364" s="230" t="s">
        <v>19</v>
      </c>
      <c r="F364" s="231" t="s">
        <v>290</v>
      </c>
      <c r="G364" s="229"/>
      <c r="H364" s="230" t="s">
        <v>19</v>
      </c>
      <c r="I364" s="232"/>
      <c r="J364" s="229"/>
      <c r="K364" s="229"/>
      <c r="L364" s="233"/>
      <c r="M364" s="234"/>
      <c r="N364" s="235"/>
      <c r="O364" s="235"/>
      <c r="P364" s="235"/>
      <c r="Q364" s="235"/>
      <c r="R364" s="235"/>
      <c r="S364" s="235"/>
      <c r="T364" s="236"/>
      <c r="U364" s="13"/>
      <c r="V364" s="13"/>
      <c r="W364" s="13"/>
      <c r="X364" s="13"/>
      <c r="Y364" s="13"/>
      <c r="Z364" s="13"/>
      <c r="AA364" s="13"/>
      <c r="AB364" s="13"/>
      <c r="AC364" s="13"/>
      <c r="AD364" s="13"/>
      <c r="AE364" s="13"/>
      <c r="AT364" s="237" t="s">
        <v>192</v>
      </c>
      <c r="AU364" s="237" t="s">
        <v>82</v>
      </c>
      <c r="AV364" s="13" t="s">
        <v>80</v>
      </c>
      <c r="AW364" s="13" t="s">
        <v>33</v>
      </c>
      <c r="AX364" s="13" t="s">
        <v>72</v>
      </c>
      <c r="AY364" s="237" t="s">
        <v>114</v>
      </c>
    </row>
    <row r="365" spans="1:51" s="14" customFormat="1" ht="12">
      <c r="A365" s="14"/>
      <c r="B365" s="238"/>
      <c r="C365" s="239"/>
      <c r="D365" s="213" t="s">
        <v>192</v>
      </c>
      <c r="E365" s="240" t="s">
        <v>19</v>
      </c>
      <c r="F365" s="241" t="s">
        <v>655</v>
      </c>
      <c r="G365" s="239"/>
      <c r="H365" s="242">
        <v>78.68</v>
      </c>
      <c r="I365" s="243"/>
      <c r="J365" s="239"/>
      <c r="K365" s="239"/>
      <c r="L365" s="244"/>
      <c r="M365" s="245"/>
      <c r="N365" s="246"/>
      <c r="O365" s="246"/>
      <c r="P365" s="246"/>
      <c r="Q365" s="246"/>
      <c r="R365" s="246"/>
      <c r="S365" s="246"/>
      <c r="T365" s="247"/>
      <c r="U365" s="14"/>
      <c r="V365" s="14"/>
      <c r="W365" s="14"/>
      <c r="X365" s="14"/>
      <c r="Y365" s="14"/>
      <c r="Z365" s="14"/>
      <c r="AA365" s="14"/>
      <c r="AB365" s="14"/>
      <c r="AC365" s="14"/>
      <c r="AD365" s="14"/>
      <c r="AE365" s="14"/>
      <c r="AT365" s="248" t="s">
        <v>192</v>
      </c>
      <c r="AU365" s="248" t="s">
        <v>82</v>
      </c>
      <c r="AV365" s="14" t="s">
        <v>82</v>
      </c>
      <c r="AW365" s="14" t="s">
        <v>33</v>
      </c>
      <c r="AX365" s="14" t="s">
        <v>72</v>
      </c>
      <c r="AY365" s="248" t="s">
        <v>114</v>
      </c>
    </row>
    <row r="366" spans="1:51" s="15" customFormat="1" ht="12">
      <c r="A366" s="15"/>
      <c r="B366" s="249"/>
      <c r="C366" s="250"/>
      <c r="D366" s="213" t="s">
        <v>192</v>
      </c>
      <c r="E366" s="251" t="s">
        <v>19</v>
      </c>
      <c r="F366" s="252" t="s">
        <v>195</v>
      </c>
      <c r="G366" s="250"/>
      <c r="H366" s="253">
        <v>78.68</v>
      </c>
      <c r="I366" s="254"/>
      <c r="J366" s="250"/>
      <c r="K366" s="250"/>
      <c r="L366" s="255"/>
      <c r="M366" s="256"/>
      <c r="N366" s="257"/>
      <c r="O366" s="257"/>
      <c r="P366" s="257"/>
      <c r="Q366" s="257"/>
      <c r="R366" s="257"/>
      <c r="S366" s="257"/>
      <c r="T366" s="258"/>
      <c r="U366" s="15"/>
      <c r="V366" s="15"/>
      <c r="W366" s="15"/>
      <c r="X366" s="15"/>
      <c r="Y366" s="15"/>
      <c r="Z366" s="15"/>
      <c r="AA366" s="15"/>
      <c r="AB366" s="15"/>
      <c r="AC366" s="15"/>
      <c r="AD366" s="15"/>
      <c r="AE366" s="15"/>
      <c r="AT366" s="259" t="s">
        <v>192</v>
      </c>
      <c r="AU366" s="259" t="s">
        <v>82</v>
      </c>
      <c r="AV366" s="15" t="s">
        <v>139</v>
      </c>
      <c r="AW366" s="15" t="s">
        <v>4</v>
      </c>
      <c r="AX366" s="15" t="s">
        <v>80</v>
      </c>
      <c r="AY366" s="259" t="s">
        <v>114</v>
      </c>
    </row>
    <row r="367" spans="1:65" s="2" customFormat="1" ht="24.15" customHeight="1">
      <c r="A367" s="38"/>
      <c r="B367" s="39"/>
      <c r="C367" s="196" t="s">
        <v>406</v>
      </c>
      <c r="D367" s="196" t="s">
        <v>115</v>
      </c>
      <c r="E367" s="197" t="s">
        <v>299</v>
      </c>
      <c r="F367" s="198" t="s">
        <v>300</v>
      </c>
      <c r="G367" s="199" t="s">
        <v>189</v>
      </c>
      <c r="H367" s="200">
        <v>19951</v>
      </c>
      <c r="I367" s="201"/>
      <c r="J367" s="200">
        <f>ROUND(I367*H367,1)</f>
        <v>0</v>
      </c>
      <c r="K367" s="198" t="s">
        <v>119</v>
      </c>
      <c r="L367" s="44"/>
      <c r="M367" s="202" t="s">
        <v>19</v>
      </c>
      <c r="N367" s="203" t="s">
        <v>43</v>
      </c>
      <c r="O367" s="84"/>
      <c r="P367" s="204">
        <f>O367*H367</f>
        <v>0</v>
      </c>
      <c r="Q367" s="204">
        <v>0</v>
      </c>
      <c r="R367" s="204">
        <f>Q367*H367</f>
        <v>0</v>
      </c>
      <c r="S367" s="204">
        <v>0</v>
      </c>
      <c r="T367" s="205">
        <f>S367*H367</f>
        <v>0</v>
      </c>
      <c r="U367" s="38"/>
      <c r="V367" s="38"/>
      <c r="W367" s="38"/>
      <c r="X367" s="38"/>
      <c r="Y367" s="38"/>
      <c r="Z367" s="38"/>
      <c r="AA367" s="38"/>
      <c r="AB367" s="38"/>
      <c r="AC367" s="38"/>
      <c r="AD367" s="38"/>
      <c r="AE367" s="38"/>
      <c r="AR367" s="206" t="s">
        <v>139</v>
      </c>
      <c r="AT367" s="206" t="s">
        <v>115</v>
      </c>
      <c r="AU367" s="206" t="s">
        <v>82</v>
      </c>
      <c r="AY367" s="17" t="s">
        <v>114</v>
      </c>
      <c r="BE367" s="207">
        <f>IF(N367="základní",J367,0)</f>
        <v>0</v>
      </c>
      <c r="BF367" s="207">
        <f>IF(N367="snížená",J367,0)</f>
        <v>0</v>
      </c>
      <c r="BG367" s="207">
        <f>IF(N367="zákl. přenesená",J367,0)</f>
        <v>0</v>
      </c>
      <c r="BH367" s="207">
        <f>IF(N367="sníž. přenesená",J367,0)</f>
        <v>0</v>
      </c>
      <c r="BI367" s="207">
        <f>IF(N367="nulová",J367,0)</f>
        <v>0</v>
      </c>
      <c r="BJ367" s="17" t="s">
        <v>80</v>
      </c>
      <c r="BK367" s="207">
        <f>ROUND(I367*H367,1)</f>
        <v>0</v>
      </c>
      <c r="BL367" s="17" t="s">
        <v>139</v>
      </c>
      <c r="BM367" s="206" t="s">
        <v>656</v>
      </c>
    </row>
    <row r="368" spans="1:47" s="2" customFormat="1" ht="12">
      <c r="A368" s="38"/>
      <c r="B368" s="39"/>
      <c r="C368" s="40"/>
      <c r="D368" s="208" t="s">
        <v>122</v>
      </c>
      <c r="E368" s="40"/>
      <c r="F368" s="209" t="s">
        <v>302</v>
      </c>
      <c r="G368" s="40"/>
      <c r="H368" s="40"/>
      <c r="I368" s="210"/>
      <c r="J368" s="40"/>
      <c r="K368" s="40"/>
      <c r="L368" s="44"/>
      <c r="M368" s="211"/>
      <c r="N368" s="212"/>
      <c r="O368" s="84"/>
      <c r="P368" s="84"/>
      <c r="Q368" s="84"/>
      <c r="R368" s="84"/>
      <c r="S368" s="84"/>
      <c r="T368" s="85"/>
      <c r="U368" s="38"/>
      <c r="V368" s="38"/>
      <c r="W368" s="38"/>
      <c r="X368" s="38"/>
      <c r="Y368" s="38"/>
      <c r="Z368" s="38"/>
      <c r="AA368" s="38"/>
      <c r="AB368" s="38"/>
      <c r="AC368" s="38"/>
      <c r="AD368" s="38"/>
      <c r="AE368" s="38"/>
      <c r="AT368" s="17" t="s">
        <v>122</v>
      </c>
      <c r="AU368" s="17" t="s">
        <v>82</v>
      </c>
    </row>
    <row r="369" spans="1:51" s="13" customFormat="1" ht="12">
      <c r="A369" s="13"/>
      <c r="B369" s="228"/>
      <c r="C369" s="229"/>
      <c r="D369" s="213" t="s">
        <v>192</v>
      </c>
      <c r="E369" s="230" t="s">
        <v>19</v>
      </c>
      <c r="F369" s="231" t="s">
        <v>303</v>
      </c>
      <c r="G369" s="229"/>
      <c r="H369" s="230" t="s">
        <v>19</v>
      </c>
      <c r="I369" s="232"/>
      <c r="J369" s="229"/>
      <c r="K369" s="229"/>
      <c r="L369" s="233"/>
      <c r="M369" s="234"/>
      <c r="N369" s="235"/>
      <c r="O369" s="235"/>
      <c r="P369" s="235"/>
      <c r="Q369" s="235"/>
      <c r="R369" s="235"/>
      <c r="S369" s="235"/>
      <c r="T369" s="236"/>
      <c r="U369" s="13"/>
      <c r="V369" s="13"/>
      <c r="W369" s="13"/>
      <c r="X369" s="13"/>
      <c r="Y369" s="13"/>
      <c r="Z369" s="13"/>
      <c r="AA369" s="13"/>
      <c r="AB369" s="13"/>
      <c r="AC369" s="13"/>
      <c r="AD369" s="13"/>
      <c r="AE369" s="13"/>
      <c r="AT369" s="237" t="s">
        <v>192</v>
      </c>
      <c r="AU369" s="237" t="s">
        <v>82</v>
      </c>
      <c r="AV369" s="13" t="s">
        <v>80</v>
      </c>
      <c r="AW369" s="13" t="s">
        <v>33</v>
      </c>
      <c r="AX369" s="13" t="s">
        <v>72</v>
      </c>
      <c r="AY369" s="237" t="s">
        <v>114</v>
      </c>
    </row>
    <row r="370" spans="1:51" s="14" customFormat="1" ht="12">
      <c r="A370" s="14"/>
      <c r="B370" s="238"/>
      <c r="C370" s="239"/>
      <c r="D370" s="213" t="s">
        <v>192</v>
      </c>
      <c r="E370" s="240" t="s">
        <v>19</v>
      </c>
      <c r="F370" s="241" t="s">
        <v>657</v>
      </c>
      <c r="G370" s="239"/>
      <c r="H370" s="242">
        <v>11113</v>
      </c>
      <c r="I370" s="243"/>
      <c r="J370" s="239"/>
      <c r="K370" s="239"/>
      <c r="L370" s="244"/>
      <c r="M370" s="245"/>
      <c r="N370" s="246"/>
      <c r="O370" s="246"/>
      <c r="P370" s="246"/>
      <c r="Q370" s="246"/>
      <c r="R370" s="246"/>
      <c r="S370" s="246"/>
      <c r="T370" s="247"/>
      <c r="U370" s="14"/>
      <c r="V370" s="14"/>
      <c r="W370" s="14"/>
      <c r="X370" s="14"/>
      <c r="Y370" s="14"/>
      <c r="Z370" s="14"/>
      <c r="AA370" s="14"/>
      <c r="AB370" s="14"/>
      <c r="AC370" s="14"/>
      <c r="AD370" s="14"/>
      <c r="AE370" s="14"/>
      <c r="AT370" s="248" t="s">
        <v>192</v>
      </c>
      <c r="AU370" s="248" t="s">
        <v>82</v>
      </c>
      <c r="AV370" s="14" t="s">
        <v>82</v>
      </c>
      <c r="AW370" s="14" t="s">
        <v>33</v>
      </c>
      <c r="AX370" s="14" t="s">
        <v>72</v>
      </c>
      <c r="AY370" s="248" t="s">
        <v>114</v>
      </c>
    </row>
    <row r="371" spans="1:51" s="13" customFormat="1" ht="12">
      <c r="A371" s="13"/>
      <c r="B371" s="228"/>
      <c r="C371" s="229"/>
      <c r="D371" s="213" t="s">
        <v>192</v>
      </c>
      <c r="E371" s="230" t="s">
        <v>19</v>
      </c>
      <c r="F371" s="231" t="s">
        <v>204</v>
      </c>
      <c r="G371" s="229"/>
      <c r="H371" s="230" t="s">
        <v>19</v>
      </c>
      <c r="I371" s="232"/>
      <c r="J371" s="229"/>
      <c r="K371" s="229"/>
      <c r="L371" s="233"/>
      <c r="M371" s="234"/>
      <c r="N371" s="235"/>
      <c r="O371" s="235"/>
      <c r="P371" s="235"/>
      <c r="Q371" s="235"/>
      <c r="R371" s="235"/>
      <c r="S371" s="235"/>
      <c r="T371" s="236"/>
      <c r="U371" s="13"/>
      <c r="V371" s="13"/>
      <c r="W371" s="13"/>
      <c r="X371" s="13"/>
      <c r="Y371" s="13"/>
      <c r="Z371" s="13"/>
      <c r="AA371" s="13"/>
      <c r="AB371" s="13"/>
      <c r="AC371" s="13"/>
      <c r="AD371" s="13"/>
      <c r="AE371" s="13"/>
      <c r="AT371" s="237" t="s">
        <v>192</v>
      </c>
      <c r="AU371" s="237" t="s">
        <v>82</v>
      </c>
      <c r="AV371" s="13" t="s">
        <v>80</v>
      </c>
      <c r="AW371" s="13" t="s">
        <v>33</v>
      </c>
      <c r="AX371" s="13" t="s">
        <v>72</v>
      </c>
      <c r="AY371" s="237" t="s">
        <v>114</v>
      </c>
    </row>
    <row r="372" spans="1:51" s="14" customFormat="1" ht="12">
      <c r="A372" s="14"/>
      <c r="B372" s="238"/>
      <c r="C372" s="239"/>
      <c r="D372" s="213" t="s">
        <v>192</v>
      </c>
      <c r="E372" s="240" t="s">
        <v>19</v>
      </c>
      <c r="F372" s="241" t="s">
        <v>488</v>
      </c>
      <c r="G372" s="239"/>
      <c r="H372" s="242">
        <v>8075</v>
      </c>
      <c r="I372" s="243"/>
      <c r="J372" s="239"/>
      <c r="K372" s="239"/>
      <c r="L372" s="244"/>
      <c r="M372" s="245"/>
      <c r="N372" s="246"/>
      <c r="O372" s="246"/>
      <c r="P372" s="246"/>
      <c r="Q372" s="246"/>
      <c r="R372" s="246"/>
      <c r="S372" s="246"/>
      <c r="T372" s="247"/>
      <c r="U372" s="14"/>
      <c r="V372" s="14"/>
      <c r="W372" s="14"/>
      <c r="X372" s="14"/>
      <c r="Y372" s="14"/>
      <c r="Z372" s="14"/>
      <c r="AA372" s="14"/>
      <c r="AB372" s="14"/>
      <c r="AC372" s="14"/>
      <c r="AD372" s="14"/>
      <c r="AE372" s="14"/>
      <c r="AT372" s="248" t="s">
        <v>192</v>
      </c>
      <c r="AU372" s="248" t="s">
        <v>82</v>
      </c>
      <c r="AV372" s="14" t="s">
        <v>82</v>
      </c>
      <c r="AW372" s="14" t="s">
        <v>33</v>
      </c>
      <c r="AX372" s="14" t="s">
        <v>72</v>
      </c>
      <c r="AY372" s="248" t="s">
        <v>114</v>
      </c>
    </row>
    <row r="373" spans="1:51" s="13" customFormat="1" ht="12">
      <c r="A373" s="13"/>
      <c r="B373" s="228"/>
      <c r="C373" s="229"/>
      <c r="D373" s="213" t="s">
        <v>192</v>
      </c>
      <c r="E373" s="230" t="s">
        <v>19</v>
      </c>
      <c r="F373" s="231" t="s">
        <v>206</v>
      </c>
      <c r="G373" s="229"/>
      <c r="H373" s="230" t="s">
        <v>19</v>
      </c>
      <c r="I373" s="232"/>
      <c r="J373" s="229"/>
      <c r="K373" s="229"/>
      <c r="L373" s="233"/>
      <c r="M373" s="234"/>
      <c r="N373" s="235"/>
      <c r="O373" s="235"/>
      <c r="P373" s="235"/>
      <c r="Q373" s="235"/>
      <c r="R373" s="235"/>
      <c r="S373" s="235"/>
      <c r="T373" s="236"/>
      <c r="U373" s="13"/>
      <c r="V373" s="13"/>
      <c r="W373" s="13"/>
      <c r="X373" s="13"/>
      <c r="Y373" s="13"/>
      <c r="Z373" s="13"/>
      <c r="AA373" s="13"/>
      <c r="AB373" s="13"/>
      <c r="AC373" s="13"/>
      <c r="AD373" s="13"/>
      <c r="AE373" s="13"/>
      <c r="AT373" s="237" t="s">
        <v>192</v>
      </c>
      <c r="AU373" s="237" t="s">
        <v>82</v>
      </c>
      <c r="AV373" s="13" t="s">
        <v>80</v>
      </c>
      <c r="AW373" s="13" t="s">
        <v>33</v>
      </c>
      <c r="AX373" s="13" t="s">
        <v>72</v>
      </c>
      <c r="AY373" s="237" t="s">
        <v>114</v>
      </c>
    </row>
    <row r="374" spans="1:51" s="14" customFormat="1" ht="12">
      <c r="A374" s="14"/>
      <c r="B374" s="238"/>
      <c r="C374" s="239"/>
      <c r="D374" s="213" t="s">
        <v>192</v>
      </c>
      <c r="E374" s="240" t="s">
        <v>19</v>
      </c>
      <c r="F374" s="241" t="s">
        <v>489</v>
      </c>
      <c r="G374" s="239"/>
      <c r="H374" s="242">
        <v>763</v>
      </c>
      <c r="I374" s="243"/>
      <c r="J374" s="239"/>
      <c r="K374" s="239"/>
      <c r="L374" s="244"/>
      <c r="M374" s="245"/>
      <c r="N374" s="246"/>
      <c r="O374" s="246"/>
      <c r="P374" s="246"/>
      <c r="Q374" s="246"/>
      <c r="R374" s="246"/>
      <c r="S374" s="246"/>
      <c r="T374" s="247"/>
      <c r="U374" s="14"/>
      <c r="V374" s="14"/>
      <c r="W374" s="14"/>
      <c r="X374" s="14"/>
      <c r="Y374" s="14"/>
      <c r="Z374" s="14"/>
      <c r="AA374" s="14"/>
      <c r="AB374" s="14"/>
      <c r="AC374" s="14"/>
      <c r="AD374" s="14"/>
      <c r="AE374" s="14"/>
      <c r="AT374" s="248" t="s">
        <v>192</v>
      </c>
      <c r="AU374" s="248" t="s">
        <v>82</v>
      </c>
      <c r="AV374" s="14" t="s">
        <v>82</v>
      </c>
      <c r="AW374" s="14" t="s">
        <v>33</v>
      </c>
      <c r="AX374" s="14" t="s">
        <v>72</v>
      </c>
      <c r="AY374" s="248" t="s">
        <v>114</v>
      </c>
    </row>
    <row r="375" spans="1:51" s="15" customFormat="1" ht="12">
      <c r="A375" s="15"/>
      <c r="B375" s="249"/>
      <c r="C375" s="250"/>
      <c r="D375" s="213" t="s">
        <v>192</v>
      </c>
      <c r="E375" s="251" t="s">
        <v>19</v>
      </c>
      <c r="F375" s="252" t="s">
        <v>195</v>
      </c>
      <c r="G375" s="250"/>
      <c r="H375" s="253">
        <v>19951</v>
      </c>
      <c r="I375" s="254"/>
      <c r="J375" s="250"/>
      <c r="K375" s="250"/>
      <c r="L375" s="255"/>
      <c r="M375" s="256"/>
      <c r="N375" s="257"/>
      <c r="O375" s="257"/>
      <c r="P375" s="257"/>
      <c r="Q375" s="257"/>
      <c r="R375" s="257"/>
      <c r="S375" s="257"/>
      <c r="T375" s="258"/>
      <c r="U375" s="15"/>
      <c r="V375" s="15"/>
      <c r="W375" s="15"/>
      <c r="X375" s="15"/>
      <c r="Y375" s="15"/>
      <c r="Z375" s="15"/>
      <c r="AA375" s="15"/>
      <c r="AB375" s="15"/>
      <c r="AC375" s="15"/>
      <c r="AD375" s="15"/>
      <c r="AE375" s="15"/>
      <c r="AT375" s="259" t="s">
        <v>192</v>
      </c>
      <c r="AU375" s="259" t="s">
        <v>82</v>
      </c>
      <c r="AV375" s="15" t="s">
        <v>139</v>
      </c>
      <c r="AW375" s="15" t="s">
        <v>4</v>
      </c>
      <c r="AX375" s="15" t="s">
        <v>80</v>
      </c>
      <c r="AY375" s="259" t="s">
        <v>114</v>
      </c>
    </row>
    <row r="376" spans="1:65" s="2" customFormat="1" ht="49.05" customHeight="1">
      <c r="A376" s="38"/>
      <c r="B376" s="39"/>
      <c r="C376" s="196" t="s">
        <v>411</v>
      </c>
      <c r="D376" s="196" t="s">
        <v>115</v>
      </c>
      <c r="E376" s="197" t="s">
        <v>306</v>
      </c>
      <c r="F376" s="198" t="s">
        <v>307</v>
      </c>
      <c r="G376" s="199" t="s">
        <v>189</v>
      </c>
      <c r="H376" s="200">
        <v>8838</v>
      </c>
      <c r="I376" s="201"/>
      <c r="J376" s="200">
        <f>ROUND(I376*H376,1)</f>
        <v>0</v>
      </c>
      <c r="K376" s="198" t="s">
        <v>119</v>
      </c>
      <c r="L376" s="44"/>
      <c r="M376" s="202" t="s">
        <v>19</v>
      </c>
      <c r="N376" s="203" t="s">
        <v>43</v>
      </c>
      <c r="O376" s="84"/>
      <c r="P376" s="204">
        <f>O376*H376</f>
        <v>0</v>
      </c>
      <c r="Q376" s="204">
        <v>0</v>
      </c>
      <c r="R376" s="204">
        <f>Q376*H376</f>
        <v>0</v>
      </c>
      <c r="S376" s="204">
        <v>0</v>
      </c>
      <c r="T376" s="205">
        <f>S376*H376</f>
        <v>0</v>
      </c>
      <c r="U376" s="38"/>
      <c r="V376" s="38"/>
      <c r="W376" s="38"/>
      <c r="X376" s="38"/>
      <c r="Y376" s="38"/>
      <c r="Z376" s="38"/>
      <c r="AA376" s="38"/>
      <c r="AB376" s="38"/>
      <c r="AC376" s="38"/>
      <c r="AD376" s="38"/>
      <c r="AE376" s="38"/>
      <c r="AR376" s="206" t="s">
        <v>139</v>
      </c>
      <c r="AT376" s="206" t="s">
        <v>115</v>
      </c>
      <c r="AU376" s="206" t="s">
        <v>82</v>
      </c>
      <c r="AY376" s="17" t="s">
        <v>114</v>
      </c>
      <c r="BE376" s="207">
        <f>IF(N376="základní",J376,0)</f>
        <v>0</v>
      </c>
      <c r="BF376" s="207">
        <f>IF(N376="snížená",J376,0)</f>
        <v>0</v>
      </c>
      <c r="BG376" s="207">
        <f>IF(N376="zákl. přenesená",J376,0)</f>
        <v>0</v>
      </c>
      <c r="BH376" s="207">
        <f>IF(N376="sníž. přenesená",J376,0)</f>
        <v>0</v>
      </c>
      <c r="BI376" s="207">
        <f>IF(N376="nulová",J376,0)</f>
        <v>0</v>
      </c>
      <c r="BJ376" s="17" t="s">
        <v>80</v>
      </c>
      <c r="BK376" s="207">
        <f>ROUND(I376*H376,1)</f>
        <v>0</v>
      </c>
      <c r="BL376" s="17" t="s">
        <v>139</v>
      </c>
      <c r="BM376" s="206" t="s">
        <v>658</v>
      </c>
    </row>
    <row r="377" spans="1:47" s="2" customFormat="1" ht="12">
      <c r="A377" s="38"/>
      <c r="B377" s="39"/>
      <c r="C377" s="40"/>
      <c r="D377" s="208" t="s">
        <v>122</v>
      </c>
      <c r="E377" s="40"/>
      <c r="F377" s="209" t="s">
        <v>309</v>
      </c>
      <c r="G377" s="40"/>
      <c r="H377" s="40"/>
      <c r="I377" s="210"/>
      <c r="J377" s="40"/>
      <c r="K377" s="40"/>
      <c r="L377" s="44"/>
      <c r="M377" s="211"/>
      <c r="N377" s="212"/>
      <c r="O377" s="84"/>
      <c r="P377" s="84"/>
      <c r="Q377" s="84"/>
      <c r="R377" s="84"/>
      <c r="S377" s="84"/>
      <c r="T377" s="85"/>
      <c r="U377" s="38"/>
      <c r="V377" s="38"/>
      <c r="W377" s="38"/>
      <c r="X377" s="38"/>
      <c r="Y377" s="38"/>
      <c r="Z377" s="38"/>
      <c r="AA377" s="38"/>
      <c r="AB377" s="38"/>
      <c r="AC377" s="38"/>
      <c r="AD377" s="38"/>
      <c r="AE377" s="38"/>
      <c r="AT377" s="17" t="s">
        <v>122</v>
      </c>
      <c r="AU377" s="17" t="s">
        <v>82</v>
      </c>
    </row>
    <row r="378" spans="1:51" s="13" customFormat="1" ht="12">
      <c r="A378" s="13"/>
      <c r="B378" s="228"/>
      <c r="C378" s="229"/>
      <c r="D378" s="213" t="s">
        <v>192</v>
      </c>
      <c r="E378" s="230" t="s">
        <v>19</v>
      </c>
      <c r="F378" s="231" t="s">
        <v>204</v>
      </c>
      <c r="G378" s="229"/>
      <c r="H378" s="230" t="s">
        <v>19</v>
      </c>
      <c r="I378" s="232"/>
      <c r="J378" s="229"/>
      <c r="K378" s="229"/>
      <c r="L378" s="233"/>
      <c r="M378" s="234"/>
      <c r="N378" s="235"/>
      <c r="O378" s="235"/>
      <c r="P378" s="235"/>
      <c r="Q378" s="235"/>
      <c r="R378" s="235"/>
      <c r="S378" s="235"/>
      <c r="T378" s="236"/>
      <c r="U378" s="13"/>
      <c r="V378" s="13"/>
      <c r="W378" s="13"/>
      <c r="X378" s="13"/>
      <c r="Y378" s="13"/>
      <c r="Z378" s="13"/>
      <c r="AA378" s="13"/>
      <c r="AB378" s="13"/>
      <c r="AC378" s="13"/>
      <c r="AD378" s="13"/>
      <c r="AE378" s="13"/>
      <c r="AT378" s="237" t="s">
        <v>192</v>
      </c>
      <c r="AU378" s="237" t="s">
        <v>82</v>
      </c>
      <c r="AV378" s="13" t="s">
        <v>80</v>
      </c>
      <c r="AW378" s="13" t="s">
        <v>33</v>
      </c>
      <c r="AX378" s="13" t="s">
        <v>72</v>
      </c>
      <c r="AY378" s="237" t="s">
        <v>114</v>
      </c>
    </row>
    <row r="379" spans="1:51" s="14" customFormat="1" ht="12">
      <c r="A379" s="14"/>
      <c r="B379" s="238"/>
      <c r="C379" s="239"/>
      <c r="D379" s="213" t="s">
        <v>192</v>
      </c>
      <c r="E379" s="240" t="s">
        <v>19</v>
      </c>
      <c r="F379" s="241" t="s">
        <v>488</v>
      </c>
      <c r="G379" s="239"/>
      <c r="H379" s="242">
        <v>8075</v>
      </c>
      <c r="I379" s="243"/>
      <c r="J379" s="239"/>
      <c r="K379" s="239"/>
      <c r="L379" s="244"/>
      <c r="M379" s="245"/>
      <c r="N379" s="246"/>
      <c r="O379" s="246"/>
      <c r="P379" s="246"/>
      <c r="Q379" s="246"/>
      <c r="R379" s="246"/>
      <c r="S379" s="246"/>
      <c r="T379" s="247"/>
      <c r="U379" s="14"/>
      <c r="V379" s="14"/>
      <c r="W379" s="14"/>
      <c r="X379" s="14"/>
      <c r="Y379" s="14"/>
      <c r="Z379" s="14"/>
      <c r="AA379" s="14"/>
      <c r="AB379" s="14"/>
      <c r="AC379" s="14"/>
      <c r="AD379" s="14"/>
      <c r="AE379" s="14"/>
      <c r="AT379" s="248" t="s">
        <v>192</v>
      </c>
      <c r="AU379" s="248" t="s">
        <v>82</v>
      </c>
      <c r="AV379" s="14" t="s">
        <v>82</v>
      </c>
      <c r="AW379" s="14" t="s">
        <v>33</v>
      </c>
      <c r="AX379" s="14" t="s">
        <v>72</v>
      </c>
      <c r="AY379" s="248" t="s">
        <v>114</v>
      </c>
    </row>
    <row r="380" spans="1:51" s="13" customFormat="1" ht="12">
      <c r="A380" s="13"/>
      <c r="B380" s="228"/>
      <c r="C380" s="229"/>
      <c r="D380" s="213" t="s">
        <v>192</v>
      </c>
      <c r="E380" s="230" t="s">
        <v>19</v>
      </c>
      <c r="F380" s="231" t="s">
        <v>206</v>
      </c>
      <c r="G380" s="229"/>
      <c r="H380" s="230" t="s">
        <v>19</v>
      </c>
      <c r="I380" s="232"/>
      <c r="J380" s="229"/>
      <c r="K380" s="229"/>
      <c r="L380" s="233"/>
      <c r="M380" s="234"/>
      <c r="N380" s="235"/>
      <c r="O380" s="235"/>
      <c r="P380" s="235"/>
      <c r="Q380" s="235"/>
      <c r="R380" s="235"/>
      <c r="S380" s="235"/>
      <c r="T380" s="236"/>
      <c r="U380" s="13"/>
      <c r="V380" s="13"/>
      <c r="W380" s="13"/>
      <c r="X380" s="13"/>
      <c r="Y380" s="13"/>
      <c r="Z380" s="13"/>
      <c r="AA380" s="13"/>
      <c r="AB380" s="13"/>
      <c r="AC380" s="13"/>
      <c r="AD380" s="13"/>
      <c r="AE380" s="13"/>
      <c r="AT380" s="237" t="s">
        <v>192</v>
      </c>
      <c r="AU380" s="237" t="s">
        <v>82</v>
      </c>
      <c r="AV380" s="13" t="s">
        <v>80</v>
      </c>
      <c r="AW380" s="13" t="s">
        <v>33</v>
      </c>
      <c r="AX380" s="13" t="s">
        <v>72</v>
      </c>
      <c r="AY380" s="237" t="s">
        <v>114</v>
      </c>
    </row>
    <row r="381" spans="1:51" s="14" customFormat="1" ht="12">
      <c r="A381" s="14"/>
      <c r="B381" s="238"/>
      <c r="C381" s="239"/>
      <c r="D381" s="213" t="s">
        <v>192</v>
      </c>
      <c r="E381" s="240" t="s">
        <v>19</v>
      </c>
      <c r="F381" s="241" t="s">
        <v>489</v>
      </c>
      <c r="G381" s="239"/>
      <c r="H381" s="242">
        <v>763</v>
      </c>
      <c r="I381" s="243"/>
      <c r="J381" s="239"/>
      <c r="K381" s="239"/>
      <c r="L381" s="244"/>
      <c r="M381" s="245"/>
      <c r="N381" s="246"/>
      <c r="O381" s="246"/>
      <c r="P381" s="246"/>
      <c r="Q381" s="246"/>
      <c r="R381" s="246"/>
      <c r="S381" s="246"/>
      <c r="T381" s="247"/>
      <c r="U381" s="14"/>
      <c r="V381" s="14"/>
      <c r="W381" s="14"/>
      <c r="X381" s="14"/>
      <c r="Y381" s="14"/>
      <c r="Z381" s="14"/>
      <c r="AA381" s="14"/>
      <c r="AB381" s="14"/>
      <c r="AC381" s="14"/>
      <c r="AD381" s="14"/>
      <c r="AE381" s="14"/>
      <c r="AT381" s="248" t="s">
        <v>192</v>
      </c>
      <c r="AU381" s="248" t="s">
        <v>82</v>
      </c>
      <c r="AV381" s="14" t="s">
        <v>82</v>
      </c>
      <c r="AW381" s="14" t="s">
        <v>33</v>
      </c>
      <c r="AX381" s="14" t="s">
        <v>72</v>
      </c>
      <c r="AY381" s="248" t="s">
        <v>114</v>
      </c>
    </row>
    <row r="382" spans="1:51" s="15" customFormat="1" ht="12">
      <c r="A382" s="15"/>
      <c r="B382" s="249"/>
      <c r="C382" s="250"/>
      <c r="D382" s="213" t="s">
        <v>192</v>
      </c>
      <c r="E382" s="251" t="s">
        <v>19</v>
      </c>
      <c r="F382" s="252" t="s">
        <v>195</v>
      </c>
      <c r="G382" s="250"/>
      <c r="H382" s="253">
        <v>8838</v>
      </c>
      <c r="I382" s="254"/>
      <c r="J382" s="250"/>
      <c r="K382" s="250"/>
      <c r="L382" s="255"/>
      <c r="M382" s="256"/>
      <c r="N382" s="257"/>
      <c r="O382" s="257"/>
      <c r="P382" s="257"/>
      <c r="Q382" s="257"/>
      <c r="R382" s="257"/>
      <c r="S382" s="257"/>
      <c r="T382" s="258"/>
      <c r="U382" s="15"/>
      <c r="V382" s="15"/>
      <c r="W382" s="15"/>
      <c r="X382" s="15"/>
      <c r="Y382" s="15"/>
      <c r="Z382" s="15"/>
      <c r="AA382" s="15"/>
      <c r="AB382" s="15"/>
      <c r="AC382" s="15"/>
      <c r="AD382" s="15"/>
      <c r="AE382" s="15"/>
      <c r="AT382" s="259" t="s">
        <v>192</v>
      </c>
      <c r="AU382" s="259" t="s">
        <v>82</v>
      </c>
      <c r="AV382" s="15" t="s">
        <v>139</v>
      </c>
      <c r="AW382" s="15" t="s">
        <v>4</v>
      </c>
      <c r="AX382" s="15" t="s">
        <v>80</v>
      </c>
      <c r="AY382" s="259" t="s">
        <v>114</v>
      </c>
    </row>
    <row r="383" spans="1:65" s="2" customFormat="1" ht="49.05" customHeight="1">
      <c r="A383" s="38"/>
      <c r="B383" s="39"/>
      <c r="C383" s="196" t="s">
        <v>419</v>
      </c>
      <c r="D383" s="196" t="s">
        <v>115</v>
      </c>
      <c r="E383" s="197" t="s">
        <v>310</v>
      </c>
      <c r="F383" s="198" t="s">
        <v>311</v>
      </c>
      <c r="G383" s="199" t="s">
        <v>189</v>
      </c>
      <c r="H383" s="200">
        <v>9753</v>
      </c>
      <c r="I383" s="201"/>
      <c r="J383" s="200">
        <f>ROUND(I383*H383,1)</f>
        <v>0</v>
      </c>
      <c r="K383" s="198" t="s">
        <v>119</v>
      </c>
      <c r="L383" s="44"/>
      <c r="M383" s="202" t="s">
        <v>19</v>
      </c>
      <c r="N383" s="203" t="s">
        <v>43</v>
      </c>
      <c r="O383" s="84"/>
      <c r="P383" s="204">
        <f>O383*H383</f>
        <v>0</v>
      </c>
      <c r="Q383" s="204">
        <v>0</v>
      </c>
      <c r="R383" s="204">
        <f>Q383*H383</f>
        <v>0</v>
      </c>
      <c r="S383" s="204">
        <v>0</v>
      </c>
      <c r="T383" s="205">
        <f>S383*H383</f>
        <v>0</v>
      </c>
      <c r="U383" s="38"/>
      <c r="V383" s="38"/>
      <c r="W383" s="38"/>
      <c r="X383" s="38"/>
      <c r="Y383" s="38"/>
      <c r="Z383" s="38"/>
      <c r="AA383" s="38"/>
      <c r="AB383" s="38"/>
      <c r="AC383" s="38"/>
      <c r="AD383" s="38"/>
      <c r="AE383" s="38"/>
      <c r="AR383" s="206" t="s">
        <v>139</v>
      </c>
      <c r="AT383" s="206" t="s">
        <v>115</v>
      </c>
      <c r="AU383" s="206" t="s">
        <v>82</v>
      </c>
      <c r="AY383" s="17" t="s">
        <v>114</v>
      </c>
      <c r="BE383" s="207">
        <f>IF(N383="základní",J383,0)</f>
        <v>0</v>
      </c>
      <c r="BF383" s="207">
        <f>IF(N383="snížená",J383,0)</f>
        <v>0</v>
      </c>
      <c r="BG383" s="207">
        <f>IF(N383="zákl. přenesená",J383,0)</f>
        <v>0</v>
      </c>
      <c r="BH383" s="207">
        <f>IF(N383="sníž. přenesená",J383,0)</f>
        <v>0</v>
      </c>
      <c r="BI383" s="207">
        <f>IF(N383="nulová",J383,0)</f>
        <v>0</v>
      </c>
      <c r="BJ383" s="17" t="s">
        <v>80</v>
      </c>
      <c r="BK383" s="207">
        <f>ROUND(I383*H383,1)</f>
        <v>0</v>
      </c>
      <c r="BL383" s="17" t="s">
        <v>139</v>
      </c>
      <c r="BM383" s="206" t="s">
        <v>659</v>
      </c>
    </row>
    <row r="384" spans="1:47" s="2" customFormat="1" ht="12">
      <c r="A384" s="38"/>
      <c r="B384" s="39"/>
      <c r="C384" s="40"/>
      <c r="D384" s="208" t="s">
        <v>122</v>
      </c>
      <c r="E384" s="40"/>
      <c r="F384" s="209" t="s">
        <v>313</v>
      </c>
      <c r="G384" s="40"/>
      <c r="H384" s="40"/>
      <c r="I384" s="210"/>
      <c r="J384" s="40"/>
      <c r="K384" s="40"/>
      <c r="L384" s="44"/>
      <c r="M384" s="211"/>
      <c r="N384" s="212"/>
      <c r="O384" s="84"/>
      <c r="P384" s="84"/>
      <c r="Q384" s="84"/>
      <c r="R384" s="84"/>
      <c r="S384" s="84"/>
      <c r="T384" s="85"/>
      <c r="U384" s="38"/>
      <c r="V384" s="38"/>
      <c r="W384" s="38"/>
      <c r="X384" s="38"/>
      <c r="Y384" s="38"/>
      <c r="Z384" s="38"/>
      <c r="AA384" s="38"/>
      <c r="AB384" s="38"/>
      <c r="AC384" s="38"/>
      <c r="AD384" s="38"/>
      <c r="AE384" s="38"/>
      <c r="AT384" s="17" t="s">
        <v>122</v>
      </c>
      <c r="AU384" s="17" t="s">
        <v>82</v>
      </c>
    </row>
    <row r="385" spans="1:65" s="2" customFormat="1" ht="24.15" customHeight="1">
      <c r="A385" s="38"/>
      <c r="B385" s="39"/>
      <c r="C385" s="196" t="s">
        <v>426</v>
      </c>
      <c r="D385" s="196" t="s">
        <v>115</v>
      </c>
      <c r="E385" s="197" t="s">
        <v>315</v>
      </c>
      <c r="F385" s="198" t="s">
        <v>316</v>
      </c>
      <c r="G385" s="199" t="s">
        <v>189</v>
      </c>
      <c r="H385" s="200">
        <v>18286</v>
      </c>
      <c r="I385" s="201"/>
      <c r="J385" s="200">
        <f>ROUND(I385*H385,1)</f>
        <v>0</v>
      </c>
      <c r="K385" s="198" t="s">
        <v>119</v>
      </c>
      <c r="L385" s="44"/>
      <c r="M385" s="202" t="s">
        <v>19</v>
      </c>
      <c r="N385" s="203" t="s">
        <v>43</v>
      </c>
      <c r="O385" s="84"/>
      <c r="P385" s="204">
        <f>O385*H385</f>
        <v>0</v>
      </c>
      <c r="Q385" s="204">
        <v>0</v>
      </c>
      <c r="R385" s="204">
        <f>Q385*H385</f>
        <v>0</v>
      </c>
      <c r="S385" s="204">
        <v>0</v>
      </c>
      <c r="T385" s="205">
        <f>S385*H385</f>
        <v>0</v>
      </c>
      <c r="U385" s="38"/>
      <c r="V385" s="38"/>
      <c r="W385" s="38"/>
      <c r="X385" s="38"/>
      <c r="Y385" s="38"/>
      <c r="Z385" s="38"/>
      <c r="AA385" s="38"/>
      <c r="AB385" s="38"/>
      <c r="AC385" s="38"/>
      <c r="AD385" s="38"/>
      <c r="AE385" s="38"/>
      <c r="AR385" s="206" t="s">
        <v>139</v>
      </c>
      <c r="AT385" s="206" t="s">
        <v>115</v>
      </c>
      <c r="AU385" s="206" t="s">
        <v>82</v>
      </c>
      <c r="AY385" s="17" t="s">
        <v>114</v>
      </c>
      <c r="BE385" s="207">
        <f>IF(N385="základní",J385,0)</f>
        <v>0</v>
      </c>
      <c r="BF385" s="207">
        <f>IF(N385="snížená",J385,0)</f>
        <v>0</v>
      </c>
      <c r="BG385" s="207">
        <f>IF(N385="zákl. přenesená",J385,0)</f>
        <v>0</v>
      </c>
      <c r="BH385" s="207">
        <f>IF(N385="sníž. přenesená",J385,0)</f>
        <v>0</v>
      </c>
      <c r="BI385" s="207">
        <f>IF(N385="nulová",J385,0)</f>
        <v>0</v>
      </c>
      <c r="BJ385" s="17" t="s">
        <v>80</v>
      </c>
      <c r="BK385" s="207">
        <f>ROUND(I385*H385,1)</f>
        <v>0</v>
      </c>
      <c r="BL385" s="17" t="s">
        <v>139</v>
      </c>
      <c r="BM385" s="206" t="s">
        <v>660</v>
      </c>
    </row>
    <row r="386" spans="1:47" s="2" customFormat="1" ht="12">
      <c r="A386" s="38"/>
      <c r="B386" s="39"/>
      <c r="C386" s="40"/>
      <c r="D386" s="208" t="s">
        <v>122</v>
      </c>
      <c r="E386" s="40"/>
      <c r="F386" s="209" t="s">
        <v>318</v>
      </c>
      <c r="G386" s="40"/>
      <c r="H386" s="40"/>
      <c r="I386" s="210"/>
      <c r="J386" s="40"/>
      <c r="K386" s="40"/>
      <c r="L386" s="44"/>
      <c r="M386" s="211"/>
      <c r="N386" s="212"/>
      <c r="O386" s="84"/>
      <c r="P386" s="84"/>
      <c r="Q386" s="84"/>
      <c r="R386" s="84"/>
      <c r="S386" s="84"/>
      <c r="T386" s="85"/>
      <c r="U386" s="38"/>
      <c r="V386" s="38"/>
      <c r="W386" s="38"/>
      <c r="X386" s="38"/>
      <c r="Y386" s="38"/>
      <c r="Z386" s="38"/>
      <c r="AA386" s="38"/>
      <c r="AB386" s="38"/>
      <c r="AC386" s="38"/>
      <c r="AD386" s="38"/>
      <c r="AE386" s="38"/>
      <c r="AT386" s="17" t="s">
        <v>122</v>
      </c>
      <c r="AU386" s="17" t="s">
        <v>82</v>
      </c>
    </row>
    <row r="387" spans="1:51" s="13" customFormat="1" ht="12">
      <c r="A387" s="13"/>
      <c r="B387" s="228"/>
      <c r="C387" s="229"/>
      <c r="D387" s="213" t="s">
        <v>192</v>
      </c>
      <c r="E387" s="230" t="s">
        <v>19</v>
      </c>
      <c r="F387" s="231" t="s">
        <v>303</v>
      </c>
      <c r="G387" s="229"/>
      <c r="H387" s="230" t="s">
        <v>19</v>
      </c>
      <c r="I387" s="232"/>
      <c r="J387" s="229"/>
      <c r="K387" s="229"/>
      <c r="L387" s="233"/>
      <c r="M387" s="234"/>
      <c r="N387" s="235"/>
      <c r="O387" s="235"/>
      <c r="P387" s="235"/>
      <c r="Q387" s="235"/>
      <c r="R387" s="235"/>
      <c r="S387" s="235"/>
      <c r="T387" s="236"/>
      <c r="U387" s="13"/>
      <c r="V387" s="13"/>
      <c r="W387" s="13"/>
      <c r="X387" s="13"/>
      <c r="Y387" s="13"/>
      <c r="Z387" s="13"/>
      <c r="AA387" s="13"/>
      <c r="AB387" s="13"/>
      <c r="AC387" s="13"/>
      <c r="AD387" s="13"/>
      <c r="AE387" s="13"/>
      <c r="AT387" s="237" t="s">
        <v>192</v>
      </c>
      <c r="AU387" s="237" t="s">
        <v>82</v>
      </c>
      <c r="AV387" s="13" t="s">
        <v>80</v>
      </c>
      <c r="AW387" s="13" t="s">
        <v>33</v>
      </c>
      <c r="AX387" s="13" t="s">
        <v>72</v>
      </c>
      <c r="AY387" s="237" t="s">
        <v>114</v>
      </c>
    </row>
    <row r="388" spans="1:51" s="14" customFormat="1" ht="12">
      <c r="A388" s="14"/>
      <c r="B388" s="238"/>
      <c r="C388" s="239"/>
      <c r="D388" s="213" t="s">
        <v>192</v>
      </c>
      <c r="E388" s="240" t="s">
        <v>19</v>
      </c>
      <c r="F388" s="241" t="s">
        <v>661</v>
      </c>
      <c r="G388" s="239"/>
      <c r="H388" s="242">
        <v>9583</v>
      </c>
      <c r="I388" s="243"/>
      <c r="J388" s="239"/>
      <c r="K388" s="239"/>
      <c r="L388" s="244"/>
      <c r="M388" s="245"/>
      <c r="N388" s="246"/>
      <c r="O388" s="246"/>
      <c r="P388" s="246"/>
      <c r="Q388" s="246"/>
      <c r="R388" s="246"/>
      <c r="S388" s="246"/>
      <c r="T388" s="247"/>
      <c r="U388" s="14"/>
      <c r="V388" s="14"/>
      <c r="W388" s="14"/>
      <c r="X388" s="14"/>
      <c r="Y388" s="14"/>
      <c r="Z388" s="14"/>
      <c r="AA388" s="14"/>
      <c r="AB388" s="14"/>
      <c r="AC388" s="14"/>
      <c r="AD388" s="14"/>
      <c r="AE388" s="14"/>
      <c r="AT388" s="248" t="s">
        <v>192</v>
      </c>
      <c r="AU388" s="248" t="s">
        <v>82</v>
      </c>
      <c r="AV388" s="14" t="s">
        <v>82</v>
      </c>
      <c r="AW388" s="14" t="s">
        <v>33</v>
      </c>
      <c r="AX388" s="14" t="s">
        <v>72</v>
      </c>
      <c r="AY388" s="248" t="s">
        <v>114</v>
      </c>
    </row>
    <row r="389" spans="1:51" s="13" customFormat="1" ht="12">
      <c r="A389" s="13"/>
      <c r="B389" s="228"/>
      <c r="C389" s="229"/>
      <c r="D389" s="213" t="s">
        <v>192</v>
      </c>
      <c r="E389" s="230" t="s">
        <v>19</v>
      </c>
      <c r="F389" s="231" t="s">
        <v>204</v>
      </c>
      <c r="G389" s="229"/>
      <c r="H389" s="230" t="s">
        <v>19</v>
      </c>
      <c r="I389" s="232"/>
      <c r="J389" s="229"/>
      <c r="K389" s="229"/>
      <c r="L389" s="233"/>
      <c r="M389" s="234"/>
      <c r="N389" s="235"/>
      <c r="O389" s="235"/>
      <c r="P389" s="235"/>
      <c r="Q389" s="235"/>
      <c r="R389" s="235"/>
      <c r="S389" s="235"/>
      <c r="T389" s="236"/>
      <c r="U389" s="13"/>
      <c r="V389" s="13"/>
      <c r="W389" s="13"/>
      <c r="X389" s="13"/>
      <c r="Y389" s="13"/>
      <c r="Z389" s="13"/>
      <c r="AA389" s="13"/>
      <c r="AB389" s="13"/>
      <c r="AC389" s="13"/>
      <c r="AD389" s="13"/>
      <c r="AE389" s="13"/>
      <c r="AT389" s="237" t="s">
        <v>192</v>
      </c>
      <c r="AU389" s="237" t="s">
        <v>82</v>
      </c>
      <c r="AV389" s="13" t="s">
        <v>80</v>
      </c>
      <c r="AW389" s="13" t="s">
        <v>33</v>
      </c>
      <c r="AX389" s="13" t="s">
        <v>72</v>
      </c>
      <c r="AY389" s="237" t="s">
        <v>114</v>
      </c>
    </row>
    <row r="390" spans="1:51" s="14" customFormat="1" ht="12">
      <c r="A390" s="14"/>
      <c r="B390" s="238"/>
      <c r="C390" s="239"/>
      <c r="D390" s="213" t="s">
        <v>192</v>
      </c>
      <c r="E390" s="240" t="s">
        <v>19</v>
      </c>
      <c r="F390" s="241" t="s">
        <v>662</v>
      </c>
      <c r="G390" s="239"/>
      <c r="H390" s="242">
        <v>7940</v>
      </c>
      <c r="I390" s="243"/>
      <c r="J390" s="239"/>
      <c r="K390" s="239"/>
      <c r="L390" s="244"/>
      <c r="M390" s="245"/>
      <c r="N390" s="246"/>
      <c r="O390" s="246"/>
      <c r="P390" s="246"/>
      <c r="Q390" s="246"/>
      <c r="R390" s="246"/>
      <c r="S390" s="246"/>
      <c r="T390" s="247"/>
      <c r="U390" s="14"/>
      <c r="V390" s="14"/>
      <c r="W390" s="14"/>
      <c r="X390" s="14"/>
      <c r="Y390" s="14"/>
      <c r="Z390" s="14"/>
      <c r="AA390" s="14"/>
      <c r="AB390" s="14"/>
      <c r="AC390" s="14"/>
      <c r="AD390" s="14"/>
      <c r="AE390" s="14"/>
      <c r="AT390" s="248" t="s">
        <v>192</v>
      </c>
      <c r="AU390" s="248" t="s">
        <v>82</v>
      </c>
      <c r="AV390" s="14" t="s">
        <v>82</v>
      </c>
      <c r="AW390" s="14" t="s">
        <v>33</v>
      </c>
      <c r="AX390" s="14" t="s">
        <v>72</v>
      </c>
      <c r="AY390" s="248" t="s">
        <v>114</v>
      </c>
    </row>
    <row r="391" spans="1:51" s="13" customFormat="1" ht="12">
      <c r="A391" s="13"/>
      <c r="B391" s="228"/>
      <c r="C391" s="229"/>
      <c r="D391" s="213" t="s">
        <v>192</v>
      </c>
      <c r="E391" s="230" t="s">
        <v>19</v>
      </c>
      <c r="F391" s="231" t="s">
        <v>206</v>
      </c>
      <c r="G391" s="229"/>
      <c r="H391" s="230" t="s">
        <v>19</v>
      </c>
      <c r="I391" s="232"/>
      <c r="J391" s="229"/>
      <c r="K391" s="229"/>
      <c r="L391" s="233"/>
      <c r="M391" s="234"/>
      <c r="N391" s="235"/>
      <c r="O391" s="235"/>
      <c r="P391" s="235"/>
      <c r="Q391" s="235"/>
      <c r="R391" s="235"/>
      <c r="S391" s="235"/>
      <c r="T391" s="236"/>
      <c r="U391" s="13"/>
      <c r="V391" s="13"/>
      <c r="W391" s="13"/>
      <c r="X391" s="13"/>
      <c r="Y391" s="13"/>
      <c r="Z391" s="13"/>
      <c r="AA391" s="13"/>
      <c r="AB391" s="13"/>
      <c r="AC391" s="13"/>
      <c r="AD391" s="13"/>
      <c r="AE391" s="13"/>
      <c r="AT391" s="237" t="s">
        <v>192</v>
      </c>
      <c r="AU391" s="237" t="s">
        <v>82</v>
      </c>
      <c r="AV391" s="13" t="s">
        <v>80</v>
      </c>
      <c r="AW391" s="13" t="s">
        <v>33</v>
      </c>
      <c r="AX391" s="13" t="s">
        <v>72</v>
      </c>
      <c r="AY391" s="237" t="s">
        <v>114</v>
      </c>
    </row>
    <row r="392" spans="1:51" s="14" customFormat="1" ht="12">
      <c r="A392" s="14"/>
      <c r="B392" s="238"/>
      <c r="C392" s="239"/>
      <c r="D392" s="213" t="s">
        <v>192</v>
      </c>
      <c r="E392" s="240" t="s">
        <v>19</v>
      </c>
      <c r="F392" s="241" t="s">
        <v>489</v>
      </c>
      <c r="G392" s="239"/>
      <c r="H392" s="242">
        <v>763</v>
      </c>
      <c r="I392" s="243"/>
      <c r="J392" s="239"/>
      <c r="K392" s="239"/>
      <c r="L392" s="244"/>
      <c r="M392" s="245"/>
      <c r="N392" s="246"/>
      <c r="O392" s="246"/>
      <c r="P392" s="246"/>
      <c r="Q392" s="246"/>
      <c r="R392" s="246"/>
      <c r="S392" s="246"/>
      <c r="T392" s="247"/>
      <c r="U392" s="14"/>
      <c r="V392" s="14"/>
      <c r="W392" s="14"/>
      <c r="X392" s="14"/>
      <c r="Y392" s="14"/>
      <c r="Z392" s="14"/>
      <c r="AA392" s="14"/>
      <c r="AB392" s="14"/>
      <c r="AC392" s="14"/>
      <c r="AD392" s="14"/>
      <c r="AE392" s="14"/>
      <c r="AT392" s="248" t="s">
        <v>192</v>
      </c>
      <c r="AU392" s="248" t="s">
        <v>82</v>
      </c>
      <c r="AV392" s="14" t="s">
        <v>82</v>
      </c>
      <c r="AW392" s="14" t="s">
        <v>33</v>
      </c>
      <c r="AX392" s="14" t="s">
        <v>72</v>
      </c>
      <c r="AY392" s="248" t="s">
        <v>114</v>
      </c>
    </row>
    <row r="393" spans="1:51" s="15" customFormat="1" ht="12">
      <c r="A393" s="15"/>
      <c r="B393" s="249"/>
      <c r="C393" s="250"/>
      <c r="D393" s="213" t="s">
        <v>192</v>
      </c>
      <c r="E393" s="251" t="s">
        <v>19</v>
      </c>
      <c r="F393" s="252" t="s">
        <v>195</v>
      </c>
      <c r="G393" s="250"/>
      <c r="H393" s="253">
        <v>18286</v>
      </c>
      <c r="I393" s="254"/>
      <c r="J393" s="250"/>
      <c r="K393" s="250"/>
      <c r="L393" s="255"/>
      <c r="M393" s="256"/>
      <c r="N393" s="257"/>
      <c r="O393" s="257"/>
      <c r="P393" s="257"/>
      <c r="Q393" s="257"/>
      <c r="R393" s="257"/>
      <c r="S393" s="257"/>
      <c r="T393" s="258"/>
      <c r="U393" s="15"/>
      <c r="V393" s="15"/>
      <c r="W393" s="15"/>
      <c r="X393" s="15"/>
      <c r="Y393" s="15"/>
      <c r="Z393" s="15"/>
      <c r="AA393" s="15"/>
      <c r="AB393" s="15"/>
      <c r="AC393" s="15"/>
      <c r="AD393" s="15"/>
      <c r="AE393" s="15"/>
      <c r="AT393" s="259" t="s">
        <v>192</v>
      </c>
      <c r="AU393" s="259" t="s">
        <v>82</v>
      </c>
      <c r="AV393" s="15" t="s">
        <v>139</v>
      </c>
      <c r="AW393" s="15" t="s">
        <v>4</v>
      </c>
      <c r="AX393" s="15" t="s">
        <v>80</v>
      </c>
      <c r="AY393" s="259" t="s">
        <v>114</v>
      </c>
    </row>
    <row r="394" spans="1:65" s="2" customFormat="1" ht="44.25" customHeight="1">
      <c r="A394" s="38"/>
      <c r="B394" s="39"/>
      <c r="C394" s="196" t="s">
        <v>431</v>
      </c>
      <c r="D394" s="196" t="s">
        <v>115</v>
      </c>
      <c r="E394" s="197" t="s">
        <v>322</v>
      </c>
      <c r="F394" s="198" t="s">
        <v>323</v>
      </c>
      <c r="G394" s="199" t="s">
        <v>189</v>
      </c>
      <c r="H394" s="200">
        <v>9413</v>
      </c>
      <c r="I394" s="201"/>
      <c r="J394" s="200">
        <f>ROUND(I394*H394,1)</f>
        <v>0</v>
      </c>
      <c r="K394" s="198" t="s">
        <v>119</v>
      </c>
      <c r="L394" s="44"/>
      <c r="M394" s="202" t="s">
        <v>19</v>
      </c>
      <c r="N394" s="203" t="s">
        <v>43</v>
      </c>
      <c r="O394" s="84"/>
      <c r="P394" s="204">
        <f>O394*H394</f>
        <v>0</v>
      </c>
      <c r="Q394" s="204">
        <v>0</v>
      </c>
      <c r="R394" s="204">
        <f>Q394*H394</f>
        <v>0</v>
      </c>
      <c r="S394" s="204">
        <v>0</v>
      </c>
      <c r="T394" s="205">
        <f>S394*H394</f>
        <v>0</v>
      </c>
      <c r="U394" s="38"/>
      <c r="V394" s="38"/>
      <c r="W394" s="38"/>
      <c r="X394" s="38"/>
      <c r="Y394" s="38"/>
      <c r="Z394" s="38"/>
      <c r="AA394" s="38"/>
      <c r="AB394" s="38"/>
      <c r="AC394" s="38"/>
      <c r="AD394" s="38"/>
      <c r="AE394" s="38"/>
      <c r="AR394" s="206" t="s">
        <v>139</v>
      </c>
      <c r="AT394" s="206" t="s">
        <v>115</v>
      </c>
      <c r="AU394" s="206" t="s">
        <v>82</v>
      </c>
      <c r="AY394" s="17" t="s">
        <v>114</v>
      </c>
      <c r="BE394" s="207">
        <f>IF(N394="základní",J394,0)</f>
        <v>0</v>
      </c>
      <c r="BF394" s="207">
        <f>IF(N394="snížená",J394,0)</f>
        <v>0</v>
      </c>
      <c r="BG394" s="207">
        <f>IF(N394="zákl. přenesená",J394,0)</f>
        <v>0</v>
      </c>
      <c r="BH394" s="207">
        <f>IF(N394="sníž. přenesená",J394,0)</f>
        <v>0</v>
      </c>
      <c r="BI394" s="207">
        <f>IF(N394="nulová",J394,0)</f>
        <v>0</v>
      </c>
      <c r="BJ394" s="17" t="s">
        <v>80</v>
      </c>
      <c r="BK394" s="207">
        <f>ROUND(I394*H394,1)</f>
        <v>0</v>
      </c>
      <c r="BL394" s="17" t="s">
        <v>139</v>
      </c>
      <c r="BM394" s="206" t="s">
        <v>663</v>
      </c>
    </row>
    <row r="395" spans="1:47" s="2" customFormat="1" ht="12">
      <c r="A395" s="38"/>
      <c r="B395" s="39"/>
      <c r="C395" s="40"/>
      <c r="D395" s="208" t="s">
        <v>122</v>
      </c>
      <c r="E395" s="40"/>
      <c r="F395" s="209" t="s">
        <v>325</v>
      </c>
      <c r="G395" s="40"/>
      <c r="H395" s="40"/>
      <c r="I395" s="210"/>
      <c r="J395" s="40"/>
      <c r="K395" s="40"/>
      <c r="L395" s="44"/>
      <c r="M395" s="211"/>
      <c r="N395" s="212"/>
      <c r="O395" s="84"/>
      <c r="P395" s="84"/>
      <c r="Q395" s="84"/>
      <c r="R395" s="84"/>
      <c r="S395" s="84"/>
      <c r="T395" s="85"/>
      <c r="U395" s="38"/>
      <c r="V395" s="38"/>
      <c r="W395" s="38"/>
      <c r="X395" s="38"/>
      <c r="Y395" s="38"/>
      <c r="Z395" s="38"/>
      <c r="AA395" s="38"/>
      <c r="AB395" s="38"/>
      <c r="AC395" s="38"/>
      <c r="AD395" s="38"/>
      <c r="AE395" s="38"/>
      <c r="AT395" s="17" t="s">
        <v>122</v>
      </c>
      <c r="AU395" s="17" t="s">
        <v>82</v>
      </c>
    </row>
    <row r="396" spans="1:65" s="2" customFormat="1" ht="44.25" customHeight="1">
      <c r="A396" s="38"/>
      <c r="B396" s="39"/>
      <c r="C396" s="196" t="s">
        <v>436</v>
      </c>
      <c r="D396" s="196" t="s">
        <v>115</v>
      </c>
      <c r="E396" s="197" t="s">
        <v>327</v>
      </c>
      <c r="F396" s="198" t="s">
        <v>328</v>
      </c>
      <c r="G396" s="199" t="s">
        <v>189</v>
      </c>
      <c r="H396" s="200">
        <v>8568</v>
      </c>
      <c r="I396" s="201"/>
      <c r="J396" s="200">
        <f>ROUND(I396*H396,1)</f>
        <v>0</v>
      </c>
      <c r="K396" s="198" t="s">
        <v>119</v>
      </c>
      <c r="L396" s="44"/>
      <c r="M396" s="202" t="s">
        <v>19</v>
      </c>
      <c r="N396" s="203" t="s">
        <v>43</v>
      </c>
      <c r="O396" s="84"/>
      <c r="P396" s="204">
        <f>O396*H396</f>
        <v>0</v>
      </c>
      <c r="Q396" s="204">
        <v>0</v>
      </c>
      <c r="R396" s="204">
        <f>Q396*H396</f>
        <v>0</v>
      </c>
      <c r="S396" s="204">
        <v>0</v>
      </c>
      <c r="T396" s="205">
        <f>S396*H396</f>
        <v>0</v>
      </c>
      <c r="U396" s="38"/>
      <c r="V396" s="38"/>
      <c r="W396" s="38"/>
      <c r="X396" s="38"/>
      <c r="Y396" s="38"/>
      <c r="Z396" s="38"/>
      <c r="AA396" s="38"/>
      <c r="AB396" s="38"/>
      <c r="AC396" s="38"/>
      <c r="AD396" s="38"/>
      <c r="AE396" s="38"/>
      <c r="AR396" s="206" t="s">
        <v>139</v>
      </c>
      <c r="AT396" s="206" t="s">
        <v>115</v>
      </c>
      <c r="AU396" s="206" t="s">
        <v>82</v>
      </c>
      <c r="AY396" s="17" t="s">
        <v>114</v>
      </c>
      <c r="BE396" s="207">
        <f>IF(N396="základní",J396,0)</f>
        <v>0</v>
      </c>
      <c r="BF396" s="207">
        <f>IF(N396="snížená",J396,0)</f>
        <v>0</v>
      </c>
      <c r="BG396" s="207">
        <f>IF(N396="zákl. přenesená",J396,0)</f>
        <v>0</v>
      </c>
      <c r="BH396" s="207">
        <f>IF(N396="sníž. přenesená",J396,0)</f>
        <v>0</v>
      </c>
      <c r="BI396" s="207">
        <f>IF(N396="nulová",J396,0)</f>
        <v>0</v>
      </c>
      <c r="BJ396" s="17" t="s">
        <v>80</v>
      </c>
      <c r="BK396" s="207">
        <f>ROUND(I396*H396,1)</f>
        <v>0</v>
      </c>
      <c r="BL396" s="17" t="s">
        <v>139</v>
      </c>
      <c r="BM396" s="206" t="s">
        <v>664</v>
      </c>
    </row>
    <row r="397" spans="1:47" s="2" customFormat="1" ht="12">
      <c r="A397" s="38"/>
      <c r="B397" s="39"/>
      <c r="C397" s="40"/>
      <c r="D397" s="208" t="s">
        <v>122</v>
      </c>
      <c r="E397" s="40"/>
      <c r="F397" s="209" t="s">
        <v>330</v>
      </c>
      <c r="G397" s="40"/>
      <c r="H397" s="40"/>
      <c r="I397" s="210"/>
      <c r="J397" s="40"/>
      <c r="K397" s="40"/>
      <c r="L397" s="44"/>
      <c r="M397" s="211"/>
      <c r="N397" s="212"/>
      <c r="O397" s="84"/>
      <c r="P397" s="84"/>
      <c r="Q397" s="84"/>
      <c r="R397" s="84"/>
      <c r="S397" s="84"/>
      <c r="T397" s="85"/>
      <c r="U397" s="38"/>
      <c r="V397" s="38"/>
      <c r="W397" s="38"/>
      <c r="X397" s="38"/>
      <c r="Y397" s="38"/>
      <c r="Z397" s="38"/>
      <c r="AA397" s="38"/>
      <c r="AB397" s="38"/>
      <c r="AC397" s="38"/>
      <c r="AD397" s="38"/>
      <c r="AE397" s="38"/>
      <c r="AT397" s="17" t="s">
        <v>122</v>
      </c>
      <c r="AU397" s="17" t="s">
        <v>82</v>
      </c>
    </row>
    <row r="398" spans="1:51" s="13" customFormat="1" ht="12">
      <c r="A398" s="13"/>
      <c r="B398" s="228"/>
      <c r="C398" s="229"/>
      <c r="D398" s="213" t="s">
        <v>192</v>
      </c>
      <c r="E398" s="230" t="s">
        <v>19</v>
      </c>
      <c r="F398" s="231" t="s">
        <v>204</v>
      </c>
      <c r="G398" s="229"/>
      <c r="H398" s="230" t="s">
        <v>19</v>
      </c>
      <c r="I398" s="232"/>
      <c r="J398" s="229"/>
      <c r="K398" s="229"/>
      <c r="L398" s="233"/>
      <c r="M398" s="234"/>
      <c r="N398" s="235"/>
      <c r="O398" s="235"/>
      <c r="P398" s="235"/>
      <c r="Q398" s="235"/>
      <c r="R398" s="235"/>
      <c r="S398" s="235"/>
      <c r="T398" s="236"/>
      <c r="U398" s="13"/>
      <c r="V398" s="13"/>
      <c r="W398" s="13"/>
      <c r="X398" s="13"/>
      <c r="Y398" s="13"/>
      <c r="Z398" s="13"/>
      <c r="AA398" s="13"/>
      <c r="AB398" s="13"/>
      <c r="AC398" s="13"/>
      <c r="AD398" s="13"/>
      <c r="AE398" s="13"/>
      <c r="AT398" s="237" t="s">
        <v>192</v>
      </c>
      <c r="AU398" s="237" t="s">
        <v>82</v>
      </c>
      <c r="AV398" s="13" t="s">
        <v>80</v>
      </c>
      <c r="AW398" s="13" t="s">
        <v>33</v>
      </c>
      <c r="AX398" s="13" t="s">
        <v>72</v>
      </c>
      <c r="AY398" s="237" t="s">
        <v>114</v>
      </c>
    </row>
    <row r="399" spans="1:51" s="14" customFormat="1" ht="12">
      <c r="A399" s="14"/>
      <c r="B399" s="238"/>
      <c r="C399" s="239"/>
      <c r="D399" s="213" t="s">
        <v>192</v>
      </c>
      <c r="E399" s="240" t="s">
        <v>19</v>
      </c>
      <c r="F399" s="241" t="s">
        <v>665</v>
      </c>
      <c r="G399" s="239"/>
      <c r="H399" s="242">
        <v>7805</v>
      </c>
      <c r="I399" s="243"/>
      <c r="J399" s="239"/>
      <c r="K399" s="239"/>
      <c r="L399" s="244"/>
      <c r="M399" s="245"/>
      <c r="N399" s="246"/>
      <c r="O399" s="246"/>
      <c r="P399" s="246"/>
      <c r="Q399" s="246"/>
      <c r="R399" s="246"/>
      <c r="S399" s="246"/>
      <c r="T399" s="247"/>
      <c r="U399" s="14"/>
      <c r="V399" s="14"/>
      <c r="W399" s="14"/>
      <c r="X399" s="14"/>
      <c r="Y399" s="14"/>
      <c r="Z399" s="14"/>
      <c r="AA399" s="14"/>
      <c r="AB399" s="14"/>
      <c r="AC399" s="14"/>
      <c r="AD399" s="14"/>
      <c r="AE399" s="14"/>
      <c r="AT399" s="248" t="s">
        <v>192</v>
      </c>
      <c r="AU399" s="248" t="s">
        <v>82</v>
      </c>
      <c r="AV399" s="14" t="s">
        <v>82</v>
      </c>
      <c r="AW399" s="14" t="s">
        <v>33</v>
      </c>
      <c r="AX399" s="14" t="s">
        <v>72</v>
      </c>
      <c r="AY399" s="248" t="s">
        <v>114</v>
      </c>
    </row>
    <row r="400" spans="1:51" s="13" customFormat="1" ht="12">
      <c r="A400" s="13"/>
      <c r="B400" s="228"/>
      <c r="C400" s="229"/>
      <c r="D400" s="213" t="s">
        <v>192</v>
      </c>
      <c r="E400" s="230" t="s">
        <v>19</v>
      </c>
      <c r="F400" s="231" t="s">
        <v>206</v>
      </c>
      <c r="G400" s="229"/>
      <c r="H400" s="230" t="s">
        <v>19</v>
      </c>
      <c r="I400" s="232"/>
      <c r="J400" s="229"/>
      <c r="K400" s="229"/>
      <c r="L400" s="233"/>
      <c r="M400" s="234"/>
      <c r="N400" s="235"/>
      <c r="O400" s="235"/>
      <c r="P400" s="235"/>
      <c r="Q400" s="235"/>
      <c r="R400" s="235"/>
      <c r="S400" s="235"/>
      <c r="T400" s="236"/>
      <c r="U400" s="13"/>
      <c r="V400" s="13"/>
      <c r="W400" s="13"/>
      <c r="X400" s="13"/>
      <c r="Y400" s="13"/>
      <c r="Z400" s="13"/>
      <c r="AA400" s="13"/>
      <c r="AB400" s="13"/>
      <c r="AC400" s="13"/>
      <c r="AD400" s="13"/>
      <c r="AE400" s="13"/>
      <c r="AT400" s="237" t="s">
        <v>192</v>
      </c>
      <c r="AU400" s="237" t="s">
        <v>82</v>
      </c>
      <c r="AV400" s="13" t="s">
        <v>80</v>
      </c>
      <c r="AW400" s="13" t="s">
        <v>33</v>
      </c>
      <c r="AX400" s="13" t="s">
        <v>72</v>
      </c>
      <c r="AY400" s="237" t="s">
        <v>114</v>
      </c>
    </row>
    <row r="401" spans="1:51" s="14" customFormat="1" ht="12">
      <c r="A401" s="14"/>
      <c r="B401" s="238"/>
      <c r="C401" s="239"/>
      <c r="D401" s="213" t="s">
        <v>192</v>
      </c>
      <c r="E401" s="240" t="s">
        <v>19</v>
      </c>
      <c r="F401" s="241" t="s">
        <v>489</v>
      </c>
      <c r="G401" s="239"/>
      <c r="H401" s="242">
        <v>763</v>
      </c>
      <c r="I401" s="243"/>
      <c r="J401" s="239"/>
      <c r="K401" s="239"/>
      <c r="L401" s="244"/>
      <c r="M401" s="245"/>
      <c r="N401" s="246"/>
      <c r="O401" s="246"/>
      <c r="P401" s="246"/>
      <c r="Q401" s="246"/>
      <c r="R401" s="246"/>
      <c r="S401" s="246"/>
      <c r="T401" s="247"/>
      <c r="U401" s="14"/>
      <c r="V401" s="14"/>
      <c r="W401" s="14"/>
      <c r="X401" s="14"/>
      <c r="Y401" s="14"/>
      <c r="Z401" s="14"/>
      <c r="AA401" s="14"/>
      <c r="AB401" s="14"/>
      <c r="AC401" s="14"/>
      <c r="AD401" s="14"/>
      <c r="AE401" s="14"/>
      <c r="AT401" s="248" t="s">
        <v>192</v>
      </c>
      <c r="AU401" s="248" t="s">
        <v>82</v>
      </c>
      <c r="AV401" s="14" t="s">
        <v>82</v>
      </c>
      <c r="AW401" s="14" t="s">
        <v>33</v>
      </c>
      <c r="AX401" s="14" t="s">
        <v>72</v>
      </c>
      <c r="AY401" s="248" t="s">
        <v>114</v>
      </c>
    </row>
    <row r="402" spans="1:51" s="15" customFormat="1" ht="12">
      <c r="A402" s="15"/>
      <c r="B402" s="249"/>
      <c r="C402" s="250"/>
      <c r="D402" s="213" t="s">
        <v>192</v>
      </c>
      <c r="E402" s="251" t="s">
        <v>19</v>
      </c>
      <c r="F402" s="252" t="s">
        <v>195</v>
      </c>
      <c r="G402" s="250"/>
      <c r="H402" s="253">
        <v>8568</v>
      </c>
      <c r="I402" s="254"/>
      <c r="J402" s="250"/>
      <c r="K402" s="250"/>
      <c r="L402" s="255"/>
      <c r="M402" s="256"/>
      <c r="N402" s="257"/>
      <c r="O402" s="257"/>
      <c r="P402" s="257"/>
      <c r="Q402" s="257"/>
      <c r="R402" s="257"/>
      <c r="S402" s="257"/>
      <c r="T402" s="258"/>
      <c r="U402" s="15"/>
      <c r="V402" s="15"/>
      <c r="W402" s="15"/>
      <c r="X402" s="15"/>
      <c r="Y402" s="15"/>
      <c r="Z402" s="15"/>
      <c r="AA402" s="15"/>
      <c r="AB402" s="15"/>
      <c r="AC402" s="15"/>
      <c r="AD402" s="15"/>
      <c r="AE402" s="15"/>
      <c r="AT402" s="259" t="s">
        <v>192</v>
      </c>
      <c r="AU402" s="259" t="s">
        <v>82</v>
      </c>
      <c r="AV402" s="15" t="s">
        <v>139</v>
      </c>
      <c r="AW402" s="15" t="s">
        <v>4</v>
      </c>
      <c r="AX402" s="15" t="s">
        <v>80</v>
      </c>
      <c r="AY402" s="259" t="s">
        <v>114</v>
      </c>
    </row>
    <row r="403" spans="1:65" s="2" customFormat="1" ht="37.8" customHeight="1">
      <c r="A403" s="38"/>
      <c r="B403" s="39"/>
      <c r="C403" s="196" t="s">
        <v>442</v>
      </c>
      <c r="D403" s="196" t="s">
        <v>115</v>
      </c>
      <c r="E403" s="197" t="s">
        <v>333</v>
      </c>
      <c r="F403" s="198" t="s">
        <v>334</v>
      </c>
      <c r="G403" s="199" t="s">
        <v>189</v>
      </c>
      <c r="H403" s="200">
        <v>2710</v>
      </c>
      <c r="I403" s="201"/>
      <c r="J403" s="200">
        <f>ROUND(I403*H403,1)</f>
        <v>0</v>
      </c>
      <c r="K403" s="198" t="s">
        <v>119</v>
      </c>
      <c r="L403" s="44"/>
      <c r="M403" s="202" t="s">
        <v>19</v>
      </c>
      <c r="N403" s="203" t="s">
        <v>43</v>
      </c>
      <c r="O403" s="84"/>
      <c r="P403" s="204">
        <f>O403*H403</f>
        <v>0</v>
      </c>
      <c r="Q403" s="204">
        <v>0.345</v>
      </c>
      <c r="R403" s="204">
        <f>Q403*H403</f>
        <v>934.9499999999999</v>
      </c>
      <c r="S403" s="204">
        <v>0</v>
      </c>
      <c r="T403" s="205">
        <f>S403*H403</f>
        <v>0</v>
      </c>
      <c r="U403" s="38"/>
      <c r="V403" s="38"/>
      <c r="W403" s="38"/>
      <c r="X403" s="38"/>
      <c r="Y403" s="38"/>
      <c r="Z403" s="38"/>
      <c r="AA403" s="38"/>
      <c r="AB403" s="38"/>
      <c r="AC403" s="38"/>
      <c r="AD403" s="38"/>
      <c r="AE403" s="38"/>
      <c r="AR403" s="206" t="s">
        <v>139</v>
      </c>
      <c r="AT403" s="206" t="s">
        <v>115</v>
      </c>
      <c r="AU403" s="206" t="s">
        <v>82</v>
      </c>
      <c r="AY403" s="17" t="s">
        <v>114</v>
      </c>
      <c r="BE403" s="207">
        <f>IF(N403="základní",J403,0)</f>
        <v>0</v>
      </c>
      <c r="BF403" s="207">
        <f>IF(N403="snížená",J403,0)</f>
        <v>0</v>
      </c>
      <c r="BG403" s="207">
        <f>IF(N403="zákl. přenesená",J403,0)</f>
        <v>0</v>
      </c>
      <c r="BH403" s="207">
        <f>IF(N403="sníž. přenesená",J403,0)</f>
        <v>0</v>
      </c>
      <c r="BI403" s="207">
        <f>IF(N403="nulová",J403,0)</f>
        <v>0</v>
      </c>
      <c r="BJ403" s="17" t="s">
        <v>80</v>
      </c>
      <c r="BK403" s="207">
        <f>ROUND(I403*H403,1)</f>
        <v>0</v>
      </c>
      <c r="BL403" s="17" t="s">
        <v>139</v>
      </c>
      <c r="BM403" s="206" t="s">
        <v>666</v>
      </c>
    </row>
    <row r="404" spans="1:47" s="2" customFormat="1" ht="12">
      <c r="A404" s="38"/>
      <c r="B404" s="39"/>
      <c r="C404" s="40"/>
      <c r="D404" s="208" t="s">
        <v>122</v>
      </c>
      <c r="E404" s="40"/>
      <c r="F404" s="209" t="s">
        <v>336</v>
      </c>
      <c r="G404" s="40"/>
      <c r="H404" s="40"/>
      <c r="I404" s="210"/>
      <c r="J404" s="40"/>
      <c r="K404" s="40"/>
      <c r="L404" s="44"/>
      <c r="M404" s="211"/>
      <c r="N404" s="212"/>
      <c r="O404" s="84"/>
      <c r="P404" s="84"/>
      <c r="Q404" s="84"/>
      <c r="R404" s="84"/>
      <c r="S404" s="84"/>
      <c r="T404" s="85"/>
      <c r="U404" s="38"/>
      <c r="V404" s="38"/>
      <c r="W404" s="38"/>
      <c r="X404" s="38"/>
      <c r="Y404" s="38"/>
      <c r="Z404" s="38"/>
      <c r="AA404" s="38"/>
      <c r="AB404" s="38"/>
      <c r="AC404" s="38"/>
      <c r="AD404" s="38"/>
      <c r="AE404" s="38"/>
      <c r="AT404" s="17" t="s">
        <v>122</v>
      </c>
      <c r="AU404" s="17" t="s">
        <v>82</v>
      </c>
    </row>
    <row r="405" spans="1:65" s="2" customFormat="1" ht="33" customHeight="1">
      <c r="A405" s="38"/>
      <c r="B405" s="39"/>
      <c r="C405" s="196" t="s">
        <v>449</v>
      </c>
      <c r="D405" s="196" t="s">
        <v>115</v>
      </c>
      <c r="E405" s="197" t="s">
        <v>338</v>
      </c>
      <c r="F405" s="198" t="s">
        <v>339</v>
      </c>
      <c r="G405" s="199" t="s">
        <v>189</v>
      </c>
      <c r="H405" s="200">
        <v>245</v>
      </c>
      <c r="I405" s="201"/>
      <c r="J405" s="200">
        <f>ROUND(I405*H405,1)</f>
        <v>0</v>
      </c>
      <c r="K405" s="198" t="s">
        <v>119</v>
      </c>
      <c r="L405" s="44"/>
      <c r="M405" s="202" t="s">
        <v>19</v>
      </c>
      <c r="N405" s="203" t="s">
        <v>43</v>
      </c>
      <c r="O405" s="84"/>
      <c r="P405" s="204">
        <f>O405*H405</f>
        <v>0</v>
      </c>
      <c r="Q405" s="204">
        <v>0</v>
      </c>
      <c r="R405" s="204">
        <f>Q405*H405</f>
        <v>0</v>
      </c>
      <c r="S405" s="204">
        <v>0</v>
      </c>
      <c r="T405" s="205">
        <f>S405*H405</f>
        <v>0</v>
      </c>
      <c r="U405" s="38"/>
      <c r="V405" s="38"/>
      <c r="W405" s="38"/>
      <c r="X405" s="38"/>
      <c r="Y405" s="38"/>
      <c r="Z405" s="38"/>
      <c r="AA405" s="38"/>
      <c r="AB405" s="38"/>
      <c r="AC405" s="38"/>
      <c r="AD405" s="38"/>
      <c r="AE405" s="38"/>
      <c r="AR405" s="206" t="s">
        <v>139</v>
      </c>
      <c r="AT405" s="206" t="s">
        <v>115</v>
      </c>
      <c r="AU405" s="206" t="s">
        <v>82</v>
      </c>
      <c r="AY405" s="17" t="s">
        <v>114</v>
      </c>
      <c r="BE405" s="207">
        <f>IF(N405="základní",J405,0)</f>
        <v>0</v>
      </c>
      <c r="BF405" s="207">
        <f>IF(N405="snížená",J405,0)</f>
        <v>0</v>
      </c>
      <c r="BG405" s="207">
        <f>IF(N405="zákl. přenesená",J405,0)</f>
        <v>0</v>
      </c>
      <c r="BH405" s="207">
        <f>IF(N405="sníž. přenesená",J405,0)</f>
        <v>0</v>
      </c>
      <c r="BI405" s="207">
        <f>IF(N405="nulová",J405,0)</f>
        <v>0</v>
      </c>
      <c r="BJ405" s="17" t="s">
        <v>80</v>
      </c>
      <c r="BK405" s="207">
        <f>ROUND(I405*H405,1)</f>
        <v>0</v>
      </c>
      <c r="BL405" s="17" t="s">
        <v>139</v>
      </c>
      <c r="BM405" s="206" t="s">
        <v>667</v>
      </c>
    </row>
    <row r="406" spans="1:47" s="2" customFormat="1" ht="12">
      <c r="A406" s="38"/>
      <c r="B406" s="39"/>
      <c r="C406" s="40"/>
      <c r="D406" s="208" t="s">
        <v>122</v>
      </c>
      <c r="E406" s="40"/>
      <c r="F406" s="209" t="s">
        <v>341</v>
      </c>
      <c r="G406" s="40"/>
      <c r="H406" s="40"/>
      <c r="I406" s="210"/>
      <c r="J406" s="40"/>
      <c r="K406" s="40"/>
      <c r="L406" s="44"/>
      <c r="M406" s="211"/>
      <c r="N406" s="212"/>
      <c r="O406" s="84"/>
      <c r="P406" s="84"/>
      <c r="Q406" s="84"/>
      <c r="R406" s="84"/>
      <c r="S406" s="84"/>
      <c r="T406" s="85"/>
      <c r="U406" s="38"/>
      <c r="V406" s="38"/>
      <c r="W406" s="38"/>
      <c r="X406" s="38"/>
      <c r="Y406" s="38"/>
      <c r="Z406" s="38"/>
      <c r="AA406" s="38"/>
      <c r="AB406" s="38"/>
      <c r="AC406" s="38"/>
      <c r="AD406" s="38"/>
      <c r="AE406" s="38"/>
      <c r="AT406" s="17" t="s">
        <v>122</v>
      </c>
      <c r="AU406" s="17" t="s">
        <v>82</v>
      </c>
    </row>
    <row r="407" spans="1:51" s="13" customFormat="1" ht="12">
      <c r="A407" s="13"/>
      <c r="B407" s="228"/>
      <c r="C407" s="229"/>
      <c r="D407" s="213" t="s">
        <v>192</v>
      </c>
      <c r="E407" s="230" t="s">
        <v>19</v>
      </c>
      <c r="F407" s="231" t="s">
        <v>342</v>
      </c>
      <c r="G407" s="229"/>
      <c r="H407" s="230" t="s">
        <v>19</v>
      </c>
      <c r="I407" s="232"/>
      <c r="J407" s="229"/>
      <c r="K407" s="229"/>
      <c r="L407" s="233"/>
      <c r="M407" s="234"/>
      <c r="N407" s="235"/>
      <c r="O407" s="235"/>
      <c r="P407" s="235"/>
      <c r="Q407" s="235"/>
      <c r="R407" s="235"/>
      <c r="S407" s="235"/>
      <c r="T407" s="236"/>
      <c r="U407" s="13"/>
      <c r="V407" s="13"/>
      <c r="W407" s="13"/>
      <c r="X407" s="13"/>
      <c r="Y407" s="13"/>
      <c r="Z407" s="13"/>
      <c r="AA407" s="13"/>
      <c r="AB407" s="13"/>
      <c r="AC407" s="13"/>
      <c r="AD407" s="13"/>
      <c r="AE407" s="13"/>
      <c r="AT407" s="237" t="s">
        <v>192</v>
      </c>
      <c r="AU407" s="237" t="s">
        <v>82</v>
      </c>
      <c r="AV407" s="13" t="s">
        <v>80</v>
      </c>
      <c r="AW407" s="13" t="s">
        <v>33</v>
      </c>
      <c r="AX407" s="13" t="s">
        <v>72</v>
      </c>
      <c r="AY407" s="237" t="s">
        <v>114</v>
      </c>
    </row>
    <row r="408" spans="1:51" s="14" customFormat="1" ht="12">
      <c r="A408" s="14"/>
      <c r="B408" s="238"/>
      <c r="C408" s="239"/>
      <c r="D408" s="213" t="s">
        <v>192</v>
      </c>
      <c r="E408" s="240" t="s">
        <v>19</v>
      </c>
      <c r="F408" s="241" t="s">
        <v>496</v>
      </c>
      <c r="G408" s="239"/>
      <c r="H408" s="242">
        <v>245</v>
      </c>
      <c r="I408" s="243"/>
      <c r="J408" s="239"/>
      <c r="K408" s="239"/>
      <c r="L408" s="244"/>
      <c r="M408" s="245"/>
      <c r="N408" s="246"/>
      <c r="O408" s="246"/>
      <c r="P408" s="246"/>
      <c r="Q408" s="246"/>
      <c r="R408" s="246"/>
      <c r="S408" s="246"/>
      <c r="T408" s="247"/>
      <c r="U408" s="14"/>
      <c r="V408" s="14"/>
      <c r="W408" s="14"/>
      <c r="X408" s="14"/>
      <c r="Y408" s="14"/>
      <c r="Z408" s="14"/>
      <c r="AA408" s="14"/>
      <c r="AB408" s="14"/>
      <c r="AC408" s="14"/>
      <c r="AD408" s="14"/>
      <c r="AE408" s="14"/>
      <c r="AT408" s="248" t="s">
        <v>192</v>
      </c>
      <c r="AU408" s="248" t="s">
        <v>82</v>
      </c>
      <c r="AV408" s="14" t="s">
        <v>82</v>
      </c>
      <c r="AW408" s="14" t="s">
        <v>33</v>
      </c>
      <c r="AX408" s="14" t="s">
        <v>72</v>
      </c>
      <c r="AY408" s="248" t="s">
        <v>114</v>
      </c>
    </row>
    <row r="409" spans="1:51" s="15" customFormat="1" ht="12">
      <c r="A409" s="15"/>
      <c r="B409" s="249"/>
      <c r="C409" s="250"/>
      <c r="D409" s="213" t="s">
        <v>192</v>
      </c>
      <c r="E409" s="251" t="s">
        <v>19</v>
      </c>
      <c r="F409" s="252" t="s">
        <v>195</v>
      </c>
      <c r="G409" s="250"/>
      <c r="H409" s="253">
        <v>245</v>
      </c>
      <c r="I409" s="254"/>
      <c r="J409" s="250"/>
      <c r="K409" s="250"/>
      <c r="L409" s="255"/>
      <c r="M409" s="256"/>
      <c r="N409" s="257"/>
      <c r="O409" s="257"/>
      <c r="P409" s="257"/>
      <c r="Q409" s="257"/>
      <c r="R409" s="257"/>
      <c r="S409" s="257"/>
      <c r="T409" s="258"/>
      <c r="U409" s="15"/>
      <c r="V409" s="15"/>
      <c r="W409" s="15"/>
      <c r="X409" s="15"/>
      <c r="Y409" s="15"/>
      <c r="Z409" s="15"/>
      <c r="AA409" s="15"/>
      <c r="AB409" s="15"/>
      <c r="AC409" s="15"/>
      <c r="AD409" s="15"/>
      <c r="AE409" s="15"/>
      <c r="AT409" s="259" t="s">
        <v>192</v>
      </c>
      <c r="AU409" s="259" t="s">
        <v>82</v>
      </c>
      <c r="AV409" s="15" t="s">
        <v>139</v>
      </c>
      <c r="AW409" s="15" t="s">
        <v>4</v>
      </c>
      <c r="AX409" s="15" t="s">
        <v>80</v>
      </c>
      <c r="AY409" s="259" t="s">
        <v>114</v>
      </c>
    </row>
    <row r="410" spans="1:63" s="11" customFormat="1" ht="22.8" customHeight="1">
      <c r="A410" s="11"/>
      <c r="B410" s="182"/>
      <c r="C410" s="183"/>
      <c r="D410" s="184" t="s">
        <v>71</v>
      </c>
      <c r="E410" s="226" t="s">
        <v>150</v>
      </c>
      <c r="F410" s="226" t="s">
        <v>668</v>
      </c>
      <c r="G410" s="183"/>
      <c r="H410" s="183"/>
      <c r="I410" s="186"/>
      <c r="J410" s="227">
        <f>BK410</f>
        <v>0</v>
      </c>
      <c r="K410" s="183"/>
      <c r="L410" s="188"/>
      <c r="M410" s="189"/>
      <c r="N410" s="190"/>
      <c r="O410" s="190"/>
      <c r="P410" s="191">
        <f>SUM(P411:P414)</f>
        <v>0</v>
      </c>
      <c r="Q410" s="190"/>
      <c r="R410" s="191">
        <f>SUM(R411:R414)</f>
        <v>0.41832</v>
      </c>
      <c r="S410" s="190"/>
      <c r="T410" s="192">
        <f>SUM(T411:T414)</f>
        <v>0</v>
      </c>
      <c r="U410" s="11"/>
      <c r="V410" s="11"/>
      <c r="W410" s="11"/>
      <c r="X410" s="11"/>
      <c r="Y410" s="11"/>
      <c r="Z410" s="11"/>
      <c r="AA410" s="11"/>
      <c r="AB410" s="11"/>
      <c r="AC410" s="11"/>
      <c r="AD410" s="11"/>
      <c r="AE410" s="11"/>
      <c r="AR410" s="193" t="s">
        <v>80</v>
      </c>
      <c r="AT410" s="194" t="s">
        <v>71</v>
      </c>
      <c r="AU410" s="194" t="s">
        <v>80</v>
      </c>
      <c r="AY410" s="193" t="s">
        <v>114</v>
      </c>
      <c r="BK410" s="195">
        <f>SUM(BK411:BK414)</f>
        <v>0</v>
      </c>
    </row>
    <row r="411" spans="1:65" s="2" customFormat="1" ht="24.15" customHeight="1">
      <c r="A411" s="38"/>
      <c r="B411" s="39"/>
      <c r="C411" s="196" t="s">
        <v>456</v>
      </c>
      <c r="D411" s="196" t="s">
        <v>115</v>
      </c>
      <c r="E411" s="197" t="s">
        <v>669</v>
      </c>
      <c r="F411" s="198" t="s">
        <v>670</v>
      </c>
      <c r="G411" s="199" t="s">
        <v>189</v>
      </c>
      <c r="H411" s="200">
        <v>24</v>
      </c>
      <c r="I411" s="201"/>
      <c r="J411" s="200">
        <f>ROUND(I411*H411,1)</f>
        <v>0</v>
      </c>
      <c r="K411" s="198" t="s">
        <v>19</v>
      </c>
      <c r="L411" s="44"/>
      <c r="M411" s="202" t="s">
        <v>19</v>
      </c>
      <c r="N411" s="203" t="s">
        <v>43</v>
      </c>
      <c r="O411" s="84"/>
      <c r="P411" s="204">
        <f>O411*H411</f>
        <v>0</v>
      </c>
      <c r="Q411" s="204">
        <v>0</v>
      </c>
      <c r="R411" s="204">
        <f>Q411*H411</f>
        <v>0</v>
      </c>
      <c r="S411" s="204">
        <v>0</v>
      </c>
      <c r="T411" s="205">
        <f>S411*H411</f>
        <v>0</v>
      </c>
      <c r="U411" s="38"/>
      <c r="V411" s="38"/>
      <c r="W411" s="38"/>
      <c r="X411" s="38"/>
      <c r="Y411" s="38"/>
      <c r="Z411" s="38"/>
      <c r="AA411" s="38"/>
      <c r="AB411" s="38"/>
      <c r="AC411" s="38"/>
      <c r="AD411" s="38"/>
      <c r="AE411" s="38"/>
      <c r="AR411" s="206" t="s">
        <v>139</v>
      </c>
      <c r="AT411" s="206" t="s">
        <v>115</v>
      </c>
      <c r="AU411" s="206" t="s">
        <v>82</v>
      </c>
      <c r="AY411" s="17" t="s">
        <v>114</v>
      </c>
      <c r="BE411" s="207">
        <f>IF(N411="základní",J411,0)</f>
        <v>0</v>
      </c>
      <c r="BF411" s="207">
        <f>IF(N411="snížená",J411,0)</f>
        <v>0</v>
      </c>
      <c r="BG411" s="207">
        <f>IF(N411="zákl. přenesená",J411,0)</f>
        <v>0</v>
      </c>
      <c r="BH411" s="207">
        <f>IF(N411="sníž. přenesená",J411,0)</f>
        <v>0</v>
      </c>
      <c r="BI411" s="207">
        <f>IF(N411="nulová",J411,0)</f>
        <v>0</v>
      </c>
      <c r="BJ411" s="17" t="s">
        <v>80</v>
      </c>
      <c r="BK411" s="207">
        <f>ROUND(I411*H411,1)</f>
        <v>0</v>
      </c>
      <c r="BL411" s="17" t="s">
        <v>139</v>
      </c>
      <c r="BM411" s="206" t="s">
        <v>671</v>
      </c>
    </row>
    <row r="412" spans="1:65" s="2" customFormat="1" ht="24.15" customHeight="1">
      <c r="A412" s="38"/>
      <c r="B412" s="39"/>
      <c r="C412" s="196" t="s">
        <v>465</v>
      </c>
      <c r="D412" s="196" t="s">
        <v>115</v>
      </c>
      <c r="E412" s="197" t="s">
        <v>672</v>
      </c>
      <c r="F412" s="198" t="s">
        <v>673</v>
      </c>
      <c r="G412" s="199" t="s">
        <v>189</v>
      </c>
      <c r="H412" s="200">
        <v>12</v>
      </c>
      <c r="I412" s="201"/>
      <c r="J412" s="200">
        <f>ROUND(I412*H412,1)</f>
        <v>0</v>
      </c>
      <c r="K412" s="198" t="s">
        <v>19</v>
      </c>
      <c r="L412" s="44"/>
      <c r="M412" s="202" t="s">
        <v>19</v>
      </c>
      <c r="N412" s="203" t="s">
        <v>43</v>
      </c>
      <c r="O412" s="84"/>
      <c r="P412" s="204">
        <f>O412*H412</f>
        <v>0</v>
      </c>
      <c r="Q412" s="204">
        <v>0</v>
      </c>
      <c r="R412" s="204">
        <f>Q412*H412</f>
        <v>0</v>
      </c>
      <c r="S412" s="204">
        <v>0</v>
      </c>
      <c r="T412" s="205">
        <f>S412*H412</f>
        <v>0</v>
      </c>
      <c r="U412" s="38"/>
      <c r="V412" s="38"/>
      <c r="W412" s="38"/>
      <c r="X412" s="38"/>
      <c r="Y412" s="38"/>
      <c r="Z412" s="38"/>
      <c r="AA412" s="38"/>
      <c r="AB412" s="38"/>
      <c r="AC412" s="38"/>
      <c r="AD412" s="38"/>
      <c r="AE412" s="38"/>
      <c r="AR412" s="206" t="s">
        <v>139</v>
      </c>
      <c r="AT412" s="206" t="s">
        <v>115</v>
      </c>
      <c r="AU412" s="206" t="s">
        <v>82</v>
      </c>
      <c r="AY412" s="17" t="s">
        <v>114</v>
      </c>
      <c r="BE412" s="207">
        <f>IF(N412="základní",J412,0)</f>
        <v>0</v>
      </c>
      <c r="BF412" s="207">
        <f>IF(N412="snížená",J412,0)</f>
        <v>0</v>
      </c>
      <c r="BG412" s="207">
        <f>IF(N412="zákl. přenesená",J412,0)</f>
        <v>0</v>
      </c>
      <c r="BH412" s="207">
        <f>IF(N412="sníž. přenesená",J412,0)</f>
        <v>0</v>
      </c>
      <c r="BI412" s="207">
        <f>IF(N412="nulová",J412,0)</f>
        <v>0</v>
      </c>
      <c r="BJ412" s="17" t="s">
        <v>80</v>
      </c>
      <c r="BK412" s="207">
        <f>ROUND(I412*H412,1)</f>
        <v>0</v>
      </c>
      <c r="BL412" s="17" t="s">
        <v>139</v>
      </c>
      <c r="BM412" s="206" t="s">
        <v>674</v>
      </c>
    </row>
    <row r="413" spans="1:65" s="2" customFormat="1" ht="44.25" customHeight="1">
      <c r="A413" s="38"/>
      <c r="B413" s="39"/>
      <c r="C413" s="196" t="s">
        <v>471</v>
      </c>
      <c r="D413" s="196" t="s">
        <v>115</v>
      </c>
      <c r="E413" s="197" t="s">
        <v>675</v>
      </c>
      <c r="F413" s="198" t="s">
        <v>676</v>
      </c>
      <c r="G413" s="199" t="s">
        <v>189</v>
      </c>
      <c r="H413" s="200">
        <v>18</v>
      </c>
      <c r="I413" s="201"/>
      <c r="J413" s="200">
        <f>ROUND(I413*H413,1)</f>
        <v>0</v>
      </c>
      <c r="K413" s="198" t="s">
        <v>119</v>
      </c>
      <c r="L413" s="44"/>
      <c r="M413" s="202" t="s">
        <v>19</v>
      </c>
      <c r="N413" s="203" t="s">
        <v>43</v>
      </c>
      <c r="O413" s="84"/>
      <c r="P413" s="204">
        <f>O413*H413</f>
        <v>0</v>
      </c>
      <c r="Q413" s="204">
        <v>0.02324</v>
      </c>
      <c r="R413" s="204">
        <f>Q413*H413</f>
        <v>0.41832</v>
      </c>
      <c r="S413" s="204">
        <v>0</v>
      </c>
      <c r="T413" s="205">
        <f>S413*H413</f>
        <v>0</v>
      </c>
      <c r="U413" s="38"/>
      <c r="V413" s="38"/>
      <c r="W413" s="38"/>
      <c r="X413" s="38"/>
      <c r="Y413" s="38"/>
      <c r="Z413" s="38"/>
      <c r="AA413" s="38"/>
      <c r="AB413" s="38"/>
      <c r="AC413" s="38"/>
      <c r="AD413" s="38"/>
      <c r="AE413" s="38"/>
      <c r="AR413" s="206" t="s">
        <v>139</v>
      </c>
      <c r="AT413" s="206" t="s">
        <v>115</v>
      </c>
      <c r="AU413" s="206" t="s">
        <v>82</v>
      </c>
      <c r="AY413" s="17" t="s">
        <v>114</v>
      </c>
      <c r="BE413" s="207">
        <f>IF(N413="základní",J413,0)</f>
        <v>0</v>
      </c>
      <c r="BF413" s="207">
        <f>IF(N413="snížená",J413,0)</f>
        <v>0</v>
      </c>
      <c r="BG413" s="207">
        <f>IF(N413="zákl. přenesená",J413,0)</f>
        <v>0</v>
      </c>
      <c r="BH413" s="207">
        <f>IF(N413="sníž. přenesená",J413,0)</f>
        <v>0</v>
      </c>
      <c r="BI413" s="207">
        <f>IF(N413="nulová",J413,0)</f>
        <v>0</v>
      </c>
      <c r="BJ413" s="17" t="s">
        <v>80</v>
      </c>
      <c r="BK413" s="207">
        <f>ROUND(I413*H413,1)</f>
        <v>0</v>
      </c>
      <c r="BL413" s="17" t="s">
        <v>139</v>
      </c>
      <c r="BM413" s="206" t="s">
        <v>677</v>
      </c>
    </row>
    <row r="414" spans="1:47" s="2" customFormat="1" ht="12">
      <c r="A414" s="38"/>
      <c r="B414" s="39"/>
      <c r="C414" s="40"/>
      <c r="D414" s="208" t="s">
        <v>122</v>
      </c>
      <c r="E414" s="40"/>
      <c r="F414" s="209" t="s">
        <v>678</v>
      </c>
      <c r="G414" s="40"/>
      <c r="H414" s="40"/>
      <c r="I414" s="210"/>
      <c r="J414" s="40"/>
      <c r="K414" s="40"/>
      <c r="L414" s="44"/>
      <c r="M414" s="211"/>
      <c r="N414" s="212"/>
      <c r="O414" s="84"/>
      <c r="P414" s="84"/>
      <c r="Q414" s="84"/>
      <c r="R414" s="84"/>
      <c r="S414" s="84"/>
      <c r="T414" s="85"/>
      <c r="U414" s="38"/>
      <c r="V414" s="38"/>
      <c r="W414" s="38"/>
      <c r="X414" s="38"/>
      <c r="Y414" s="38"/>
      <c r="Z414" s="38"/>
      <c r="AA414" s="38"/>
      <c r="AB414" s="38"/>
      <c r="AC414" s="38"/>
      <c r="AD414" s="38"/>
      <c r="AE414" s="38"/>
      <c r="AT414" s="17" t="s">
        <v>122</v>
      </c>
      <c r="AU414" s="17" t="s">
        <v>82</v>
      </c>
    </row>
    <row r="415" spans="1:63" s="11" customFormat="1" ht="22.8" customHeight="1">
      <c r="A415" s="11"/>
      <c r="B415" s="182"/>
      <c r="C415" s="183"/>
      <c r="D415" s="184" t="s">
        <v>71</v>
      </c>
      <c r="E415" s="226" t="s">
        <v>162</v>
      </c>
      <c r="F415" s="226" t="s">
        <v>343</v>
      </c>
      <c r="G415" s="183"/>
      <c r="H415" s="183"/>
      <c r="I415" s="186"/>
      <c r="J415" s="227">
        <f>BK415</f>
        <v>0</v>
      </c>
      <c r="K415" s="183"/>
      <c r="L415" s="188"/>
      <c r="M415" s="189"/>
      <c r="N415" s="190"/>
      <c r="O415" s="190"/>
      <c r="P415" s="191">
        <f>SUM(P416:P417)</f>
        <v>0</v>
      </c>
      <c r="Q415" s="190"/>
      <c r="R415" s="191">
        <f>SUM(R416:R417)</f>
        <v>3.28132</v>
      </c>
      <c r="S415" s="190"/>
      <c r="T415" s="192">
        <f>SUM(T416:T417)</f>
        <v>0</v>
      </c>
      <c r="U415" s="11"/>
      <c r="V415" s="11"/>
      <c r="W415" s="11"/>
      <c r="X415" s="11"/>
      <c r="Y415" s="11"/>
      <c r="Z415" s="11"/>
      <c r="AA415" s="11"/>
      <c r="AB415" s="11"/>
      <c r="AC415" s="11"/>
      <c r="AD415" s="11"/>
      <c r="AE415" s="11"/>
      <c r="AR415" s="193" t="s">
        <v>80</v>
      </c>
      <c r="AT415" s="194" t="s">
        <v>71</v>
      </c>
      <c r="AU415" s="194" t="s">
        <v>80</v>
      </c>
      <c r="AY415" s="193" t="s">
        <v>114</v>
      </c>
      <c r="BK415" s="195">
        <f>SUM(BK416:BK417)</f>
        <v>0</v>
      </c>
    </row>
    <row r="416" spans="1:65" s="2" customFormat="1" ht="33" customHeight="1">
      <c r="A416" s="38"/>
      <c r="B416" s="39"/>
      <c r="C416" s="196" t="s">
        <v>679</v>
      </c>
      <c r="D416" s="196" t="s">
        <v>115</v>
      </c>
      <c r="E416" s="197" t="s">
        <v>680</v>
      </c>
      <c r="F416" s="198" t="s">
        <v>681</v>
      </c>
      <c r="G416" s="199" t="s">
        <v>128</v>
      </c>
      <c r="H416" s="200">
        <v>1</v>
      </c>
      <c r="I416" s="201"/>
      <c r="J416" s="200">
        <f>ROUND(I416*H416,1)</f>
        <v>0</v>
      </c>
      <c r="K416" s="198" t="s">
        <v>19</v>
      </c>
      <c r="L416" s="44"/>
      <c r="M416" s="202" t="s">
        <v>19</v>
      </c>
      <c r="N416" s="203" t="s">
        <v>43</v>
      </c>
      <c r="O416" s="84"/>
      <c r="P416" s="204">
        <f>O416*H416</f>
        <v>0</v>
      </c>
      <c r="Q416" s="204">
        <v>2.85764</v>
      </c>
      <c r="R416" s="204">
        <f>Q416*H416</f>
        <v>2.85764</v>
      </c>
      <c r="S416" s="204">
        <v>0</v>
      </c>
      <c r="T416" s="205">
        <f>S416*H416</f>
        <v>0</v>
      </c>
      <c r="U416" s="38"/>
      <c r="V416" s="38"/>
      <c r="W416" s="38"/>
      <c r="X416" s="38"/>
      <c r="Y416" s="38"/>
      <c r="Z416" s="38"/>
      <c r="AA416" s="38"/>
      <c r="AB416" s="38"/>
      <c r="AC416" s="38"/>
      <c r="AD416" s="38"/>
      <c r="AE416" s="38"/>
      <c r="AR416" s="206" t="s">
        <v>139</v>
      </c>
      <c r="AT416" s="206" t="s">
        <v>115</v>
      </c>
      <c r="AU416" s="206" t="s">
        <v>82</v>
      </c>
      <c r="AY416" s="17" t="s">
        <v>114</v>
      </c>
      <c r="BE416" s="207">
        <f>IF(N416="základní",J416,0)</f>
        <v>0</v>
      </c>
      <c r="BF416" s="207">
        <f>IF(N416="snížená",J416,0)</f>
        <v>0</v>
      </c>
      <c r="BG416" s="207">
        <f>IF(N416="zákl. přenesená",J416,0)</f>
        <v>0</v>
      </c>
      <c r="BH416" s="207">
        <f>IF(N416="sníž. přenesená",J416,0)</f>
        <v>0</v>
      </c>
      <c r="BI416" s="207">
        <f>IF(N416="nulová",J416,0)</f>
        <v>0</v>
      </c>
      <c r="BJ416" s="17" t="s">
        <v>80</v>
      </c>
      <c r="BK416" s="207">
        <f>ROUND(I416*H416,1)</f>
        <v>0</v>
      </c>
      <c r="BL416" s="17" t="s">
        <v>139</v>
      </c>
      <c r="BM416" s="206" t="s">
        <v>682</v>
      </c>
    </row>
    <row r="417" spans="1:65" s="2" customFormat="1" ht="24.15" customHeight="1">
      <c r="A417" s="38"/>
      <c r="B417" s="39"/>
      <c r="C417" s="196" t="s">
        <v>683</v>
      </c>
      <c r="D417" s="196" t="s">
        <v>115</v>
      </c>
      <c r="E417" s="197" t="s">
        <v>345</v>
      </c>
      <c r="F417" s="198" t="s">
        <v>346</v>
      </c>
      <c r="G417" s="199" t="s">
        <v>128</v>
      </c>
      <c r="H417" s="200">
        <v>1</v>
      </c>
      <c r="I417" s="201"/>
      <c r="J417" s="200">
        <f>ROUND(I417*H417,1)</f>
        <v>0</v>
      </c>
      <c r="K417" s="198" t="s">
        <v>347</v>
      </c>
      <c r="L417" s="44"/>
      <c r="M417" s="202" t="s">
        <v>19</v>
      </c>
      <c r="N417" s="203" t="s">
        <v>43</v>
      </c>
      <c r="O417" s="84"/>
      <c r="P417" s="204">
        <f>O417*H417</f>
        <v>0</v>
      </c>
      <c r="Q417" s="204">
        <v>0.42368</v>
      </c>
      <c r="R417" s="204">
        <f>Q417*H417</f>
        <v>0.42368</v>
      </c>
      <c r="S417" s="204">
        <v>0</v>
      </c>
      <c r="T417" s="205">
        <f>S417*H417</f>
        <v>0</v>
      </c>
      <c r="U417" s="38"/>
      <c r="V417" s="38"/>
      <c r="W417" s="38"/>
      <c r="X417" s="38"/>
      <c r="Y417" s="38"/>
      <c r="Z417" s="38"/>
      <c r="AA417" s="38"/>
      <c r="AB417" s="38"/>
      <c r="AC417" s="38"/>
      <c r="AD417" s="38"/>
      <c r="AE417" s="38"/>
      <c r="AR417" s="206" t="s">
        <v>139</v>
      </c>
      <c r="AT417" s="206" t="s">
        <v>115</v>
      </c>
      <c r="AU417" s="206" t="s">
        <v>82</v>
      </c>
      <c r="AY417" s="17" t="s">
        <v>114</v>
      </c>
      <c r="BE417" s="207">
        <f>IF(N417="základní",J417,0)</f>
        <v>0</v>
      </c>
      <c r="BF417" s="207">
        <f>IF(N417="snížená",J417,0)</f>
        <v>0</v>
      </c>
      <c r="BG417" s="207">
        <f>IF(N417="zákl. přenesená",J417,0)</f>
        <v>0</v>
      </c>
      <c r="BH417" s="207">
        <f>IF(N417="sníž. přenesená",J417,0)</f>
        <v>0</v>
      </c>
      <c r="BI417" s="207">
        <f>IF(N417="nulová",J417,0)</f>
        <v>0</v>
      </c>
      <c r="BJ417" s="17" t="s">
        <v>80</v>
      </c>
      <c r="BK417" s="207">
        <f>ROUND(I417*H417,1)</f>
        <v>0</v>
      </c>
      <c r="BL417" s="17" t="s">
        <v>139</v>
      </c>
      <c r="BM417" s="206" t="s">
        <v>684</v>
      </c>
    </row>
    <row r="418" spans="1:63" s="11" customFormat="1" ht="22.8" customHeight="1">
      <c r="A418" s="11"/>
      <c r="B418" s="182"/>
      <c r="C418" s="183"/>
      <c r="D418" s="184" t="s">
        <v>71</v>
      </c>
      <c r="E418" s="226" t="s">
        <v>168</v>
      </c>
      <c r="F418" s="226" t="s">
        <v>353</v>
      </c>
      <c r="G418" s="183"/>
      <c r="H418" s="183"/>
      <c r="I418" s="186"/>
      <c r="J418" s="227">
        <f>BK418</f>
        <v>0</v>
      </c>
      <c r="K418" s="183"/>
      <c r="L418" s="188"/>
      <c r="M418" s="189"/>
      <c r="N418" s="190"/>
      <c r="O418" s="190"/>
      <c r="P418" s="191">
        <f>SUM(P419:P558)</f>
        <v>0</v>
      </c>
      <c r="Q418" s="190"/>
      <c r="R418" s="191">
        <f>SUM(R419:R558)</f>
        <v>113.4396308</v>
      </c>
      <c r="S418" s="190"/>
      <c r="T418" s="192">
        <f>SUM(T419:T558)</f>
        <v>428.9086</v>
      </c>
      <c r="U418" s="11"/>
      <c r="V418" s="11"/>
      <c r="W418" s="11"/>
      <c r="X418" s="11"/>
      <c r="Y418" s="11"/>
      <c r="Z418" s="11"/>
      <c r="AA418" s="11"/>
      <c r="AB418" s="11"/>
      <c r="AC418" s="11"/>
      <c r="AD418" s="11"/>
      <c r="AE418" s="11"/>
      <c r="AR418" s="193" t="s">
        <v>80</v>
      </c>
      <c r="AT418" s="194" t="s">
        <v>71</v>
      </c>
      <c r="AU418" s="194" t="s">
        <v>80</v>
      </c>
      <c r="AY418" s="193" t="s">
        <v>114</v>
      </c>
      <c r="BK418" s="195">
        <f>SUM(BK419:BK558)</f>
        <v>0</v>
      </c>
    </row>
    <row r="419" spans="1:65" s="2" customFormat="1" ht="16.5" customHeight="1">
      <c r="A419" s="38"/>
      <c r="B419" s="39"/>
      <c r="C419" s="196" t="s">
        <v>685</v>
      </c>
      <c r="D419" s="196" t="s">
        <v>115</v>
      </c>
      <c r="E419" s="197" t="s">
        <v>686</v>
      </c>
      <c r="F419" s="198" t="s">
        <v>687</v>
      </c>
      <c r="G419" s="199" t="s">
        <v>357</v>
      </c>
      <c r="H419" s="200">
        <v>6</v>
      </c>
      <c r="I419" s="201"/>
      <c r="J419" s="200">
        <f>ROUND(I419*H419,1)</f>
        <v>0</v>
      </c>
      <c r="K419" s="198" t="s">
        <v>119</v>
      </c>
      <c r="L419" s="44"/>
      <c r="M419" s="202" t="s">
        <v>19</v>
      </c>
      <c r="N419" s="203" t="s">
        <v>43</v>
      </c>
      <c r="O419" s="84"/>
      <c r="P419" s="204">
        <f>O419*H419</f>
        <v>0</v>
      </c>
      <c r="Q419" s="204">
        <v>0.04008</v>
      </c>
      <c r="R419" s="204">
        <f>Q419*H419</f>
        <v>0.24047999999999997</v>
      </c>
      <c r="S419" s="204">
        <v>0</v>
      </c>
      <c r="T419" s="205">
        <f>S419*H419</f>
        <v>0</v>
      </c>
      <c r="U419" s="38"/>
      <c r="V419" s="38"/>
      <c r="W419" s="38"/>
      <c r="X419" s="38"/>
      <c r="Y419" s="38"/>
      <c r="Z419" s="38"/>
      <c r="AA419" s="38"/>
      <c r="AB419" s="38"/>
      <c r="AC419" s="38"/>
      <c r="AD419" s="38"/>
      <c r="AE419" s="38"/>
      <c r="AR419" s="206" t="s">
        <v>139</v>
      </c>
      <c r="AT419" s="206" t="s">
        <v>115</v>
      </c>
      <c r="AU419" s="206" t="s">
        <v>82</v>
      </c>
      <c r="AY419" s="17" t="s">
        <v>114</v>
      </c>
      <c r="BE419" s="207">
        <f>IF(N419="základní",J419,0)</f>
        <v>0</v>
      </c>
      <c r="BF419" s="207">
        <f>IF(N419="snížená",J419,0)</f>
        <v>0</v>
      </c>
      <c r="BG419" s="207">
        <f>IF(N419="zákl. přenesená",J419,0)</f>
        <v>0</v>
      </c>
      <c r="BH419" s="207">
        <f>IF(N419="sníž. přenesená",J419,0)</f>
        <v>0</v>
      </c>
      <c r="BI419" s="207">
        <f>IF(N419="nulová",J419,0)</f>
        <v>0</v>
      </c>
      <c r="BJ419" s="17" t="s">
        <v>80</v>
      </c>
      <c r="BK419" s="207">
        <f>ROUND(I419*H419,1)</f>
        <v>0</v>
      </c>
      <c r="BL419" s="17" t="s">
        <v>139</v>
      </c>
      <c r="BM419" s="206" t="s">
        <v>688</v>
      </c>
    </row>
    <row r="420" spans="1:47" s="2" customFormat="1" ht="12">
      <c r="A420" s="38"/>
      <c r="B420" s="39"/>
      <c r="C420" s="40"/>
      <c r="D420" s="208" t="s">
        <v>122</v>
      </c>
      <c r="E420" s="40"/>
      <c r="F420" s="209" t="s">
        <v>689</v>
      </c>
      <c r="G420" s="40"/>
      <c r="H420" s="40"/>
      <c r="I420" s="210"/>
      <c r="J420" s="40"/>
      <c r="K420" s="40"/>
      <c r="L420" s="44"/>
      <c r="M420" s="211"/>
      <c r="N420" s="212"/>
      <c r="O420" s="84"/>
      <c r="P420" s="84"/>
      <c r="Q420" s="84"/>
      <c r="R420" s="84"/>
      <c r="S420" s="84"/>
      <c r="T420" s="85"/>
      <c r="U420" s="38"/>
      <c r="V420" s="38"/>
      <c r="W420" s="38"/>
      <c r="X420" s="38"/>
      <c r="Y420" s="38"/>
      <c r="Z420" s="38"/>
      <c r="AA420" s="38"/>
      <c r="AB420" s="38"/>
      <c r="AC420" s="38"/>
      <c r="AD420" s="38"/>
      <c r="AE420" s="38"/>
      <c r="AT420" s="17" t="s">
        <v>122</v>
      </c>
      <c r="AU420" s="17" t="s">
        <v>82</v>
      </c>
    </row>
    <row r="421" spans="1:65" s="2" customFormat="1" ht="37.8" customHeight="1">
      <c r="A421" s="38"/>
      <c r="B421" s="39"/>
      <c r="C421" s="260" t="s">
        <v>690</v>
      </c>
      <c r="D421" s="260" t="s">
        <v>249</v>
      </c>
      <c r="E421" s="261" t="s">
        <v>691</v>
      </c>
      <c r="F421" s="262" t="s">
        <v>692</v>
      </c>
      <c r="G421" s="263" t="s">
        <v>357</v>
      </c>
      <c r="H421" s="264">
        <v>6</v>
      </c>
      <c r="I421" s="265"/>
      <c r="J421" s="264">
        <f>ROUND(I421*H421,1)</f>
        <v>0</v>
      </c>
      <c r="K421" s="262" t="s">
        <v>19</v>
      </c>
      <c r="L421" s="266"/>
      <c r="M421" s="267" t="s">
        <v>19</v>
      </c>
      <c r="N421" s="268" t="s">
        <v>43</v>
      </c>
      <c r="O421" s="84"/>
      <c r="P421" s="204">
        <f>O421*H421</f>
        <v>0</v>
      </c>
      <c r="Q421" s="204">
        <v>0</v>
      </c>
      <c r="R421" s="204">
        <f>Q421*H421</f>
        <v>0</v>
      </c>
      <c r="S421" s="204">
        <v>0</v>
      </c>
      <c r="T421" s="205">
        <f>S421*H421</f>
        <v>0</v>
      </c>
      <c r="U421" s="38"/>
      <c r="V421" s="38"/>
      <c r="W421" s="38"/>
      <c r="X421" s="38"/>
      <c r="Y421" s="38"/>
      <c r="Z421" s="38"/>
      <c r="AA421" s="38"/>
      <c r="AB421" s="38"/>
      <c r="AC421" s="38"/>
      <c r="AD421" s="38"/>
      <c r="AE421" s="38"/>
      <c r="AR421" s="206" t="s">
        <v>162</v>
      </c>
      <c r="AT421" s="206" t="s">
        <v>249</v>
      </c>
      <c r="AU421" s="206" t="s">
        <v>82</v>
      </c>
      <c r="AY421" s="17" t="s">
        <v>114</v>
      </c>
      <c r="BE421" s="207">
        <f>IF(N421="základní",J421,0)</f>
        <v>0</v>
      </c>
      <c r="BF421" s="207">
        <f>IF(N421="snížená",J421,0)</f>
        <v>0</v>
      </c>
      <c r="BG421" s="207">
        <f>IF(N421="zákl. přenesená",J421,0)</f>
        <v>0</v>
      </c>
      <c r="BH421" s="207">
        <f>IF(N421="sníž. přenesená",J421,0)</f>
        <v>0</v>
      </c>
      <c r="BI421" s="207">
        <f>IF(N421="nulová",J421,0)</f>
        <v>0</v>
      </c>
      <c r="BJ421" s="17" t="s">
        <v>80</v>
      </c>
      <c r="BK421" s="207">
        <f>ROUND(I421*H421,1)</f>
        <v>0</v>
      </c>
      <c r="BL421" s="17" t="s">
        <v>139</v>
      </c>
      <c r="BM421" s="206" t="s">
        <v>693</v>
      </c>
    </row>
    <row r="422" spans="1:65" s="2" customFormat="1" ht="24.15" customHeight="1">
      <c r="A422" s="38"/>
      <c r="B422" s="39"/>
      <c r="C422" s="196" t="s">
        <v>694</v>
      </c>
      <c r="D422" s="196" t="s">
        <v>115</v>
      </c>
      <c r="E422" s="197" t="s">
        <v>355</v>
      </c>
      <c r="F422" s="198" t="s">
        <v>695</v>
      </c>
      <c r="G422" s="199" t="s">
        <v>357</v>
      </c>
      <c r="H422" s="200">
        <v>31</v>
      </c>
      <c r="I422" s="201"/>
      <c r="J422" s="200">
        <f>ROUND(I422*H422,1)</f>
        <v>0</v>
      </c>
      <c r="K422" s="198" t="s">
        <v>119</v>
      </c>
      <c r="L422" s="44"/>
      <c r="M422" s="202" t="s">
        <v>19</v>
      </c>
      <c r="N422" s="203" t="s">
        <v>43</v>
      </c>
      <c r="O422" s="84"/>
      <c r="P422" s="204">
        <f>O422*H422</f>
        <v>0</v>
      </c>
      <c r="Q422" s="204">
        <v>0.0003</v>
      </c>
      <c r="R422" s="204">
        <f>Q422*H422</f>
        <v>0.0093</v>
      </c>
      <c r="S422" s="204">
        <v>0</v>
      </c>
      <c r="T422" s="205">
        <f>S422*H422</f>
        <v>0</v>
      </c>
      <c r="U422" s="38"/>
      <c r="V422" s="38"/>
      <c r="W422" s="38"/>
      <c r="X422" s="38"/>
      <c r="Y422" s="38"/>
      <c r="Z422" s="38"/>
      <c r="AA422" s="38"/>
      <c r="AB422" s="38"/>
      <c r="AC422" s="38"/>
      <c r="AD422" s="38"/>
      <c r="AE422" s="38"/>
      <c r="AR422" s="206" t="s">
        <v>139</v>
      </c>
      <c r="AT422" s="206" t="s">
        <v>115</v>
      </c>
      <c r="AU422" s="206" t="s">
        <v>82</v>
      </c>
      <c r="AY422" s="17" t="s">
        <v>114</v>
      </c>
      <c r="BE422" s="207">
        <f>IF(N422="základní",J422,0)</f>
        <v>0</v>
      </c>
      <c r="BF422" s="207">
        <f>IF(N422="snížená",J422,0)</f>
        <v>0</v>
      </c>
      <c r="BG422" s="207">
        <f>IF(N422="zákl. přenesená",J422,0)</f>
        <v>0</v>
      </c>
      <c r="BH422" s="207">
        <f>IF(N422="sníž. přenesená",J422,0)</f>
        <v>0</v>
      </c>
      <c r="BI422" s="207">
        <f>IF(N422="nulová",J422,0)</f>
        <v>0</v>
      </c>
      <c r="BJ422" s="17" t="s">
        <v>80</v>
      </c>
      <c r="BK422" s="207">
        <f>ROUND(I422*H422,1)</f>
        <v>0</v>
      </c>
      <c r="BL422" s="17" t="s">
        <v>139</v>
      </c>
      <c r="BM422" s="206" t="s">
        <v>696</v>
      </c>
    </row>
    <row r="423" spans="1:47" s="2" customFormat="1" ht="12">
      <c r="A423" s="38"/>
      <c r="B423" s="39"/>
      <c r="C423" s="40"/>
      <c r="D423" s="208" t="s">
        <v>122</v>
      </c>
      <c r="E423" s="40"/>
      <c r="F423" s="209" t="s">
        <v>359</v>
      </c>
      <c r="G423" s="40"/>
      <c r="H423" s="40"/>
      <c r="I423" s="210"/>
      <c r="J423" s="40"/>
      <c r="K423" s="40"/>
      <c r="L423" s="44"/>
      <c r="M423" s="211"/>
      <c r="N423" s="212"/>
      <c r="O423" s="84"/>
      <c r="P423" s="84"/>
      <c r="Q423" s="84"/>
      <c r="R423" s="84"/>
      <c r="S423" s="84"/>
      <c r="T423" s="85"/>
      <c r="U423" s="38"/>
      <c r="V423" s="38"/>
      <c r="W423" s="38"/>
      <c r="X423" s="38"/>
      <c r="Y423" s="38"/>
      <c r="Z423" s="38"/>
      <c r="AA423" s="38"/>
      <c r="AB423" s="38"/>
      <c r="AC423" s="38"/>
      <c r="AD423" s="38"/>
      <c r="AE423" s="38"/>
      <c r="AT423" s="17" t="s">
        <v>122</v>
      </c>
      <c r="AU423" s="17" t="s">
        <v>82</v>
      </c>
    </row>
    <row r="424" spans="1:65" s="2" customFormat="1" ht="24.15" customHeight="1">
      <c r="A424" s="38"/>
      <c r="B424" s="39"/>
      <c r="C424" s="260" t="s">
        <v>697</v>
      </c>
      <c r="D424" s="260" t="s">
        <v>249</v>
      </c>
      <c r="E424" s="261" t="s">
        <v>698</v>
      </c>
      <c r="F424" s="262" t="s">
        <v>699</v>
      </c>
      <c r="G424" s="263" t="s">
        <v>357</v>
      </c>
      <c r="H424" s="264">
        <v>31</v>
      </c>
      <c r="I424" s="265"/>
      <c r="J424" s="264">
        <f>ROUND(I424*H424,1)</f>
        <v>0</v>
      </c>
      <c r="K424" s="262" t="s">
        <v>19</v>
      </c>
      <c r="L424" s="266"/>
      <c r="M424" s="267" t="s">
        <v>19</v>
      </c>
      <c r="N424" s="268" t="s">
        <v>43</v>
      </c>
      <c r="O424" s="84"/>
      <c r="P424" s="204">
        <f>O424*H424</f>
        <v>0</v>
      </c>
      <c r="Q424" s="204">
        <v>0</v>
      </c>
      <c r="R424" s="204">
        <f>Q424*H424</f>
        <v>0</v>
      </c>
      <c r="S424" s="204">
        <v>0</v>
      </c>
      <c r="T424" s="205">
        <f>S424*H424</f>
        <v>0</v>
      </c>
      <c r="U424" s="38"/>
      <c r="V424" s="38"/>
      <c r="W424" s="38"/>
      <c r="X424" s="38"/>
      <c r="Y424" s="38"/>
      <c r="Z424" s="38"/>
      <c r="AA424" s="38"/>
      <c r="AB424" s="38"/>
      <c r="AC424" s="38"/>
      <c r="AD424" s="38"/>
      <c r="AE424" s="38"/>
      <c r="AR424" s="206" t="s">
        <v>162</v>
      </c>
      <c r="AT424" s="206" t="s">
        <v>249</v>
      </c>
      <c r="AU424" s="206" t="s">
        <v>82</v>
      </c>
      <c r="AY424" s="17" t="s">
        <v>114</v>
      </c>
      <c r="BE424" s="207">
        <f>IF(N424="základní",J424,0)</f>
        <v>0</v>
      </c>
      <c r="BF424" s="207">
        <f>IF(N424="snížená",J424,0)</f>
        <v>0</v>
      </c>
      <c r="BG424" s="207">
        <f>IF(N424="zákl. přenesená",J424,0)</f>
        <v>0</v>
      </c>
      <c r="BH424" s="207">
        <f>IF(N424="sníž. přenesená",J424,0)</f>
        <v>0</v>
      </c>
      <c r="BI424" s="207">
        <f>IF(N424="nulová",J424,0)</f>
        <v>0</v>
      </c>
      <c r="BJ424" s="17" t="s">
        <v>80</v>
      </c>
      <c r="BK424" s="207">
        <f>ROUND(I424*H424,1)</f>
        <v>0</v>
      </c>
      <c r="BL424" s="17" t="s">
        <v>139</v>
      </c>
      <c r="BM424" s="206" t="s">
        <v>700</v>
      </c>
    </row>
    <row r="425" spans="1:65" s="2" customFormat="1" ht="24.15" customHeight="1">
      <c r="A425" s="38"/>
      <c r="B425" s="39"/>
      <c r="C425" s="196" t="s">
        <v>701</v>
      </c>
      <c r="D425" s="196" t="s">
        <v>115</v>
      </c>
      <c r="E425" s="197" t="s">
        <v>377</v>
      </c>
      <c r="F425" s="198" t="s">
        <v>378</v>
      </c>
      <c r="G425" s="199" t="s">
        <v>128</v>
      </c>
      <c r="H425" s="200">
        <v>136</v>
      </c>
      <c r="I425" s="201"/>
      <c r="J425" s="200">
        <f>ROUND(I425*H425,1)</f>
        <v>0</v>
      </c>
      <c r="K425" s="198" t="s">
        <v>119</v>
      </c>
      <c r="L425" s="44"/>
      <c r="M425" s="202" t="s">
        <v>19</v>
      </c>
      <c r="N425" s="203" t="s">
        <v>43</v>
      </c>
      <c r="O425" s="84"/>
      <c r="P425" s="204">
        <f>O425*H425</f>
        <v>0</v>
      </c>
      <c r="Q425" s="204">
        <v>0</v>
      </c>
      <c r="R425" s="204">
        <f>Q425*H425</f>
        <v>0</v>
      </c>
      <c r="S425" s="204">
        <v>0</v>
      </c>
      <c r="T425" s="205">
        <f>S425*H425</f>
        <v>0</v>
      </c>
      <c r="U425" s="38"/>
      <c r="V425" s="38"/>
      <c r="W425" s="38"/>
      <c r="X425" s="38"/>
      <c r="Y425" s="38"/>
      <c r="Z425" s="38"/>
      <c r="AA425" s="38"/>
      <c r="AB425" s="38"/>
      <c r="AC425" s="38"/>
      <c r="AD425" s="38"/>
      <c r="AE425" s="38"/>
      <c r="AR425" s="206" t="s">
        <v>139</v>
      </c>
      <c r="AT425" s="206" t="s">
        <v>115</v>
      </c>
      <c r="AU425" s="206" t="s">
        <v>82</v>
      </c>
      <c r="AY425" s="17" t="s">
        <v>114</v>
      </c>
      <c r="BE425" s="207">
        <f>IF(N425="základní",J425,0)</f>
        <v>0</v>
      </c>
      <c r="BF425" s="207">
        <f>IF(N425="snížená",J425,0)</f>
        <v>0</v>
      </c>
      <c r="BG425" s="207">
        <f>IF(N425="zákl. přenesená",J425,0)</f>
        <v>0</v>
      </c>
      <c r="BH425" s="207">
        <f>IF(N425="sníž. přenesená",J425,0)</f>
        <v>0</v>
      </c>
      <c r="BI425" s="207">
        <f>IF(N425="nulová",J425,0)</f>
        <v>0</v>
      </c>
      <c r="BJ425" s="17" t="s">
        <v>80</v>
      </c>
      <c r="BK425" s="207">
        <f>ROUND(I425*H425,1)</f>
        <v>0</v>
      </c>
      <c r="BL425" s="17" t="s">
        <v>139</v>
      </c>
      <c r="BM425" s="206" t="s">
        <v>702</v>
      </c>
    </row>
    <row r="426" spans="1:47" s="2" customFormat="1" ht="12">
      <c r="A426" s="38"/>
      <c r="B426" s="39"/>
      <c r="C426" s="40"/>
      <c r="D426" s="208" t="s">
        <v>122</v>
      </c>
      <c r="E426" s="40"/>
      <c r="F426" s="209" t="s">
        <v>380</v>
      </c>
      <c r="G426" s="40"/>
      <c r="H426" s="40"/>
      <c r="I426" s="210"/>
      <c r="J426" s="40"/>
      <c r="K426" s="40"/>
      <c r="L426" s="44"/>
      <c r="M426" s="211"/>
      <c r="N426" s="212"/>
      <c r="O426" s="84"/>
      <c r="P426" s="84"/>
      <c r="Q426" s="84"/>
      <c r="R426" s="84"/>
      <c r="S426" s="84"/>
      <c r="T426" s="85"/>
      <c r="U426" s="38"/>
      <c r="V426" s="38"/>
      <c r="W426" s="38"/>
      <c r="X426" s="38"/>
      <c r="Y426" s="38"/>
      <c r="Z426" s="38"/>
      <c r="AA426" s="38"/>
      <c r="AB426" s="38"/>
      <c r="AC426" s="38"/>
      <c r="AD426" s="38"/>
      <c r="AE426" s="38"/>
      <c r="AT426" s="17" t="s">
        <v>122</v>
      </c>
      <c r="AU426" s="17" t="s">
        <v>82</v>
      </c>
    </row>
    <row r="427" spans="1:65" s="2" customFormat="1" ht="16.5" customHeight="1">
      <c r="A427" s="38"/>
      <c r="B427" s="39"/>
      <c r="C427" s="260" t="s">
        <v>703</v>
      </c>
      <c r="D427" s="260" t="s">
        <v>249</v>
      </c>
      <c r="E427" s="261" t="s">
        <v>382</v>
      </c>
      <c r="F427" s="262" t="s">
        <v>383</v>
      </c>
      <c r="G427" s="263" t="s">
        <v>128</v>
      </c>
      <c r="H427" s="264">
        <v>136</v>
      </c>
      <c r="I427" s="265"/>
      <c r="J427" s="264">
        <f>ROUND(I427*H427,1)</f>
        <v>0</v>
      </c>
      <c r="K427" s="262" t="s">
        <v>119</v>
      </c>
      <c r="L427" s="266"/>
      <c r="M427" s="267" t="s">
        <v>19</v>
      </c>
      <c r="N427" s="268" t="s">
        <v>43</v>
      </c>
      <c r="O427" s="84"/>
      <c r="P427" s="204">
        <f>O427*H427</f>
        <v>0</v>
      </c>
      <c r="Q427" s="204">
        <v>0.00145</v>
      </c>
      <c r="R427" s="204">
        <f>Q427*H427</f>
        <v>0.1972</v>
      </c>
      <c r="S427" s="204">
        <v>0</v>
      </c>
      <c r="T427" s="205">
        <f>S427*H427</f>
        <v>0</v>
      </c>
      <c r="U427" s="38"/>
      <c r="V427" s="38"/>
      <c r="W427" s="38"/>
      <c r="X427" s="38"/>
      <c r="Y427" s="38"/>
      <c r="Z427" s="38"/>
      <c r="AA427" s="38"/>
      <c r="AB427" s="38"/>
      <c r="AC427" s="38"/>
      <c r="AD427" s="38"/>
      <c r="AE427" s="38"/>
      <c r="AR427" s="206" t="s">
        <v>162</v>
      </c>
      <c r="AT427" s="206" t="s">
        <v>249</v>
      </c>
      <c r="AU427" s="206" t="s">
        <v>82</v>
      </c>
      <c r="AY427" s="17" t="s">
        <v>114</v>
      </c>
      <c r="BE427" s="207">
        <f>IF(N427="základní",J427,0)</f>
        <v>0</v>
      </c>
      <c r="BF427" s="207">
        <f>IF(N427="snížená",J427,0)</f>
        <v>0</v>
      </c>
      <c r="BG427" s="207">
        <f>IF(N427="zákl. přenesená",J427,0)</f>
        <v>0</v>
      </c>
      <c r="BH427" s="207">
        <f>IF(N427="sníž. přenesená",J427,0)</f>
        <v>0</v>
      </c>
      <c r="BI427" s="207">
        <f>IF(N427="nulová",J427,0)</f>
        <v>0</v>
      </c>
      <c r="BJ427" s="17" t="s">
        <v>80</v>
      </c>
      <c r="BK427" s="207">
        <f>ROUND(I427*H427,1)</f>
        <v>0</v>
      </c>
      <c r="BL427" s="17" t="s">
        <v>139</v>
      </c>
      <c r="BM427" s="206" t="s">
        <v>704</v>
      </c>
    </row>
    <row r="428" spans="1:65" s="2" customFormat="1" ht="33" customHeight="1">
      <c r="A428" s="38"/>
      <c r="B428" s="39"/>
      <c r="C428" s="196" t="s">
        <v>705</v>
      </c>
      <c r="D428" s="196" t="s">
        <v>115</v>
      </c>
      <c r="E428" s="197" t="s">
        <v>386</v>
      </c>
      <c r="F428" s="198" t="s">
        <v>387</v>
      </c>
      <c r="G428" s="199" t="s">
        <v>357</v>
      </c>
      <c r="H428" s="200">
        <v>5850</v>
      </c>
      <c r="I428" s="201"/>
      <c r="J428" s="200">
        <f>ROUND(I428*H428,1)</f>
        <v>0</v>
      </c>
      <c r="K428" s="198" t="s">
        <v>119</v>
      </c>
      <c r="L428" s="44"/>
      <c r="M428" s="202" t="s">
        <v>19</v>
      </c>
      <c r="N428" s="203" t="s">
        <v>43</v>
      </c>
      <c r="O428" s="84"/>
      <c r="P428" s="204">
        <f>O428*H428</f>
        <v>0</v>
      </c>
      <c r="Q428" s="204">
        <v>0.00033</v>
      </c>
      <c r="R428" s="204">
        <f>Q428*H428</f>
        <v>1.9304999999999999</v>
      </c>
      <c r="S428" s="204">
        <v>0</v>
      </c>
      <c r="T428" s="205">
        <f>S428*H428</f>
        <v>0</v>
      </c>
      <c r="U428" s="38"/>
      <c r="V428" s="38"/>
      <c r="W428" s="38"/>
      <c r="X428" s="38"/>
      <c r="Y428" s="38"/>
      <c r="Z428" s="38"/>
      <c r="AA428" s="38"/>
      <c r="AB428" s="38"/>
      <c r="AC428" s="38"/>
      <c r="AD428" s="38"/>
      <c r="AE428" s="38"/>
      <c r="AR428" s="206" t="s">
        <v>139</v>
      </c>
      <c r="AT428" s="206" t="s">
        <v>115</v>
      </c>
      <c r="AU428" s="206" t="s">
        <v>82</v>
      </c>
      <c r="AY428" s="17" t="s">
        <v>114</v>
      </c>
      <c r="BE428" s="207">
        <f>IF(N428="základní",J428,0)</f>
        <v>0</v>
      </c>
      <c r="BF428" s="207">
        <f>IF(N428="snížená",J428,0)</f>
        <v>0</v>
      </c>
      <c r="BG428" s="207">
        <f>IF(N428="zákl. přenesená",J428,0)</f>
        <v>0</v>
      </c>
      <c r="BH428" s="207">
        <f>IF(N428="sníž. přenesená",J428,0)</f>
        <v>0</v>
      </c>
      <c r="BI428" s="207">
        <f>IF(N428="nulová",J428,0)</f>
        <v>0</v>
      </c>
      <c r="BJ428" s="17" t="s">
        <v>80</v>
      </c>
      <c r="BK428" s="207">
        <f>ROUND(I428*H428,1)</f>
        <v>0</v>
      </c>
      <c r="BL428" s="17" t="s">
        <v>139</v>
      </c>
      <c r="BM428" s="206" t="s">
        <v>706</v>
      </c>
    </row>
    <row r="429" spans="1:47" s="2" customFormat="1" ht="12">
      <c r="A429" s="38"/>
      <c r="B429" s="39"/>
      <c r="C429" s="40"/>
      <c r="D429" s="208" t="s">
        <v>122</v>
      </c>
      <c r="E429" s="40"/>
      <c r="F429" s="209" t="s">
        <v>389</v>
      </c>
      <c r="G429" s="40"/>
      <c r="H429" s="40"/>
      <c r="I429" s="210"/>
      <c r="J429" s="40"/>
      <c r="K429" s="40"/>
      <c r="L429" s="44"/>
      <c r="M429" s="211"/>
      <c r="N429" s="212"/>
      <c r="O429" s="84"/>
      <c r="P429" s="84"/>
      <c r="Q429" s="84"/>
      <c r="R429" s="84"/>
      <c r="S429" s="84"/>
      <c r="T429" s="85"/>
      <c r="U429" s="38"/>
      <c r="V429" s="38"/>
      <c r="W429" s="38"/>
      <c r="X429" s="38"/>
      <c r="Y429" s="38"/>
      <c r="Z429" s="38"/>
      <c r="AA429" s="38"/>
      <c r="AB429" s="38"/>
      <c r="AC429" s="38"/>
      <c r="AD429" s="38"/>
      <c r="AE429" s="38"/>
      <c r="AT429" s="17" t="s">
        <v>122</v>
      </c>
      <c r="AU429" s="17" t="s">
        <v>82</v>
      </c>
    </row>
    <row r="430" spans="1:65" s="2" customFormat="1" ht="33" customHeight="1">
      <c r="A430" s="38"/>
      <c r="B430" s="39"/>
      <c r="C430" s="196" t="s">
        <v>707</v>
      </c>
      <c r="D430" s="196" t="s">
        <v>115</v>
      </c>
      <c r="E430" s="197" t="s">
        <v>391</v>
      </c>
      <c r="F430" s="198" t="s">
        <v>392</v>
      </c>
      <c r="G430" s="199" t="s">
        <v>357</v>
      </c>
      <c r="H430" s="200">
        <v>240</v>
      </c>
      <c r="I430" s="201"/>
      <c r="J430" s="200">
        <f>ROUND(I430*H430,1)</f>
        <v>0</v>
      </c>
      <c r="K430" s="198" t="s">
        <v>119</v>
      </c>
      <c r="L430" s="44"/>
      <c r="M430" s="202" t="s">
        <v>19</v>
      </c>
      <c r="N430" s="203" t="s">
        <v>43</v>
      </c>
      <c r="O430" s="84"/>
      <c r="P430" s="204">
        <f>O430*H430</f>
        <v>0</v>
      </c>
      <c r="Q430" s="204">
        <v>0.00038</v>
      </c>
      <c r="R430" s="204">
        <f>Q430*H430</f>
        <v>0.0912</v>
      </c>
      <c r="S430" s="204">
        <v>0</v>
      </c>
      <c r="T430" s="205">
        <f>S430*H430</f>
        <v>0</v>
      </c>
      <c r="U430" s="38"/>
      <c r="V430" s="38"/>
      <c r="W430" s="38"/>
      <c r="X430" s="38"/>
      <c r="Y430" s="38"/>
      <c r="Z430" s="38"/>
      <c r="AA430" s="38"/>
      <c r="AB430" s="38"/>
      <c r="AC430" s="38"/>
      <c r="AD430" s="38"/>
      <c r="AE430" s="38"/>
      <c r="AR430" s="206" t="s">
        <v>139</v>
      </c>
      <c r="AT430" s="206" t="s">
        <v>115</v>
      </c>
      <c r="AU430" s="206" t="s">
        <v>82</v>
      </c>
      <c r="AY430" s="17" t="s">
        <v>114</v>
      </c>
      <c r="BE430" s="207">
        <f>IF(N430="základní",J430,0)</f>
        <v>0</v>
      </c>
      <c r="BF430" s="207">
        <f>IF(N430="snížená",J430,0)</f>
        <v>0</v>
      </c>
      <c r="BG430" s="207">
        <f>IF(N430="zákl. přenesená",J430,0)</f>
        <v>0</v>
      </c>
      <c r="BH430" s="207">
        <f>IF(N430="sníž. přenesená",J430,0)</f>
        <v>0</v>
      </c>
      <c r="BI430" s="207">
        <f>IF(N430="nulová",J430,0)</f>
        <v>0</v>
      </c>
      <c r="BJ430" s="17" t="s">
        <v>80</v>
      </c>
      <c r="BK430" s="207">
        <f>ROUND(I430*H430,1)</f>
        <v>0</v>
      </c>
      <c r="BL430" s="17" t="s">
        <v>139</v>
      </c>
      <c r="BM430" s="206" t="s">
        <v>708</v>
      </c>
    </row>
    <row r="431" spans="1:47" s="2" customFormat="1" ht="12">
      <c r="A431" s="38"/>
      <c r="B431" s="39"/>
      <c r="C431" s="40"/>
      <c r="D431" s="208" t="s">
        <v>122</v>
      </c>
      <c r="E431" s="40"/>
      <c r="F431" s="209" t="s">
        <v>394</v>
      </c>
      <c r="G431" s="40"/>
      <c r="H431" s="40"/>
      <c r="I431" s="210"/>
      <c r="J431" s="40"/>
      <c r="K431" s="40"/>
      <c r="L431" s="44"/>
      <c r="M431" s="211"/>
      <c r="N431" s="212"/>
      <c r="O431" s="84"/>
      <c r="P431" s="84"/>
      <c r="Q431" s="84"/>
      <c r="R431" s="84"/>
      <c r="S431" s="84"/>
      <c r="T431" s="85"/>
      <c r="U431" s="38"/>
      <c r="V431" s="38"/>
      <c r="W431" s="38"/>
      <c r="X431" s="38"/>
      <c r="Y431" s="38"/>
      <c r="Z431" s="38"/>
      <c r="AA431" s="38"/>
      <c r="AB431" s="38"/>
      <c r="AC431" s="38"/>
      <c r="AD431" s="38"/>
      <c r="AE431" s="38"/>
      <c r="AT431" s="17" t="s">
        <v>122</v>
      </c>
      <c r="AU431" s="17" t="s">
        <v>82</v>
      </c>
    </row>
    <row r="432" spans="1:65" s="2" customFormat="1" ht="33" customHeight="1">
      <c r="A432" s="38"/>
      <c r="B432" s="39"/>
      <c r="C432" s="196" t="s">
        <v>709</v>
      </c>
      <c r="D432" s="196" t="s">
        <v>115</v>
      </c>
      <c r="E432" s="197" t="s">
        <v>396</v>
      </c>
      <c r="F432" s="198" t="s">
        <v>397</v>
      </c>
      <c r="G432" s="199" t="s">
        <v>357</v>
      </c>
      <c r="H432" s="200">
        <v>1622</v>
      </c>
      <c r="I432" s="201"/>
      <c r="J432" s="200">
        <f>ROUND(I432*H432,1)</f>
        <v>0</v>
      </c>
      <c r="K432" s="198" t="s">
        <v>119</v>
      </c>
      <c r="L432" s="44"/>
      <c r="M432" s="202" t="s">
        <v>19</v>
      </c>
      <c r="N432" s="203" t="s">
        <v>43</v>
      </c>
      <c r="O432" s="84"/>
      <c r="P432" s="204">
        <f>O432*H432</f>
        <v>0</v>
      </c>
      <c r="Q432" s="204">
        <v>0</v>
      </c>
      <c r="R432" s="204">
        <f>Q432*H432</f>
        <v>0</v>
      </c>
      <c r="S432" s="204">
        <v>0</v>
      </c>
      <c r="T432" s="205">
        <f>S432*H432</f>
        <v>0</v>
      </c>
      <c r="U432" s="38"/>
      <c r="V432" s="38"/>
      <c r="W432" s="38"/>
      <c r="X432" s="38"/>
      <c r="Y432" s="38"/>
      <c r="Z432" s="38"/>
      <c r="AA432" s="38"/>
      <c r="AB432" s="38"/>
      <c r="AC432" s="38"/>
      <c r="AD432" s="38"/>
      <c r="AE432" s="38"/>
      <c r="AR432" s="206" t="s">
        <v>139</v>
      </c>
      <c r="AT432" s="206" t="s">
        <v>115</v>
      </c>
      <c r="AU432" s="206" t="s">
        <v>82</v>
      </c>
      <c r="AY432" s="17" t="s">
        <v>114</v>
      </c>
      <c r="BE432" s="207">
        <f>IF(N432="základní",J432,0)</f>
        <v>0</v>
      </c>
      <c r="BF432" s="207">
        <f>IF(N432="snížená",J432,0)</f>
        <v>0</v>
      </c>
      <c r="BG432" s="207">
        <f>IF(N432="zákl. přenesená",J432,0)</f>
        <v>0</v>
      </c>
      <c r="BH432" s="207">
        <f>IF(N432="sníž. přenesená",J432,0)</f>
        <v>0</v>
      </c>
      <c r="BI432" s="207">
        <f>IF(N432="nulová",J432,0)</f>
        <v>0</v>
      </c>
      <c r="BJ432" s="17" t="s">
        <v>80</v>
      </c>
      <c r="BK432" s="207">
        <f>ROUND(I432*H432,1)</f>
        <v>0</v>
      </c>
      <c r="BL432" s="17" t="s">
        <v>139</v>
      </c>
      <c r="BM432" s="206" t="s">
        <v>710</v>
      </c>
    </row>
    <row r="433" spans="1:47" s="2" customFormat="1" ht="12">
      <c r="A433" s="38"/>
      <c r="B433" s="39"/>
      <c r="C433" s="40"/>
      <c r="D433" s="208" t="s">
        <v>122</v>
      </c>
      <c r="E433" s="40"/>
      <c r="F433" s="209" t="s">
        <v>399</v>
      </c>
      <c r="G433" s="40"/>
      <c r="H433" s="40"/>
      <c r="I433" s="210"/>
      <c r="J433" s="40"/>
      <c r="K433" s="40"/>
      <c r="L433" s="44"/>
      <c r="M433" s="211"/>
      <c r="N433" s="212"/>
      <c r="O433" s="84"/>
      <c r="P433" s="84"/>
      <c r="Q433" s="84"/>
      <c r="R433" s="84"/>
      <c r="S433" s="84"/>
      <c r="T433" s="85"/>
      <c r="U433" s="38"/>
      <c r="V433" s="38"/>
      <c r="W433" s="38"/>
      <c r="X433" s="38"/>
      <c r="Y433" s="38"/>
      <c r="Z433" s="38"/>
      <c r="AA433" s="38"/>
      <c r="AB433" s="38"/>
      <c r="AC433" s="38"/>
      <c r="AD433" s="38"/>
      <c r="AE433" s="38"/>
      <c r="AT433" s="17" t="s">
        <v>122</v>
      </c>
      <c r="AU433" s="17" t="s">
        <v>82</v>
      </c>
    </row>
    <row r="434" spans="1:51" s="14" customFormat="1" ht="12">
      <c r="A434" s="14"/>
      <c r="B434" s="238"/>
      <c r="C434" s="239"/>
      <c r="D434" s="213" t="s">
        <v>192</v>
      </c>
      <c r="E434" s="240" t="s">
        <v>19</v>
      </c>
      <c r="F434" s="241" t="s">
        <v>711</v>
      </c>
      <c r="G434" s="239"/>
      <c r="H434" s="242">
        <v>1622</v>
      </c>
      <c r="I434" s="243"/>
      <c r="J434" s="239"/>
      <c r="K434" s="239"/>
      <c r="L434" s="244"/>
      <c r="M434" s="245"/>
      <c r="N434" s="246"/>
      <c r="O434" s="246"/>
      <c r="P434" s="246"/>
      <c r="Q434" s="246"/>
      <c r="R434" s="246"/>
      <c r="S434" s="246"/>
      <c r="T434" s="247"/>
      <c r="U434" s="14"/>
      <c r="V434" s="14"/>
      <c r="W434" s="14"/>
      <c r="X434" s="14"/>
      <c r="Y434" s="14"/>
      <c r="Z434" s="14"/>
      <c r="AA434" s="14"/>
      <c r="AB434" s="14"/>
      <c r="AC434" s="14"/>
      <c r="AD434" s="14"/>
      <c r="AE434" s="14"/>
      <c r="AT434" s="248" t="s">
        <v>192</v>
      </c>
      <c r="AU434" s="248" t="s">
        <v>82</v>
      </c>
      <c r="AV434" s="14" t="s">
        <v>82</v>
      </c>
      <c r="AW434" s="14" t="s">
        <v>33</v>
      </c>
      <c r="AX434" s="14" t="s">
        <v>72</v>
      </c>
      <c r="AY434" s="248" t="s">
        <v>114</v>
      </c>
    </row>
    <row r="435" spans="1:51" s="15" customFormat="1" ht="12">
      <c r="A435" s="15"/>
      <c r="B435" s="249"/>
      <c r="C435" s="250"/>
      <c r="D435" s="213" t="s">
        <v>192</v>
      </c>
      <c r="E435" s="251" t="s">
        <v>19</v>
      </c>
      <c r="F435" s="252" t="s">
        <v>195</v>
      </c>
      <c r="G435" s="250"/>
      <c r="H435" s="253">
        <v>1622</v>
      </c>
      <c r="I435" s="254"/>
      <c r="J435" s="250"/>
      <c r="K435" s="250"/>
      <c r="L435" s="255"/>
      <c r="M435" s="256"/>
      <c r="N435" s="257"/>
      <c r="O435" s="257"/>
      <c r="P435" s="257"/>
      <c r="Q435" s="257"/>
      <c r="R435" s="257"/>
      <c r="S435" s="257"/>
      <c r="T435" s="258"/>
      <c r="U435" s="15"/>
      <c r="V435" s="15"/>
      <c r="W435" s="15"/>
      <c r="X435" s="15"/>
      <c r="Y435" s="15"/>
      <c r="Z435" s="15"/>
      <c r="AA435" s="15"/>
      <c r="AB435" s="15"/>
      <c r="AC435" s="15"/>
      <c r="AD435" s="15"/>
      <c r="AE435" s="15"/>
      <c r="AT435" s="259" t="s">
        <v>192</v>
      </c>
      <c r="AU435" s="259" t="s">
        <v>82</v>
      </c>
      <c r="AV435" s="15" t="s">
        <v>139</v>
      </c>
      <c r="AW435" s="15" t="s">
        <v>4</v>
      </c>
      <c r="AX435" s="15" t="s">
        <v>80</v>
      </c>
      <c r="AY435" s="259" t="s">
        <v>114</v>
      </c>
    </row>
    <row r="436" spans="1:65" s="2" customFormat="1" ht="55.5" customHeight="1">
      <c r="A436" s="38"/>
      <c r="B436" s="39"/>
      <c r="C436" s="196" t="s">
        <v>712</v>
      </c>
      <c r="D436" s="196" t="s">
        <v>115</v>
      </c>
      <c r="E436" s="197" t="s">
        <v>402</v>
      </c>
      <c r="F436" s="198" t="s">
        <v>403</v>
      </c>
      <c r="G436" s="199" t="s">
        <v>357</v>
      </c>
      <c r="H436" s="200">
        <v>1622</v>
      </c>
      <c r="I436" s="201"/>
      <c r="J436" s="200">
        <f>ROUND(I436*H436,1)</f>
        <v>0</v>
      </c>
      <c r="K436" s="198" t="s">
        <v>119</v>
      </c>
      <c r="L436" s="44"/>
      <c r="M436" s="202" t="s">
        <v>19</v>
      </c>
      <c r="N436" s="203" t="s">
        <v>43</v>
      </c>
      <c r="O436" s="84"/>
      <c r="P436" s="204">
        <f>O436*H436</f>
        <v>0</v>
      </c>
      <c r="Q436" s="204">
        <v>0.00022</v>
      </c>
      <c r="R436" s="204">
        <f>Q436*H436</f>
        <v>0.35684</v>
      </c>
      <c r="S436" s="204">
        <v>0</v>
      </c>
      <c r="T436" s="205">
        <f>S436*H436</f>
        <v>0</v>
      </c>
      <c r="U436" s="38"/>
      <c r="V436" s="38"/>
      <c r="W436" s="38"/>
      <c r="X436" s="38"/>
      <c r="Y436" s="38"/>
      <c r="Z436" s="38"/>
      <c r="AA436" s="38"/>
      <c r="AB436" s="38"/>
      <c r="AC436" s="38"/>
      <c r="AD436" s="38"/>
      <c r="AE436" s="38"/>
      <c r="AR436" s="206" t="s">
        <v>139</v>
      </c>
      <c r="AT436" s="206" t="s">
        <v>115</v>
      </c>
      <c r="AU436" s="206" t="s">
        <v>82</v>
      </c>
      <c r="AY436" s="17" t="s">
        <v>114</v>
      </c>
      <c r="BE436" s="207">
        <f>IF(N436="základní",J436,0)</f>
        <v>0</v>
      </c>
      <c r="BF436" s="207">
        <f>IF(N436="snížená",J436,0)</f>
        <v>0</v>
      </c>
      <c r="BG436" s="207">
        <f>IF(N436="zákl. přenesená",J436,0)</f>
        <v>0</v>
      </c>
      <c r="BH436" s="207">
        <f>IF(N436="sníž. přenesená",J436,0)</f>
        <v>0</v>
      </c>
      <c r="BI436" s="207">
        <f>IF(N436="nulová",J436,0)</f>
        <v>0</v>
      </c>
      <c r="BJ436" s="17" t="s">
        <v>80</v>
      </c>
      <c r="BK436" s="207">
        <f>ROUND(I436*H436,1)</f>
        <v>0</v>
      </c>
      <c r="BL436" s="17" t="s">
        <v>139</v>
      </c>
      <c r="BM436" s="206" t="s">
        <v>713</v>
      </c>
    </row>
    <row r="437" spans="1:47" s="2" customFormat="1" ht="12">
      <c r="A437" s="38"/>
      <c r="B437" s="39"/>
      <c r="C437" s="40"/>
      <c r="D437" s="208" t="s">
        <v>122</v>
      </c>
      <c r="E437" s="40"/>
      <c r="F437" s="209" t="s">
        <v>405</v>
      </c>
      <c r="G437" s="40"/>
      <c r="H437" s="40"/>
      <c r="I437" s="210"/>
      <c r="J437" s="40"/>
      <c r="K437" s="40"/>
      <c r="L437" s="44"/>
      <c r="M437" s="211"/>
      <c r="N437" s="212"/>
      <c r="O437" s="84"/>
      <c r="P437" s="84"/>
      <c r="Q437" s="84"/>
      <c r="R437" s="84"/>
      <c r="S437" s="84"/>
      <c r="T437" s="85"/>
      <c r="U437" s="38"/>
      <c r="V437" s="38"/>
      <c r="W437" s="38"/>
      <c r="X437" s="38"/>
      <c r="Y437" s="38"/>
      <c r="Z437" s="38"/>
      <c r="AA437" s="38"/>
      <c r="AB437" s="38"/>
      <c r="AC437" s="38"/>
      <c r="AD437" s="38"/>
      <c r="AE437" s="38"/>
      <c r="AT437" s="17" t="s">
        <v>122</v>
      </c>
      <c r="AU437" s="17" t="s">
        <v>82</v>
      </c>
    </row>
    <row r="438" spans="1:65" s="2" customFormat="1" ht="62.7" customHeight="1">
      <c r="A438" s="38"/>
      <c r="B438" s="39"/>
      <c r="C438" s="196" t="s">
        <v>714</v>
      </c>
      <c r="D438" s="196" t="s">
        <v>115</v>
      </c>
      <c r="E438" s="197" t="s">
        <v>407</v>
      </c>
      <c r="F438" s="198" t="s">
        <v>408</v>
      </c>
      <c r="G438" s="199" t="s">
        <v>357</v>
      </c>
      <c r="H438" s="200">
        <v>2400</v>
      </c>
      <c r="I438" s="201"/>
      <c r="J438" s="200">
        <f>ROUND(I438*H438,1)</f>
        <v>0</v>
      </c>
      <c r="K438" s="198" t="s">
        <v>119</v>
      </c>
      <c r="L438" s="44"/>
      <c r="M438" s="202" t="s">
        <v>19</v>
      </c>
      <c r="N438" s="203" t="s">
        <v>43</v>
      </c>
      <c r="O438" s="84"/>
      <c r="P438" s="204">
        <f>O438*H438</f>
        <v>0</v>
      </c>
      <c r="Q438" s="204">
        <v>0</v>
      </c>
      <c r="R438" s="204">
        <f>Q438*H438</f>
        <v>0</v>
      </c>
      <c r="S438" s="204">
        <v>0</v>
      </c>
      <c r="T438" s="205">
        <f>S438*H438</f>
        <v>0</v>
      </c>
      <c r="U438" s="38"/>
      <c r="V438" s="38"/>
      <c r="W438" s="38"/>
      <c r="X438" s="38"/>
      <c r="Y438" s="38"/>
      <c r="Z438" s="38"/>
      <c r="AA438" s="38"/>
      <c r="AB438" s="38"/>
      <c r="AC438" s="38"/>
      <c r="AD438" s="38"/>
      <c r="AE438" s="38"/>
      <c r="AR438" s="206" t="s">
        <v>139</v>
      </c>
      <c r="AT438" s="206" t="s">
        <v>115</v>
      </c>
      <c r="AU438" s="206" t="s">
        <v>82</v>
      </c>
      <c r="AY438" s="17" t="s">
        <v>114</v>
      </c>
      <c r="BE438" s="207">
        <f>IF(N438="základní",J438,0)</f>
        <v>0</v>
      </c>
      <c r="BF438" s="207">
        <f>IF(N438="snížená",J438,0)</f>
        <v>0</v>
      </c>
      <c r="BG438" s="207">
        <f>IF(N438="zákl. přenesená",J438,0)</f>
        <v>0</v>
      </c>
      <c r="BH438" s="207">
        <f>IF(N438="sníž. přenesená",J438,0)</f>
        <v>0</v>
      </c>
      <c r="BI438" s="207">
        <f>IF(N438="nulová",J438,0)</f>
        <v>0</v>
      </c>
      <c r="BJ438" s="17" t="s">
        <v>80</v>
      </c>
      <c r="BK438" s="207">
        <f>ROUND(I438*H438,1)</f>
        <v>0</v>
      </c>
      <c r="BL438" s="17" t="s">
        <v>139</v>
      </c>
      <c r="BM438" s="206" t="s">
        <v>715</v>
      </c>
    </row>
    <row r="439" spans="1:47" s="2" customFormat="1" ht="12">
      <c r="A439" s="38"/>
      <c r="B439" s="39"/>
      <c r="C439" s="40"/>
      <c r="D439" s="208" t="s">
        <v>122</v>
      </c>
      <c r="E439" s="40"/>
      <c r="F439" s="209" t="s">
        <v>410</v>
      </c>
      <c r="G439" s="40"/>
      <c r="H439" s="40"/>
      <c r="I439" s="210"/>
      <c r="J439" s="40"/>
      <c r="K439" s="40"/>
      <c r="L439" s="44"/>
      <c r="M439" s="211"/>
      <c r="N439" s="212"/>
      <c r="O439" s="84"/>
      <c r="P439" s="84"/>
      <c r="Q439" s="84"/>
      <c r="R439" s="84"/>
      <c r="S439" s="84"/>
      <c r="T439" s="85"/>
      <c r="U439" s="38"/>
      <c r="V439" s="38"/>
      <c r="W439" s="38"/>
      <c r="X439" s="38"/>
      <c r="Y439" s="38"/>
      <c r="Z439" s="38"/>
      <c r="AA439" s="38"/>
      <c r="AB439" s="38"/>
      <c r="AC439" s="38"/>
      <c r="AD439" s="38"/>
      <c r="AE439" s="38"/>
      <c r="AT439" s="17" t="s">
        <v>122</v>
      </c>
      <c r="AU439" s="17" t="s">
        <v>82</v>
      </c>
    </row>
    <row r="440" spans="1:65" s="2" customFormat="1" ht="66.75" customHeight="1">
      <c r="A440" s="38"/>
      <c r="B440" s="39"/>
      <c r="C440" s="196" t="s">
        <v>716</v>
      </c>
      <c r="D440" s="196" t="s">
        <v>115</v>
      </c>
      <c r="E440" s="197" t="s">
        <v>412</v>
      </c>
      <c r="F440" s="198" t="s">
        <v>413</v>
      </c>
      <c r="G440" s="199" t="s">
        <v>357</v>
      </c>
      <c r="H440" s="200">
        <v>143.5</v>
      </c>
      <c r="I440" s="201"/>
      <c r="J440" s="200">
        <f>ROUND(I440*H440,1)</f>
        <v>0</v>
      </c>
      <c r="K440" s="198" t="s">
        <v>119</v>
      </c>
      <c r="L440" s="44"/>
      <c r="M440" s="202" t="s">
        <v>19</v>
      </c>
      <c r="N440" s="203" t="s">
        <v>43</v>
      </c>
      <c r="O440" s="84"/>
      <c r="P440" s="204">
        <f>O440*H440</f>
        <v>0</v>
      </c>
      <c r="Q440" s="204">
        <v>0</v>
      </c>
      <c r="R440" s="204">
        <f>Q440*H440</f>
        <v>0</v>
      </c>
      <c r="S440" s="204">
        <v>0.086</v>
      </c>
      <c r="T440" s="205">
        <f>S440*H440</f>
        <v>12.341</v>
      </c>
      <c r="U440" s="38"/>
      <c r="V440" s="38"/>
      <c r="W440" s="38"/>
      <c r="X440" s="38"/>
      <c r="Y440" s="38"/>
      <c r="Z440" s="38"/>
      <c r="AA440" s="38"/>
      <c r="AB440" s="38"/>
      <c r="AC440" s="38"/>
      <c r="AD440" s="38"/>
      <c r="AE440" s="38"/>
      <c r="AR440" s="206" t="s">
        <v>139</v>
      </c>
      <c r="AT440" s="206" t="s">
        <v>115</v>
      </c>
      <c r="AU440" s="206" t="s">
        <v>82</v>
      </c>
      <c r="AY440" s="17" t="s">
        <v>114</v>
      </c>
      <c r="BE440" s="207">
        <f>IF(N440="základní",J440,0)</f>
        <v>0</v>
      </c>
      <c r="BF440" s="207">
        <f>IF(N440="snížená",J440,0)</f>
        <v>0</v>
      </c>
      <c r="BG440" s="207">
        <f>IF(N440="zákl. přenesená",J440,0)</f>
        <v>0</v>
      </c>
      <c r="BH440" s="207">
        <f>IF(N440="sníž. přenesená",J440,0)</f>
        <v>0</v>
      </c>
      <c r="BI440" s="207">
        <f>IF(N440="nulová",J440,0)</f>
        <v>0</v>
      </c>
      <c r="BJ440" s="17" t="s">
        <v>80</v>
      </c>
      <c r="BK440" s="207">
        <f>ROUND(I440*H440,1)</f>
        <v>0</v>
      </c>
      <c r="BL440" s="17" t="s">
        <v>139</v>
      </c>
      <c r="BM440" s="206" t="s">
        <v>717</v>
      </c>
    </row>
    <row r="441" spans="1:47" s="2" customFormat="1" ht="12">
      <c r="A441" s="38"/>
      <c r="B441" s="39"/>
      <c r="C441" s="40"/>
      <c r="D441" s="208" t="s">
        <v>122</v>
      </c>
      <c r="E441" s="40"/>
      <c r="F441" s="209" t="s">
        <v>415</v>
      </c>
      <c r="G441" s="40"/>
      <c r="H441" s="40"/>
      <c r="I441" s="210"/>
      <c r="J441" s="40"/>
      <c r="K441" s="40"/>
      <c r="L441" s="44"/>
      <c r="M441" s="211"/>
      <c r="N441" s="212"/>
      <c r="O441" s="84"/>
      <c r="P441" s="84"/>
      <c r="Q441" s="84"/>
      <c r="R441" s="84"/>
      <c r="S441" s="84"/>
      <c r="T441" s="85"/>
      <c r="U441" s="38"/>
      <c r="V441" s="38"/>
      <c r="W441" s="38"/>
      <c r="X441" s="38"/>
      <c r="Y441" s="38"/>
      <c r="Z441" s="38"/>
      <c r="AA441" s="38"/>
      <c r="AB441" s="38"/>
      <c r="AC441" s="38"/>
      <c r="AD441" s="38"/>
      <c r="AE441" s="38"/>
      <c r="AT441" s="17" t="s">
        <v>122</v>
      </c>
      <c r="AU441" s="17" t="s">
        <v>82</v>
      </c>
    </row>
    <row r="442" spans="1:51" s="13" customFormat="1" ht="12">
      <c r="A442" s="13"/>
      <c r="B442" s="228"/>
      <c r="C442" s="229"/>
      <c r="D442" s="213" t="s">
        <v>192</v>
      </c>
      <c r="E442" s="230" t="s">
        <v>19</v>
      </c>
      <c r="F442" s="231" t="s">
        <v>416</v>
      </c>
      <c r="G442" s="229"/>
      <c r="H442" s="230" t="s">
        <v>19</v>
      </c>
      <c r="I442" s="232"/>
      <c r="J442" s="229"/>
      <c r="K442" s="229"/>
      <c r="L442" s="233"/>
      <c r="M442" s="234"/>
      <c r="N442" s="235"/>
      <c r="O442" s="235"/>
      <c r="P442" s="235"/>
      <c r="Q442" s="235"/>
      <c r="R442" s="235"/>
      <c r="S442" s="235"/>
      <c r="T442" s="236"/>
      <c r="U442" s="13"/>
      <c r="V442" s="13"/>
      <c r="W442" s="13"/>
      <c r="X442" s="13"/>
      <c r="Y442" s="13"/>
      <c r="Z442" s="13"/>
      <c r="AA442" s="13"/>
      <c r="AB442" s="13"/>
      <c r="AC442" s="13"/>
      <c r="AD442" s="13"/>
      <c r="AE442" s="13"/>
      <c r="AT442" s="237" t="s">
        <v>192</v>
      </c>
      <c r="AU442" s="237" t="s">
        <v>82</v>
      </c>
      <c r="AV442" s="13" t="s">
        <v>80</v>
      </c>
      <c r="AW442" s="13" t="s">
        <v>33</v>
      </c>
      <c r="AX442" s="13" t="s">
        <v>72</v>
      </c>
      <c r="AY442" s="237" t="s">
        <v>114</v>
      </c>
    </row>
    <row r="443" spans="1:51" s="14" customFormat="1" ht="12">
      <c r="A443" s="14"/>
      <c r="B443" s="238"/>
      <c r="C443" s="239"/>
      <c r="D443" s="213" t="s">
        <v>192</v>
      </c>
      <c r="E443" s="240" t="s">
        <v>19</v>
      </c>
      <c r="F443" s="241" t="s">
        <v>718</v>
      </c>
      <c r="G443" s="239"/>
      <c r="H443" s="242">
        <v>87</v>
      </c>
      <c r="I443" s="243"/>
      <c r="J443" s="239"/>
      <c r="K443" s="239"/>
      <c r="L443" s="244"/>
      <c r="M443" s="245"/>
      <c r="N443" s="246"/>
      <c r="O443" s="246"/>
      <c r="P443" s="246"/>
      <c r="Q443" s="246"/>
      <c r="R443" s="246"/>
      <c r="S443" s="246"/>
      <c r="T443" s="247"/>
      <c r="U443" s="14"/>
      <c r="V443" s="14"/>
      <c r="W443" s="14"/>
      <c r="X443" s="14"/>
      <c r="Y443" s="14"/>
      <c r="Z443" s="14"/>
      <c r="AA443" s="14"/>
      <c r="AB443" s="14"/>
      <c r="AC443" s="14"/>
      <c r="AD443" s="14"/>
      <c r="AE443" s="14"/>
      <c r="AT443" s="248" t="s">
        <v>192</v>
      </c>
      <c r="AU443" s="248" t="s">
        <v>82</v>
      </c>
      <c r="AV443" s="14" t="s">
        <v>82</v>
      </c>
      <c r="AW443" s="14" t="s">
        <v>33</v>
      </c>
      <c r="AX443" s="14" t="s">
        <v>72</v>
      </c>
      <c r="AY443" s="248" t="s">
        <v>114</v>
      </c>
    </row>
    <row r="444" spans="1:51" s="13" customFormat="1" ht="12">
      <c r="A444" s="13"/>
      <c r="B444" s="228"/>
      <c r="C444" s="229"/>
      <c r="D444" s="213" t="s">
        <v>192</v>
      </c>
      <c r="E444" s="230" t="s">
        <v>19</v>
      </c>
      <c r="F444" s="231" t="s">
        <v>506</v>
      </c>
      <c r="G444" s="229"/>
      <c r="H444" s="230" t="s">
        <v>19</v>
      </c>
      <c r="I444" s="232"/>
      <c r="J444" s="229"/>
      <c r="K444" s="229"/>
      <c r="L444" s="233"/>
      <c r="M444" s="234"/>
      <c r="N444" s="235"/>
      <c r="O444" s="235"/>
      <c r="P444" s="235"/>
      <c r="Q444" s="235"/>
      <c r="R444" s="235"/>
      <c r="S444" s="235"/>
      <c r="T444" s="236"/>
      <c r="U444" s="13"/>
      <c r="V444" s="13"/>
      <c r="W444" s="13"/>
      <c r="X444" s="13"/>
      <c r="Y444" s="13"/>
      <c r="Z444" s="13"/>
      <c r="AA444" s="13"/>
      <c r="AB444" s="13"/>
      <c r="AC444" s="13"/>
      <c r="AD444" s="13"/>
      <c r="AE444" s="13"/>
      <c r="AT444" s="237" t="s">
        <v>192</v>
      </c>
      <c r="AU444" s="237" t="s">
        <v>82</v>
      </c>
      <c r="AV444" s="13" t="s">
        <v>80</v>
      </c>
      <c r="AW444" s="13" t="s">
        <v>33</v>
      </c>
      <c r="AX444" s="13" t="s">
        <v>72</v>
      </c>
      <c r="AY444" s="237" t="s">
        <v>114</v>
      </c>
    </row>
    <row r="445" spans="1:51" s="14" customFormat="1" ht="12">
      <c r="A445" s="14"/>
      <c r="B445" s="238"/>
      <c r="C445" s="239"/>
      <c r="D445" s="213" t="s">
        <v>192</v>
      </c>
      <c r="E445" s="240" t="s">
        <v>19</v>
      </c>
      <c r="F445" s="241" t="s">
        <v>168</v>
      </c>
      <c r="G445" s="239"/>
      <c r="H445" s="242">
        <v>9</v>
      </c>
      <c r="I445" s="243"/>
      <c r="J445" s="239"/>
      <c r="K445" s="239"/>
      <c r="L445" s="244"/>
      <c r="M445" s="245"/>
      <c r="N445" s="246"/>
      <c r="O445" s="246"/>
      <c r="P445" s="246"/>
      <c r="Q445" s="246"/>
      <c r="R445" s="246"/>
      <c r="S445" s="246"/>
      <c r="T445" s="247"/>
      <c r="U445" s="14"/>
      <c r="V445" s="14"/>
      <c r="W445" s="14"/>
      <c r="X445" s="14"/>
      <c r="Y445" s="14"/>
      <c r="Z445" s="14"/>
      <c r="AA445" s="14"/>
      <c r="AB445" s="14"/>
      <c r="AC445" s="14"/>
      <c r="AD445" s="14"/>
      <c r="AE445" s="14"/>
      <c r="AT445" s="248" t="s">
        <v>192</v>
      </c>
      <c r="AU445" s="248" t="s">
        <v>82</v>
      </c>
      <c r="AV445" s="14" t="s">
        <v>82</v>
      </c>
      <c r="AW445" s="14" t="s">
        <v>33</v>
      </c>
      <c r="AX445" s="14" t="s">
        <v>72</v>
      </c>
      <c r="AY445" s="248" t="s">
        <v>114</v>
      </c>
    </row>
    <row r="446" spans="1:51" s="13" customFormat="1" ht="12">
      <c r="A446" s="13"/>
      <c r="B446" s="228"/>
      <c r="C446" s="229"/>
      <c r="D446" s="213" t="s">
        <v>192</v>
      </c>
      <c r="E446" s="230" t="s">
        <v>19</v>
      </c>
      <c r="F446" s="231" t="s">
        <v>508</v>
      </c>
      <c r="G446" s="229"/>
      <c r="H446" s="230" t="s">
        <v>19</v>
      </c>
      <c r="I446" s="232"/>
      <c r="J446" s="229"/>
      <c r="K446" s="229"/>
      <c r="L446" s="233"/>
      <c r="M446" s="234"/>
      <c r="N446" s="235"/>
      <c r="O446" s="235"/>
      <c r="P446" s="235"/>
      <c r="Q446" s="235"/>
      <c r="R446" s="235"/>
      <c r="S446" s="235"/>
      <c r="T446" s="236"/>
      <c r="U446" s="13"/>
      <c r="V446" s="13"/>
      <c r="W446" s="13"/>
      <c r="X446" s="13"/>
      <c r="Y446" s="13"/>
      <c r="Z446" s="13"/>
      <c r="AA446" s="13"/>
      <c r="AB446" s="13"/>
      <c r="AC446" s="13"/>
      <c r="AD446" s="13"/>
      <c r="AE446" s="13"/>
      <c r="AT446" s="237" t="s">
        <v>192</v>
      </c>
      <c r="AU446" s="237" t="s">
        <v>82</v>
      </c>
      <c r="AV446" s="13" t="s">
        <v>80</v>
      </c>
      <c r="AW446" s="13" t="s">
        <v>33</v>
      </c>
      <c r="AX446" s="13" t="s">
        <v>72</v>
      </c>
      <c r="AY446" s="237" t="s">
        <v>114</v>
      </c>
    </row>
    <row r="447" spans="1:51" s="14" customFormat="1" ht="12">
      <c r="A447" s="14"/>
      <c r="B447" s="238"/>
      <c r="C447" s="239"/>
      <c r="D447" s="213" t="s">
        <v>192</v>
      </c>
      <c r="E447" s="240" t="s">
        <v>19</v>
      </c>
      <c r="F447" s="241" t="s">
        <v>719</v>
      </c>
      <c r="G447" s="239"/>
      <c r="H447" s="242">
        <v>7.5</v>
      </c>
      <c r="I447" s="243"/>
      <c r="J447" s="239"/>
      <c r="K447" s="239"/>
      <c r="L447" s="244"/>
      <c r="M447" s="245"/>
      <c r="N447" s="246"/>
      <c r="O447" s="246"/>
      <c r="P447" s="246"/>
      <c r="Q447" s="246"/>
      <c r="R447" s="246"/>
      <c r="S447" s="246"/>
      <c r="T447" s="247"/>
      <c r="U447" s="14"/>
      <c r="V447" s="14"/>
      <c r="W447" s="14"/>
      <c r="X447" s="14"/>
      <c r="Y447" s="14"/>
      <c r="Z447" s="14"/>
      <c r="AA447" s="14"/>
      <c r="AB447" s="14"/>
      <c r="AC447" s="14"/>
      <c r="AD447" s="14"/>
      <c r="AE447" s="14"/>
      <c r="AT447" s="248" t="s">
        <v>192</v>
      </c>
      <c r="AU447" s="248" t="s">
        <v>82</v>
      </c>
      <c r="AV447" s="14" t="s">
        <v>82</v>
      </c>
      <c r="AW447" s="14" t="s">
        <v>33</v>
      </c>
      <c r="AX447" s="14" t="s">
        <v>72</v>
      </c>
      <c r="AY447" s="248" t="s">
        <v>114</v>
      </c>
    </row>
    <row r="448" spans="1:51" s="13" customFormat="1" ht="12">
      <c r="A448" s="13"/>
      <c r="B448" s="228"/>
      <c r="C448" s="229"/>
      <c r="D448" s="213" t="s">
        <v>192</v>
      </c>
      <c r="E448" s="230" t="s">
        <v>19</v>
      </c>
      <c r="F448" s="231" t="s">
        <v>524</v>
      </c>
      <c r="G448" s="229"/>
      <c r="H448" s="230" t="s">
        <v>19</v>
      </c>
      <c r="I448" s="232"/>
      <c r="J448" s="229"/>
      <c r="K448" s="229"/>
      <c r="L448" s="233"/>
      <c r="M448" s="234"/>
      <c r="N448" s="235"/>
      <c r="O448" s="235"/>
      <c r="P448" s="235"/>
      <c r="Q448" s="235"/>
      <c r="R448" s="235"/>
      <c r="S448" s="235"/>
      <c r="T448" s="236"/>
      <c r="U448" s="13"/>
      <c r="V448" s="13"/>
      <c r="W448" s="13"/>
      <c r="X448" s="13"/>
      <c r="Y448" s="13"/>
      <c r="Z448" s="13"/>
      <c r="AA448" s="13"/>
      <c r="AB448" s="13"/>
      <c r="AC448" s="13"/>
      <c r="AD448" s="13"/>
      <c r="AE448" s="13"/>
      <c r="AT448" s="237" t="s">
        <v>192</v>
      </c>
      <c r="AU448" s="237" t="s">
        <v>82</v>
      </c>
      <c r="AV448" s="13" t="s">
        <v>80</v>
      </c>
      <c r="AW448" s="13" t="s">
        <v>33</v>
      </c>
      <c r="AX448" s="13" t="s">
        <v>72</v>
      </c>
      <c r="AY448" s="237" t="s">
        <v>114</v>
      </c>
    </row>
    <row r="449" spans="1:51" s="14" customFormat="1" ht="12">
      <c r="A449" s="14"/>
      <c r="B449" s="238"/>
      <c r="C449" s="239"/>
      <c r="D449" s="213" t="s">
        <v>192</v>
      </c>
      <c r="E449" s="240" t="s">
        <v>19</v>
      </c>
      <c r="F449" s="241" t="s">
        <v>719</v>
      </c>
      <c r="G449" s="239"/>
      <c r="H449" s="242">
        <v>7.5</v>
      </c>
      <c r="I449" s="243"/>
      <c r="J449" s="239"/>
      <c r="K449" s="239"/>
      <c r="L449" s="244"/>
      <c r="M449" s="245"/>
      <c r="N449" s="246"/>
      <c r="O449" s="246"/>
      <c r="P449" s="246"/>
      <c r="Q449" s="246"/>
      <c r="R449" s="246"/>
      <c r="S449" s="246"/>
      <c r="T449" s="247"/>
      <c r="U449" s="14"/>
      <c r="V449" s="14"/>
      <c r="W449" s="14"/>
      <c r="X449" s="14"/>
      <c r="Y449" s="14"/>
      <c r="Z449" s="14"/>
      <c r="AA449" s="14"/>
      <c r="AB449" s="14"/>
      <c r="AC449" s="14"/>
      <c r="AD449" s="14"/>
      <c r="AE449" s="14"/>
      <c r="AT449" s="248" t="s">
        <v>192</v>
      </c>
      <c r="AU449" s="248" t="s">
        <v>82</v>
      </c>
      <c r="AV449" s="14" t="s">
        <v>82</v>
      </c>
      <c r="AW449" s="14" t="s">
        <v>33</v>
      </c>
      <c r="AX449" s="14" t="s">
        <v>72</v>
      </c>
      <c r="AY449" s="248" t="s">
        <v>114</v>
      </c>
    </row>
    <row r="450" spans="1:51" s="13" customFormat="1" ht="12">
      <c r="A450" s="13"/>
      <c r="B450" s="228"/>
      <c r="C450" s="229"/>
      <c r="D450" s="213" t="s">
        <v>192</v>
      </c>
      <c r="E450" s="230" t="s">
        <v>19</v>
      </c>
      <c r="F450" s="231" t="s">
        <v>510</v>
      </c>
      <c r="G450" s="229"/>
      <c r="H450" s="230" t="s">
        <v>19</v>
      </c>
      <c r="I450" s="232"/>
      <c r="J450" s="229"/>
      <c r="K450" s="229"/>
      <c r="L450" s="233"/>
      <c r="M450" s="234"/>
      <c r="N450" s="235"/>
      <c r="O450" s="235"/>
      <c r="P450" s="235"/>
      <c r="Q450" s="235"/>
      <c r="R450" s="235"/>
      <c r="S450" s="235"/>
      <c r="T450" s="236"/>
      <c r="U450" s="13"/>
      <c r="V450" s="13"/>
      <c r="W450" s="13"/>
      <c r="X450" s="13"/>
      <c r="Y450" s="13"/>
      <c r="Z450" s="13"/>
      <c r="AA450" s="13"/>
      <c r="AB450" s="13"/>
      <c r="AC450" s="13"/>
      <c r="AD450" s="13"/>
      <c r="AE450" s="13"/>
      <c r="AT450" s="237" t="s">
        <v>192</v>
      </c>
      <c r="AU450" s="237" t="s">
        <v>82</v>
      </c>
      <c r="AV450" s="13" t="s">
        <v>80</v>
      </c>
      <c r="AW450" s="13" t="s">
        <v>33</v>
      </c>
      <c r="AX450" s="13" t="s">
        <v>72</v>
      </c>
      <c r="AY450" s="237" t="s">
        <v>114</v>
      </c>
    </row>
    <row r="451" spans="1:51" s="14" customFormat="1" ht="12">
      <c r="A451" s="14"/>
      <c r="B451" s="238"/>
      <c r="C451" s="239"/>
      <c r="D451" s="213" t="s">
        <v>192</v>
      </c>
      <c r="E451" s="240" t="s">
        <v>19</v>
      </c>
      <c r="F451" s="241" t="s">
        <v>168</v>
      </c>
      <c r="G451" s="239"/>
      <c r="H451" s="242">
        <v>9</v>
      </c>
      <c r="I451" s="243"/>
      <c r="J451" s="239"/>
      <c r="K451" s="239"/>
      <c r="L451" s="244"/>
      <c r="M451" s="245"/>
      <c r="N451" s="246"/>
      <c r="O451" s="246"/>
      <c r="P451" s="246"/>
      <c r="Q451" s="246"/>
      <c r="R451" s="246"/>
      <c r="S451" s="246"/>
      <c r="T451" s="247"/>
      <c r="U451" s="14"/>
      <c r="V451" s="14"/>
      <c r="W451" s="14"/>
      <c r="X451" s="14"/>
      <c r="Y451" s="14"/>
      <c r="Z451" s="14"/>
      <c r="AA451" s="14"/>
      <c r="AB451" s="14"/>
      <c r="AC451" s="14"/>
      <c r="AD451" s="14"/>
      <c r="AE451" s="14"/>
      <c r="AT451" s="248" t="s">
        <v>192</v>
      </c>
      <c r="AU451" s="248" t="s">
        <v>82</v>
      </c>
      <c r="AV451" s="14" t="s">
        <v>82</v>
      </c>
      <c r="AW451" s="14" t="s">
        <v>33</v>
      </c>
      <c r="AX451" s="14" t="s">
        <v>72</v>
      </c>
      <c r="AY451" s="248" t="s">
        <v>114</v>
      </c>
    </row>
    <row r="452" spans="1:51" s="13" customFormat="1" ht="12">
      <c r="A452" s="13"/>
      <c r="B452" s="228"/>
      <c r="C452" s="229"/>
      <c r="D452" s="213" t="s">
        <v>192</v>
      </c>
      <c r="E452" s="230" t="s">
        <v>19</v>
      </c>
      <c r="F452" s="231" t="s">
        <v>512</v>
      </c>
      <c r="G452" s="229"/>
      <c r="H452" s="230" t="s">
        <v>19</v>
      </c>
      <c r="I452" s="232"/>
      <c r="J452" s="229"/>
      <c r="K452" s="229"/>
      <c r="L452" s="233"/>
      <c r="M452" s="234"/>
      <c r="N452" s="235"/>
      <c r="O452" s="235"/>
      <c r="P452" s="235"/>
      <c r="Q452" s="235"/>
      <c r="R452" s="235"/>
      <c r="S452" s="235"/>
      <c r="T452" s="236"/>
      <c r="U452" s="13"/>
      <c r="V452" s="13"/>
      <c r="W452" s="13"/>
      <c r="X452" s="13"/>
      <c r="Y452" s="13"/>
      <c r="Z452" s="13"/>
      <c r="AA452" s="13"/>
      <c r="AB452" s="13"/>
      <c r="AC452" s="13"/>
      <c r="AD452" s="13"/>
      <c r="AE452" s="13"/>
      <c r="AT452" s="237" t="s">
        <v>192</v>
      </c>
      <c r="AU452" s="237" t="s">
        <v>82</v>
      </c>
      <c r="AV452" s="13" t="s">
        <v>80</v>
      </c>
      <c r="AW452" s="13" t="s">
        <v>33</v>
      </c>
      <c r="AX452" s="13" t="s">
        <v>72</v>
      </c>
      <c r="AY452" s="237" t="s">
        <v>114</v>
      </c>
    </row>
    <row r="453" spans="1:51" s="14" customFormat="1" ht="12">
      <c r="A453" s="14"/>
      <c r="B453" s="238"/>
      <c r="C453" s="239"/>
      <c r="D453" s="213" t="s">
        <v>192</v>
      </c>
      <c r="E453" s="240" t="s">
        <v>19</v>
      </c>
      <c r="F453" s="241" t="s">
        <v>162</v>
      </c>
      <c r="G453" s="239"/>
      <c r="H453" s="242">
        <v>8</v>
      </c>
      <c r="I453" s="243"/>
      <c r="J453" s="239"/>
      <c r="K453" s="239"/>
      <c r="L453" s="244"/>
      <c r="M453" s="245"/>
      <c r="N453" s="246"/>
      <c r="O453" s="246"/>
      <c r="P453" s="246"/>
      <c r="Q453" s="246"/>
      <c r="R453" s="246"/>
      <c r="S453" s="246"/>
      <c r="T453" s="247"/>
      <c r="U453" s="14"/>
      <c r="V453" s="14"/>
      <c r="W453" s="14"/>
      <c r="X453" s="14"/>
      <c r="Y453" s="14"/>
      <c r="Z453" s="14"/>
      <c r="AA453" s="14"/>
      <c r="AB453" s="14"/>
      <c r="AC453" s="14"/>
      <c r="AD453" s="14"/>
      <c r="AE453" s="14"/>
      <c r="AT453" s="248" t="s">
        <v>192</v>
      </c>
      <c r="AU453" s="248" t="s">
        <v>82</v>
      </c>
      <c r="AV453" s="14" t="s">
        <v>82</v>
      </c>
      <c r="AW453" s="14" t="s">
        <v>33</v>
      </c>
      <c r="AX453" s="14" t="s">
        <v>72</v>
      </c>
      <c r="AY453" s="248" t="s">
        <v>114</v>
      </c>
    </row>
    <row r="454" spans="1:51" s="13" customFormat="1" ht="12">
      <c r="A454" s="13"/>
      <c r="B454" s="228"/>
      <c r="C454" s="229"/>
      <c r="D454" s="213" t="s">
        <v>192</v>
      </c>
      <c r="E454" s="230" t="s">
        <v>19</v>
      </c>
      <c r="F454" s="231" t="s">
        <v>513</v>
      </c>
      <c r="G454" s="229"/>
      <c r="H454" s="230" t="s">
        <v>19</v>
      </c>
      <c r="I454" s="232"/>
      <c r="J454" s="229"/>
      <c r="K454" s="229"/>
      <c r="L454" s="233"/>
      <c r="M454" s="234"/>
      <c r="N454" s="235"/>
      <c r="O454" s="235"/>
      <c r="P454" s="235"/>
      <c r="Q454" s="235"/>
      <c r="R454" s="235"/>
      <c r="S454" s="235"/>
      <c r="T454" s="236"/>
      <c r="U454" s="13"/>
      <c r="V454" s="13"/>
      <c r="W454" s="13"/>
      <c r="X454" s="13"/>
      <c r="Y454" s="13"/>
      <c r="Z454" s="13"/>
      <c r="AA454" s="13"/>
      <c r="AB454" s="13"/>
      <c r="AC454" s="13"/>
      <c r="AD454" s="13"/>
      <c r="AE454" s="13"/>
      <c r="AT454" s="237" t="s">
        <v>192</v>
      </c>
      <c r="AU454" s="237" t="s">
        <v>82</v>
      </c>
      <c r="AV454" s="13" t="s">
        <v>80</v>
      </c>
      <c r="AW454" s="13" t="s">
        <v>33</v>
      </c>
      <c r="AX454" s="13" t="s">
        <v>72</v>
      </c>
      <c r="AY454" s="237" t="s">
        <v>114</v>
      </c>
    </row>
    <row r="455" spans="1:51" s="14" customFormat="1" ht="12">
      <c r="A455" s="14"/>
      <c r="B455" s="238"/>
      <c r="C455" s="239"/>
      <c r="D455" s="213" t="s">
        <v>192</v>
      </c>
      <c r="E455" s="240" t="s">
        <v>19</v>
      </c>
      <c r="F455" s="241" t="s">
        <v>162</v>
      </c>
      <c r="G455" s="239"/>
      <c r="H455" s="242">
        <v>8</v>
      </c>
      <c r="I455" s="243"/>
      <c r="J455" s="239"/>
      <c r="K455" s="239"/>
      <c r="L455" s="244"/>
      <c r="M455" s="245"/>
      <c r="N455" s="246"/>
      <c r="O455" s="246"/>
      <c r="P455" s="246"/>
      <c r="Q455" s="246"/>
      <c r="R455" s="246"/>
      <c r="S455" s="246"/>
      <c r="T455" s="247"/>
      <c r="U455" s="14"/>
      <c r="V455" s="14"/>
      <c r="W455" s="14"/>
      <c r="X455" s="14"/>
      <c r="Y455" s="14"/>
      <c r="Z455" s="14"/>
      <c r="AA455" s="14"/>
      <c r="AB455" s="14"/>
      <c r="AC455" s="14"/>
      <c r="AD455" s="14"/>
      <c r="AE455" s="14"/>
      <c r="AT455" s="248" t="s">
        <v>192</v>
      </c>
      <c r="AU455" s="248" t="s">
        <v>82</v>
      </c>
      <c r="AV455" s="14" t="s">
        <v>82</v>
      </c>
      <c r="AW455" s="14" t="s">
        <v>33</v>
      </c>
      <c r="AX455" s="14" t="s">
        <v>72</v>
      </c>
      <c r="AY455" s="248" t="s">
        <v>114</v>
      </c>
    </row>
    <row r="456" spans="1:51" s="13" customFormat="1" ht="12">
      <c r="A456" s="13"/>
      <c r="B456" s="228"/>
      <c r="C456" s="229"/>
      <c r="D456" s="213" t="s">
        <v>192</v>
      </c>
      <c r="E456" s="230" t="s">
        <v>19</v>
      </c>
      <c r="F456" s="231" t="s">
        <v>514</v>
      </c>
      <c r="G456" s="229"/>
      <c r="H456" s="230" t="s">
        <v>19</v>
      </c>
      <c r="I456" s="232"/>
      <c r="J456" s="229"/>
      <c r="K456" s="229"/>
      <c r="L456" s="233"/>
      <c r="M456" s="234"/>
      <c r="N456" s="235"/>
      <c r="O456" s="235"/>
      <c r="P456" s="235"/>
      <c r="Q456" s="235"/>
      <c r="R456" s="235"/>
      <c r="S456" s="235"/>
      <c r="T456" s="236"/>
      <c r="U456" s="13"/>
      <c r="V456" s="13"/>
      <c r="W456" s="13"/>
      <c r="X456" s="13"/>
      <c r="Y456" s="13"/>
      <c r="Z456" s="13"/>
      <c r="AA456" s="13"/>
      <c r="AB456" s="13"/>
      <c r="AC456" s="13"/>
      <c r="AD456" s="13"/>
      <c r="AE456" s="13"/>
      <c r="AT456" s="237" t="s">
        <v>192</v>
      </c>
      <c r="AU456" s="237" t="s">
        <v>82</v>
      </c>
      <c r="AV456" s="13" t="s">
        <v>80</v>
      </c>
      <c r="AW456" s="13" t="s">
        <v>33</v>
      </c>
      <c r="AX456" s="13" t="s">
        <v>72</v>
      </c>
      <c r="AY456" s="237" t="s">
        <v>114</v>
      </c>
    </row>
    <row r="457" spans="1:51" s="14" customFormat="1" ht="12">
      <c r="A457" s="14"/>
      <c r="B457" s="238"/>
      <c r="C457" s="239"/>
      <c r="D457" s="213" t="s">
        <v>192</v>
      </c>
      <c r="E457" s="240" t="s">
        <v>19</v>
      </c>
      <c r="F457" s="241" t="s">
        <v>719</v>
      </c>
      <c r="G457" s="239"/>
      <c r="H457" s="242">
        <v>7.5</v>
      </c>
      <c r="I457" s="243"/>
      <c r="J457" s="239"/>
      <c r="K457" s="239"/>
      <c r="L457" s="244"/>
      <c r="M457" s="245"/>
      <c r="N457" s="246"/>
      <c r="O457" s="246"/>
      <c r="P457" s="246"/>
      <c r="Q457" s="246"/>
      <c r="R457" s="246"/>
      <c r="S457" s="246"/>
      <c r="T457" s="247"/>
      <c r="U457" s="14"/>
      <c r="V457" s="14"/>
      <c r="W457" s="14"/>
      <c r="X457" s="14"/>
      <c r="Y457" s="14"/>
      <c r="Z457" s="14"/>
      <c r="AA457" s="14"/>
      <c r="AB457" s="14"/>
      <c r="AC457" s="14"/>
      <c r="AD457" s="14"/>
      <c r="AE457" s="14"/>
      <c r="AT457" s="248" t="s">
        <v>192</v>
      </c>
      <c r="AU457" s="248" t="s">
        <v>82</v>
      </c>
      <c r="AV457" s="14" t="s">
        <v>82</v>
      </c>
      <c r="AW457" s="14" t="s">
        <v>33</v>
      </c>
      <c r="AX457" s="14" t="s">
        <v>72</v>
      </c>
      <c r="AY457" s="248" t="s">
        <v>114</v>
      </c>
    </row>
    <row r="458" spans="1:51" s="15" customFormat="1" ht="12">
      <c r="A458" s="15"/>
      <c r="B458" s="249"/>
      <c r="C458" s="250"/>
      <c r="D458" s="213" t="s">
        <v>192</v>
      </c>
      <c r="E458" s="251" t="s">
        <v>19</v>
      </c>
      <c r="F458" s="252" t="s">
        <v>195</v>
      </c>
      <c r="G458" s="250"/>
      <c r="H458" s="253">
        <v>143.5</v>
      </c>
      <c r="I458" s="254"/>
      <c r="J458" s="250"/>
      <c r="K458" s="250"/>
      <c r="L458" s="255"/>
      <c r="M458" s="256"/>
      <c r="N458" s="257"/>
      <c r="O458" s="257"/>
      <c r="P458" s="257"/>
      <c r="Q458" s="257"/>
      <c r="R458" s="257"/>
      <c r="S458" s="257"/>
      <c r="T458" s="258"/>
      <c r="U458" s="15"/>
      <c r="V458" s="15"/>
      <c r="W458" s="15"/>
      <c r="X458" s="15"/>
      <c r="Y458" s="15"/>
      <c r="Z458" s="15"/>
      <c r="AA458" s="15"/>
      <c r="AB458" s="15"/>
      <c r="AC458" s="15"/>
      <c r="AD458" s="15"/>
      <c r="AE458" s="15"/>
      <c r="AT458" s="259" t="s">
        <v>192</v>
      </c>
      <c r="AU458" s="259" t="s">
        <v>82</v>
      </c>
      <c r="AV458" s="15" t="s">
        <v>139</v>
      </c>
      <c r="AW458" s="15" t="s">
        <v>4</v>
      </c>
      <c r="AX458" s="15" t="s">
        <v>80</v>
      </c>
      <c r="AY458" s="259" t="s">
        <v>114</v>
      </c>
    </row>
    <row r="459" spans="1:65" s="2" customFormat="1" ht="66.75" customHeight="1">
      <c r="A459" s="38"/>
      <c r="B459" s="39"/>
      <c r="C459" s="196" t="s">
        <v>720</v>
      </c>
      <c r="D459" s="196" t="s">
        <v>115</v>
      </c>
      <c r="E459" s="197" t="s">
        <v>420</v>
      </c>
      <c r="F459" s="198" t="s">
        <v>421</v>
      </c>
      <c r="G459" s="199" t="s">
        <v>189</v>
      </c>
      <c r="H459" s="200">
        <v>2710</v>
      </c>
      <c r="I459" s="201"/>
      <c r="J459" s="200">
        <f>ROUND(I459*H459,1)</f>
        <v>0</v>
      </c>
      <c r="K459" s="198" t="s">
        <v>119</v>
      </c>
      <c r="L459" s="44"/>
      <c r="M459" s="202" t="s">
        <v>19</v>
      </c>
      <c r="N459" s="203" t="s">
        <v>43</v>
      </c>
      <c r="O459" s="84"/>
      <c r="P459" s="204">
        <f>O459*H459</f>
        <v>0</v>
      </c>
      <c r="Q459" s="204">
        <v>0</v>
      </c>
      <c r="R459" s="204">
        <f>Q459*H459</f>
        <v>0</v>
      </c>
      <c r="S459" s="204">
        <v>0.126</v>
      </c>
      <c r="T459" s="205">
        <f>S459*H459</f>
        <v>341.46</v>
      </c>
      <c r="U459" s="38"/>
      <c r="V459" s="38"/>
      <c r="W459" s="38"/>
      <c r="X459" s="38"/>
      <c r="Y459" s="38"/>
      <c r="Z459" s="38"/>
      <c r="AA459" s="38"/>
      <c r="AB459" s="38"/>
      <c r="AC459" s="38"/>
      <c r="AD459" s="38"/>
      <c r="AE459" s="38"/>
      <c r="AR459" s="206" t="s">
        <v>139</v>
      </c>
      <c r="AT459" s="206" t="s">
        <v>115</v>
      </c>
      <c r="AU459" s="206" t="s">
        <v>82</v>
      </c>
      <c r="AY459" s="17" t="s">
        <v>114</v>
      </c>
      <c r="BE459" s="207">
        <f>IF(N459="základní",J459,0)</f>
        <v>0</v>
      </c>
      <c r="BF459" s="207">
        <f>IF(N459="snížená",J459,0)</f>
        <v>0</v>
      </c>
      <c r="BG459" s="207">
        <f>IF(N459="zákl. přenesená",J459,0)</f>
        <v>0</v>
      </c>
      <c r="BH459" s="207">
        <f>IF(N459="sníž. přenesená",J459,0)</f>
        <v>0</v>
      </c>
      <c r="BI459" s="207">
        <f>IF(N459="nulová",J459,0)</f>
        <v>0</v>
      </c>
      <c r="BJ459" s="17" t="s">
        <v>80</v>
      </c>
      <c r="BK459" s="207">
        <f>ROUND(I459*H459,1)</f>
        <v>0</v>
      </c>
      <c r="BL459" s="17" t="s">
        <v>139</v>
      </c>
      <c r="BM459" s="206" t="s">
        <v>721</v>
      </c>
    </row>
    <row r="460" spans="1:47" s="2" customFormat="1" ht="12">
      <c r="A460" s="38"/>
      <c r="B460" s="39"/>
      <c r="C460" s="40"/>
      <c r="D460" s="208" t="s">
        <v>122</v>
      </c>
      <c r="E460" s="40"/>
      <c r="F460" s="209" t="s">
        <v>423</v>
      </c>
      <c r="G460" s="40"/>
      <c r="H460" s="40"/>
      <c r="I460" s="210"/>
      <c r="J460" s="40"/>
      <c r="K460" s="40"/>
      <c r="L460" s="44"/>
      <c r="M460" s="211"/>
      <c r="N460" s="212"/>
      <c r="O460" s="84"/>
      <c r="P460" s="84"/>
      <c r="Q460" s="84"/>
      <c r="R460" s="84"/>
      <c r="S460" s="84"/>
      <c r="T460" s="85"/>
      <c r="U460" s="38"/>
      <c r="V460" s="38"/>
      <c r="W460" s="38"/>
      <c r="X460" s="38"/>
      <c r="Y460" s="38"/>
      <c r="Z460" s="38"/>
      <c r="AA460" s="38"/>
      <c r="AB460" s="38"/>
      <c r="AC460" s="38"/>
      <c r="AD460" s="38"/>
      <c r="AE460" s="38"/>
      <c r="AT460" s="17" t="s">
        <v>122</v>
      </c>
      <c r="AU460" s="17" t="s">
        <v>82</v>
      </c>
    </row>
    <row r="461" spans="1:51" s="13" customFormat="1" ht="12">
      <c r="A461" s="13"/>
      <c r="B461" s="228"/>
      <c r="C461" s="229"/>
      <c r="D461" s="213" t="s">
        <v>192</v>
      </c>
      <c r="E461" s="230" t="s">
        <v>19</v>
      </c>
      <c r="F461" s="231" t="s">
        <v>424</v>
      </c>
      <c r="G461" s="229"/>
      <c r="H461" s="230" t="s">
        <v>19</v>
      </c>
      <c r="I461" s="232"/>
      <c r="J461" s="229"/>
      <c r="K461" s="229"/>
      <c r="L461" s="233"/>
      <c r="M461" s="234"/>
      <c r="N461" s="235"/>
      <c r="O461" s="235"/>
      <c r="P461" s="235"/>
      <c r="Q461" s="235"/>
      <c r="R461" s="235"/>
      <c r="S461" s="235"/>
      <c r="T461" s="236"/>
      <c r="U461" s="13"/>
      <c r="V461" s="13"/>
      <c r="W461" s="13"/>
      <c r="X461" s="13"/>
      <c r="Y461" s="13"/>
      <c r="Z461" s="13"/>
      <c r="AA461" s="13"/>
      <c r="AB461" s="13"/>
      <c r="AC461" s="13"/>
      <c r="AD461" s="13"/>
      <c r="AE461" s="13"/>
      <c r="AT461" s="237" t="s">
        <v>192</v>
      </c>
      <c r="AU461" s="237" t="s">
        <v>82</v>
      </c>
      <c r="AV461" s="13" t="s">
        <v>80</v>
      </c>
      <c r="AW461" s="13" t="s">
        <v>33</v>
      </c>
      <c r="AX461" s="13" t="s">
        <v>72</v>
      </c>
      <c r="AY461" s="237" t="s">
        <v>114</v>
      </c>
    </row>
    <row r="462" spans="1:51" s="14" customFormat="1" ht="12">
      <c r="A462" s="14"/>
      <c r="B462" s="238"/>
      <c r="C462" s="239"/>
      <c r="D462" s="213" t="s">
        <v>192</v>
      </c>
      <c r="E462" s="240" t="s">
        <v>19</v>
      </c>
      <c r="F462" s="241" t="s">
        <v>722</v>
      </c>
      <c r="G462" s="239"/>
      <c r="H462" s="242">
        <v>2710</v>
      </c>
      <c r="I462" s="243"/>
      <c r="J462" s="239"/>
      <c r="K462" s="239"/>
      <c r="L462" s="244"/>
      <c r="M462" s="245"/>
      <c r="N462" s="246"/>
      <c r="O462" s="246"/>
      <c r="P462" s="246"/>
      <c r="Q462" s="246"/>
      <c r="R462" s="246"/>
      <c r="S462" s="246"/>
      <c r="T462" s="247"/>
      <c r="U462" s="14"/>
      <c r="V462" s="14"/>
      <c r="W462" s="14"/>
      <c r="X462" s="14"/>
      <c r="Y462" s="14"/>
      <c r="Z462" s="14"/>
      <c r="AA462" s="14"/>
      <c r="AB462" s="14"/>
      <c r="AC462" s="14"/>
      <c r="AD462" s="14"/>
      <c r="AE462" s="14"/>
      <c r="AT462" s="248" t="s">
        <v>192</v>
      </c>
      <c r="AU462" s="248" t="s">
        <v>82</v>
      </c>
      <c r="AV462" s="14" t="s">
        <v>82</v>
      </c>
      <c r="AW462" s="14" t="s">
        <v>33</v>
      </c>
      <c r="AX462" s="14" t="s">
        <v>72</v>
      </c>
      <c r="AY462" s="248" t="s">
        <v>114</v>
      </c>
    </row>
    <row r="463" spans="1:51" s="15" customFormat="1" ht="12">
      <c r="A463" s="15"/>
      <c r="B463" s="249"/>
      <c r="C463" s="250"/>
      <c r="D463" s="213" t="s">
        <v>192</v>
      </c>
      <c r="E463" s="251" t="s">
        <v>19</v>
      </c>
      <c r="F463" s="252" t="s">
        <v>195</v>
      </c>
      <c r="G463" s="250"/>
      <c r="H463" s="253">
        <v>2710</v>
      </c>
      <c r="I463" s="254"/>
      <c r="J463" s="250"/>
      <c r="K463" s="250"/>
      <c r="L463" s="255"/>
      <c r="M463" s="256"/>
      <c r="N463" s="257"/>
      <c r="O463" s="257"/>
      <c r="P463" s="257"/>
      <c r="Q463" s="257"/>
      <c r="R463" s="257"/>
      <c r="S463" s="257"/>
      <c r="T463" s="258"/>
      <c r="U463" s="15"/>
      <c r="V463" s="15"/>
      <c r="W463" s="15"/>
      <c r="X463" s="15"/>
      <c r="Y463" s="15"/>
      <c r="Z463" s="15"/>
      <c r="AA463" s="15"/>
      <c r="AB463" s="15"/>
      <c r="AC463" s="15"/>
      <c r="AD463" s="15"/>
      <c r="AE463" s="15"/>
      <c r="AT463" s="259" t="s">
        <v>192</v>
      </c>
      <c r="AU463" s="259" t="s">
        <v>82</v>
      </c>
      <c r="AV463" s="15" t="s">
        <v>139</v>
      </c>
      <c r="AW463" s="15" t="s">
        <v>4</v>
      </c>
      <c r="AX463" s="15" t="s">
        <v>80</v>
      </c>
      <c r="AY463" s="259" t="s">
        <v>114</v>
      </c>
    </row>
    <row r="464" spans="1:65" s="2" customFormat="1" ht="24.15" customHeight="1">
      <c r="A464" s="38"/>
      <c r="B464" s="39"/>
      <c r="C464" s="196" t="s">
        <v>723</v>
      </c>
      <c r="D464" s="196" t="s">
        <v>115</v>
      </c>
      <c r="E464" s="197" t="s">
        <v>724</v>
      </c>
      <c r="F464" s="198" t="s">
        <v>725</v>
      </c>
      <c r="G464" s="199" t="s">
        <v>222</v>
      </c>
      <c r="H464" s="200">
        <v>8.21</v>
      </c>
      <c r="I464" s="201"/>
      <c r="J464" s="200">
        <f>ROUND(I464*H464,1)</f>
        <v>0</v>
      </c>
      <c r="K464" s="198" t="s">
        <v>119</v>
      </c>
      <c r="L464" s="44"/>
      <c r="M464" s="202" t="s">
        <v>19</v>
      </c>
      <c r="N464" s="203" t="s">
        <v>43</v>
      </c>
      <c r="O464" s="84"/>
      <c r="P464" s="204">
        <f>O464*H464</f>
        <v>0</v>
      </c>
      <c r="Q464" s="204">
        <v>0.12171</v>
      </c>
      <c r="R464" s="204">
        <f>Q464*H464</f>
        <v>0.9992391</v>
      </c>
      <c r="S464" s="204">
        <v>2.4</v>
      </c>
      <c r="T464" s="205">
        <f>S464*H464</f>
        <v>19.704</v>
      </c>
      <c r="U464" s="38"/>
      <c r="V464" s="38"/>
      <c r="W464" s="38"/>
      <c r="X464" s="38"/>
      <c r="Y464" s="38"/>
      <c r="Z464" s="38"/>
      <c r="AA464" s="38"/>
      <c r="AB464" s="38"/>
      <c r="AC464" s="38"/>
      <c r="AD464" s="38"/>
      <c r="AE464" s="38"/>
      <c r="AR464" s="206" t="s">
        <v>139</v>
      </c>
      <c r="AT464" s="206" t="s">
        <v>115</v>
      </c>
      <c r="AU464" s="206" t="s">
        <v>82</v>
      </c>
      <c r="AY464" s="17" t="s">
        <v>114</v>
      </c>
      <c r="BE464" s="207">
        <f>IF(N464="základní",J464,0)</f>
        <v>0</v>
      </c>
      <c r="BF464" s="207">
        <f>IF(N464="snížená",J464,0)</f>
        <v>0</v>
      </c>
      <c r="BG464" s="207">
        <f>IF(N464="zákl. přenesená",J464,0)</f>
        <v>0</v>
      </c>
      <c r="BH464" s="207">
        <f>IF(N464="sníž. přenesená",J464,0)</f>
        <v>0</v>
      </c>
      <c r="BI464" s="207">
        <f>IF(N464="nulová",J464,0)</f>
        <v>0</v>
      </c>
      <c r="BJ464" s="17" t="s">
        <v>80</v>
      </c>
      <c r="BK464" s="207">
        <f>ROUND(I464*H464,1)</f>
        <v>0</v>
      </c>
      <c r="BL464" s="17" t="s">
        <v>139</v>
      </c>
      <c r="BM464" s="206" t="s">
        <v>726</v>
      </c>
    </row>
    <row r="465" spans="1:47" s="2" customFormat="1" ht="12">
      <c r="A465" s="38"/>
      <c r="B465" s="39"/>
      <c r="C465" s="40"/>
      <c r="D465" s="208" t="s">
        <v>122</v>
      </c>
      <c r="E465" s="40"/>
      <c r="F465" s="209" t="s">
        <v>727</v>
      </c>
      <c r="G465" s="40"/>
      <c r="H465" s="40"/>
      <c r="I465" s="210"/>
      <c r="J465" s="40"/>
      <c r="K465" s="40"/>
      <c r="L465" s="44"/>
      <c r="M465" s="211"/>
      <c r="N465" s="212"/>
      <c r="O465" s="84"/>
      <c r="P465" s="84"/>
      <c r="Q465" s="84"/>
      <c r="R465" s="84"/>
      <c r="S465" s="84"/>
      <c r="T465" s="85"/>
      <c r="U465" s="38"/>
      <c r="V465" s="38"/>
      <c r="W465" s="38"/>
      <c r="X465" s="38"/>
      <c r="Y465" s="38"/>
      <c r="Z465" s="38"/>
      <c r="AA465" s="38"/>
      <c r="AB465" s="38"/>
      <c r="AC465" s="38"/>
      <c r="AD465" s="38"/>
      <c r="AE465" s="38"/>
      <c r="AT465" s="17" t="s">
        <v>122</v>
      </c>
      <c r="AU465" s="17" t="s">
        <v>82</v>
      </c>
    </row>
    <row r="466" spans="1:51" s="13" customFormat="1" ht="12">
      <c r="A466" s="13"/>
      <c r="B466" s="228"/>
      <c r="C466" s="229"/>
      <c r="D466" s="213" t="s">
        <v>192</v>
      </c>
      <c r="E466" s="230" t="s">
        <v>19</v>
      </c>
      <c r="F466" s="231" t="s">
        <v>728</v>
      </c>
      <c r="G466" s="229"/>
      <c r="H466" s="230" t="s">
        <v>19</v>
      </c>
      <c r="I466" s="232"/>
      <c r="J466" s="229"/>
      <c r="K466" s="229"/>
      <c r="L466" s="233"/>
      <c r="M466" s="234"/>
      <c r="N466" s="235"/>
      <c r="O466" s="235"/>
      <c r="P466" s="235"/>
      <c r="Q466" s="235"/>
      <c r="R466" s="235"/>
      <c r="S466" s="235"/>
      <c r="T466" s="236"/>
      <c r="U466" s="13"/>
      <c r="V466" s="13"/>
      <c r="W466" s="13"/>
      <c r="X466" s="13"/>
      <c r="Y466" s="13"/>
      <c r="Z466" s="13"/>
      <c r="AA466" s="13"/>
      <c r="AB466" s="13"/>
      <c r="AC466" s="13"/>
      <c r="AD466" s="13"/>
      <c r="AE466" s="13"/>
      <c r="AT466" s="237" t="s">
        <v>192</v>
      </c>
      <c r="AU466" s="237" t="s">
        <v>82</v>
      </c>
      <c r="AV466" s="13" t="s">
        <v>80</v>
      </c>
      <c r="AW466" s="13" t="s">
        <v>33</v>
      </c>
      <c r="AX466" s="13" t="s">
        <v>72</v>
      </c>
      <c r="AY466" s="237" t="s">
        <v>114</v>
      </c>
    </row>
    <row r="467" spans="1:51" s="14" customFormat="1" ht="12">
      <c r="A467" s="14"/>
      <c r="B467" s="238"/>
      <c r="C467" s="239"/>
      <c r="D467" s="213" t="s">
        <v>192</v>
      </c>
      <c r="E467" s="240" t="s">
        <v>19</v>
      </c>
      <c r="F467" s="241" t="s">
        <v>729</v>
      </c>
      <c r="G467" s="239"/>
      <c r="H467" s="242">
        <v>8.21</v>
      </c>
      <c r="I467" s="243"/>
      <c r="J467" s="239"/>
      <c r="K467" s="239"/>
      <c r="L467" s="244"/>
      <c r="M467" s="245"/>
      <c r="N467" s="246"/>
      <c r="O467" s="246"/>
      <c r="P467" s="246"/>
      <c r="Q467" s="246"/>
      <c r="R467" s="246"/>
      <c r="S467" s="246"/>
      <c r="T467" s="247"/>
      <c r="U467" s="14"/>
      <c r="V467" s="14"/>
      <c r="W467" s="14"/>
      <c r="X467" s="14"/>
      <c r="Y467" s="14"/>
      <c r="Z467" s="14"/>
      <c r="AA467" s="14"/>
      <c r="AB467" s="14"/>
      <c r="AC467" s="14"/>
      <c r="AD467" s="14"/>
      <c r="AE467" s="14"/>
      <c r="AT467" s="248" t="s">
        <v>192</v>
      </c>
      <c r="AU467" s="248" t="s">
        <v>82</v>
      </c>
      <c r="AV467" s="14" t="s">
        <v>82</v>
      </c>
      <c r="AW467" s="14" t="s">
        <v>33</v>
      </c>
      <c r="AX467" s="14" t="s">
        <v>72</v>
      </c>
      <c r="AY467" s="248" t="s">
        <v>114</v>
      </c>
    </row>
    <row r="468" spans="1:51" s="15" customFormat="1" ht="12">
      <c r="A468" s="15"/>
      <c r="B468" s="249"/>
      <c r="C468" s="250"/>
      <c r="D468" s="213" t="s">
        <v>192</v>
      </c>
      <c r="E468" s="251" t="s">
        <v>19</v>
      </c>
      <c r="F468" s="252" t="s">
        <v>195</v>
      </c>
      <c r="G468" s="250"/>
      <c r="H468" s="253">
        <v>8.21</v>
      </c>
      <c r="I468" s="254"/>
      <c r="J468" s="250"/>
      <c r="K468" s="250"/>
      <c r="L468" s="255"/>
      <c r="M468" s="256"/>
      <c r="N468" s="257"/>
      <c r="O468" s="257"/>
      <c r="P468" s="257"/>
      <c r="Q468" s="257"/>
      <c r="R468" s="257"/>
      <c r="S468" s="257"/>
      <c r="T468" s="258"/>
      <c r="U468" s="15"/>
      <c r="V468" s="15"/>
      <c r="W468" s="15"/>
      <c r="X468" s="15"/>
      <c r="Y468" s="15"/>
      <c r="Z468" s="15"/>
      <c r="AA468" s="15"/>
      <c r="AB468" s="15"/>
      <c r="AC468" s="15"/>
      <c r="AD468" s="15"/>
      <c r="AE468" s="15"/>
      <c r="AT468" s="259" t="s">
        <v>192</v>
      </c>
      <c r="AU468" s="259" t="s">
        <v>82</v>
      </c>
      <c r="AV468" s="15" t="s">
        <v>139</v>
      </c>
      <c r="AW468" s="15" t="s">
        <v>4</v>
      </c>
      <c r="AX468" s="15" t="s">
        <v>80</v>
      </c>
      <c r="AY468" s="259" t="s">
        <v>114</v>
      </c>
    </row>
    <row r="469" spans="1:65" s="2" customFormat="1" ht="24.15" customHeight="1">
      <c r="A469" s="38"/>
      <c r="B469" s="39"/>
      <c r="C469" s="196" t="s">
        <v>730</v>
      </c>
      <c r="D469" s="196" t="s">
        <v>115</v>
      </c>
      <c r="E469" s="197" t="s">
        <v>731</v>
      </c>
      <c r="F469" s="198" t="s">
        <v>732</v>
      </c>
      <c r="G469" s="199" t="s">
        <v>222</v>
      </c>
      <c r="H469" s="200">
        <v>8.5</v>
      </c>
      <c r="I469" s="201"/>
      <c r="J469" s="200">
        <f>ROUND(I469*H469,1)</f>
        <v>0</v>
      </c>
      <c r="K469" s="198" t="s">
        <v>119</v>
      </c>
      <c r="L469" s="44"/>
      <c r="M469" s="202" t="s">
        <v>19</v>
      </c>
      <c r="N469" s="203" t="s">
        <v>43</v>
      </c>
      <c r="O469" s="84"/>
      <c r="P469" s="204">
        <f>O469*H469</f>
        <v>0</v>
      </c>
      <c r="Q469" s="204">
        <v>0</v>
      </c>
      <c r="R469" s="204">
        <f>Q469*H469</f>
        <v>0</v>
      </c>
      <c r="S469" s="204">
        <v>2.2</v>
      </c>
      <c r="T469" s="205">
        <f>S469*H469</f>
        <v>18.700000000000003</v>
      </c>
      <c r="U469" s="38"/>
      <c r="V469" s="38"/>
      <c r="W469" s="38"/>
      <c r="X469" s="38"/>
      <c r="Y469" s="38"/>
      <c r="Z469" s="38"/>
      <c r="AA469" s="38"/>
      <c r="AB469" s="38"/>
      <c r="AC469" s="38"/>
      <c r="AD469" s="38"/>
      <c r="AE469" s="38"/>
      <c r="AR469" s="206" t="s">
        <v>139</v>
      </c>
      <c r="AT469" s="206" t="s">
        <v>115</v>
      </c>
      <c r="AU469" s="206" t="s">
        <v>82</v>
      </c>
      <c r="AY469" s="17" t="s">
        <v>114</v>
      </c>
      <c r="BE469" s="207">
        <f>IF(N469="základní",J469,0)</f>
        <v>0</v>
      </c>
      <c r="BF469" s="207">
        <f>IF(N469="snížená",J469,0)</f>
        <v>0</v>
      </c>
      <c r="BG469" s="207">
        <f>IF(N469="zákl. přenesená",J469,0)</f>
        <v>0</v>
      </c>
      <c r="BH469" s="207">
        <f>IF(N469="sníž. přenesená",J469,0)</f>
        <v>0</v>
      </c>
      <c r="BI469" s="207">
        <f>IF(N469="nulová",J469,0)</f>
        <v>0</v>
      </c>
      <c r="BJ469" s="17" t="s">
        <v>80</v>
      </c>
      <c r="BK469" s="207">
        <f>ROUND(I469*H469,1)</f>
        <v>0</v>
      </c>
      <c r="BL469" s="17" t="s">
        <v>139</v>
      </c>
      <c r="BM469" s="206" t="s">
        <v>733</v>
      </c>
    </row>
    <row r="470" spans="1:47" s="2" customFormat="1" ht="12">
      <c r="A470" s="38"/>
      <c r="B470" s="39"/>
      <c r="C470" s="40"/>
      <c r="D470" s="208" t="s">
        <v>122</v>
      </c>
      <c r="E470" s="40"/>
      <c r="F470" s="209" t="s">
        <v>734</v>
      </c>
      <c r="G470" s="40"/>
      <c r="H470" s="40"/>
      <c r="I470" s="210"/>
      <c r="J470" s="40"/>
      <c r="K470" s="40"/>
      <c r="L470" s="44"/>
      <c r="M470" s="211"/>
      <c r="N470" s="212"/>
      <c r="O470" s="84"/>
      <c r="P470" s="84"/>
      <c r="Q470" s="84"/>
      <c r="R470" s="84"/>
      <c r="S470" s="84"/>
      <c r="T470" s="85"/>
      <c r="U470" s="38"/>
      <c r="V470" s="38"/>
      <c r="W470" s="38"/>
      <c r="X470" s="38"/>
      <c r="Y470" s="38"/>
      <c r="Z470" s="38"/>
      <c r="AA470" s="38"/>
      <c r="AB470" s="38"/>
      <c r="AC470" s="38"/>
      <c r="AD470" s="38"/>
      <c r="AE470" s="38"/>
      <c r="AT470" s="17" t="s">
        <v>122</v>
      </c>
      <c r="AU470" s="17" t="s">
        <v>82</v>
      </c>
    </row>
    <row r="471" spans="1:51" s="13" customFormat="1" ht="12">
      <c r="A471" s="13"/>
      <c r="B471" s="228"/>
      <c r="C471" s="229"/>
      <c r="D471" s="213" t="s">
        <v>192</v>
      </c>
      <c r="E471" s="230" t="s">
        <v>19</v>
      </c>
      <c r="F471" s="231" t="s">
        <v>616</v>
      </c>
      <c r="G471" s="229"/>
      <c r="H471" s="230" t="s">
        <v>19</v>
      </c>
      <c r="I471" s="232"/>
      <c r="J471" s="229"/>
      <c r="K471" s="229"/>
      <c r="L471" s="233"/>
      <c r="M471" s="234"/>
      <c r="N471" s="235"/>
      <c r="O471" s="235"/>
      <c r="P471" s="235"/>
      <c r="Q471" s="235"/>
      <c r="R471" s="235"/>
      <c r="S471" s="235"/>
      <c r="T471" s="236"/>
      <c r="U471" s="13"/>
      <c r="V471" s="13"/>
      <c r="W471" s="13"/>
      <c r="X471" s="13"/>
      <c r="Y471" s="13"/>
      <c r="Z471" s="13"/>
      <c r="AA471" s="13"/>
      <c r="AB471" s="13"/>
      <c r="AC471" s="13"/>
      <c r="AD471" s="13"/>
      <c r="AE471" s="13"/>
      <c r="AT471" s="237" t="s">
        <v>192</v>
      </c>
      <c r="AU471" s="237" t="s">
        <v>82</v>
      </c>
      <c r="AV471" s="13" t="s">
        <v>80</v>
      </c>
      <c r="AW471" s="13" t="s">
        <v>33</v>
      </c>
      <c r="AX471" s="13" t="s">
        <v>72</v>
      </c>
      <c r="AY471" s="237" t="s">
        <v>114</v>
      </c>
    </row>
    <row r="472" spans="1:51" s="14" customFormat="1" ht="12">
      <c r="A472" s="14"/>
      <c r="B472" s="238"/>
      <c r="C472" s="239"/>
      <c r="D472" s="213" t="s">
        <v>192</v>
      </c>
      <c r="E472" s="240" t="s">
        <v>19</v>
      </c>
      <c r="F472" s="241" t="s">
        <v>617</v>
      </c>
      <c r="G472" s="239"/>
      <c r="H472" s="242">
        <v>8.5</v>
      </c>
      <c r="I472" s="243"/>
      <c r="J472" s="239"/>
      <c r="K472" s="239"/>
      <c r="L472" s="244"/>
      <c r="M472" s="245"/>
      <c r="N472" s="246"/>
      <c r="O472" s="246"/>
      <c r="P472" s="246"/>
      <c r="Q472" s="246"/>
      <c r="R472" s="246"/>
      <c r="S472" s="246"/>
      <c r="T472" s="247"/>
      <c r="U472" s="14"/>
      <c r="V472" s="14"/>
      <c r="W472" s="14"/>
      <c r="X472" s="14"/>
      <c r="Y472" s="14"/>
      <c r="Z472" s="14"/>
      <c r="AA472" s="14"/>
      <c r="AB472" s="14"/>
      <c r="AC472" s="14"/>
      <c r="AD472" s="14"/>
      <c r="AE472" s="14"/>
      <c r="AT472" s="248" t="s">
        <v>192</v>
      </c>
      <c r="AU472" s="248" t="s">
        <v>82</v>
      </c>
      <c r="AV472" s="14" t="s">
        <v>82</v>
      </c>
      <c r="AW472" s="14" t="s">
        <v>33</v>
      </c>
      <c r="AX472" s="14" t="s">
        <v>72</v>
      </c>
      <c r="AY472" s="248" t="s">
        <v>114</v>
      </c>
    </row>
    <row r="473" spans="1:51" s="15" customFormat="1" ht="12">
      <c r="A473" s="15"/>
      <c r="B473" s="249"/>
      <c r="C473" s="250"/>
      <c r="D473" s="213" t="s">
        <v>192</v>
      </c>
      <c r="E473" s="251" t="s">
        <v>19</v>
      </c>
      <c r="F473" s="252" t="s">
        <v>195</v>
      </c>
      <c r="G473" s="250"/>
      <c r="H473" s="253">
        <v>8.5</v>
      </c>
      <c r="I473" s="254"/>
      <c r="J473" s="250"/>
      <c r="K473" s="250"/>
      <c r="L473" s="255"/>
      <c r="M473" s="256"/>
      <c r="N473" s="257"/>
      <c r="O473" s="257"/>
      <c r="P473" s="257"/>
      <c r="Q473" s="257"/>
      <c r="R473" s="257"/>
      <c r="S473" s="257"/>
      <c r="T473" s="258"/>
      <c r="U473" s="15"/>
      <c r="V473" s="15"/>
      <c r="W473" s="15"/>
      <c r="X473" s="15"/>
      <c r="Y473" s="15"/>
      <c r="Z473" s="15"/>
      <c r="AA473" s="15"/>
      <c r="AB473" s="15"/>
      <c r="AC473" s="15"/>
      <c r="AD473" s="15"/>
      <c r="AE473" s="15"/>
      <c r="AT473" s="259" t="s">
        <v>192</v>
      </c>
      <c r="AU473" s="259" t="s">
        <v>82</v>
      </c>
      <c r="AV473" s="15" t="s">
        <v>139</v>
      </c>
      <c r="AW473" s="15" t="s">
        <v>4</v>
      </c>
      <c r="AX473" s="15" t="s">
        <v>80</v>
      </c>
      <c r="AY473" s="259" t="s">
        <v>114</v>
      </c>
    </row>
    <row r="474" spans="1:65" s="2" customFormat="1" ht="24.15" customHeight="1">
      <c r="A474" s="38"/>
      <c r="B474" s="39"/>
      <c r="C474" s="196" t="s">
        <v>735</v>
      </c>
      <c r="D474" s="196" t="s">
        <v>115</v>
      </c>
      <c r="E474" s="197" t="s">
        <v>427</v>
      </c>
      <c r="F474" s="198" t="s">
        <v>428</v>
      </c>
      <c r="G474" s="199" t="s">
        <v>357</v>
      </c>
      <c r="H474" s="200">
        <v>34.2</v>
      </c>
      <c r="I474" s="201"/>
      <c r="J474" s="200">
        <f>ROUND(I474*H474,1)</f>
        <v>0</v>
      </c>
      <c r="K474" s="198" t="s">
        <v>119</v>
      </c>
      <c r="L474" s="44"/>
      <c r="M474" s="202" t="s">
        <v>19</v>
      </c>
      <c r="N474" s="203" t="s">
        <v>43</v>
      </c>
      <c r="O474" s="84"/>
      <c r="P474" s="204">
        <f>O474*H474</f>
        <v>0</v>
      </c>
      <c r="Q474" s="204">
        <v>8E-05</v>
      </c>
      <c r="R474" s="204">
        <f>Q474*H474</f>
        <v>0.0027360000000000006</v>
      </c>
      <c r="S474" s="204">
        <v>0.018</v>
      </c>
      <c r="T474" s="205">
        <f>S474*H474</f>
        <v>0.6156</v>
      </c>
      <c r="U474" s="38"/>
      <c r="V474" s="38"/>
      <c r="W474" s="38"/>
      <c r="X474" s="38"/>
      <c r="Y474" s="38"/>
      <c r="Z474" s="38"/>
      <c r="AA474" s="38"/>
      <c r="AB474" s="38"/>
      <c r="AC474" s="38"/>
      <c r="AD474" s="38"/>
      <c r="AE474" s="38"/>
      <c r="AR474" s="206" t="s">
        <v>139</v>
      </c>
      <c r="AT474" s="206" t="s">
        <v>115</v>
      </c>
      <c r="AU474" s="206" t="s">
        <v>82</v>
      </c>
      <c r="AY474" s="17" t="s">
        <v>114</v>
      </c>
      <c r="BE474" s="207">
        <f>IF(N474="základní",J474,0)</f>
        <v>0</v>
      </c>
      <c r="BF474" s="207">
        <f>IF(N474="snížená",J474,0)</f>
        <v>0</v>
      </c>
      <c r="BG474" s="207">
        <f>IF(N474="zákl. přenesená",J474,0)</f>
        <v>0</v>
      </c>
      <c r="BH474" s="207">
        <f>IF(N474="sníž. přenesená",J474,0)</f>
        <v>0</v>
      </c>
      <c r="BI474" s="207">
        <f>IF(N474="nulová",J474,0)</f>
        <v>0</v>
      </c>
      <c r="BJ474" s="17" t="s">
        <v>80</v>
      </c>
      <c r="BK474" s="207">
        <f>ROUND(I474*H474,1)</f>
        <v>0</v>
      </c>
      <c r="BL474" s="17" t="s">
        <v>139</v>
      </c>
      <c r="BM474" s="206" t="s">
        <v>736</v>
      </c>
    </row>
    <row r="475" spans="1:47" s="2" customFormat="1" ht="12">
      <c r="A475" s="38"/>
      <c r="B475" s="39"/>
      <c r="C475" s="40"/>
      <c r="D475" s="208" t="s">
        <v>122</v>
      </c>
      <c r="E475" s="40"/>
      <c r="F475" s="209" t="s">
        <v>430</v>
      </c>
      <c r="G475" s="40"/>
      <c r="H475" s="40"/>
      <c r="I475" s="210"/>
      <c r="J475" s="40"/>
      <c r="K475" s="40"/>
      <c r="L475" s="44"/>
      <c r="M475" s="211"/>
      <c r="N475" s="212"/>
      <c r="O475" s="84"/>
      <c r="P475" s="84"/>
      <c r="Q475" s="84"/>
      <c r="R475" s="84"/>
      <c r="S475" s="84"/>
      <c r="T475" s="85"/>
      <c r="U475" s="38"/>
      <c r="V475" s="38"/>
      <c r="W475" s="38"/>
      <c r="X475" s="38"/>
      <c r="Y475" s="38"/>
      <c r="Z475" s="38"/>
      <c r="AA475" s="38"/>
      <c r="AB475" s="38"/>
      <c r="AC475" s="38"/>
      <c r="AD475" s="38"/>
      <c r="AE475" s="38"/>
      <c r="AT475" s="17" t="s">
        <v>122</v>
      </c>
      <c r="AU475" s="17" t="s">
        <v>82</v>
      </c>
    </row>
    <row r="476" spans="1:65" s="2" customFormat="1" ht="24.15" customHeight="1">
      <c r="A476" s="38"/>
      <c r="B476" s="39"/>
      <c r="C476" s="196" t="s">
        <v>737</v>
      </c>
      <c r="D476" s="196" t="s">
        <v>115</v>
      </c>
      <c r="E476" s="197" t="s">
        <v>738</v>
      </c>
      <c r="F476" s="198" t="s">
        <v>739</v>
      </c>
      <c r="G476" s="199" t="s">
        <v>222</v>
      </c>
      <c r="H476" s="200">
        <v>0.92</v>
      </c>
      <c r="I476" s="201"/>
      <c r="J476" s="200">
        <f>ROUND(I476*H476,1)</f>
        <v>0</v>
      </c>
      <c r="K476" s="198" t="s">
        <v>119</v>
      </c>
      <c r="L476" s="44"/>
      <c r="M476" s="202" t="s">
        <v>19</v>
      </c>
      <c r="N476" s="203" t="s">
        <v>43</v>
      </c>
      <c r="O476" s="84"/>
      <c r="P476" s="204">
        <f>O476*H476</f>
        <v>0</v>
      </c>
      <c r="Q476" s="204">
        <v>0.12171</v>
      </c>
      <c r="R476" s="204">
        <f>Q476*H476</f>
        <v>0.11197320000000001</v>
      </c>
      <c r="S476" s="204">
        <v>2.4</v>
      </c>
      <c r="T476" s="205">
        <f>S476*H476</f>
        <v>2.208</v>
      </c>
      <c r="U476" s="38"/>
      <c r="V476" s="38"/>
      <c r="W476" s="38"/>
      <c r="X476" s="38"/>
      <c r="Y476" s="38"/>
      <c r="Z476" s="38"/>
      <c r="AA476" s="38"/>
      <c r="AB476" s="38"/>
      <c r="AC476" s="38"/>
      <c r="AD476" s="38"/>
      <c r="AE476" s="38"/>
      <c r="AR476" s="206" t="s">
        <v>139</v>
      </c>
      <c r="AT476" s="206" t="s">
        <v>115</v>
      </c>
      <c r="AU476" s="206" t="s">
        <v>82</v>
      </c>
      <c r="AY476" s="17" t="s">
        <v>114</v>
      </c>
      <c r="BE476" s="207">
        <f>IF(N476="základní",J476,0)</f>
        <v>0</v>
      </c>
      <c r="BF476" s="207">
        <f>IF(N476="snížená",J476,0)</f>
        <v>0</v>
      </c>
      <c r="BG476" s="207">
        <f>IF(N476="zákl. přenesená",J476,0)</f>
        <v>0</v>
      </c>
      <c r="BH476" s="207">
        <f>IF(N476="sníž. přenesená",J476,0)</f>
        <v>0</v>
      </c>
      <c r="BI476" s="207">
        <f>IF(N476="nulová",J476,0)</f>
        <v>0</v>
      </c>
      <c r="BJ476" s="17" t="s">
        <v>80</v>
      </c>
      <c r="BK476" s="207">
        <f>ROUND(I476*H476,1)</f>
        <v>0</v>
      </c>
      <c r="BL476" s="17" t="s">
        <v>139</v>
      </c>
      <c r="BM476" s="206" t="s">
        <v>740</v>
      </c>
    </row>
    <row r="477" spans="1:47" s="2" customFormat="1" ht="12">
      <c r="A477" s="38"/>
      <c r="B477" s="39"/>
      <c r="C477" s="40"/>
      <c r="D477" s="208" t="s">
        <v>122</v>
      </c>
      <c r="E477" s="40"/>
      <c r="F477" s="209" t="s">
        <v>741</v>
      </c>
      <c r="G477" s="40"/>
      <c r="H477" s="40"/>
      <c r="I477" s="210"/>
      <c r="J477" s="40"/>
      <c r="K477" s="40"/>
      <c r="L477" s="44"/>
      <c r="M477" s="211"/>
      <c r="N477" s="212"/>
      <c r="O477" s="84"/>
      <c r="P477" s="84"/>
      <c r="Q477" s="84"/>
      <c r="R477" s="84"/>
      <c r="S477" s="84"/>
      <c r="T477" s="85"/>
      <c r="U477" s="38"/>
      <c r="V477" s="38"/>
      <c r="W477" s="38"/>
      <c r="X477" s="38"/>
      <c r="Y477" s="38"/>
      <c r="Z477" s="38"/>
      <c r="AA477" s="38"/>
      <c r="AB477" s="38"/>
      <c r="AC477" s="38"/>
      <c r="AD477" s="38"/>
      <c r="AE477" s="38"/>
      <c r="AT477" s="17" t="s">
        <v>122</v>
      </c>
      <c r="AU477" s="17" t="s">
        <v>82</v>
      </c>
    </row>
    <row r="478" spans="1:51" s="13" customFormat="1" ht="12">
      <c r="A478" s="13"/>
      <c r="B478" s="228"/>
      <c r="C478" s="229"/>
      <c r="D478" s="213" t="s">
        <v>192</v>
      </c>
      <c r="E478" s="230" t="s">
        <v>19</v>
      </c>
      <c r="F478" s="231" t="s">
        <v>742</v>
      </c>
      <c r="G478" s="229"/>
      <c r="H478" s="230" t="s">
        <v>19</v>
      </c>
      <c r="I478" s="232"/>
      <c r="J478" s="229"/>
      <c r="K478" s="229"/>
      <c r="L478" s="233"/>
      <c r="M478" s="234"/>
      <c r="N478" s="235"/>
      <c r="O478" s="235"/>
      <c r="P478" s="235"/>
      <c r="Q478" s="235"/>
      <c r="R478" s="235"/>
      <c r="S478" s="235"/>
      <c r="T478" s="236"/>
      <c r="U478" s="13"/>
      <c r="V478" s="13"/>
      <c r="W478" s="13"/>
      <c r="X478" s="13"/>
      <c r="Y478" s="13"/>
      <c r="Z478" s="13"/>
      <c r="AA478" s="13"/>
      <c r="AB478" s="13"/>
      <c r="AC478" s="13"/>
      <c r="AD478" s="13"/>
      <c r="AE478" s="13"/>
      <c r="AT478" s="237" t="s">
        <v>192</v>
      </c>
      <c r="AU478" s="237" t="s">
        <v>82</v>
      </c>
      <c r="AV478" s="13" t="s">
        <v>80</v>
      </c>
      <c r="AW478" s="13" t="s">
        <v>33</v>
      </c>
      <c r="AX478" s="13" t="s">
        <v>72</v>
      </c>
      <c r="AY478" s="237" t="s">
        <v>114</v>
      </c>
    </row>
    <row r="479" spans="1:51" s="14" customFormat="1" ht="12">
      <c r="A479" s="14"/>
      <c r="B479" s="238"/>
      <c r="C479" s="239"/>
      <c r="D479" s="213" t="s">
        <v>192</v>
      </c>
      <c r="E479" s="240" t="s">
        <v>19</v>
      </c>
      <c r="F479" s="241" t="s">
        <v>743</v>
      </c>
      <c r="G479" s="239"/>
      <c r="H479" s="242">
        <v>0.92</v>
      </c>
      <c r="I479" s="243"/>
      <c r="J479" s="239"/>
      <c r="K479" s="239"/>
      <c r="L479" s="244"/>
      <c r="M479" s="245"/>
      <c r="N479" s="246"/>
      <c r="O479" s="246"/>
      <c r="P479" s="246"/>
      <c r="Q479" s="246"/>
      <c r="R479" s="246"/>
      <c r="S479" s="246"/>
      <c r="T479" s="247"/>
      <c r="U479" s="14"/>
      <c r="V479" s="14"/>
      <c r="W479" s="14"/>
      <c r="X479" s="14"/>
      <c r="Y479" s="14"/>
      <c r="Z479" s="14"/>
      <c r="AA479" s="14"/>
      <c r="AB479" s="14"/>
      <c r="AC479" s="14"/>
      <c r="AD479" s="14"/>
      <c r="AE479" s="14"/>
      <c r="AT479" s="248" t="s">
        <v>192</v>
      </c>
      <c r="AU479" s="248" t="s">
        <v>82</v>
      </c>
      <c r="AV479" s="14" t="s">
        <v>82</v>
      </c>
      <c r="AW479" s="14" t="s">
        <v>33</v>
      </c>
      <c r="AX479" s="14" t="s">
        <v>72</v>
      </c>
      <c r="AY479" s="248" t="s">
        <v>114</v>
      </c>
    </row>
    <row r="480" spans="1:51" s="15" customFormat="1" ht="12">
      <c r="A480" s="15"/>
      <c r="B480" s="249"/>
      <c r="C480" s="250"/>
      <c r="D480" s="213" t="s">
        <v>192</v>
      </c>
      <c r="E480" s="251" t="s">
        <v>19</v>
      </c>
      <c r="F480" s="252" t="s">
        <v>195</v>
      </c>
      <c r="G480" s="250"/>
      <c r="H480" s="253">
        <v>0.92</v>
      </c>
      <c r="I480" s="254"/>
      <c r="J480" s="250"/>
      <c r="K480" s="250"/>
      <c r="L480" s="255"/>
      <c r="M480" s="256"/>
      <c r="N480" s="257"/>
      <c r="O480" s="257"/>
      <c r="P480" s="257"/>
      <c r="Q480" s="257"/>
      <c r="R480" s="257"/>
      <c r="S480" s="257"/>
      <c r="T480" s="258"/>
      <c r="U480" s="15"/>
      <c r="V480" s="15"/>
      <c r="W480" s="15"/>
      <c r="X480" s="15"/>
      <c r="Y480" s="15"/>
      <c r="Z480" s="15"/>
      <c r="AA480" s="15"/>
      <c r="AB480" s="15"/>
      <c r="AC480" s="15"/>
      <c r="AD480" s="15"/>
      <c r="AE480" s="15"/>
      <c r="AT480" s="259" t="s">
        <v>192</v>
      </c>
      <c r="AU480" s="259" t="s">
        <v>82</v>
      </c>
      <c r="AV480" s="15" t="s">
        <v>139</v>
      </c>
      <c r="AW480" s="15" t="s">
        <v>4</v>
      </c>
      <c r="AX480" s="15" t="s">
        <v>80</v>
      </c>
      <c r="AY480" s="259" t="s">
        <v>114</v>
      </c>
    </row>
    <row r="481" spans="1:65" s="2" customFormat="1" ht="62.7" customHeight="1">
      <c r="A481" s="38"/>
      <c r="B481" s="39"/>
      <c r="C481" s="196" t="s">
        <v>744</v>
      </c>
      <c r="D481" s="196" t="s">
        <v>115</v>
      </c>
      <c r="E481" s="197" t="s">
        <v>745</v>
      </c>
      <c r="F481" s="198" t="s">
        <v>746</v>
      </c>
      <c r="G481" s="199" t="s">
        <v>357</v>
      </c>
      <c r="H481" s="200">
        <v>8</v>
      </c>
      <c r="I481" s="201"/>
      <c r="J481" s="200">
        <f>ROUND(I481*H481,1)</f>
        <v>0</v>
      </c>
      <c r="K481" s="198" t="s">
        <v>119</v>
      </c>
      <c r="L481" s="44"/>
      <c r="M481" s="202" t="s">
        <v>19</v>
      </c>
      <c r="N481" s="203" t="s">
        <v>43</v>
      </c>
      <c r="O481" s="84"/>
      <c r="P481" s="204">
        <f>O481*H481</f>
        <v>0</v>
      </c>
      <c r="Q481" s="204">
        <v>0</v>
      </c>
      <c r="R481" s="204">
        <f>Q481*H481</f>
        <v>0</v>
      </c>
      <c r="S481" s="204">
        <v>0.98</v>
      </c>
      <c r="T481" s="205">
        <f>S481*H481</f>
        <v>7.84</v>
      </c>
      <c r="U481" s="38"/>
      <c r="V481" s="38"/>
      <c r="W481" s="38"/>
      <c r="X481" s="38"/>
      <c r="Y481" s="38"/>
      <c r="Z481" s="38"/>
      <c r="AA481" s="38"/>
      <c r="AB481" s="38"/>
      <c r="AC481" s="38"/>
      <c r="AD481" s="38"/>
      <c r="AE481" s="38"/>
      <c r="AR481" s="206" t="s">
        <v>139</v>
      </c>
      <c r="AT481" s="206" t="s">
        <v>115</v>
      </c>
      <c r="AU481" s="206" t="s">
        <v>82</v>
      </c>
      <c r="AY481" s="17" t="s">
        <v>114</v>
      </c>
      <c r="BE481" s="207">
        <f>IF(N481="základní",J481,0)</f>
        <v>0</v>
      </c>
      <c r="BF481" s="207">
        <f>IF(N481="snížená",J481,0)</f>
        <v>0</v>
      </c>
      <c r="BG481" s="207">
        <f>IF(N481="zákl. přenesená",J481,0)</f>
        <v>0</v>
      </c>
      <c r="BH481" s="207">
        <f>IF(N481="sníž. přenesená",J481,0)</f>
        <v>0</v>
      </c>
      <c r="BI481" s="207">
        <f>IF(N481="nulová",J481,0)</f>
        <v>0</v>
      </c>
      <c r="BJ481" s="17" t="s">
        <v>80</v>
      </c>
      <c r="BK481" s="207">
        <f>ROUND(I481*H481,1)</f>
        <v>0</v>
      </c>
      <c r="BL481" s="17" t="s">
        <v>139</v>
      </c>
      <c r="BM481" s="206" t="s">
        <v>747</v>
      </c>
    </row>
    <row r="482" spans="1:47" s="2" customFormat="1" ht="12">
      <c r="A482" s="38"/>
      <c r="B482" s="39"/>
      <c r="C482" s="40"/>
      <c r="D482" s="208" t="s">
        <v>122</v>
      </c>
      <c r="E482" s="40"/>
      <c r="F482" s="209" t="s">
        <v>748</v>
      </c>
      <c r="G482" s="40"/>
      <c r="H482" s="40"/>
      <c r="I482" s="210"/>
      <c r="J482" s="40"/>
      <c r="K482" s="40"/>
      <c r="L482" s="44"/>
      <c r="M482" s="211"/>
      <c r="N482" s="212"/>
      <c r="O482" s="84"/>
      <c r="P482" s="84"/>
      <c r="Q482" s="84"/>
      <c r="R482" s="84"/>
      <c r="S482" s="84"/>
      <c r="T482" s="85"/>
      <c r="U482" s="38"/>
      <c r="V482" s="38"/>
      <c r="W482" s="38"/>
      <c r="X482" s="38"/>
      <c r="Y482" s="38"/>
      <c r="Z482" s="38"/>
      <c r="AA482" s="38"/>
      <c r="AB482" s="38"/>
      <c r="AC482" s="38"/>
      <c r="AD482" s="38"/>
      <c r="AE482" s="38"/>
      <c r="AT482" s="17" t="s">
        <v>122</v>
      </c>
      <c r="AU482" s="17" t="s">
        <v>82</v>
      </c>
    </row>
    <row r="483" spans="1:51" s="13" customFormat="1" ht="12">
      <c r="A483" s="13"/>
      <c r="B483" s="228"/>
      <c r="C483" s="229"/>
      <c r="D483" s="213" t="s">
        <v>192</v>
      </c>
      <c r="E483" s="230" t="s">
        <v>19</v>
      </c>
      <c r="F483" s="231" t="s">
        <v>749</v>
      </c>
      <c r="G483" s="229"/>
      <c r="H483" s="230" t="s">
        <v>19</v>
      </c>
      <c r="I483" s="232"/>
      <c r="J483" s="229"/>
      <c r="K483" s="229"/>
      <c r="L483" s="233"/>
      <c r="M483" s="234"/>
      <c r="N483" s="235"/>
      <c r="O483" s="235"/>
      <c r="P483" s="235"/>
      <c r="Q483" s="235"/>
      <c r="R483" s="235"/>
      <c r="S483" s="235"/>
      <c r="T483" s="236"/>
      <c r="U483" s="13"/>
      <c r="V483" s="13"/>
      <c r="W483" s="13"/>
      <c r="X483" s="13"/>
      <c r="Y483" s="13"/>
      <c r="Z483" s="13"/>
      <c r="AA483" s="13"/>
      <c r="AB483" s="13"/>
      <c r="AC483" s="13"/>
      <c r="AD483" s="13"/>
      <c r="AE483" s="13"/>
      <c r="AT483" s="237" t="s">
        <v>192</v>
      </c>
      <c r="AU483" s="237" t="s">
        <v>82</v>
      </c>
      <c r="AV483" s="13" t="s">
        <v>80</v>
      </c>
      <c r="AW483" s="13" t="s">
        <v>33</v>
      </c>
      <c r="AX483" s="13" t="s">
        <v>72</v>
      </c>
      <c r="AY483" s="237" t="s">
        <v>114</v>
      </c>
    </row>
    <row r="484" spans="1:51" s="14" customFormat="1" ht="12">
      <c r="A484" s="14"/>
      <c r="B484" s="238"/>
      <c r="C484" s="239"/>
      <c r="D484" s="213" t="s">
        <v>192</v>
      </c>
      <c r="E484" s="240" t="s">
        <v>19</v>
      </c>
      <c r="F484" s="241" t="s">
        <v>162</v>
      </c>
      <c r="G484" s="239"/>
      <c r="H484" s="242">
        <v>8</v>
      </c>
      <c r="I484" s="243"/>
      <c r="J484" s="239"/>
      <c r="K484" s="239"/>
      <c r="L484" s="244"/>
      <c r="M484" s="245"/>
      <c r="N484" s="246"/>
      <c r="O484" s="246"/>
      <c r="P484" s="246"/>
      <c r="Q484" s="246"/>
      <c r="R484" s="246"/>
      <c r="S484" s="246"/>
      <c r="T484" s="247"/>
      <c r="U484" s="14"/>
      <c r="V484" s="14"/>
      <c r="W484" s="14"/>
      <c r="X484" s="14"/>
      <c r="Y484" s="14"/>
      <c r="Z484" s="14"/>
      <c r="AA484" s="14"/>
      <c r="AB484" s="14"/>
      <c r="AC484" s="14"/>
      <c r="AD484" s="14"/>
      <c r="AE484" s="14"/>
      <c r="AT484" s="248" t="s">
        <v>192</v>
      </c>
      <c r="AU484" s="248" t="s">
        <v>82</v>
      </c>
      <c r="AV484" s="14" t="s">
        <v>82</v>
      </c>
      <c r="AW484" s="14" t="s">
        <v>33</v>
      </c>
      <c r="AX484" s="14" t="s">
        <v>72</v>
      </c>
      <c r="AY484" s="248" t="s">
        <v>114</v>
      </c>
    </row>
    <row r="485" spans="1:51" s="15" customFormat="1" ht="12">
      <c r="A485" s="15"/>
      <c r="B485" s="249"/>
      <c r="C485" s="250"/>
      <c r="D485" s="213" t="s">
        <v>192</v>
      </c>
      <c r="E485" s="251" t="s">
        <v>19</v>
      </c>
      <c r="F485" s="252" t="s">
        <v>195</v>
      </c>
      <c r="G485" s="250"/>
      <c r="H485" s="253">
        <v>8</v>
      </c>
      <c r="I485" s="254"/>
      <c r="J485" s="250"/>
      <c r="K485" s="250"/>
      <c r="L485" s="255"/>
      <c r="M485" s="256"/>
      <c r="N485" s="257"/>
      <c r="O485" s="257"/>
      <c r="P485" s="257"/>
      <c r="Q485" s="257"/>
      <c r="R485" s="257"/>
      <c r="S485" s="257"/>
      <c r="T485" s="258"/>
      <c r="U485" s="15"/>
      <c r="V485" s="15"/>
      <c r="W485" s="15"/>
      <c r="X485" s="15"/>
      <c r="Y485" s="15"/>
      <c r="Z485" s="15"/>
      <c r="AA485" s="15"/>
      <c r="AB485" s="15"/>
      <c r="AC485" s="15"/>
      <c r="AD485" s="15"/>
      <c r="AE485" s="15"/>
      <c r="AT485" s="259" t="s">
        <v>192</v>
      </c>
      <c r="AU485" s="259" t="s">
        <v>82</v>
      </c>
      <c r="AV485" s="15" t="s">
        <v>139</v>
      </c>
      <c r="AW485" s="15" t="s">
        <v>4</v>
      </c>
      <c r="AX485" s="15" t="s">
        <v>80</v>
      </c>
      <c r="AY485" s="259" t="s">
        <v>114</v>
      </c>
    </row>
    <row r="486" spans="1:65" s="2" customFormat="1" ht="62.7" customHeight="1">
      <c r="A486" s="38"/>
      <c r="B486" s="39"/>
      <c r="C486" s="196" t="s">
        <v>750</v>
      </c>
      <c r="D486" s="196" t="s">
        <v>115</v>
      </c>
      <c r="E486" s="197" t="s">
        <v>751</v>
      </c>
      <c r="F486" s="198" t="s">
        <v>752</v>
      </c>
      <c r="G486" s="199" t="s">
        <v>357</v>
      </c>
      <c r="H486" s="200">
        <v>8</v>
      </c>
      <c r="I486" s="201"/>
      <c r="J486" s="200">
        <f>ROUND(I486*H486,1)</f>
        <v>0</v>
      </c>
      <c r="K486" s="198" t="s">
        <v>119</v>
      </c>
      <c r="L486" s="44"/>
      <c r="M486" s="202" t="s">
        <v>19</v>
      </c>
      <c r="N486" s="203" t="s">
        <v>43</v>
      </c>
      <c r="O486" s="84"/>
      <c r="P486" s="204">
        <f>O486*H486</f>
        <v>0</v>
      </c>
      <c r="Q486" s="204">
        <v>0</v>
      </c>
      <c r="R486" s="204">
        <f>Q486*H486</f>
        <v>0</v>
      </c>
      <c r="S486" s="204">
        <v>2.055</v>
      </c>
      <c r="T486" s="205">
        <f>S486*H486</f>
        <v>16.44</v>
      </c>
      <c r="U486" s="38"/>
      <c r="V486" s="38"/>
      <c r="W486" s="38"/>
      <c r="X486" s="38"/>
      <c r="Y486" s="38"/>
      <c r="Z486" s="38"/>
      <c r="AA486" s="38"/>
      <c r="AB486" s="38"/>
      <c r="AC486" s="38"/>
      <c r="AD486" s="38"/>
      <c r="AE486" s="38"/>
      <c r="AR486" s="206" t="s">
        <v>139</v>
      </c>
      <c r="AT486" s="206" t="s">
        <v>115</v>
      </c>
      <c r="AU486" s="206" t="s">
        <v>82</v>
      </c>
      <c r="AY486" s="17" t="s">
        <v>114</v>
      </c>
      <c r="BE486" s="207">
        <f>IF(N486="základní",J486,0)</f>
        <v>0</v>
      </c>
      <c r="BF486" s="207">
        <f>IF(N486="snížená",J486,0)</f>
        <v>0</v>
      </c>
      <c r="BG486" s="207">
        <f>IF(N486="zákl. přenesená",J486,0)</f>
        <v>0</v>
      </c>
      <c r="BH486" s="207">
        <f>IF(N486="sníž. přenesená",J486,0)</f>
        <v>0</v>
      </c>
      <c r="BI486" s="207">
        <f>IF(N486="nulová",J486,0)</f>
        <v>0</v>
      </c>
      <c r="BJ486" s="17" t="s">
        <v>80</v>
      </c>
      <c r="BK486" s="207">
        <f>ROUND(I486*H486,1)</f>
        <v>0</v>
      </c>
      <c r="BL486" s="17" t="s">
        <v>139</v>
      </c>
      <c r="BM486" s="206" t="s">
        <v>753</v>
      </c>
    </row>
    <row r="487" spans="1:47" s="2" customFormat="1" ht="12">
      <c r="A487" s="38"/>
      <c r="B487" s="39"/>
      <c r="C487" s="40"/>
      <c r="D487" s="208" t="s">
        <v>122</v>
      </c>
      <c r="E487" s="40"/>
      <c r="F487" s="209" t="s">
        <v>754</v>
      </c>
      <c r="G487" s="40"/>
      <c r="H487" s="40"/>
      <c r="I487" s="210"/>
      <c r="J487" s="40"/>
      <c r="K487" s="40"/>
      <c r="L487" s="44"/>
      <c r="M487" s="211"/>
      <c r="N487" s="212"/>
      <c r="O487" s="84"/>
      <c r="P487" s="84"/>
      <c r="Q487" s="84"/>
      <c r="R487" s="84"/>
      <c r="S487" s="84"/>
      <c r="T487" s="85"/>
      <c r="U487" s="38"/>
      <c r="V487" s="38"/>
      <c r="W487" s="38"/>
      <c r="X487" s="38"/>
      <c r="Y487" s="38"/>
      <c r="Z487" s="38"/>
      <c r="AA487" s="38"/>
      <c r="AB487" s="38"/>
      <c r="AC487" s="38"/>
      <c r="AD487" s="38"/>
      <c r="AE487" s="38"/>
      <c r="AT487" s="17" t="s">
        <v>122</v>
      </c>
      <c r="AU487" s="17" t="s">
        <v>82</v>
      </c>
    </row>
    <row r="488" spans="1:51" s="13" customFormat="1" ht="12">
      <c r="A488" s="13"/>
      <c r="B488" s="228"/>
      <c r="C488" s="229"/>
      <c r="D488" s="213" t="s">
        <v>192</v>
      </c>
      <c r="E488" s="230" t="s">
        <v>19</v>
      </c>
      <c r="F488" s="231" t="s">
        <v>517</v>
      </c>
      <c r="G488" s="229"/>
      <c r="H488" s="230" t="s">
        <v>19</v>
      </c>
      <c r="I488" s="232"/>
      <c r="J488" s="229"/>
      <c r="K488" s="229"/>
      <c r="L488" s="233"/>
      <c r="M488" s="234"/>
      <c r="N488" s="235"/>
      <c r="O488" s="235"/>
      <c r="P488" s="235"/>
      <c r="Q488" s="235"/>
      <c r="R488" s="235"/>
      <c r="S488" s="235"/>
      <c r="T488" s="236"/>
      <c r="U488" s="13"/>
      <c r="V488" s="13"/>
      <c r="W488" s="13"/>
      <c r="X488" s="13"/>
      <c r="Y488" s="13"/>
      <c r="Z488" s="13"/>
      <c r="AA488" s="13"/>
      <c r="AB488" s="13"/>
      <c r="AC488" s="13"/>
      <c r="AD488" s="13"/>
      <c r="AE488" s="13"/>
      <c r="AT488" s="237" t="s">
        <v>192</v>
      </c>
      <c r="AU488" s="237" t="s">
        <v>82</v>
      </c>
      <c r="AV488" s="13" t="s">
        <v>80</v>
      </c>
      <c r="AW488" s="13" t="s">
        <v>33</v>
      </c>
      <c r="AX488" s="13" t="s">
        <v>72</v>
      </c>
      <c r="AY488" s="237" t="s">
        <v>114</v>
      </c>
    </row>
    <row r="489" spans="1:51" s="14" customFormat="1" ht="12">
      <c r="A489" s="14"/>
      <c r="B489" s="238"/>
      <c r="C489" s="239"/>
      <c r="D489" s="213" t="s">
        <v>192</v>
      </c>
      <c r="E489" s="240" t="s">
        <v>19</v>
      </c>
      <c r="F489" s="241" t="s">
        <v>162</v>
      </c>
      <c r="G489" s="239"/>
      <c r="H489" s="242">
        <v>8</v>
      </c>
      <c r="I489" s="243"/>
      <c r="J489" s="239"/>
      <c r="K489" s="239"/>
      <c r="L489" s="244"/>
      <c r="M489" s="245"/>
      <c r="N489" s="246"/>
      <c r="O489" s="246"/>
      <c r="P489" s="246"/>
      <c r="Q489" s="246"/>
      <c r="R489" s="246"/>
      <c r="S489" s="246"/>
      <c r="T489" s="247"/>
      <c r="U489" s="14"/>
      <c r="V489" s="14"/>
      <c r="W489" s="14"/>
      <c r="X489" s="14"/>
      <c r="Y489" s="14"/>
      <c r="Z489" s="14"/>
      <c r="AA489" s="14"/>
      <c r="AB489" s="14"/>
      <c r="AC489" s="14"/>
      <c r="AD489" s="14"/>
      <c r="AE489" s="14"/>
      <c r="AT489" s="248" t="s">
        <v>192</v>
      </c>
      <c r="AU489" s="248" t="s">
        <v>82</v>
      </c>
      <c r="AV489" s="14" t="s">
        <v>82</v>
      </c>
      <c r="AW489" s="14" t="s">
        <v>33</v>
      </c>
      <c r="AX489" s="14" t="s">
        <v>72</v>
      </c>
      <c r="AY489" s="248" t="s">
        <v>114</v>
      </c>
    </row>
    <row r="490" spans="1:51" s="15" customFormat="1" ht="12">
      <c r="A490" s="15"/>
      <c r="B490" s="249"/>
      <c r="C490" s="250"/>
      <c r="D490" s="213" t="s">
        <v>192</v>
      </c>
      <c r="E490" s="251" t="s">
        <v>19</v>
      </c>
      <c r="F490" s="252" t="s">
        <v>195</v>
      </c>
      <c r="G490" s="250"/>
      <c r="H490" s="253">
        <v>8</v>
      </c>
      <c r="I490" s="254"/>
      <c r="J490" s="250"/>
      <c r="K490" s="250"/>
      <c r="L490" s="255"/>
      <c r="M490" s="256"/>
      <c r="N490" s="257"/>
      <c r="O490" s="257"/>
      <c r="P490" s="257"/>
      <c r="Q490" s="257"/>
      <c r="R490" s="257"/>
      <c r="S490" s="257"/>
      <c r="T490" s="258"/>
      <c r="U490" s="15"/>
      <c r="V490" s="15"/>
      <c r="W490" s="15"/>
      <c r="X490" s="15"/>
      <c r="Y490" s="15"/>
      <c r="Z490" s="15"/>
      <c r="AA490" s="15"/>
      <c r="AB490" s="15"/>
      <c r="AC490" s="15"/>
      <c r="AD490" s="15"/>
      <c r="AE490" s="15"/>
      <c r="AT490" s="259" t="s">
        <v>192</v>
      </c>
      <c r="AU490" s="259" t="s">
        <v>82</v>
      </c>
      <c r="AV490" s="15" t="s">
        <v>139</v>
      </c>
      <c r="AW490" s="15" t="s">
        <v>4</v>
      </c>
      <c r="AX490" s="15" t="s">
        <v>80</v>
      </c>
      <c r="AY490" s="259" t="s">
        <v>114</v>
      </c>
    </row>
    <row r="491" spans="1:65" s="2" customFormat="1" ht="49.05" customHeight="1">
      <c r="A491" s="38"/>
      <c r="B491" s="39"/>
      <c r="C491" s="196" t="s">
        <v>755</v>
      </c>
      <c r="D491" s="196" t="s">
        <v>115</v>
      </c>
      <c r="E491" s="197" t="s">
        <v>756</v>
      </c>
      <c r="F491" s="198" t="s">
        <v>757</v>
      </c>
      <c r="G491" s="199" t="s">
        <v>222</v>
      </c>
      <c r="H491" s="200">
        <v>4</v>
      </c>
      <c r="I491" s="201"/>
      <c r="J491" s="200">
        <f>ROUND(I491*H491,1)</f>
        <v>0</v>
      </c>
      <c r="K491" s="198" t="s">
        <v>119</v>
      </c>
      <c r="L491" s="44"/>
      <c r="M491" s="202" t="s">
        <v>19</v>
      </c>
      <c r="N491" s="203" t="s">
        <v>43</v>
      </c>
      <c r="O491" s="84"/>
      <c r="P491" s="204">
        <f>O491*H491</f>
        <v>0</v>
      </c>
      <c r="Q491" s="204">
        <v>0</v>
      </c>
      <c r="R491" s="204">
        <f>Q491*H491</f>
        <v>0</v>
      </c>
      <c r="S491" s="204">
        <v>2.4</v>
      </c>
      <c r="T491" s="205">
        <f>S491*H491</f>
        <v>9.6</v>
      </c>
      <c r="U491" s="38"/>
      <c r="V491" s="38"/>
      <c r="W491" s="38"/>
      <c r="X491" s="38"/>
      <c r="Y491" s="38"/>
      <c r="Z491" s="38"/>
      <c r="AA491" s="38"/>
      <c r="AB491" s="38"/>
      <c r="AC491" s="38"/>
      <c r="AD491" s="38"/>
      <c r="AE491" s="38"/>
      <c r="AR491" s="206" t="s">
        <v>139</v>
      </c>
      <c r="AT491" s="206" t="s">
        <v>115</v>
      </c>
      <c r="AU491" s="206" t="s">
        <v>82</v>
      </c>
      <c r="AY491" s="17" t="s">
        <v>114</v>
      </c>
      <c r="BE491" s="207">
        <f>IF(N491="základní",J491,0)</f>
        <v>0</v>
      </c>
      <c r="BF491" s="207">
        <f>IF(N491="snížená",J491,0)</f>
        <v>0</v>
      </c>
      <c r="BG491" s="207">
        <f>IF(N491="zákl. přenesená",J491,0)</f>
        <v>0</v>
      </c>
      <c r="BH491" s="207">
        <f>IF(N491="sníž. přenesená",J491,0)</f>
        <v>0</v>
      </c>
      <c r="BI491" s="207">
        <f>IF(N491="nulová",J491,0)</f>
        <v>0</v>
      </c>
      <c r="BJ491" s="17" t="s">
        <v>80</v>
      </c>
      <c r="BK491" s="207">
        <f>ROUND(I491*H491,1)</f>
        <v>0</v>
      </c>
      <c r="BL491" s="17" t="s">
        <v>139</v>
      </c>
      <c r="BM491" s="206" t="s">
        <v>758</v>
      </c>
    </row>
    <row r="492" spans="1:47" s="2" customFormat="1" ht="12">
      <c r="A492" s="38"/>
      <c r="B492" s="39"/>
      <c r="C492" s="40"/>
      <c r="D492" s="208" t="s">
        <v>122</v>
      </c>
      <c r="E492" s="40"/>
      <c r="F492" s="209" t="s">
        <v>759</v>
      </c>
      <c r="G492" s="40"/>
      <c r="H492" s="40"/>
      <c r="I492" s="210"/>
      <c r="J492" s="40"/>
      <c r="K492" s="40"/>
      <c r="L492" s="44"/>
      <c r="M492" s="211"/>
      <c r="N492" s="212"/>
      <c r="O492" s="84"/>
      <c r="P492" s="84"/>
      <c r="Q492" s="84"/>
      <c r="R492" s="84"/>
      <c r="S492" s="84"/>
      <c r="T492" s="85"/>
      <c r="U492" s="38"/>
      <c r="V492" s="38"/>
      <c r="W492" s="38"/>
      <c r="X492" s="38"/>
      <c r="Y492" s="38"/>
      <c r="Z492" s="38"/>
      <c r="AA492" s="38"/>
      <c r="AB492" s="38"/>
      <c r="AC492" s="38"/>
      <c r="AD492" s="38"/>
      <c r="AE492" s="38"/>
      <c r="AT492" s="17" t="s">
        <v>122</v>
      </c>
      <c r="AU492" s="17" t="s">
        <v>82</v>
      </c>
    </row>
    <row r="493" spans="1:51" s="13" customFormat="1" ht="12">
      <c r="A493" s="13"/>
      <c r="B493" s="228"/>
      <c r="C493" s="229"/>
      <c r="D493" s="213" t="s">
        <v>192</v>
      </c>
      <c r="E493" s="230" t="s">
        <v>19</v>
      </c>
      <c r="F493" s="231" t="s">
        <v>760</v>
      </c>
      <c r="G493" s="229"/>
      <c r="H493" s="230" t="s">
        <v>19</v>
      </c>
      <c r="I493" s="232"/>
      <c r="J493" s="229"/>
      <c r="K493" s="229"/>
      <c r="L493" s="233"/>
      <c r="M493" s="234"/>
      <c r="N493" s="235"/>
      <c r="O493" s="235"/>
      <c r="P493" s="235"/>
      <c r="Q493" s="235"/>
      <c r="R493" s="235"/>
      <c r="S493" s="235"/>
      <c r="T493" s="236"/>
      <c r="U493" s="13"/>
      <c r="V493" s="13"/>
      <c r="W493" s="13"/>
      <c r="X493" s="13"/>
      <c r="Y493" s="13"/>
      <c r="Z493" s="13"/>
      <c r="AA493" s="13"/>
      <c r="AB493" s="13"/>
      <c r="AC493" s="13"/>
      <c r="AD493" s="13"/>
      <c r="AE493" s="13"/>
      <c r="AT493" s="237" t="s">
        <v>192</v>
      </c>
      <c r="AU493" s="237" t="s">
        <v>82</v>
      </c>
      <c r="AV493" s="13" t="s">
        <v>80</v>
      </c>
      <c r="AW493" s="13" t="s">
        <v>33</v>
      </c>
      <c r="AX493" s="13" t="s">
        <v>72</v>
      </c>
      <c r="AY493" s="237" t="s">
        <v>114</v>
      </c>
    </row>
    <row r="494" spans="1:51" s="13" customFormat="1" ht="12">
      <c r="A494" s="13"/>
      <c r="B494" s="228"/>
      <c r="C494" s="229"/>
      <c r="D494" s="213" t="s">
        <v>192</v>
      </c>
      <c r="E494" s="230" t="s">
        <v>19</v>
      </c>
      <c r="F494" s="231" t="s">
        <v>506</v>
      </c>
      <c r="G494" s="229"/>
      <c r="H494" s="230" t="s">
        <v>19</v>
      </c>
      <c r="I494" s="232"/>
      <c r="J494" s="229"/>
      <c r="K494" s="229"/>
      <c r="L494" s="233"/>
      <c r="M494" s="234"/>
      <c r="N494" s="235"/>
      <c r="O494" s="235"/>
      <c r="P494" s="235"/>
      <c r="Q494" s="235"/>
      <c r="R494" s="235"/>
      <c r="S494" s="235"/>
      <c r="T494" s="236"/>
      <c r="U494" s="13"/>
      <c r="V494" s="13"/>
      <c r="W494" s="13"/>
      <c r="X494" s="13"/>
      <c r="Y494" s="13"/>
      <c r="Z494" s="13"/>
      <c r="AA494" s="13"/>
      <c r="AB494" s="13"/>
      <c r="AC494" s="13"/>
      <c r="AD494" s="13"/>
      <c r="AE494" s="13"/>
      <c r="AT494" s="237" t="s">
        <v>192</v>
      </c>
      <c r="AU494" s="237" t="s">
        <v>82</v>
      </c>
      <c r="AV494" s="13" t="s">
        <v>80</v>
      </c>
      <c r="AW494" s="13" t="s">
        <v>33</v>
      </c>
      <c r="AX494" s="13" t="s">
        <v>72</v>
      </c>
      <c r="AY494" s="237" t="s">
        <v>114</v>
      </c>
    </row>
    <row r="495" spans="1:51" s="14" customFormat="1" ht="12">
      <c r="A495" s="14"/>
      <c r="B495" s="238"/>
      <c r="C495" s="239"/>
      <c r="D495" s="213" t="s">
        <v>192</v>
      </c>
      <c r="E495" s="240" t="s">
        <v>19</v>
      </c>
      <c r="F495" s="241" t="s">
        <v>80</v>
      </c>
      <c r="G495" s="239"/>
      <c r="H495" s="242">
        <v>1</v>
      </c>
      <c r="I495" s="243"/>
      <c r="J495" s="239"/>
      <c r="K495" s="239"/>
      <c r="L495" s="244"/>
      <c r="M495" s="245"/>
      <c r="N495" s="246"/>
      <c r="O495" s="246"/>
      <c r="P495" s="246"/>
      <c r="Q495" s="246"/>
      <c r="R495" s="246"/>
      <c r="S495" s="246"/>
      <c r="T495" s="247"/>
      <c r="U495" s="14"/>
      <c r="V495" s="14"/>
      <c r="W495" s="14"/>
      <c r="X495" s="14"/>
      <c r="Y495" s="14"/>
      <c r="Z495" s="14"/>
      <c r="AA495" s="14"/>
      <c r="AB495" s="14"/>
      <c r="AC495" s="14"/>
      <c r="AD495" s="14"/>
      <c r="AE495" s="14"/>
      <c r="AT495" s="248" t="s">
        <v>192</v>
      </c>
      <c r="AU495" s="248" t="s">
        <v>82</v>
      </c>
      <c r="AV495" s="14" t="s">
        <v>82</v>
      </c>
      <c r="AW495" s="14" t="s">
        <v>33</v>
      </c>
      <c r="AX495" s="14" t="s">
        <v>72</v>
      </c>
      <c r="AY495" s="248" t="s">
        <v>114</v>
      </c>
    </row>
    <row r="496" spans="1:51" s="13" customFormat="1" ht="12">
      <c r="A496" s="13"/>
      <c r="B496" s="228"/>
      <c r="C496" s="229"/>
      <c r="D496" s="213" t="s">
        <v>192</v>
      </c>
      <c r="E496" s="230" t="s">
        <v>19</v>
      </c>
      <c r="F496" s="231" t="s">
        <v>512</v>
      </c>
      <c r="G496" s="229"/>
      <c r="H496" s="230" t="s">
        <v>19</v>
      </c>
      <c r="I496" s="232"/>
      <c r="J496" s="229"/>
      <c r="K496" s="229"/>
      <c r="L496" s="233"/>
      <c r="M496" s="234"/>
      <c r="N496" s="235"/>
      <c r="O496" s="235"/>
      <c r="P496" s="235"/>
      <c r="Q496" s="235"/>
      <c r="R496" s="235"/>
      <c r="S496" s="235"/>
      <c r="T496" s="236"/>
      <c r="U496" s="13"/>
      <c r="V496" s="13"/>
      <c r="W496" s="13"/>
      <c r="X496" s="13"/>
      <c r="Y496" s="13"/>
      <c r="Z496" s="13"/>
      <c r="AA496" s="13"/>
      <c r="AB496" s="13"/>
      <c r="AC496" s="13"/>
      <c r="AD496" s="13"/>
      <c r="AE496" s="13"/>
      <c r="AT496" s="237" t="s">
        <v>192</v>
      </c>
      <c r="AU496" s="237" t="s">
        <v>82</v>
      </c>
      <c r="AV496" s="13" t="s">
        <v>80</v>
      </c>
      <c r="AW496" s="13" t="s">
        <v>33</v>
      </c>
      <c r="AX496" s="13" t="s">
        <v>72</v>
      </c>
      <c r="AY496" s="237" t="s">
        <v>114</v>
      </c>
    </row>
    <row r="497" spans="1:51" s="14" customFormat="1" ht="12">
      <c r="A497" s="14"/>
      <c r="B497" s="238"/>
      <c r="C497" s="239"/>
      <c r="D497" s="213" t="s">
        <v>192</v>
      </c>
      <c r="E497" s="240" t="s">
        <v>19</v>
      </c>
      <c r="F497" s="241" t="s">
        <v>82</v>
      </c>
      <c r="G497" s="239"/>
      <c r="H497" s="242">
        <v>2</v>
      </c>
      <c r="I497" s="243"/>
      <c r="J497" s="239"/>
      <c r="K497" s="239"/>
      <c r="L497" s="244"/>
      <c r="M497" s="245"/>
      <c r="N497" s="246"/>
      <c r="O497" s="246"/>
      <c r="P497" s="246"/>
      <c r="Q497" s="246"/>
      <c r="R497" s="246"/>
      <c r="S497" s="246"/>
      <c r="T497" s="247"/>
      <c r="U497" s="14"/>
      <c r="V497" s="14"/>
      <c r="W497" s="14"/>
      <c r="X497" s="14"/>
      <c r="Y497" s="14"/>
      <c r="Z497" s="14"/>
      <c r="AA497" s="14"/>
      <c r="AB497" s="14"/>
      <c r="AC497" s="14"/>
      <c r="AD497" s="14"/>
      <c r="AE497" s="14"/>
      <c r="AT497" s="248" t="s">
        <v>192</v>
      </c>
      <c r="AU497" s="248" t="s">
        <v>82</v>
      </c>
      <c r="AV497" s="14" t="s">
        <v>82</v>
      </c>
      <c r="AW497" s="14" t="s">
        <v>33</v>
      </c>
      <c r="AX497" s="14" t="s">
        <v>72</v>
      </c>
      <c r="AY497" s="248" t="s">
        <v>114</v>
      </c>
    </row>
    <row r="498" spans="1:51" s="13" customFormat="1" ht="12">
      <c r="A498" s="13"/>
      <c r="B498" s="228"/>
      <c r="C498" s="229"/>
      <c r="D498" s="213" t="s">
        <v>192</v>
      </c>
      <c r="E498" s="230" t="s">
        <v>19</v>
      </c>
      <c r="F498" s="231" t="s">
        <v>514</v>
      </c>
      <c r="G498" s="229"/>
      <c r="H498" s="230" t="s">
        <v>19</v>
      </c>
      <c r="I498" s="232"/>
      <c r="J498" s="229"/>
      <c r="K498" s="229"/>
      <c r="L498" s="233"/>
      <c r="M498" s="234"/>
      <c r="N498" s="235"/>
      <c r="O498" s="235"/>
      <c r="P498" s="235"/>
      <c r="Q498" s="235"/>
      <c r="R498" s="235"/>
      <c r="S498" s="235"/>
      <c r="T498" s="236"/>
      <c r="U498" s="13"/>
      <c r="V498" s="13"/>
      <c r="W498" s="13"/>
      <c r="X498" s="13"/>
      <c r="Y498" s="13"/>
      <c r="Z498" s="13"/>
      <c r="AA498" s="13"/>
      <c r="AB498" s="13"/>
      <c r="AC498" s="13"/>
      <c r="AD498" s="13"/>
      <c r="AE498" s="13"/>
      <c r="AT498" s="237" t="s">
        <v>192</v>
      </c>
      <c r="AU498" s="237" t="s">
        <v>82</v>
      </c>
      <c r="AV498" s="13" t="s">
        <v>80</v>
      </c>
      <c r="AW498" s="13" t="s">
        <v>33</v>
      </c>
      <c r="AX498" s="13" t="s">
        <v>72</v>
      </c>
      <c r="AY498" s="237" t="s">
        <v>114</v>
      </c>
    </row>
    <row r="499" spans="1:51" s="14" customFormat="1" ht="12">
      <c r="A499" s="14"/>
      <c r="B499" s="238"/>
      <c r="C499" s="239"/>
      <c r="D499" s="213" t="s">
        <v>192</v>
      </c>
      <c r="E499" s="240" t="s">
        <v>19</v>
      </c>
      <c r="F499" s="241" t="s">
        <v>80</v>
      </c>
      <c r="G499" s="239"/>
      <c r="H499" s="242">
        <v>1</v>
      </c>
      <c r="I499" s="243"/>
      <c r="J499" s="239"/>
      <c r="K499" s="239"/>
      <c r="L499" s="244"/>
      <c r="M499" s="245"/>
      <c r="N499" s="246"/>
      <c r="O499" s="246"/>
      <c r="P499" s="246"/>
      <c r="Q499" s="246"/>
      <c r="R499" s="246"/>
      <c r="S499" s="246"/>
      <c r="T499" s="247"/>
      <c r="U499" s="14"/>
      <c r="V499" s="14"/>
      <c r="W499" s="14"/>
      <c r="X499" s="14"/>
      <c r="Y499" s="14"/>
      <c r="Z499" s="14"/>
      <c r="AA499" s="14"/>
      <c r="AB499" s="14"/>
      <c r="AC499" s="14"/>
      <c r="AD499" s="14"/>
      <c r="AE499" s="14"/>
      <c r="AT499" s="248" t="s">
        <v>192</v>
      </c>
      <c r="AU499" s="248" t="s">
        <v>82</v>
      </c>
      <c r="AV499" s="14" t="s">
        <v>82</v>
      </c>
      <c r="AW499" s="14" t="s">
        <v>33</v>
      </c>
      <c r="AX499" s="14" t="s">
        <v>72</v>
      </c>
      <c r="AY499" s="248" t="s">
        <v>114</v>
      </c>
    </row>
    <row r="500" spans="1:51" s="15" customFormat="1" ht="12">
      <c r="A500" s="15"/>
      <c r="B500" s="249"/>
      <c r="C500" s="250"/>
      <c r="D500" s="213" t="s">
        <v>192</v>
      </c>
      <c r="E500" s="251" t="s">
        <v>19</v>
      </c>
      <c r="F500" s="252" t="s">
        <v>195</v>
      </c>
      <c r="G500" s="250"/>
      <c r="H500" s="253">
        <v>4</v>
      </c>
      <c r="I500" s="254"/>
      <c r="J500" s="250"/>
      <c r="K500" s="250"/>
      <c r="L500" s="255"/>
      <c r="M500" s="256"/>
      <c r="N500" s="257"/>
      <c r="O500" s="257"/>
      <c r="P500" s="257"/>
      <c r="Q500" s="257"/>
      <c r="R500" s="257"/>
      <c r="S500" s="257"/>
      <c r="T500" s="258"/>
      <c r="U500" s="15"/>
      <c r="V500" s="15"/>
      <c r="W500" s="15"/>
      <c r="X500" s="15"/>
      <c r="Y500" s="15"/>
      <c r="Z500" s="15"/>
      <c r="AA500" s="15"/>
      <c r="AB500" s="15"/>
      <c r="AC500" s="15"/>
      <c r="AD500" s="15"/>
      <c r="AE500" s="15"/>
      <c r="AT500" s="259" t="s">
        <v>192</v>
      </c>
      <c r="AU500" s="259" t="s">
        <v>82</v>
      </c>
      <c r="AV500" s="15" t="s">
        <v>139</v>
      </c>
      <c r="AW500" s="15" t="s">
        <v>4</v>
      </c>
      <c r="AX500" s="15" t="s">
        <v>80</v>
      </c>
      <c r="AY500" s="259" t="s">
        <v>114</v>
      </c>
    </row>
    <row r="501" spans="1:65" s="2" customFormat="1" ht="24.15" customHeight="1">
      <c r="A501" s="38"/>
      <c r="B501" s="39"/>
      <c r="C501" s="196" t="s">
        <v>761</v>
      </c>
      <c r="D501" s="196" t="s">
        <v>115</v>
      </c>
      <c r="E501" s="197" t="s">
        <v>762</v>
      </c>
      <c r="F501" s="198" t="s">
        <v>763</v>
      </c>
      <c r="G501" s="199" t="s">
        <v>357</v>
      </c>
      <c r="H501" s="200">
        <v>3</v>
      </c>
      <c r="I501" s="201"/>
      <c r="J501" s="200">
        <f>ROUND(I501*H501,1)</f>
        <v>0</v>
      </c>
      <c r="K501" s="198" t="s">
        <v>119</v>
      </c>
      <c r="L501" s="44"/>
      <c r="M501" s="202" t="s">
        <v>19</v>
      </c>
      <c r="N501" s="203" t="s">
        <v>43</v>
      </c>
      <c r="O501" s="84"/>
      <c r="P501" s="204">
        <f>O501*H501</f>
        <v>0</v>
      </c>
      <c r="Q501" s="204">
        <v>0.61348</v>
      </c>
      <c r="R501" s="204">
        <f>Q501*H501</f>
        <v>1.84044</v>
      </c>
      <c r="S501" s="204">
        <v>0</v>
      </c>
      <c r="T501" s="205">
        <f>S501*H501</f>
        <v>0</v>
      </c>
      <c r="U501" s="38"/>
      <c r="V501" s="38"/>
      <c r="W501" s="38"/>
      <c r="X501" s="38"/>
      <c r="Y501" s="38"/>
      <c r="Z501" s="38"/>
      <c r="AA501" s="38"/>
      <c r="AB501" s="38"/>
      <c r="AC501" s="38"/>
      <c r="AD501" s="38"/>
      <c r="AE501" s="38"/>
      <c r="AR501" s="206" t="s">
        <v>139</v>
      </c>
      <c r="AT501" s="206" t="s">
        <v>115</v>
      </c>
      <c r="AU501" s="206" t="s">
        <v>82</v>
      </c>
      <c r="AY501" s="17" t="s">
        <v>114</v>
      </c>
      <c r="BE501" s="207">
        <f>IF(N501="základní",J501,0)</f>
        <v>0</v>
      </c>
      <c r="BF501" s="207">
        <f>IF(N501="snížená",J501,0)</f>
        <v>0</v>
      </c>
      <c r="BG501" s="207">
        <f>IF(N501="zákl. přenesená",J501,0)</f>
        <v>0</v>
      </c>
      <c r="BH501" s="207">
        <f>IF(N501="sníž. přenesená",J501,0)</f>
        <v>0</v>
      </c>
      <c r="BI501" s="207">
        <f>IF(N501="nulová",J501,0)</f>
        <v>0</v>
      </c>
      <c r="BJ501" s="17" t="s">
        <v>80</v>
      </c>
      <c r="BK501" s="207">
        <f>ROUND(I501*H501,1)</f>
        <v>0</v>
      </c>
      <c r="BL501" s="17" t="s">
        <v>139</v>
      </c>
      <c r="BM501" s="206" t="s">
        <v>764</v>
      </c>
    </row>
    <row r="502" spans="1:47" s="2" customFormat="1" ht="12">
      <c r="A502" s="38"/>
      <c r="B502" s="39"/>
      <c r="C502" s="40"/>
      <c r="D502" s="208" t="s">
        <v>122</v>
      </c>
      <c r="E502" s="40"/>
      <c r="F502" s="209" t="s">
        <v>765</v>
      </c>
      <c r="G502" s="40"/>
      <c r="H502" s="40"/>
      <c r="I502" s="210"/>
      <c r="J502" s="40"/>
      <c r="K502" s="40"/>
      <c r="L502" s="44"/>
      <c r="M502" s="211"/>
      <c r="N502" s="212"/>
      <c r="O502" s="84"/>
      <c r="P502" s="84"/>
      <c r="Q502" s="84"/>
      <c r="R502" s="84"/>
      <c r="S502" s="84"/>
      <c r="T502" s="85"/>
      <c r="U502" s="38"/>
      <c r="V502" s="38"/>
      <c r="W502" s="38"/>
      <c r="X502" s="38"/>
      <c r="Y502" s="38"/>
      <c r="Z502" s="38"/>
      <c r="AA502" s="38"/>
      <c r="AB502" s="38"/>
      <c r="AC502" s="38"/>
      <c r="AD502" s="38"/>
      <c r="AE502" s="38"/>
      <c r="AT502" s="17" t="s">
        <v>122</v>
      </c>
      <c r="AU502" s="17" t="s">
        <v>82</v>
      </c>
    </row>
    <row r="503" spans="1:51" s="13" customFormat="1" ht="12">
      <c r="A503" s="13"/>
      <c r="B503" s="228"/>
      <c r="C503" s="229"/>
      <c r="D503" s="213" t="s">
        <v>192</v>
      </c>
      <c r="E503" s="230" t="s">
        <v>19</v>
      </c>
      <c r="F503" s="231" t="s">
        <v>524</v>
      </c>
      <c r="G503" s="229"/>
      <c r="H503" s="230" t="s">
        <v>19</v>
      </c>
      <c r="I503" s="232"/>
      <c r="J503" s="229"/>
      <c r="K503" s="229"/>
      <c r="L503" s="233"/>
      <c r="M503" s="234"/>
      <c r="N503" s="235"/>
      <c r="O503" s="235"/>
      <c r="P503" s="235"/>
      <c r="Q503" s="235"/>
      <c r="R503" s="235"/>
      <c r="S503" s="235"/>
      <c r="T503" s="236"/>
      <c r="U503" s="13"/>
      <c r="V503" s="13"/>
      <c r="W503" s="13"/>
      <c r="X503" s="13"/>
      <c r="Y503" s="13"/>
      <c r="Z503" s="13"/>
      <c r="AA503" s="13"/>
      <c r="AB503" s="13"/>
      <c r="AC503" s="13"/>
      <c r="AD503" s="13"/>
      <c r="AE503" s="13"/>
      <c r="AT503" s="237" t="s">
        <v>192</v>
      </c>
      <c r="AU503" s="237" t="s">
        <v>82</v>
      </c>
      <c r="AV503" s="13" t="s">
        <v>80</v>
      </c>
      <c r="AW503" s="13" t="s">
        <v>33</v>
      </c>
      <c r="AX503" s="13" t="s">
        <v>72</v>
      </c>
      <c r="AY503" s="237" t="s">
        <v>114</v>
      </c>
    </row>
    <row r="504" spans="1:51" s="14" customFormat="1" ht="12">
      <c r="A504" s="14"/>
      <c r="B504" s="238"/>
      <c r="C504" s="239"/>
      <c r="D504" s="213" t="s">
        <v>192</v>
      </c>
      <c r="E504" s="240" t="s">
        <v>19</v>
      </c>
      <c r="F504" s="241" t="s">
        <v>556</v>
      </c>
      <c r="G504" s="239"/>
      <c r="H504" s="242">
        <v>3</v>
      </c>
      <c r="I504" s="243"/>
      <c r="J504" s="239"/>
      <c r="K504" s="239"/>
      <c r="L504" s="244"/>
      <c r="M504" s="245"/>
      <c r="N504" s="246"/>
      <c r="O504" s="246"/>
      <c r="P504" s="246"/>
      <c r="Q504" s="246"/>
      <c r="R504" s="246"/>
      <c r="S504" s="246"/>
      <c r="T504" s="247"/>
      <c r="U504" s="14"/>
      <c r="V504" s="14"/>
      <c r="W504" s="14"/>
      <c r="X504" s="14"/>
      <c r="Y504" s="14"/>
      <c r="Z504" s="14"/>
      <c r="AA504" s="14"/>
      <c r="AB504" s="14"/>
      <c r="AC504" s="14"/>
      <c r="AD504" s="14"/>
      <c r="AE504" s="14"/>
      <c r="AT504" s="248" t="s">
        <v>192</v>
      </c>
      <c r="AU504" s="248" t="s">
        <v>82</v>
      </c>
      <c r="AV504" s="14" t="s">
        <v>82</v>
      </c>
      <c r="AW504" s="14" t="s">
        <v>33</v>
      </c>
      <c r="AX504" s="14" t="s">
        <v>72</v>
      </c>
      <c r="AY504" s="248" t="s">
        <v>114</v>
      </c>
    </row>
    <row r="505" spans="1:51" s="15" customFormat="1" ht="12">
      <c r="A505" s="15"/>
      <c r="B505" s="249"/>
      <c r="C505" s="250"/>
      <c r="D505" s="213" t="s">
        <v>192</v>
      </c>
      <c r="E505" s="251" t="s">
        <v>19</v>
      </c>
      <c r="F505" s="252" t="s">
        <v>195</v>
      </c>
      <c r="G505" s="250"/>
      <c r="H505" s="253">
        <v>3</v>
      </c>
      <c r="I505" s="254"/>
      <c r="J505" s="250"/>
      <c r="K505" s="250"/>
      <c r="L505" s="255"/>
      <c r="M505" s="256"/>
      <c r="N505" s="257"/>
      <c r="O505" s="257"/>
      <c r="P505" s="257"/>
      <c r="Q505" s="257"/>
      <c r="R505" s="257"/>
      <c r="S505" s="257"/>
      <c r="T505" s="258"/>
      <c r="U505" s="15"/>
      <c r="V505" s="15"/>
      <c r="W505" s="15"/>
      <c r="X505" s="15"/>
      <c r="Y505" s="15"/>
      <c r="Z505" s="15"/>
      <c r="AA505" s="15"/>
      <c r="AB505" s="15"/>
      <c r="AC505" s="15"/>
      <c r="AD505" s="15"/>
      <c r="AE505" s="15"/>
      <c r="AT505" s="259" t="s">
        <v>192</v>
      </c>
      <c r="AU505" s="259" t="s">
        <v>82</v>
      </c>
      <c r="AV505" s="15" t="s">
        <v>139</v>
      </c>
      <c r="AW505" s="15" t="s">
        <v>4</v>
      </c>
      <c r="AX505" s="15" t="s">
        <v>80</v>
      </c>
      <c r="AY505" s="259" t="s">
        <v>114</v>
      </c>
    </row>
    <row r="506" spans="1:65" s="2" customFormat="1" ht="16.5" customHeight="1">
      <c r="A506" s="38"/>
      <c r="B506" s="39"/>
      <c r="C506" s="260" t="s">
        <v>766</v>
      </c>
      <c r="D506" s="260" t="s">
        <v>249</v>
      </c>
      <c r="E506" s="261" t="s">
        <v>767</v>
      </c>
      <c r="F506" s="262" t="s">
        <v>768</v>
      </c>
      <c r="G506" s="263" t="s">
        <v>128</v>
      </c>
      <c r="H506" s="264">
        <v>2</v>
      </c>
      <c r="I506" s="265"/>
      <c r="J506" s="264">
        <f>ROUND(I506*H506,1)</f>
        <v>0</v>
      </c>
      <c r="K506" s="262" t="s">
        <v>19</v>
      </c>
      <c r="L506" s="266"/>
      <c r="M506" s="267" t="s">
        <v>19</v>
      </c>
      <c r="N506" s="268" t="s">
        <v>43</v>
      </c>
      <c r="O506" s="84"/>
      <c r="P506" s="204">
        <f>O506*H506</f>
        <v>0</v>
      </c>
      <c r="Q506" s="204">
        <v>0.749</v>
      </c>
      <c r="R506" s="204">
        <f>Q506*H506</f>
        <v>1.498</v>
      </c>
      <c r="S506" s="204">
        <v>0</v>
      </c>
      <c r="T506" s="205">
        <f>S506*H506</f>
        <v>0</v>
      </c>
      <c r="U506" s="38"/>
      <c r="V506" s="38"/>
      <c r="W506" s="38"/>
      <c r="X506" s="38"/>
      <c r="Y506" s="38"/>
      <c r="Z506" s="38"/>
      <c r="AA506" s="38"/>
      <c r="AB506" s="38"/>
      <c r="AC506" s="38"/>
      <c r="AD506" s="38"/>
      <c r="AE506" s="38"/>
      <c r="AR506" s="206" t="s">
        <v>162</v>
      </c>
      <c r="AT506" s="206" t="s">
        <v>249</v>
      </c>
      <c r="AU506" s="206" t="s">
        <v>82</v>
      </c>
      <c r="AY506" s="17" t="s">
        <v>114</v>
      </c>
      <c r="BE506" s="207">
        <f>IF(N506="základní",J506,0)</f>
        <v>0</v>
      </c>
      <c r="BF506" s="207">
        <f>IF(N506="snížená",J506,0)</f>
        <v>0</v>
      </c>
      <c r="BG506" s="207">
        <f>IF(N506="zákl. přenesená",J506,0)</f>
        <v>0</v>
      </c>
      <c r="BH506" s="207">
        <f>IF(N506="sníž. přenesená",J506,0)</f>
        <v>0</v>
      </c>
      <c r="BI506" s="207">
        <f>IF(N506="nulová",J506,0)</f>
        <v>0</v>
      </c>
      <c r="BJ506" s="17" t="s">
        <v>80</v>
      </c>
      <c r="BK506" s="207">
        <f>ROUND(I506*H506,1)</f>
        <v>0</v>
      </c>
      <c r="BL506" s="17" t="s">
        <v>139</v>
      </c>
      <c r="BM506" s="206" t="s">
        <v>769</v>
      </c>
    </row>
    <row r="507" spans="1:65" s="2" customFormat="1" ht="24.15" customHeight="1">
      <c r="A507" s="38"/>
      <c r="B507" s="39"/>
      <c r="C507" s="196" t="s">
        <v>770</v>
      </c>
      <c r="D507" s="196" t="s">
        <v>115</v>
      </c>
      <c r="E507" s="197" t="s">
        <v>771</v>
      </c>
      <c r="F507" s="198" t="s">
        <v>772</v>
      </c>
      <c r="G507" s="199" t="s">
        <v>357</v>
      </c>
      <c r="H507" s="200">
        <v>8</v>
      </c>
      <c r="I507" s="201"/>
      <c r="J507" s="200">
        <f>ROUND(I507*H507,1)</f>
        <v>0</v>
      </c>
      <c r="K507" s="198" t="s">
        <v>119</v>
      </c>
      <c r="L507" s="44"/>
      <c r="M507" s="202" t="s">
        <v>19</v>
      </c>
      <c r="N507" s="203" t="s">
        <v>43</v>
      </c>
      <c r="O507" s="84"/>
      <c r="P507" s="204">
        <f>O507*H507</f>
        <v>0</v>
      </c>
      <c r="Q507" s="204">
        <v>0.74932</v>
      </c>
      <c r="R507" s="204">
        <f>Q507*H507</f>
        <v>5.99456</v>
      </c>
      <c r="S507" s="204">
        <v>0</v>
      </c>
      <c r="T507" s="205">
        <f>S507*H507</f>
        <v>0</v>
      </c>
      <c r="U507" s="38"/>
      <c r="V507" s="38"/>
      <c r="W507" s="38"/>
      <c r="X507" s="38"/>
      <c r="Y507" s="38"/>
      <c r="Z507" s="38"/>
      <c r="AA507" s="38"/>
      <c r="AB507" s="38"/>
      <c r="AC507" s="38"/>
      <c r="AD507" s="38"/>
      <c r="AE507" s="38"/>
      <c r="AR507" s="206" t="s">
        <v>139</v>
      </c>
      <c r="AT507" s="206" t="s">
        <v>115</v>
      </c>
      <c r="AU507" s="206" t="s">
        <v>82</v>
      </c>
      <c r="AY507" s="17" t="s">
        <v>114</v>
      </c>
      <c r="BE507" s="207">
        <f>IF(N507="základní",J507,0)</f>
        <v>0</v>
      </c>
      <c r="BF507" s="207">
        <f>IF(N507="snížená",J507,0)</f>
        <v>0</v>
      </c>
      <c r="BG507" s="207">
        <f>IF(N507="zákl. přenesená",J507,0)</f>
        <v>0</v>
      </c>
      <c r="BH507" s="207">
        <f>IF(N507="sníž. přenesená",J507,0)</f>
        <v>0</v>
      </c>
      <c r="BI507" s="207">
        <f>IF(N507="nulová",J507,0)</f>
        <v>0</v>
      </c>
      <c r="BJ507" s="17" t="s">
        <v>80</v>
      </c>
      <c r="BK507" s="207">
        <f>ROUND(I507*H507,1)</f>
        <v>0</v>
      </c>
      <c r="BL507" s="17" t="s">
        <v>139</v>
      </c>
      <c r="BM507" s="206" t="s">
        <v>773</v>
      </c>
    </row>
    <row r="508" spans="1:47" s="2" customFormat="1" ht="12">
      <c r="A508" s="38"/>
      <c r="B508" s="39"/>
      <c r="C508" s="40"/>
      <c r="D508" s="208" t="s">
        <v>122</v>
      </c>
      <c r="E508" s="40"/>
      <c r="F508" s="209" t="s">
        <v>774</v>
      </c>
      <c r="G508" s="40"/>
      <c r="H508" s="40"/>
      <c r="I508" s="210"/>
      <c r="J508" s="40"/>
      <c r="K508" s="40"/>
      <c r="L508" s="44"/>
      <c r="M508" s="211"/>
      <c r="N508" s="212"/>
      <c r="O508" s="84"/>
      <c r="P508" s="84"/>
      <c r="Q508" s="84"/>
      <c r="R508" s="84"/>
      <c r="S508" s="84"/>
      <c r="T508" s="85"/>
      <c r="U508" s="38"/>
      <c r="V508" s="38"/>
      <c r="W508" s="38"/>
      <c r="X508" s="38"/>
      <c r="Y508" s="38"/>
      <c r="Z508" s="38"/>
      <c r="AA508" s="38"/>
      <c r="AB508" s="38"/>
      <c r="AC508" s="38"/>
      <c r="AD508" s="38"/>
      <c r="AE508" s="38"/>
      <c r="AT508" s="17" t="s">
        <v>122</v>
      </c>
      <c r="AU508" s="17" t="s">
        <v>82</v>
      </c>
    </row>
    <row r="509" spans="1:51" s="13" customFormat="1" ht="12">
      <c r="A509" s="13"/>
      <c r="B509" s="228"/>
      <c r="C509" s="229"/>
      <c r="D509" s="213" t="s">
        <v>192</v>
      </c>
      <c r="E509" s="230" t="s">
        <v>19</v>
      </c>
      <c r="F509" s="231" t="s">
        <v>505</v>
      </c>
      <c r="G509" s="229"/>
      <c r="H509" s="230" t="s">
        <v>19</v>
      </c>
      <c r="I509" s="232"/>
      <c r="J509" s="229"/>
      <c r="K509" s="229"/>
      <c r="L509" s="233"/>
      <c r="M509" s="234"/>
      <c r="N509" s="235"/>
      <c r="O509" s="235"/>
      <c r="P509" s="235"/>
      <c r="Q509" s="235"/>
      <c r="R509" s="235"/>
      <c r="S509" s="235"/>
      <c r="T509" s="236"/>
      <c r="U509" s="13"/>
      <c r="V509" s="13"/>
      <c r="W509" s="13"/>
      <c r="X509" s="13"/>
      <c r="Y509" s="13"/>
      <c r="Z509" s="13"/>
      <c r="AA509" s="13"/>
      <c r="AB509" s="13"/>
      <c r="AC509" s="13"/>
      <c r="AD509" s="13"/>
      <c r="AE509" s="13"/>
      <c r="AT509" s="237" t="s">
        <v>192</v>
      </c>
      <c r="AU509" s="237" t="s">
        <v>82</v>
      </c>
      <c r="AV509" s="13" t="s">
        <v>80</v>
      </c>
      <c r="AW509" s="13" t="s">
        <v>33</v>
      </c>
      <c r="AX509" s="13" t="s">
        <v>72</v>
      </c>
      <c r="AY509" s="237" t="s">
        <v>114</v>
      </c>
    </row>
    <row r="510" spans="1:51" s="13" customFormat="1" ht="12">
      <c r="A510" s="13"/>
      <c r="B510" s="228"/>
      <c r="C510" s="229"/>
      <c r="D510" s="213" t="s">
        <v>192</v>
      </c>
      <c r="E510" s="230" t="s">
        <v>19</v>
      </c>
      <c r="F510" s="231" t="s">
        <v>516</v>
      </c>
      <c r="G510" s="229"/>
      <c r="H510" s="230" t="s">
        <v>19</v>
      </c>
      <c r="I510" s="232"/>
      <c r="J510" s="229"/>
      <c r="K510" s="229"/>
      <c r="L510" s="233"/>
      <c r="M510" s="234"/>
      <c r="N510" s="235"/>
      <c r="O510" s="235"/>
      <c r="P510" s="235"/>
      <c r="Q510" s="235"/>
      <c r="R510" s="235"/>
      <c r="S510" s="235"/>
      <c r="T510" s="236"/>
      <c r="U510" s="13"/>
      <c r="V510" s="13"/>
      <c r="W510" s="13"/>
      <c r="X510" s="13"/>
      <c r="Y510" s="13"/>
      <c r="Z510" s="13"/>
      <c r="AA510" s="13"/>
      <c r="AB510" s="13"/>
      <c r="AC510" s="13"/>
      <c r="AD510" s="13"/>
      <c r="AE510" s="13"/>
      <c r="AT510" s="237" t="s">
        <v>192</v>
      </c>
      <c r="AU510" s="237" t="s">
        <v>82</v>
      </c>
      <c r="AV510" s="13" t="s">
        <v>80</v>
      </c>
      <c r="AW510" s="13" t="s">
        <v>33</v>
      </c>
      <c r="AX510" s="13" t="s">
        <v>72</v>
      </c>
      <c r="AY510" s="237" t="s">
        <v>114</v>
      </c>
    </row>
    <row r="511" spans="1:51" s="14" customFormat="1" ht="12">
      <c r="A511" s="14"/>
      <c r="B511" s="238"/>
      <c r="C511" s="239"/>
      <c r="D511" s="213" t="s">
        <v>192</v>
      </c>
      <c r="E511" s="240" t="s">
        <v>19</v>
      </c>
      <c r="F511" s="241" t="s">
        <v>162</v>
      </c>
      <c r="G511" s="239"/>
      <c r="H511" s="242">
        <v>8</v>
      </c>
      <c r="I511" s="243"/>
      <c r="J511" s="239"/>
      <c r="K511" s="239"/>
      <c r="L511" s="244"/>
      <c r="M511" s="245"/>
      <c r="N511" s="246"/>
      <c r="O511" s="246"/>
      <c r="P511" s="246"/>
      <c r="Q511" s="246"/>
      <c r="R511" s="246"/>
      <c r="S511" s="246"/>
      <c r="T511" s="247"/>
      <c r="U511" s="14"/>
      <c r="V511" s="14"/>
      <c r="W511" s="14"/>
      <c r="X511" s="14"/>
      <c r="Y511" s="14"/>
      <c r="Z511" s="14"/>
      <c r="AA511" s="14"/>
      <c r="AB511" s="14"/>
      <c r="AC511" s="14"/>
      <c r="AD511" s="14"/>
      <c r="AE511" s="14"/>
      <c r="AT511" s="248" t="s">
        <v>192</v>
      </c>
      <c r="AU511" s="248" t="s">
        <v>82</v>
      </c>
      <c r="AV511" s="14" t="s">
        <v>82</v>
      </c>
      <c r="AW511" s="14" t="s">
        <v>33</v>
      </c>
      <c r="AX511" s="14" t="s">
        <v>72</v>
      </c>
      <c r="AY511" s="248" t="s">
        <v>114</v>
      </c>
    </row>
    <row r="512" spans="1:51" s="15" customFormat="1" ht="12">
      <c r="A512" s="15"/>
      <c r="B512" s="249"/>
      <c r="C512" s="250"/>
      <c r="D512" s="213" t="s">
        <v>192</v>
      </c>
      <c r="E512" s="251" t="s">
        <v>19</v>
      </c>
      <c r="F512" s="252" t="s">
        <v>195</v>
      </c>
      <c r="G512" s="250"/>
      <c r="H512" s="253">
        <v>8</v>
      </c>
      <c r="I512" s="254"/>
      <c r="J512" s="250"/>
      <c r="K512" s="250"/>
      <c r="L512" s="255"/>
      <c r="M512" s="256"/>
      <c r="N512" s="257"/>
      <c r="O512" s="257"/>
      <c r="P512" s="257"/>
      <c r="Q512" s="257"/>
      <c r="R512" s="257"/>
      <c r="S512" s="257"/>
      <c r="T512" s="258"/>
      <c r="U512" s="15"/>
      <c r="V512" s="15"/>
      <c r="W512" s="15"/>
      <c r="X512" s="15"/>
      <c r="Y512" s="15"/>
      <c r="Z512" s="15"/>
      <c r="AA512" s="15"/>
      <c r="AB512" s="15"/>
      <c r="AC512" s="15"/>
      <c r="AD512" s="15"/>
      <c r="AE512" s="15"/>
      <c r="AT512" s="259" t="s">
        <v>192</v>
      </c>
      <c r="AU512" s="259" t="s">
        <v>82</v>
      </c>
      <c r="AV512" s="15" t="s">
        <v>139</v>
      </c>
      <c r="AW512" s="15" t="s">
        <v>4</v>
      </c>
      <c r="AX512" s="15" t="s">
        <v>80</v>
      </c>
      <c r="AY512" s="259" t="s">
        <v>114</v>
      </c>
    </row>
    <row r="513" spans="1:65" s="2" customFormat="1" ht="16.5" customHeight="1">
      <c r="A513" s="38"/>
      <c r="B513" s="39"/>
      <c r="C513" s="260" t="s">
        <v>775</v>
      </c>
      <c r="D513" s="260" t="s">
        <v>249</v>
      </c>
      <c r="E513" s="261" t="s">
        <v>776</v>
      </c>
      <c r="F513" s="262" t="s">
        <v>777</v>
      </c>
      <c r="G513" s="263" t="s">
        <v>128</v>
      </c>
      <c r="H513" s="264">
        <v>4</v>
      </c>
      <c r="I513" s="265"/>
      <c r="J513" s="264">
        <f>ROUND(I513*H513,1)</f>
        <v>0</v>
      </c>
      <c r="K513" s="262" t="s">
        <v>19</v>
      </c>
      <c r="L513" s="266"/>
      <c r="M513" s="267" t="s">
        <v>19</v>
      </c>
      <c r="N513" s="268" t="s">
        <v>43</v>
      </c>
      <c r="O513" s="84"/>
      <c r="P513" s="204">
        <f>O513*H513</f>
        <v>0</v>
      </c>
      <c r="Q513" s="204">
        <v>1.04</v>
      </c>
      <c r="R513" s="204">
        <f>Q513*H513</f>
        <v>4.16</v>
      </c>
      <c r="S513" s="204">
        <v>0</v>
      </c>
      <c r="T513" s="205">
        <f>S513*H513</f>
        <v>0</v>
      </c>
      <c r="U513" s="38"/>
      <c r="V513" s="38"/>
      <c r="W513" s="38"/>
      <c r="X513" s="38"/>
      <c r="Y513" s="38"/>
      <c r="Z513" s="38"/>
      <c r="AA513" s="38"/>
      <c r="AB513" s="38"/>
      <c r="AC513" s="38"/>
      <c r="AD513" s="38"/>
      <c r="AE513" s="38"/>
      <c r="AR513" s="206" t="s">
        <v>278</v>
      </c>
      <c r="AT513" s="206" t="s">
        <v>249</v>
      </c>
      <c r="AU513" s="206" t="s">
        <v>82</v>
      </c>
      <c r="AY513" s="17" t="s">
        <v>114</v>
      </c>
      <c r="BE513" s="207">
        <f>IF(N513="základní",J513,0)</f>
        <v>0</v>
      </c>
      <c r="BF513" s="207">
        <f>IF(N513="snížená",J513,0)</f>
        <v>0</v>
      </c>
      <c r="BG513" s="207">
        <f>IF(N513="zákl. přenesená",J513,0)</f>
        <v>0</v>
      </c>
      <c r="BH513" s="207">
        <f>IF(N513="sníž. přenesená",J513,0)</f>
        <v>0</v>
      </c>
      <c r="BI513" s="207">
        <f>IF(N513="nulová",J513,0)</f>
        <v>0</v>
      </c>
      <c r="BJ513" s="17" t="s">
        <v>80</v>
      </c>
      <c r="BK513" s="207">
        <f>ROUND(I513*H513,1)</f>
        <v>0</v>
      </c>
      <c r="BL513" s="17" t="s">
        <v>278</v>
      </c>
      <c r="BM513" s="206" t="s">
        <v>778</v>
      </c>
    </row>
    <row r="514" spans="1:65" s="2" customFormat="1" ht="24.15" customHeight="1">
      <c r="A514" s="38"/>
      <c r="B514" s="39"/>
      <c r="C514" s="196" t="s">
        <v>779</v>
      </c>
      <c r="D514" s="196" t="s">
        <v>115</v>
      </c>
      <c r="E514" s="197" t="s">
        <v>780</v>
      </c>
      <c r="F514" s="198" t="s">
        <v>781</v>
      </c>
      <c r="G514" s="199" t="s">
        <v>357</v>
      </c>
      <c r="H514" s="200">
        <v>8</v>
      </c>
      <c r="I514" s="201"/>
      <c r="J514" s="200">
        <f>ROUND(I514*H514,1)</f>
        <v>0</v>
      </c>
      <c r="K514" s="198" t="s">
        <v>119</v>
      </c>
      <c r="L514" s="44"/>
      <c r="M514" s="202" t="s">
        <v>19</v>
      </c>
      <c r="N514" s="203" t="s">
        <v>43</v>
      </c>
      <c r="O514" s="84"/>
      <c r="P514" s="204">
        <f>O514*H514</f>
        <v>0</v>
      </c>
      <c r="Q514" s="204">
        <v>0.88535</v>
      </c>
      <c r="R514" s="204">
        <f>Q514*H514</f>
        <v>7.0828</v>
      </c>
      <c r="S514" s="204">
        <v>0</v>
      </c>
      <c r="T514" s="205">
        <f>S514*H514</f>
        <v>0</v>
      </c>
      <c r="U514" s="38"/>
      <c r="V514" s="38"/>
      <c r="W514" s="38"/>
      <c r="X514" s="38"/>
      <c r="Y514" s="38"/>
      <c r="Z514" s="38"/>
      <c r="AA514" s="38"/>
      <c r="AB514" s="38"/>
      <c r="AC514" s="38"/>
      <c r="AD514" s="38"/>
      <c r="AE514" s="38"/>
      <c r="AR514" s="206" t="s">
        <v>139</v>
      </c>
      <c r="AT514" s="206" t="s">
        <v>115</v>
      </c>
      <c r="AU514" s="206" t="s">
        <v>82</v>
      </c>
      <c r="AY514" s="17" t="s">
        <v>114</v>
      </c>
      <c r="BE514" s="207">
        <f>IF(N514="základní",J514,0)</f>
        <v>0</v>
      </c>
      <c r="BF514" s="207">
        <f>IF(N514="snížená",J514,0)</f>
        <v>0</v>
      </c>
      <c r="BG514" s="207">
        <f>IF(N514="zákl. přenesená",J514,0)</f>
        <v>0</v>
      </c>
      <c r="BH514" s="207">
        <f>IF(N514="sníž. přenesená",J514,0)</f>
        <v>0</v>
      </c>
      <c r="BI514" s="207">
        <f>IF(N514="nulová",J514,0)</f>
        <v>0</v>
      </c>
      <c r="BJ514" s="17" t="s">
        <v>80</v>
      </c>
      <c r="BK514" s="207">
        <f>ROUND(I514*H514,1)</f>
        <v>0</v>
      </c>
      <c r="BL514" s="17" t="s">
        <v>139</v>
      </c>
      <c r="BM514" s="206" t="s">
        <v>782</v>
      </c>
    </row>
    <row r="515" spans="1:47" s="2" customFormat="1" ht="12">
      <c r="A515" s="38"/>
      <c r="B515" s="39"/>
      <c r="C515" s="40"/>
      <c r="D515" s="208" t="s">
        <v>122</v>
      </c>
      <c r="E515" s="40"/>
      <c r="F515" s="209" t="s">
        <v>783</v>
      </c>
      <c r="G515" s="40"/>
      <c r="H515" s="40"/>
      <c r="I515" s="210"/>
      <c r="J515" s="40"/>
      <c r="K515" s="40"/>
      <c r="L515" s="44"/>
      <c r="M515" s="211"/>
      <c r="N515" s="212"/>
      <c r="O515" s="84"/>
      <c r="P515" s="84"/>
      <c r="Q515" s="84"/>
      <c r="R515" s="84"/>
      <c r="S515" s="84"/>
      <c r="T515" s="85"/>
      <c r="U515" s="38"/>
      <c r="V515" s="38"/>
      <c r="W515" s="38"/>
      <c r="X515" s="38"/>
      <c r="Y515" s="38"/>
      <c r="Z515" s="38"/>
      <c r="AA515" s="38"/>
      <c r="AB515" s="38"/>
      <c r="AC515" s="38"/>
      <c r="AD515" s="38"/>
      <c r="AE515" s="38"/>
      <c r="AT515" s="17" t="s">
        <v>122</v>
      </c>
      <c r="AU515" s="17" t="s">
        <v>82</v>
      </c>
    </row>
    <row r="516" spans="1:51" s="13" customFormat="1" ht="12">
      <c r="A516" s="13"/>
      <c r="B516" s="228"/>
      <c r="C516" s="229"/>
      <c r="D516" s="213" t="s">
        <v>192</v>
      </c>
      <c r="E516" s="230" t="s">
        <v>19</v>
      </c>
      <c r="F516" s="231" t="s">
        <v>517</v>
      </c>
      <c r="G516" s="229"/>
      <c r="H516" s="230" t="s">
        <v>19</v>
      </c>
      <c r="I516" s="232"/>
      <c r="J516" s="229"/>
      <c r="K516" s="229"/>
      <c r="L516" s="233"/>
      <c r="M516" s="234"/>
      <c r="N516" s="235"/>
      <c r="O516" s="235"/>
      <c r="P516" s="235"/>
      <c r="Q516" s="235"/>
      <c r="R516" s="235"/>
      <c r="S516" s="235"/>
      <c r="T516" s="236"/>
      <c r="U516" s="13"/>
      <c r="V516" s="13"/>
      <c r="W516" s="13"/>
      <c r="X516" s="13"/>
      <c r="Y516" s="13"/>
      <c r="Z516" s="13"/>
      <c r="AA516" s="13"/>
      <c r="AB516" s="13"/>
      <c r="AC516" s="13"/>
      <c r="AD516" s="13"/>
      <c r="AE516" s="13"/>
      <c r="AT516" s="237" t="s">
        <v>192</v>
      </c>
      <c r="AU516" s="237" t="s">
        <v>82</v>
      </c>
      <c r="AV516" s="13" t="s">
        <v>80</v>
      </c>
      <c r="AW516" s="13" t="s">
        <v>33</v>
      </c>
      <c r="AX516" s="13" t="s">
        <v>72</v>
      </c>
      <c r="AY516" s="237" t="s">
        <v>114</v>
      </c>
    </row>
    <row r="517" spans="1:51" s="14" customFormat="1" ht="12">
      <c r="A517" s="14"/>
      <c r="B517" s="238"/>
      <c r="C517" s="239"/>
      <c r="D517" s="213" t="s">
        <v>192</v>
      </c>
      <c r="E517" s="240" t="s">
        <v>19</v>
      </c>
      <c r="F517" s="241" t="s">
        <v>162</v>
      </c>
      <c r="G517" s="239"/>
      <c r="H517" s="242">
        <v>8</v>
      </c>
      <c r="I517" s="243"/>
      <c r="J517" s="239"/>
      <c r="K517" s="239"/>
      <c r="L517" s="244"/>
      <c r="M517" s="245"/>
      <c r="N517" s="246"/>
      <c r="O517" s="246"/>
      <c r="P517" s="246"/>
      <c r="Q517" s="246"/>
      <c r="R517" s="246"/>
      <c r="S517" s="246"/>
      <c r="T517" s="247"/>
      <c r="U517" s="14"/>
      <c r="V517" s="14"/>
      <c r="W517" s="14"/>
      <c r="X517" s="14"/>
      <c r="Y517" s="14"/>
      <c r="Z517" s="14"/>
      <c r="AA517" s="14"/>
      <c r="AB517" s="14"/>
      <c r="AC517" s="14"/>
      <c r="AD517" s="14"/>
      <c r="AE517" s="14"/>
      <c r="AT517" s="248" t="s">
        <v>192</v>
      </c>
      <c r="AU517" s="248" t="s">
        <v>82</v>
      </c>
      <c r="AV517" s="14" t="s">
        <v>82</v>
      </c>
      <c r="AW517" s="14" t="s">
        <v>33</v>
      </c>
      <c r="AX517" s="14" t="s">
        <v>72</v>
      </c>
      <c r="AY517" s="248" t="s">
        <v>114</v>
      </c>
    </row>
    <row r="518" spans="1:51" s="15" customFormat="1" ht="12">
      <c r="A518" s="15"/>
      <c r="B518" s="249"/>
      <c r="C518" s="250"/>
      <c r="D518" s="213" t="s">
        <v>192</v>
      </c>
      <c r="E518" s="251" t="s">
        <v>19</v>
      </c>
      <c r="F518" s="252" t="s">
        <v>195</v>
      </c>
      <c r="G518" s="250"/>
      <c r="H518" s="253">
        <v>8</v>
      </c>
      <c r="I518" s="254"/>
      <c r="J518" s="250"/>
      <c r="K518" s="250"/>
      <c r="L518" s="255"/>
      <c r="M518" s="256"/>
      <c r="N518" s="257"/>
      <c r="O518" s="257"/>
      <c r="P518" s="257"/>
      <c r="Q518" s="257"/>
      <c r="R518" s="257"/>
      <c r="S518" s="257"/>
      <c r="T518" s="258"/>
      <c r="U518" s="15"/>
      <c r="V518" s="15"/>
      <c r="W518" s="15"/>
      <c r="X518" s="15"/>
      <c r="Y518" s="15"/>
      <c r="Z518" s="15"/>
      <c r="AA518" s="15"/>
      <c r="AB518" s="15"/>
      <c r="AC518" s="15"/>
      <c r="AD518" s="15"/>
      <c r="AE518" s="15"/>
      <c r="AT518" s="259" t="s">
        <v>192</v>
      </c>
      <c r="AU518" s="259" t="s">
        <v>82</v>
      </c>
      <c r="AV518" s="15" t="s">
        <v>139</v>
      </c>
      <c r="AW518" s="15" t="s">
        <v>4</v>
      </c>
      <c r="AX518" s="15" t="s">
        <v>80</v>
      </c>
      <c r="AY518" s="259" t="s">
        <v>114</v>
      </c>
    </row>
    <row r="519" spans="1:65" s="2" customFormat="1" ht="16.5" customHeight="1">
      <c r="A519" s="38"/>
      <c r="B519" s="39"/>
      <c r="C519" s="260" t="s">
        <v>784</v>
      </c>
      <c r="D519" s="260" t="s">
        <v>249</v>
      </c>
      <c r="E519" s="261" t="s">
        <v>785</v>
      </c>
      <c r="F519" s="262" t="s">
        <v>786</v>
      </c>
      <c r="G519" s="263" t="s">
        <v>128</v>
      </c>
      <c r="H519" s="264">
        <v>4</v>
      </c>
      <c r="I519" s="265"/>
      <c r="J519" s="264">
        <f>ROUND(I519*H519,1)</f>
        <v>0</v>
      </c>
      <c r="K519" s="262" t="s">
        <v>19</v>
      </c>
      <c r="L519" s="266"/>
      <c r="M519" s="267" t="s">
        <v>19</v>
      </c>
      <c r="N519" s="268" t="s">
        <v>43</v>
      </c>
      <c r="O519" s="84"/>
      <c r="P519" s="204">
        <f>O519*H519</f>
        <v>0</v>
      </c>
      <c r="Q519" s="204">
        <v>1.5</v>
      </c>
      <c r="R519" s="204">
        <f>Q519*H519</f>
        <v>6</v>
      </c>
      <c r="S519" s="204">
        <v>0</v>
      </c>
      <c r="T519" s="205">
        <f>S519*H519</f>
        <v>0</v>
      </c>
      <c r="U519" s="38"/>
      <c r="V519" s="38"/>
      <c r="W519" s="38"/>
      <c r="X519" s="38"/>
      <c r="Y519" s="38"/>
      <c r="Z519" s="38"/>
      <c r="AA519" s="38"/>
      <c r="AB519" s="38"/>
      <c r="AC519" s="38"/>
      <c r="AD519" s="38"/>
      <c r="AE519" s="38"/>
      <c r="AR519" s="206" t="s">
        <v>278</v>
      </c>
      <c r="AT519" s="206" t="s">
        <v>249</v>
      </c>
      <c r="AU519" s="206" t="s">
        <v>82</v>
      </c>
      <c r="AY519" s="17" t="s">
        <v>114</v>
      </c>
      <c r="BE519" s="207">
        <f>IF(N519="základní",J519,0)</f>
        <v>0</v>
      </c>
      <c r="BF519" s="207">
        <f>IF(N519="snížená",J519,0)</f>
        <v>0</v>
      </c>
      <c r="BG519" s="207">
        <f>IF(N519="zákl. přenesená",J519,0)</f>
        <v>0</v>
      </c>
      <c r="BH519" s="207">
        <f>IF(N519="sníž. přenesená",J519,0)</f>
        <v>0</v>
      </c>
      <c r="BI519" s="207">
        <f>IF(N519="nulová",J519,0)</f>
        <v>0</v>
      </c>
      <c r="BJ519" s="17" t="s">
        <v>80</v>
      </c>
      <c r="BK519" s="207">
        <f>ROUND(I519*H519,1)</f>
        <v>0</v>
      </c>
      <c r="BL519" s="17" t="s">
        <v>278</v>
      </c>
      <c r="BM519" s="206" t="s">
        <v>787</v>
      </c>
    </row>
    <row r="520" spans="1:65" s="2" customFormat="1" ht="24.15" customHeight="1">
      <c r="A520" s="38"/>
      <c r="B520" s="39"/>
      <c r="C520" s="196" t="s">
        <v>788</v>
      </c>
      <c r="D520" s="196" t="s">
        <v>115</v>
      </c>
      <c r="E520" s="197" t="s">
        <v>789</v>
      </c>
      <c r="F520" s="198" t="s">
        <v>790</v>
      </c>
      <c r="G520" s="199" t="s">
        <v>357</v>
      </c>
      <c r="H520" s="200">
        <v>12</v>
      </c>
      <c r="I520" s="201"/>
      <c r="J520" s="200">
        <f>ROUND(I520*H520,1)</f>
        <v>0</v>
      </c>
      <c r="K520" s="198" t="s">
        <v>119</v>
      </c>
      <c r="L520" s="44"/>
      <c r="M520" s="202" t="s">
        <v>19</v>
      </c>
      <c r="N520" s="203" t="s">
        <v>43</v>
      </c>
      <c r="O520" s="84"/>
      <c r="P520" s="204">
        <f>O520*H520</f>
        <v>0</v>
      </c>
      <c r="Q520" s="204">
        <v>1.36828</v>
      </c>
      <c r="R520" s="204">
        <f>Q520*H520</f>
        <v>16.419359999999998</v>
      </c>
      <c r="S520" s="204">
        <v>0</v>
      </c>
      <c r="T520" s="205">
        <f>S520*H520</f>
        <v>0</v>
      </c>
      <c r="U520" s="38"/>
      <c r="V520" s="38"/>
      <c r="W520" s="38"/>
      <c r="X520" s="38"/>
      <c r="Y520" s="38"/>
      <c r="Z520" s="38"/>
      <c r="AA520" s="38"/>
      <c r="AB520" s="38"/>
      <c r="AC520" s="38"/>
      <c r="AD520" s="38"/>
      <c r="AE520" s="38"/>
      <c r="AR520" s="206" t="s">
        <v>139</v>
      </c>
      <c r="AT520" s="206" t="s">
        <v>115</v>
      </c>
      <c r="AU520" s="206" t="s">
        <v>82</v>
      </c>
      <c r="AY520" s="17" t="s">
        <v>114</v>
      </c>
      <c r="BE520" s="207">
        <f>IF(N520="základní",J520,0)</f>
        <v>0</v>
      </c>
      <c r="BF520" s="207">
        <f>IF(N520="snížená",J520,0)</f>
        <v>0</v>
      </c>
      <c r="BG520" s="207">
        <f>IF(N520="zákl. přenesená",J520,0)</f>
        <v>0</v>
      </c>
      <c r="BH520" s="207">
        <f>IF(N520="sníž. přenesená",J520,0)</f>
        <v>0</v>
      </c>
      <c r="BI520" s="207">
        <f>IF(N520="nulová",J520,0)</f>
        <v>0</v>
      </c>
      <c r="BJ520" s="17" t="s">
        <v>80</v>
      </c>
      <c r="BK520" s="207">
        <f>ROUND(I520*H520,1)</f>
        <v>0</v>
      </c>
      <c r="BL520" s="17" t="s">
        <v>139</v>
      </c>
      <c r="BM520" s="206" t="s">
        <v>791</v>
      </c>
    </row>
    <row r="521" spans="1:47" s="2" customFormat="1" ht="12">
      <c r="A521" s="38"/>
      <c r="B521" s="39"/>
      <c r="C521" s="40"/>
      <c r="D521" s="208" t="s">
        <v>122</v>
      </c>
      <c r="E521" s="40"/>
      <c r="F521" s="209" t="s">
        <v>792</v>
      </c>
      <c r="G521" s="40"/>
      <c r="H521" s="40"/>
      <c r="I521" s="210"/>
      <c r="J521" s="40"/>
      <c r="K521" s="40"/>
      <c r="L521" s="44"/>
      <c r="M521" s="211"/>
      <c r="N521" s="212"/>
      <c r="O521" s="84"/>
      <c r="P521" s="84"/>
      <c r="Q521" s="84"/>
      <c r="R521" s="84"/>
      <c r="S521" s="84"/>
      <c r="T521" s="85"/>
      <c r="U521" s="38"/>
      <c r="V521" s="38"/>
      <c r="W521" s="38"/>
      <c r="X521" s="38"/>
      <c r="Y521" s="38"/>
      <c r="Z521" s="38"/>
      <c r="AA521" s="38"/>
      <c r="AB521" s="38"/>
      <c r="AC521" s="38"/>
      <c r="AD521" s="38"/>
      <c r="AE521" s="38"/>
      <c r="AT521" s="17" t="s">
        <v>122</v>
      </c>
      <c r="AU521" s="17" t="s">
        <v>82</v>
      </c>
    </row>
    <row r="522" spans="1:51" s="13" customFormat="1" ht="12">
      <c r="A522" s="13"/>
      <c r="B522" s="228"/>
      <c r="C522" s="229"/>
      <c r="D522" s="213" t="s">
        <v>192</v>
      </c>
      <c r="E522" s="230" t="s">
        <v>19</v>
      </c>
      <c r="F522" s="231" t="s">
        <v>508</v>
      </c>
      <c r="G522" s="229"/>
      <c r="H522" s="230" t="s">
        <v>19</v>
      </c>
      <c r="I522" s="232"/>
      <c r="J522" s="229"/>
      <c r="K522" s="229"/>
      <c r="L522" s="233"/>
      <c r="M522" s="234"/>
      <c r="N522" s="235"/>
      <c r="O522" s="235"/>
      <c r="P522" s="235"/>
      <c r="Q522" s="235"/>
      <c r="R522" s="235"/>
      <c r="S522" s="235"/>
      <c r="T522" s="236"/>
      <c r="U522" s="13"/>
      <c r="V522" s="13"/>
      <c r="W522" s="13"/>
      <c r="X522" s="13"/>
      <c r="Y522" s="13"/>
      <c r="Z522" s="13"/>
      <c r="AA522" s="13"/>
      <c r="AB522" s="13"/>
      <c r="AC522" s="13"/>
      <c r="AD522" s="13"/>
      <c r="AE522" s="13"/>
      <c r="AT522" s="237" t="s">
        <v>192</v>
      </c>
      <c r="AU522" s="237" t="s">
        <v>82</v>
      </c>
      <c r="AV522" s="13" t="s">
        <v>80</v>
      </c>
      <c r="AW522" s="13" t="s">
        <v>33</v>
      </c>
      <c r="AX522" s="13" t="s">
        <v>72</v>
      </c>
      <c r="AY522" s="237" t="s">
        <v>114</v>
      </c>
    </row>
    <row r="523" spans="1:51" s="14" customFormat="1" ht="12">
      <c r="A523" s="14"/>
      <c r="B523" s="238"/>
      <c r="C523" s="239"/>
      <c r="D523" s="213" t="s">
        <v>192</v>
      </c>
      <c r="E523" s="240" t="s">
        <v>19</v>
      </c>
      <c r="F523" s="241" t="s">
        <v>255</v>
      </c>
      <c r="G523" s="239"/>
      <c r="H523" s="242">
        <v>12</v>
      </c>
      <c r="I523" s="243"/>
      <c r="J523" s="239"/>
      <c r="K523" s="239"/>
      <c r="L523" s="244"/>
      <c r="M523" s="245"/>
      <c r="N523" s="246"/>
      <c r="O523" s="246"/>
      <c r="P523" s="246"/>
      <c r="Q523" s="246"/>
      <c r="R523" s="246"/>
      <c r="S523" s="246"/>
      <c r="T523" s="247"/>
      <c r="U523" s="14"/>
      <c r="V523" s="14"/>
      <c r="W523" s="14"/>
      <c r="X523" s="14"/>
      <c r="Y523" s="14"/>
      <c r="Z523" s="14"/>
      <c r="AA523" s="14"/>
      <c r="AB523" s="14"/>
      <c r="AC523" s="14"/>
      <c r="AD523" s="14"/>
      <c r="AE523" s="14"/>
      <c r="AT523" s="248" t="s">
        <v>192</v>
      </c>
      <c r="AU523" s="248" t="s">
        <v>82</v>
      </c>
      <c r="AV523" s="14" t="s">
        <v>82</v>
      </c>
      <c r="AW523" s="14" t="s">
        <v>33</v>
      </c>
      <c r="AX523" s="14" t="s">
        <v>72</v>
      </c>
      <c r="AY523" s="248" t="s">
        <v>114</v>
      </c>
    </row>
    <row r="524" spans="1:51" s="15" customFormat="1" ht="12">
      <c r="A524" s="15"/>
      <c r="B524" s="249"/>
      <c r="C524" s="250"/>
      <c r="D524" s="213" t="s">
        <v>192</v>
      </c>
      <c r="E524" s="251" t="s">
        <v>19</v>
      </c>
      <c r="F524" s="252" t="s">
        <v>195</v>
      </c>
      <c r="G524" s="250"/>
      <c r="H524" s="253">
        <v>12</v>
      </c>
      <c r="I524" s="254"/>
      <c r="J524" s="250"/>
      <c r="K524" s="250"/>
      <c r="L524" s="255"/>
      <c r="M524" s="256"/>
      <c r="N524" s="257"/>
      <c r="O524" s="257"/>
      <c r="P524" s="257"/>
      <c r="Q524" s="257"/>
      <c r="R524" s="257"/>
      <c r="S524" s="257"/>
      <c r="T524" s="258"/>
      <c r="U524" s="15"/>
      <c r="V524" s="15"/>
      <c r="W524" s="15"/>
      <c r="X524" s="15"/>
      <c r="Y524" s="15"/>
      <c r="Z524" s="15"/>
      <c r="AA524" s="15"/>
      <c r="AB524" s="15"/>
      <c r="AC524" s="15"/>
      <c r="AD524" s="15"/>
      <c r="AE524" s="15"/>
      <c r="AT524" s="259" t="s">
        <v>192</v>
      </c>
      <c r="AU524" s="259" t="s">
        <v>82</v>
      </c>
      <c r="AV524" s="15" t="s">
        <v>139</v>
      </c>
      <c r="AW524" s="15" t="s">
        <v>4</v>
      </c>
      <c r="AX524" s="15" t="s">
        <v>80</v>
      </c>
      <c r="AY524" s="259" t="s">
        <v>114</v>
      </c>
    </row>
    <row r="525" spans="1:65" s="2" customFormat="1" ht="16.5" customHeight="1">
      <c r="A525" s="38"/>
      <c r="B525" s="39"/>
      <c r="C525" s="260" t="s">
        <v>793</v>
      </c>
      <c r="D525" s="260" t="s">
        <v>249</v>
      </c>
      <c r="E525" s="261" t="s">
        <v>794</v>
      </c>
      <c r="F525" s="262" t="s">
        <v>795</v>
      </c>
      <c r="G525" s="263" t="s">
        <v>128</v>
      </c>
      <c r="H525" s="264">
        <v>6</v>
      </c>
      <c r="I525" s="265"/>
      <c r="J525" s="264">
        <f>ROUND(I525*H525,1)</f>
        <v>0</v>
      </c>
      <c r="K525" s="262" t="s">
        <v>19</v>
      </c>
      <c r="L525" s="266"/>
      <c r="M525" s="267" t="s">
        <v>19</v>
      </c>
      <c r="N525" s="268" t="s">
        <v>43</v>
      </c>
      <c r="O525" s="84"/>
      <c r="P525" s="204">
        <f>O525*H525</f>
        <v>0</v>
      </c>
      <c r="Q525" s="204">
        <v>1.885</v>
      </c>
      <c r="R525" s="204">
        <f>Q525*H525</f>
        <v>11.31</v>
      </c>
      <c r="S525" s="204">
        <v>0</v>
      </c>
      <c r="T525" s="205">
        <f>S525*H525</f>
        <v>0</v>
      </c>
      <c r="U525" s="38"/>
      <c r="V525" s="38"/>
      <c r="W525" s="38"/>
      <c r="X525" s="38"/>
      <c r="Y525" s="38"/>
      <c r="Z525" s="38"/>
      <c r="AA525" s="38"/>
      <c r="AB525" s="38"/>
      <c r="AC525" s="38"/>
      <c r="AD525" s="38"/>
      <c r="AE525" s="38"/>
      <c r="AR525" s="206" t="s">
        <v>278</v>
      </c>
      <c r="AT525" s="206" t="s">
        <v>249</v>
      </c>
      <c r="AU525" s="206" t="s">
        <v>82</v>
      </c>
      <c r="AY525" s="17" t="s">
        <v>114</v>
      </c>
      <c r="BE525" s="207">
        <f>IF(N525="základní",J525,0)</f>
        <v>0</v>
      </c>
      <c r="BF525" s="207">
        <f>IF(N525="snížená",J525,0)</f>
        <v>0</v>
      </c>
      <c r="BG525" s="207">
        <f>IF(N525="zákl. přenesená",J525,0)</f>
        <v>0</v>
      </c>
      <c r="BH525" s="207">
        <f>IF(N525="sníž. přenesená",J525,0)</f>
        <v>0</v>
      </c>
      <c r="BI525" s="207">
        <f>IF(N525="nulová",J525,0)</f>
        <v>0</v>
      </c>
      <c r="BJ525" s="17" t="s">
        <v>80</v>
      </c>
      <c r="BK525" s="207">
        <f>ROUND(I525*H525,1)</f>
        <v>0</v>
      </c>
      <c r="BL525" s="17" t="s">
        <v>278</v>
      </c>
      <c r="BM525" s="206" t="s">
        <v>796</v>
      </c>
    </row>
    <row r="526" spans="1:65" s="2" customFormat="1" ht="24.15" customHeight="1">
      <c r="A526" s="38"/>
      <c r="B526" s="39"/>
      <c r="C526" s="196" t="s">
        <v>562</v>
      </c>
      <c r="D526" s="196" t="s">
        <v>115</v>
      </c>
      <c r="E526" s="197" t="s">
        <v>797</v>
      </c>
      <c r="F526" s="198" t="s">
        <v>798</v>
      </c>
      <c r="G526" s="199" t="s">
        <v>222</v>
      </c>
      <c r="H526" s="200">
        <v>21.97</v>
      </c>
      <c r="I526" s="201"/>
      <c r="J526" s="200">
        <f>ROUND(I526*H526,1)</f>
        <v>0</v>
      </c>
      <c r="K526" s="198" t="s">
        <v>119</v>
      </c>
      <c r="L526" s="44"/>
      <c r="M526" s="202" t="s">
        <v>19</v>
      </c>
      <c r="N526" s="203" t="s">
        <v>43</v>
      </c>
      <c r="O526" s="84"/>
      <c r="P526" s="204">
        <f>O526*H526</f>
        <v>0</v>
      </c>
      <c r="Q526" s="204">
        <v>2.51225</v>
      </c>
      <c r="R526" s="204">
        <f>Q526*H526</f>
        <v>55.194132499999995</v>
      </c>
      <c r="S526" s="204">
        <v>0</v>
      </c>
      <c r="T526" s="205">
        <f>S526*H526</f>
        <v>0</v>
      </c>
      <c r="U526" s="38"/>
      <c r="V526" s="38"/>
      <c r="W526" s="38"/>
      <c r="X526" s="38"/>
      <c r="Y526" s="38"/>
      <c r="Z526" s="38"/>
      <c r="AA526" s="38"/>
      <c r="AB526" s="38"/>
      <c r="AC526" s="38"/>
      <c r="AD526" s="38"/>
      <c r="AE526" s="38"/>
      <c r="AR526" s="206" t="s">
        <v>139</v>
      </c>
      <c r="AT526" s="206" t="s">
        <v>115</v>
      </c>
      <c r="AU526" s="206" t="s">
        <v>82</v>
      </c>
      <c r="AY526" s="17" t="s">
        <v>114</v>
      </c>
      <c r="BE526" s="207">
        <f>IF(N526="základní",J526,0)</f>
        <v>0</v>
      </c>
      <c r="BF526" s="207">
        <f>IF(N526="snížená",J526,0)</f>
        <v>0</v>
      </c>
      <c r="BG526" s="207">
        <f>IF(N526="zákl. přenesená",J526,0)</f>
        <v>0</v>
      </c>
      <c r="BH526" s="207">
        <f>IF(N526="sníž. přenesená",J526,0)</f>
        <v>0</v>
      </c>
      <c r="BI526" s="207">
        <f>IF(N526="nulová",J526,0)</f>
        <v>0</v>
      </c>
      <c r="BJ526" s="17" t="s">
        <v>80</v>
      </c>
      <c r="BK526" s="207">
        <f>ROUND(I526*H526,1)</f>
        <v>0</v>
      </c>
      <c r="BL526" s="17" t="s">
        <v>139</v>
      </c>
      <c r="BM526" s="206" t="s">
        <v>799</v>
      </c>
    </row>
    <row r="527" spans="1:47" s="2" customFormat="1" ht="12">
      <c r="A527" s="38"/>
      <c r="B527" s="39"/>
      <c r="C527" s="40"/>
      <c r="D527" s="208" t="s">
        <v>122</v>
      </c>
      <c r="E527" s="40"/>
      <c r="F527" s="209" t="s">
        <v>800</v>
      </c>
      <c r="G527" s="40"/>
      <c r="H527" s="40"/>
      <c r="I527" s="210"/>
      <c r="J527" s="40"/>
      <c r="K527" s="40"/>
      <c r="L527" s="44"/>
      <c r="M527" s="211"/>
      <c r="N527" s="212"/>
      <c r="O527" s="84"/>
      <c r="P527" s="84"/>
      <c r="Q527" s="84"/>
      <c r="R527" s="84"/>
      <c r="S527" s="84"/>
      <c r="T527" s="85"/>
      <c r="U527" s="38"/>
      <c r="V527" s="38"/>
      <c r="W527" s="38"/>
      <c r="X527" s="38"/>
      <c r="Y527" s="38"/>
      <c r="Z527" s="38"/>
      <c r="AA527" s="38"/>
      <c r="AB527" s="38"/>
      <c r="AC527" s="38"/>
      <c r="AD527" s="38"/>
      <c r="AE527" s="38"/>
      <c r="AT527" s="17" t="s">
        <v>122</v>
      </c>
      <c r="AU527" s="17" t="s">
        <v>82</v>
      </c>
    </row>
    <row r="528" spans="1:51" s="13" customFormat="1" ht="12">
      <c r="A528" s="13"/>
      <c r="B528" s="228"/>
      <c r="C528" s="229"/>
      <c r="D528" s="213" t="s">
        <v>192</v>
      </c>
      <c r="E528" s="230" t="s">
        <v>19</v>
      </c>
      <c r="F528" s="231" t="s">
        <v>508</v>
      </c>
      <c r="G528" s="229"/>
      <c r="H528" s="230" t="s">
        <v>19</v>
      </c>
      <c r="I528" s="232"/>
      <c r="J528" s="229"/>
      <c r="K528" s="229"/>
      <c r="L528" s="233"/>
      <c r="M528" s="234"/>
      <c r="N528" s="235"/>
      <c r="O528" s="235"/>
      <c r="P528" s="235"/>
      <c r="Q528" s="235"/>
      <c r="R528" s="235"/>
      <c r="S528" s="235"/>
      <c r="T528" s="236"/>
      <c r="U528" s="13"/>
      <c r="V528" s="13"/>
      <c r="W528" s="13"/>
      <c r="X528" s="13"/>
      <c r="Y528" s="13"/>
      <c r="Z528" s="13"/>
      <c r="AA528" s="13"/>
      <c r="AB528" s="13"/>
      <c r="AC528" s="13"/>
      <c r="AD528" s="13"/>
      <c r="AE528" s="13"/>
      <c r="AT528" s="237" t="s">
        <v>192</v>
      </c>
      <c r="AU528" s="237" t="s">
        <v>82</v>
      </c>
      <c r="AV528" s="13" t="s">
        <v>80</v>
      </c>
      <c r="AW528" s="13" t="s">
        <v>33</v>
      </c>
      <c r="AX528" s="13" t="s">
        <v>72</v>
      </c>
      <c r="AY528" s="237" t="s">
        <v>114</v>
      </c>
    </row>
    <row r="529" spans="1:51" s="14" customFormat="1" ht="12">
      <c r="A529" s="14"/>
      <c r="B529" s="238"/>
      <c r="C529" s="239"/>
      <c r="D529" s="213" t="s">
        <v>192</v>
      </c>
      <c r="E529" s="240" t="s">
        <v>19</v>
      </c>
      <c r="F529" s="241" t="s">
        <v>801</v>
      </c>
      <c r="G529" s="239"/>
      <c r="H529" s="242">
        <v>12.12</v>
      </c>
      <c r="I529" s="243"/>
      <c r="J529" s="239"/>
      <c r="K529" s="239"/>
      <c r="L529" s="244"/>
      <c r="M529" s="245"/>
      <c r="N529" s="246"/>
      <c r="O529" s="246"/>
      <c r="P529" s="246"/>
      <c r="Q529" s="246"/>
      <c r="R529" s="246"/>
      <c r="S529" s="246"/>
      <c r="T529" s="247"/>
      <c r="U529" s="14"/>
      <c r="V529" s="14"/>
      <c r="W529" s="14"/>
      <c r="X529" s="14"/>
      <c r="Y529" s="14"/>
      <c r="Z529" s="14"/>
      <c r="AA529" s="14"/>
      <c r="AB529" s="14"/>
      <c r="AC529" s="14"/>
      <c r="AD529" s="14"/>
      <c r="AE529" s="14"/>
      <c r="AT529" s="248" t="s">
        <v>192</v>
      </c>
      <c r="AU529" s="248" t="s">
        <v>82</v>
      </c>
      <c r="AV529" s="14" t="s">
        <v>82</v>
      </c>
      <c r="AW529" s="14" t="s">
        <v>33</v>
      </c>
      <c r="AX529" s="14" t="s">
        <v>72</v>
      </c>
      <c r="AY529" s="248" t="s">
        <v>114</v>
      </c>
    </row>
    <row r="530" spans="1:51" s="13" customFormat="1" ht="12">
      <c r="A530" s="13"/>
      <c r="B530" s="228"/>
      <c r="C530" s="229"/>
      <c r="D530" s="213" t="s">
        <v>192</v>
      </c>
      <c r="E530" s="230" t="s">
        <v>19</v>
      </c>
      <c r="F530" s="231" t="s">
        <v>524</v>
      </c>
      <c r="G530" s="229"/>
      <c r="H530" s="230" t="s">
        <v>19</v>
      </c>
      <c r="I530" s="232"/>
      <c r="J530" s="229"/>
      <c r="K530" s="229"/>
      <c r="L530" s="233"/>
      <c r="M530" s="234"/>
      <c r="N530" s="235"/>
      <c r="O530" s="235"/>
      <c r="P530" s="235"/>
      <c r="Q530" s="235"/>
      <c r="R530" s="235"/>
      <c r="S530" s="235"/>
      <c r="T530" s="236"/>
      <c r="U530" s="13"/>
      <c r="V530" s="13"/>
      <c r="W530" s="13"/>
      <c r="X530" s="13"/>
      <c r="Y530" s="13"/>
      <c r="Z530" s="13"/>
      <c r="AA530" s="13"/>
      <c r="AB530" s="13"/>
      <c r="AC530" s="13"/>
      <c r="AD530" s="13"/>
      <c r="AE530" s="13"/>
      <c r="AT530" s="237" t="s">
        <v>192</v>
      </c>
      <c r="AU530" s="237" t="s">
        <v>82</v>
      </c>
      <c r="AV530" s="13" t="s">
        <v>80</v>
      </c>
      <c r="AW530" s="13" t="s">
        <v>33</v>
      </c>
      <c r="AX530" s="13" t="s">
        <v>72</v>
      </c>
      <c r="AY530" s="237" t="s">
        <v>114</v>
      </c>
    </row>
    <row r="531" spans="1:51" s="14" customFormat="1" ht="12">
      <c r="A531" s="14"/>
      <c r="B531" s="238"/>
      <c r="C531" s="239"/>
      <c r="D531" s="213" t="s">
        <v>192</v>
      </c>
      <c r="E531" s="240" t="s">
        <v>19</v>
      </c>
      <c r="F531" s="241" t="s">
        <v>802</v>
      </c>
      <c r="G531" s="239"/>
      <c r="H531" s="242">
        <v>1.28</v>
      </c>
      <c r="I531" s="243"/>
      <c r="J531" s="239"/>
      <c r="K531" s="239"/>
      <c r="L531" s="244"/>
      <c r="M531" s="245"/>
      <c r="N531" s="246"/>
      <c r="O531" s="246"/>
      <c r="P531" s="246"/>
      <c r="Q531" s="246"/>
      <c r="R531" s="246"/>
      <c r="S531" s="246"/>
      <c r="T531" s="247"/>
      <c r="U531" s="14"/>
      <c r="V531" s="14"/>
      <c r="W531" s="14"/>
      <c r="X531" s="14"/>
      <c r="Y531" s="14"/>
      <c r="Z531" s="14"/>
      <c r="AA531" s="14"/>
      <c r="AB531" s="14"/>
      <c r="AC531" s="14"/>
      <c r="AD531" s="14"/>
      <c r="AE531" s="14"/>
      <c r="AT531" s="248" t="s">
        <v>192</v>
      </c>
      <c r="AU531" s="248" t="s">
        <v>82</v>
      </c>
      <c r="AV531" s="14" t="s">
        <v>82</v>
      </c>
      <c r="AW531" s="14" t="s">
        <v>33</v>
      </c>
      <c r="AX531" s="14" t="s">
        <v>72</v>
      </c>
      <c r="AY531" s="248" t="s">
        <v>114</v>
      </c>
    </row>
    <row r="532" spans="1:51" s="13" customFormat="1" ht="12">
      <c r="A532" s="13"/>
      <c r="B532" s="228"/>
      <c r="C532" s="229"/>
      <c r="D532" s="213" t="s">
        <v>192</v>
      </c>
      <c r="E532" s="230" t="s">
        <v>19</v>
      </c>
      <c r="F532" s="231" t="s">
        <v>516</v>
      </c>
      <c r="G532" s="229"/>
      <c r="H532" s="230" t="s">
        <v>19</v>
      </c>
      <c r="I532" s="232"/>
      <c r="J532" s="229"/>
      <c r="K532" s="229"/>
      <c r="L532" s="233"/>
      <c r="M532" s="234"/>
      <c r="N532" s="235"/>
      <c r="O532" s="235"/>
      <c r="P532" s="235"/>
      <c r="Q532" s="235"/>
      <c r="R532" s="235"/>
      <c r="S532" s="235"/>
      <c r="T532" s="236"/>
      <c r="U532" s="13"/>
      <c r="V532" s="13"/>
      <c r="W532" s="13"/>
      <c r="X532" s="13"/>
      <c r="Y532" s="13"/>
      <c r="Z532" s="13"/>
      <c r="AA532" s="13"/>
      <c r="AB532" s="13"/>
      <c r="AC532" s="13"/>
      <c r="AD532" s="13"/>
      <c r="AE532" s="13"/>
      <c r="AT532" s="237" t="s">
        <v>192</v>
      </c>
      <c r="AU532" s="237" t="s">
        <v>82</v>
      </c>
      <c r="AV532" s="13" t="s">
        <v>80</v>
      </c>
      <c r="AW532" s="13" t="s">
        <v>33</v>
      </c>
      <c r="AX532" s="13" t="s">
        <v>72</v>
      </c>
      <c r="AY532" s="237" t="s">
        <v>114</v>
      </c>
    </row>
    <row r="533" spans="1:51" s="14" customFormat="1" ht="12">
      <c r="A533" s="14"/>
      <c r="B533" s="238"/>
      <c r="C533" s="239"/>
      <c r="D533" s="213" t="s">
        <v>192</v>
      </c>
      <c r="E533" s="240" t="s">
        <v>19</v>
      </c>
      <c r="F533" s="241" t="s">
        <v>803</v>
      </c>
      <c r="G533" s="239"/>
      <c r="H533" s="242">
        <v>3.98</v>
      </c>
      <c r="I533" s="243"/>
      <c r="J533" s="239"/>
      <c r="K533" s="239"/>
      <c r="L533" s="244"/>
      <c r="M533" s="245"/>
      <c r="N533" s="246"/>
      <c r="O533" s="246"/>
      <c r="P533" s="246"/>
      <c r="Q533" s="246"/>
      <c r="R533" s="246"/>
      <c r="S533" s="246"/>
      <c r="T533" s="247"/>
      <c r="U533" s="14"/>
      <c r="V533" s="14"/>
      <c r="W533" s="14"/>
      <c r="X533" s="14"/>
      <c r="Y533" s="14"/>
      <c r="Z533" s="14"/>
      <c r="AA533" s="14"/>
      <c r="AB533" s="14"/>
      <c r="AC533" s="14"/>
      <c r="AD533" s="14"/>
      <c r="AE533" s="14"/>
      <c r="AT533" s="248" t="s">
        <v>192</v>
      </c>
      <c r="AU533" s="248" t="s">
        <v>82</v>
      </c>
      <c r="AV533" s="14" t="s">
        <v>82</v>
      </c>
      <c r="AW533" s="14" t="s">
        <v>33</v>
      </c>
      <c r="AX533" s="14" t="s">
        <v>72</v>
      </c>
      <c r="AY533" s="248" t="s">
        <v>114</v>
      </c>
    </row>
    <row r="534" spans="1:51" s="13" customFormat="1" ht="12">
      <c r="A534" s="13"/>
      <c r="B534" s="228"/>
      <c r="C534" s="229"/>
      <c r="D534" s="213" t="s">
        <v>192</v>
      </c>
      <c r="E534" s="230" t="s">
        <v>19</v>
      </c>
      <c r="F534" s="231" t="s">
        <v>517</v>
      </c>
      <c r="G534" s="229"/>
      <c r="H534" s="230" t="s">
        <v>19</v>
      </c>
      <c r="I534" s="232"/>
      <c r="J534" s="229"/>
      <c r="K534" s="229"/>
      <c r="L534" s="233"/>
      <c r="M534" s="234"/>
      <c r="N534" s="235"/>
      <c r="O534" s="235"/>
      <c r="P534" s="235"/>
      <c r="Q534" s="235"/>
      <c r="R534" s="235"/>
      <c r="S534" s="235"/>
      <c r="T534" s="236"/>
      <c r="U534" s="13"/>
      <c r="V534" s="13"/>
      <c r="W534" s="13"/>
      <c r="X534" s="13"/>
      <c r="Y534" s="13"/>
      <c r="Z534" s="13"/>
      <c r="AA534" s="13"/>
      <c r="AB534" s="13"/>
      <c r="AC534" s="13"/>
      <c r="AD534" s="13"/>
      <c r="AE534" s="13"/>
      <c r="AT534" s="237" t="s">
        <v>192</v>
      </c>
      <c r="AU534" s="237" t="s">
        <v>82</v>
      </c>
      <c r="AV534" s="13" t="s">
        <v>80</v>
      </c>
      <c r="AW534" s="13" t="s">
        <v>33</v>
      </c>
      <c r="AX534" s="13" t="s">
        <v>72</v>
      </c>
      <c r="AY534" s="237" t="s">
        <v>114</v>
      </c>
    </row>
    <row r="535" spans="1:51" s="14" customFormat="1" ht="12">
      <c r="A535" s="14"/>
      <c r="B535" s="238"/>
      <c r="C535" s="239"/>
      <c r="D535" s="213" t="s">
        <v>192</v>
      </c>
      <c r="E535" s="240" t="s">
        <v>19</v>
      </c>
      <c r="F535" s="241" t="s">
        <v>804</v>
      </c>
      <c r="G535" s="239"/>
      <c r="H535" s="242">
        <v>4.59</v>
      </c>
      <c r="I535" s="243"/>
      <c r="J535" s="239"/>
      <c r="K535" s="239"/>
      <c r="L535" s="244"/>
      <c r="M535" s="245"/>
      <c r="N535" s="246"/>
      <c r="O535" s="246"/>
      <c r="P535" s="246"/>
      <c r="Q535" s="246"/>
      <c r="R535" s="246"/>
      <c r="S535" s="246"/>
      <c r="T535" s="247"/>
      <c r="U535" s="14"/>
      <c r="V535" s="14"/>
      <c r="W535" s="14"/>
      <c r="X535" s="14"/>
      <c r="Y535" s="14"/>
      <c r="Z535" s="14"/>
      <c r="AA535" s="14"/>
      <c r="AB535" s="14"/>
      <c r="AC535" s="14"/>
      <c r="AD535" s="14"/>
      <c r="AE535" s="14"/>
      <c r="AT535" s="248" t="s">
        <v>192</v>
      </c>
      <c r="AU535" s="248" t="s">
        <v>82</v>
      </c>
      <c r="AV535" s="14" t="s">
        <v>82</v>
      </c>
      <c r="AW535" s="14" t="s">
        <v>33</v>
      </c>
      <c r="AX535" s="14" t="s">
        <v>72</v>
      </c>
      <c r="AY535" s="248" t="s">
        <v>114</v>
      </c>
    </row>
    <row r="536" spans="1:51" s="15" customFormat="1" ht="12">
      <c r="A536" s="15"/>
      <c r="B536" s="249"/>
      <c r="C536" s="250"/>
      <c r="D536" s="213" t="s">
        <v>192</v>
      </c>
      <c r="E536" s="251" t="s">
        <v>19</v>
      </c>
      <c r="F536" s="252" t="s">
        <v>195</v>
      </c>
      <c r="G536" s="250"/>
      <c r="H536" s="253">
        <v>21.97</v>
      </c>
      <c r="I536" s="254"/>
      <c r="J536" s="250"/>
      <c r="K536" s="250"/>
      <c r="L536" s="255"/>
      <c r="M536" s="256"/>
      <c r="N536" s="257"/>
      <c r="O536" s="257"/>
      <c r="P536" s="257"/>
      <c r="Q536" s="257"/>
      <c r="R536" s="257"/>
      <c r="S536" s="257"/>
      <c r="T536" s="258"/>
      <c r="U536" s="15"/>
      <c r="V536" s="15"/>
      <c r="W536" s="15"/>
      <c r="X536" s="15"/>
      <c r="Y536" s="15"/>
      <c r="Z536" s="15"/>
      <c r="AA536" s="15"/>
      <c r="AB536" s="15"/>
      <c r="AC536" s="15"/>
      <c r="AD536" s="15"/>
      <c r="AE536" s="15"/>
      <c r="AT536" s="259" t="s">
        <v>192</v>
      </c>
      <c r="AU536" s="259" t="s">
        <v>82</v>
      </c>
      <c r="AV536" s="15" t="s">
        <v>139</v>
      </c>
      <c r="AW536" s="15" t="s">
        <v>4</v>
      </c>
      <c r="AX536" s="15" t="s">
        <v>80</v>
      </c>
      <c r="AY536" s="259" t="s">
        <v>114</v>
      </c>
    </row>
    <row r="537" spans="1:65" s="2" customFormat="1" ht="24.15" customHeight="1">
      <c r="A537" s="38"/>
      <c r="B537" s="39"/>
      <c r="C537" s="196" t="s">
        <v>805</v>
      </c>
      <c r="D537" s="196" t="s">
        <v>115</v>
      </c>
      <c r="E537" s="197" t="s">
        <v>806</v>
      </c>
      <c r="F537" s="198" t="s">
        <v>807</v>
      </c>
      <c r="G537" s="199" t="s">
        <v>128</v>
      </c>
      <c r="H537" s="200">
        <v>2</v>
      </c>
      <c r="I537" s="201"/>
      <c r="J537" s="200">
        <f>ROUND(I537*H537,1)</f>
        <v>0</v>
      </c>
      <c r="K537" s="198" t="s">
        <v>119</v>
      </c>
      <c r="L537" s="44"/>
      <c r="M537" s="202" t="s">
        <v>19</v>
      </c>
      <c r="N537" s="203" t="s">
        <v>43</v>
      </c>
      <c r="O537" s="84"/>
      <c r="P537" s="204">
        <f>O537*H537</f>
        <v>0</v>
      </c>
      <c r="Q537" s="204">
        <v>7E-05</v>
      </c>
      <c r="R537" s="204">
        <f>Q537*H537</f>
        <v>0.00014</v>
      </c>
      <c r="S537" s="204">
        <v>0</v>
      </c>
      <c r="T537" s="205">
        <f>S537*H537</f>
        <v>0</v>
      </c>
      <c r="U537" s="38"/>
      <c r="V537" s="38"/>
      <c r="W537" s="38"/>
      <c r="X537" s="38"/>
      <c r="Y537" s="38"/>
      <c r="Z537" s="38"/>
      <c r="AA537" s="38"/>
      <c r="AB537" s="38"/>
      <c r="AC537" s="38"/>
      <c r="AD537" s="38"/>
      <c r="AE537" s="38"/>
      <c r="AR537" s="206" t="s">
        <v>139</v>
      </c>
      <c r="AT537" s="206" t="s">
        <v>115</v>
      </c>
      <c r="AU537" s="206" t="s">
        <v>82</v>
      </c>
      <c r="AY537" s="17" t="s">
        <v>114</v>
      </c>
      <c r="BE537" s="207">
        <f>IF(N537="základní",J537,0)</f>
        <v>0</v>
      </c>
      <c r="BF537" s="207">
        <f>IF(N537="snížená",J537,0)</f>
        <v>0</v>
      </c>
      <c r="BG537" s="207">
        <f>IF(N537="zákl. přenesená",J537,0)</f>
        <v>0</v>
      </c>
      <c r="BH537" s="207">
        <f>IF(N537="sníž. přenesená",J537,0)</f>
        <v>0</v>
      </c>
      <c r="BI537" s="207">
        <f>IF(N537="nulová",J537,0)</f>
        <v>0</v>
      </c>
      <c r="BJ537" s="17" t="s">
        <v>80</v>
      </c>
      <c r="BK537" s="207">
        <f>ROUND(I537*H537,1)</f>
        <v>0</v>
      </c>
      <c r="BL537" s="17" t="s">
        <v>139</v>
      </c>
      <c r="BM537" s="206" t="s">
        <v>808</v>
      </c>
    </row>
    <row r="538" spans="1:47" s="2" customFormat="1" ht="12">
      <c r="A538" s="38"/>
      <c r="B538" s="39"/>
      <c r="C538" s="40"/>
      <c r="D538" s="208" t="s">
        <v>122</v>
      </c>
      <c r="E538" s="40"/>
      <c r="F538" s="209" t="s">
        <v>809</v>
      </c>
      <c r="G538" s="40"/>
      <c r="H538" s="40"/>
      <c r="I538" s="210"/>
      <c r="J538" s="40"/>
      <c r="K538" s="40"/>
      <c r="L538" s="44"/>
      <c r="M538" s="211"/>
      <c r="N538" s="212"/>
      <c r="O538" s="84"/>
      <c r="P538" s="84"/>
      <c r="Q538" s="84"/>
      <c r="R538" s="84"/>
      <c r="S538" s="84"/>
      <c r="T538" s="85"/>
      <c r="U538" s="38"/>
      <c r="V538" s="38"/>
      <c r="W538" s="38"/>
      <c r="X538" s="38"/>
      <c r="Y538" s="38"/>
      <c r="Z538" s="38"/>
      <c r="AA538" s="38"/>
      <c r="AB538" s="38"/>
      <c r="AC538" s="38"/>
      <c r="AD538" s="38"/>
      <c r="AE538" s="38"/>
      <c r="AT538" s="17" t="s">
        <v>122</v>
      </c>
      <c r="AU538" s="17" t="s">
        <v>82</v>
      </c>
    </row>
    <row r="539" spans="1:51" s="13" customFormat="1" ht="12">
      <c r="A539" s="13"/>
      <c r="B539" s="228"/>
      <c r="C539" s="229"/>
      <c r="D539" s="213" t="s">
        <v>192</v>
      </c>
      <c r="E539" s="230" t="s">
        <v>19</v>
      </c>
      <c r="F539" s="231" t="s">
        <v>524</v>
      </c>
      <c r="G539" s="229"/>
      <c r="H539" s="230" t="s">
        <v>19</v>
      </c>
      <c r="I539" s="232"/>
      <c r="J539" s="229"/>
      <c r="K539" s="229"/>
      <c r="L539" s="233"/>
      <c r="M539" s="234"/>
      <c r="N539" s="235"/>
      <c r="O539" s="235"/>
      <c r="P539" s="235"/>
      <c r="Q539" s="235"/>
      <c r="R539" s="235"/>
      <c r="S539" s="235"/>
      <c r="T539" s="236"/>
      <c r="U539" s="13"/>
      <c r="V539" s="13"/>
      <c r="W539" s="13"/>
      <c r="X539" s="13"/>
      <c r="Y539" s="13"/>
      <c r="Z539" s="13"/>
      <c r="AA539" s="13"/>
      <c r="AB539" s="13"/>
      <c r="AC539" s="13"/>
      <c r="AD539" s="13"/>
      <c r="AE539" s="13"/>
      <c r="AT539" s="237" t="s">
        <v>192</v>
      </c>
      <c r="AU539" s="237" t="s">
        <v>82</v>
      </c>
      <c r="AV539" s="13" t="s">
        <v>80</v>
      </c>
      <c r="AW539" s="13" t="s">
        <v>33</v>
      </c>
      <c r="AX539" s="13" t="s">
        <v>72</v>
      </c>
      <c r="AY539" s="237" t="s">
        <v>114</v>
      </c>
    </row>
    <row r="540" spans="1:51" s="14" customFormat="1" ht="12">
      <c r="A540" s="14"/>
      <c r="B540" s="238"/>
      <c r="C540" s="239"/>
      <c r="D540" s="213" t="s">
        <v>192</v>
      </c>
      <c r="E540" s="240" t="s">
        <v>19</v>
      </c>
      <c r="F540" s="241" t="s">
        <v>82</v>
      </c>
      <c r="G540" s="239"/>
      <c r="H540" s="242">
        <v>2</v>
      </c>
      <c r="I540" s="243"/>
      <c r="J540" s="239"/>
      <c r="K540" s="239"/>
      <c r="L540" s="244"/>
      <c r="M540" s="245"/>
      <c r="N540" s="246"/>
      <c r="O540" s="246"/>
      <c r="P540" s="246"/>
      <c r="Q540" s="246"/>
      <c r="R540" s="246"/>
      <c r="S540" s="246"/>
      <c r="T540" s="247"/>
      <c r="U540" s="14"/>
      <c r="V540" s="14"/>
      <c r="W540" s="14"/>
      <c r="X540" s="14"/>
      <c r="Y540" s="14"/>
      <c r="Z540" s="14"/>
      <c r="AA540" s="14"/>
      <c r="AB540" s="14"/>
      <c r="AC540" s="14"/>
      <c r="AD540" s="14"/>
      <c r="AE540" s="14"/>
      <c r="AT540" s="248" t="s">
        <v>192</v>
      </c>
      <c r="AU540" s="248" t="s">
        <v>82</v>
      </c>
      <c r="AV540" s="14" t="s">
        <v>82</v>
      </c>
      <c r="AW540" s="14" t="s">
        <v>33</v>
      </c>
      <c r="AX540" s="14" t="s">
        <v>72</v>
      </c>
      <c r="AY540" s="248" t="s">
        <v>114</v>
      </c>
    </row>
    <row r="541" spans="1:51" s="15" customFormat="1" ht="12">
      <c r="A541" s="15"/>
      <c r="B541" s="249"/>
      <c r="C541" s="250"/>
      <c r="D541" s="213" t="s">
        <v>192</v>
      </c>
      <c r="E541" s="251" t="s">
        <v>19</v>
      </c>
      <c r="F541" s="252" t="s">
        <v>195</v>
      </c>
      <c r="G541" s="250"/>
      <c r="H541" s="253">
        <v>2</v>
      </c>
      <c r="I541" s="254"/>
      <c r="J541" s="250"/>
      <c r="K541" s="250"/>
      <c r="L541" s="255"/>
      <c r="M541" s="256"/>
      <c r="N541" s="257"/>
      <c r="O541" s="257"/>
      <c r="P541" s="257"/>
      <c r="Q541" s="257"/>
      <c r="R541" s="257"/>
      <c r="S541" s="257"/>
      <c r="T541" s="258"/>
      <c r="U541" s="15"/>
      <c r="V541" s="15"/>
      <c r="W541" s="15"/>
      <c r="X541" s="15"/>
      <c r="Y541" s="15"/>
      <c r="Z541" s="15"/>
      <c r="AA541" s="15"/>
      <c r="AB541" s="15"/>
      <c r="AC541" s="15"/>
      <c r="AD541" s="15"/>
      <c r="AE541" s="15"/>
      <c r="AT541" s="259" t="s">
        <v>192</v>
      </c>
      <c r="AU541" s="259" t="s">
        <v>82</v>
      </c>
      <c r="AV541" s="15" t="s">
        <v>139</v>
      </c>
      <c r="AW541" s="15" t="s">
        <v>4</v>
      </c>
      <c r="AX541" s="15" t="s">
        <v>80</v>
      </c>
      <c r="AY541" s="259" t="s">
        <v>114</v>
      </c>
    </row>
    <row r="542" spans="1:65" s="2" customFormat="1" ht="24.15" customHeight="1">
      <c r="A542" s="38"/>
      <c r="B542" s="39"/>
      <c r="C542" s="196" t="s">
        <v>810</v>
      </c>
      <c r="D542" s="196" t="s">
        <v>115</v>
      </c>
      <c r="E542" s="197" t="s">
        <v>811</v>
      </c>
      <c r="F542" s="198" t="s">
        <v>812</v>
      </c>
      <c r="G542" s="199" t="s">
        <v>128</v>
      </c>
      <c r="H542" s="200">
        <v>1</v>
      </c>
      <c r="I542" s="201"/>
      <c r="J542" s="200">
        <f>ROUND(I542*H542,1)</f>
        <v>0</v>
      </c>
      <c r="K542" s="198" t="s">
        <v>119</v>
      </c>
      <c r="L542" s="44"/>
      <c r="M542" s="202" t="s">
        <v>19</v>
      </c>
      <c r="N542" s="203" t="s">
        <v>43</v>
      </c>
      <c r="O542" s="84"/>
      <c r="P542" s="204">
        <f>O542*H542</f>
        <v>0</v>
      </c>
      <c r="Q542" s="204">
        <v>9E-05</v>
      </c>
      <c r="R542" s="204">
        <f>Q542*H542</f>
        <v>9E-05</v>
      </c>
      <c r="S542" s="204">
        <v>0</v>
      </c>
      <c r="T542" s="205">
        <f>S542*H542</f>
        <v>0</v>
      </c>
      <c r="U542" s="38"/>
      <c r="V542" s="38"/>
      <c r="W542" s="38"/>
      <c r="X542" s="38"/>
      <c r="Y542" s="38"/>
      <c r="Z542" s="38"/>
      <c r="AA542" s="38"/>
      <c r="AB542" s="38"/>
      <c r="AC542" s="38"/>
      <c r="AD542" s="38"/>
      <c r="AE542" s="38"/>
      <c r="AR542" s="206" t="s">
        <v>139</v>
      </c>
      <c r="AT542" s="206" t="s">
        <v>115</v>
      </c>
      <c r="AU542" s="206" t="s">
        <v>82</v>
      </c>
      <c r="AY542" s="17" t="s">
        <v>114</v>
      </c>
      <c r="BE542" s="207">
        <f>IF(N542="základní",J542,0)</f>
        <v>0</v>
      </c>
      <c r="BF542" s="207">
        <f>IF(N542="snížená",J542,0)</f>
        <v>0</v>
      </c>
      <c r="BG542" s="207">
        <f>IF(N542="zákl. přenesená",J542,0)</f>
        <v>0</v>
      </c>
      <c r="BH542" s="207">
        <f>IF(N542="sníž. přenesená",J542,0)</f>
        <v>0</v>
      </c>
      <c r="BI542" s="207">
        <f>IF(N542="nulová",J542,0)</f>
        <v>0</v>
      </c>
      <c r="BJ542" s="17" t="s">
        <v>80</v>
      </c>
      <c r="BK542" s="207">
        <f>ROUND(I542*H542,1)</f>
        <v>0</v>
      </c>
      <c r="BL542" s="17" t="s">
        <v>139</v>
      </c>
      <c r="BM542" s="206" t="s">
        <v>813</v>
      </c>
    </row>
    <row r="543" spans="1:47" s="2" customFormat="1" ht="12">
      <c r="A543" s="38"/>
      <c r="B543" s="39"/>
      <c r="C543" s="40"/>
      <c r="D543" s="208" t="s">
        <v>122</v>
      </c>
      <c r="E543" s="40"/>
      <c r="F543" s="209" t="s">
        <v>814</v>
      </c>
      <c r="G543" s="40"/>
      <c r="H543" s="40"/>
      <c r="I543" s="210"/>
      <c r="J543" s="40"/>
      <c r="K543" s="40"/>
      <c r="L543" s="44"/>
      <c r="M543" s="211"/>
      <c r="N543" s="212"/>
      <c r="O543" s="84"/>
      <c r="P543" s="84"/>
      <c r="Q543" s="84"/>
      <c r="R543" s="84"/>
      <c r="S543" s="84"/>
      <c r="T543" s="85"/>
      <c r="U543" s="38"/>
      <c r="V543" s="38"/>
      <c r="W543" s="38"/>
      <c r="X543" s="38"/>
      <c r="Y543" s="38"/>
      <c r="Z543" s="38"/>
      <c r="AA543" s="38"/>
      <c r="AB543" s="38"/>
      <c r="AC543" s="38"/>
      <c r="AD543" s="38"/>
      <c r="AE543" s="38"/>
      <c r="AT543" s="17" t="s">
        <v>122</v>
      </c>
      <c r="AU543" s="17" t="s">
        <v>82</v>
      </c>
    </row>
    <row r="544" spans="1:51" s="13" customFormat="1" ht="12">
      <c r="A544" s="13"/>
      <c r="B544" s="228"/>
      <c r="C544" s="229"/>
      <c r="D544" s="213" t="s">
        <v>192</v>
      </c>
      <c r="E544" s="230" t="s">
        <v>19</v>
      </c>
      <c r="F544" s="231" t="s">
        <v>505</v>
      </c>
      <c r="G544" s="229"/>
      <c r="H544" s="230" t="s">
        <v>19</v>
      </c>
      <c r="I544" s="232"/>
      <c r="J544" s="229"/>
      <c r="K544" s="229"/>
      <c r="L544" s="233"/>
      <c r="M544" s="234"/>
      <c r="N544" s="235"/>
      <c r="O544" s="235"/>
      <c r="P544" s="235"/>
      <c r="Q544" s="235"/>
      <c r="R544" s="235"/>
      <c r="S544" s="235"/>
      <c r="T544" s="236"/>
      <c r="U544" s="13"/>
      <c r="V544" s="13"/>
      <c r="W544" s="13"/>
      <c r="X544" s="13"/>
      <c r="Y544" s="13"/>
      <c r="Z544" s="13"/>
      <c r="AA544" s="13"/>
      <c r="AB544" s="13"/>
      <c r="AC544" s="13"/>
      <c r="AD544" s="13"/>
      <c r="AE544" s="13"/>
      <c r="AT544" s="237" t="s">
        <v>192</v>
      </c>
      <c r="AU544" s="237" t="s">
        <v>82</v>
      </c>
      <c r="AV544" s="13" t="s">
        <v>80</v>
      </c>
      <c r="AW544" s="13" t="s">
        <v>33</v>
      </c>
      <c r="AX544" s="13" t="s">
        <v>72</v>
      </c>
      <c r="AY544" s="237" t="s">
        <v>114</v>
      </c>
    </row>
    <row r="545" spans="1:51" s="13" customFormat="1" ht="12">
      <c r="A545" s="13"/>
      <c r="B545" s="228"/>
      <c r="C545" s="229"/>
      <c r="D545" s="213" t="s">
        <v>192</v>
      </c>
      <c r="E545" s="230" t="s">
        <v>19</v>
      </c>
      <c r="F545" s="231" t="s">
        <v>516</v>
      </c>
      <c r="G545" s="229"/>
      <c r="H545" s="230" t="s">
        <v>19</v>
      </c>
      <c r="I545" s="232"/>
      <c r="J545" s="229"/>
      <c r="K545" s="229"/>
      <c r="L545" s="233"/>
      <c r="M545" s="234"/>
      <c r="N545" s="235"/>
      <c r="O545" s="235"/>
      <c r="P545" s="235"/>
      <c r="Q545" s="235"/>
      <c r="R545" s="235"/>
      <c r="S545" s="235"/>
      <c r="T545" s="236"/>
      <c r="U545" s="13"/>
      <c r="V545" s="13"/>
      <c r="W545" s="13"/>
      <c r="X545" s="13"/>
      <c r="Y545" s="13"/>
      <c r="Z545" s="13"/>
      <c r="AA545" s="13"/>
      <c r="AB545" s="13"/>
      <c r="AC545" s="13"/>
      <c r="AD545" s="13"/>
      <c r="AE545" s="13"/>
      <c r="AT545" s="237" t="s">
        <v>192</v>
      </c>
      <c r="AU545" s="237" t="s">
        <v>82</v>
      </c>
      <c r="AV545" s="13" t="s">
        <v>80</v>
      </c>
      <c r="AW545" s="13" t="s">
        <v>33</v>
      </c>
      <c r="AX545" s="13" t="s">
        <v>72</v>
      </c>
      <c r="AY545" s="237" t="s">
        <v>114</v>
      </c>
    </row>
    <row r="546" spans="1:51" s="14" customFormat="1" ht="12">
      <c r="A546" s="14"/>
      <c r="B546" s="238"/>
      <c r="C546" s="239"/>
      <c r="D546" s="213" t="s">
        <v>192</v>
      </c>
      <c r="E546" s="240" t="s">
        <v>19</v>
      </c>
      <c r="F546" s="241" t="s">
        <v>80</v>
      </c>
      <c r="G546" s="239"/>
      <c r="H546" s="242">
        <v>1</v>
      </c>
      <c r="I546" s="243"/>
      <c r="J546" s="239"/>
      <c r="K546" s="239"/>
      <c r="L546" s="244"/>
      <c r="M546" s="245"/>
      <c r="N546" s="246"/>
      <c r="O546" s="246"/>
      <c r="P546" s="246"/>
      <c r="Q546" s="246"/>
      <c r="R546" s="246"/>
      <c r="S546" s="246"/>
      <c r="T546" s="247"/>
      <c r="U546" s="14"/>
      <c r="V546" s="14"/>
      <c r="W546" s="14"/>
      <c r="X546" s="14"/>
      <c r="Y546" s="14"/>
      <c r="Z546" s="14"/>
      <c r="AA546" s="14"/>
      <c r="AB546" s="14"/>
      <c r="AC546" s="14"/>
      <c r="AD546" s="14"/>
      <c r="AE546" s="14"/>
      <c r="AT546" s="248" t="s">
        <v>192</v>
      </c>
      <c r="AU546" s="248" t="s">
        <v>82</v>
      </c>
      <c r="AV546" s="14" t="s">
        <v>82</v>
      </c>
      <c r="AW546" s="14" t="s">
        <v>33</v>
      </c>
      <c r="AX546" s="14" t="s">
        <v>72</v>
      </c>
      <c r="AY546" s="248" t="s">
        <v>114</v>
      </c>
    </row>
    <row r="547" spans="1:51" s="15" customFormat="1" ht="12">
      <c r="A547" s="15"/>
      <c r="B547" s="249"/>
      <c r="C547" s="250"/>
      <c r="D547" s="213" t="s">
        <v>192</v>
      </c>
      <c r="E547" s="251" t="s">
        <v>19</v>
      </c>
      <c r="F547" s="252" t="s">
        <v>195</v>
      </c>
      <c r="G547" s="250"/>
      <c r="H547" s="253">
        <v>1</v>
      </c>
      <c r="I547" s="254"/>
      <c r="J547" s="250"/>
      <c r="K547" s="250"/>
      <c r="L547" s="255"/>
      <c r="M547" s="256"/>
      <c r="N547" s="257"/>
      <c r="O547" s="257"/>
      <c r="P547" s="257"/>
      <c r="Q547" s="257"/>
      <c r="R547" s="257"/>
      <c r="S547" s="257"/>
      <c r="T547" s="258"/>
      <c r="U547" s="15"/>
      <c r="V547" s="15"/>
      <c r="W547" s="15"/>
      <c r="X547" s="15"/>
      <c r="Y547" s="15"/>
      <c r="Z547" s="15"/>
      <c r="AA547" s="15"/>
      <c r="AB547" s="15"/>
      <c r="AC547" s="15"/>
      <c r="AD547" s="15"/>
      <c r="AE547" s="15"/>
      <c r="AT547" s="259" t="s">
        <v>192</v>
      </c>
      <c r="AU547" s="259" t="s">
        <v>82</v>
      </c>
      <c r="AV547" s="15" t="s">
        <v>139</v>
      </c>
      <c r="AW547" s="15" t="s">
        <v>4</v>
      </c>
      <c r="AX547" s="15" t="s">
        <v>80</v>
      </c>
      <c r="AY547" s="259" t="s">
        <v>114</v>
      </c>
    </row>
    <row r="548" spans="1:65" s="2" customFormat="1" ht="24.15" customHeight="1">
      <c r="A548" s="38"/>
      <c r="B548" s="39"/>
      <c r="C548" s="196" t="s">
        <v>815</v>
      </c>
      <c r="D548" s="196" t="s">
        <v>115</v>
      </c>
      <c r="E548" s="197" t="s">
        <v>816</v>
      </c>
      <c r="F548" s="198" t="s">
        <v>817</v>
      </c>
      <c r="G548" s="199" t="s">
        <v>128</v>
      </c>
      <c r="H548" s="200">
        <v>2</v>
      </c>
      <c r="I548" s="201"/>
      <c r="J548" s="200">
        <f>ROUND(I548*H548,1)</f>
        <v>0</v>
      </c>
      <c r="K548" s="198" t="s">
        <v>119</v>
      </c>
      <c r="L548" s="44"/>
      <c r="M548" s="202" t="s">
        <v>19</v>
      </c>
      <c r="N548" s="203" t="s">
        <v>43</v>
      </c>
      <c r="O548" s="84"/>
      <c r="P548" s="204">
        <f>O548*H548</f>
        <v>0</v>
      </c>
      <c r="Q548" s="204">
        <v>0.00013</v>
      </c>
      <c r="R548" s="204">
        <f>Q548*H548</f>
        <v>0.00026</v>
      </c>
      <c r="S548" s="204">
        <v>0</v>
      </c>
      <c r="T548" s="205">
        <f>S548*H548</f>
        <v>0</v>
      </c>
      <c r="U548" s="38"/>
      <c r="V548" s="38"/>
      <c r="W548" s="38"/>
      <c r="X548" s="38"/>
      <c r="Y548" s="38"/>
      <c r="Z548" s="38"/>
      <c r="AA548" s="38"/>
      <c r="AB548" s="38"/>
      <c r="AC548" s="38"/>
      <c r="AD548" s="38"/>
      <c r="AE548" s="38"/>
      <c r="AR548" s="206" t="s">
        <v>139</v>
      </c>
      <c r="AT548" s="206" t="s">
        <v>115</v>
      </c>
      <c r="AU548" s="206" t="s">
        <v>82</v>
      </c>
      <c r="AY548" s="17" t="s">
        <v>114</v>
      </c>
      <c r="BE548" s="207">
        <f>IF(N548="základní",J548,0)</f>
        <v>0</v>
      </c>
      <c r="BF548" s="207">
        <f>IF(N548="snížená",J548,0)</f>
        <v>0</v>
      </c>
      <c r="BG548" s="207">
        <f>IF(N548="zákl. přenesená",J548,0)</f>
        <v>0</v>
      </c>
      <c r="BH548" s="207">
        <f>IF(N548="sníž. přenesená",J548,0)</f>
        <v>0</v>
      </c>
      <c r="BI548" s="207">
        <f>IF(N548="nulová",J548,0)</f>
        <v>0</v>
      </c>
      <c r="BJ548" s="17" t="s">
        <v>80</v>
      </c>
      <c r="BK548" s="207">
        <f>ROUND(I548*H548,1)</f>
        <v>0</v>
      </c>
      <c r="BL548" s="17" t="s">
        <v>139</v>
      </c>
      <c r="BM548" s="206" t="s">
        <v>818</v>
      </c>
    </row>
    <row r="549" spans="1:47" s="2" customFormat="1" ht="12">
      <c r="A549" s="38"/>
      <c r="B549" s="39"/>
      <c r="C549" s="40"/>
      <c r="D549" s="208" t="s">
        <v>122</v>
      </c>
      <c r="E549" s="40"/>
      <c r="F549" s="209" t="s">
        <v>819</v>
      </c>
      <c r="G549" s="40"/>
      <c r="H549" s="40"/>
      <c r="I549" s="210"/>
      <c r="J549" s="40"/>
      <c r="K549" s="40"/>
      <c r="L549" s="44"/>
      <c r="M549" s="211"/>
      <c r="N549" s="212"/>
      <c r="O549" s="84"/>
      <c r="P549" s="84"/>
      <c r="Q549" s="84"/>
      <c r="R549" s="84"/>
      <c r="S549" s="84"/>
      <c r="T549" s="85"/>
      <c r="U549" s="38"/>
      <c r="V549" s="38"/>
      <c r="W549" s="38"/>
      <c r="X549" s="38"/>
      <c r="Y549" s="38"/>
      <c r="Z549" s="38"/>
      <c r="AA549" s="38"/>
      <c r="AB549" s="38"/>
      <c r="AC549" s="38"/>
      <c r="AD549" s="38"/>
      <c r="AE549" s="38"/>
      <c r="AT549" s="17" t="s">
        <v>122</v>
      </c>
      <c r="AU549" s="17" t="s">
        <v>82</v>
      </c>
    </row>
    <row r="550" spans="1:51" s="13" customFormat="1" ht="12">
      <c r="A550" s="13"/>
      <c r="B550" s="228"/>
      <c r="C550" s="229"/>
      <c r="D550" s="213" t="s">
        <v>192</v>
      </c>
      <c r="E550" s="230" t="s">
        <v>19</v>
      </c>
      <c r="F550" s="231" t="s">
        <v>517</v>
      </c>
      <c r="G550" s="229"/>
      <c r="H550" s="230" t="s">
        <v>19</v>
      </c>
      <c r="I550" s="232"/>
      <c r="J550" s="229"/>
      <c r="K550" s="229"/>
      <c r="L550" s="233"/>
      <c r="M550" s="234"/>
      <c r="N550" s="235"/>
      <c r="O550" s="235"/>
      <c r="P550" s="235"/>
      <c r="Q550" s="235"/>
      <c r="R550" s="235"/>
      <c r="S550" s="235"/>
      <c r="T550" s="236"/>
      <c r="U550" s="13"/>
      <c r="V550" s="13"/>
      <c r="W550" s="13"/>
      <c r="X550" s="13"/>
      <c r="Y550" s="13"/>
      <c r="Z550" s="13"/>
      <c r="AA550" s="13"/>
      <c r="AB550" s="13"/>
      <c r="AC550" s="13"/>
      <c r="AD550" s="13"/>
      <c r="AE550" s="13"/>
      <c r="AT550" s="237" t="s">
        <v>192</v>
      </c>
      <c r="AU550" s="237" t="s">
        <v>82</v>
      </c>
      <c r="AV550" s="13" t="s">
        <v>80</v>
      </c>
      <c r="AW550" s="13" t="s">
        <v>33</v>
      </c>
      <c r="AX550" s="13" t="s">
        <v>72</v>
      </c>
      <c r="AY550" s="237" t="s">
        <v>114</v>
      </c>
    </row>
    <row r="551" spans="1:51" s="14" customFormat="1" ht="12">
      <c r="A551" s="14"/>
      <c r="B551" s="238"/>
      <c r="C551" s="239"/>
      <c r="D551" s="213" t="s">
        <v>192</v>
      </c>
      <c r="E551" s="240" t="s">
        <v>19</v>
      </c>
      <c r="F551" s="241" t="s">
        <v>82</v>
      </c>
      <c r="G551" s="239"/>
      <c r="H551" s="242">
        <v>2</v>
      </c>
      <c r="I551" s="243"/>
      <c r="J551" s="239"/>
      <c r="K551" s="239"/>
      <c r="L551" s="244"/>
      <c r="M551" s="245"/>
      <c r="N551" s="246"/>
      <c r="O551" s="246"/>
      <c r="P551" s="246"/>
      <c r="Q551" s="246"/>
      <c r="R551" s="246"/>
      <c r="S551" s="246"/>
      <c r="T551" s="247"/>
      <c r="U551" s="14"/>
      <c r="V551" s="14"/>
      <c r="W551" s="14"/>
      <c r="X551" s="14"/>
      <c r="Y551" s="14"/>
      <c r="Z551" s="14"/>
      <c r="AA551" s="14"/>
      <c r="AB551" s="14"/>
      <c r="AC551" s="14"/>
      <c r="AD551" s="14"/>
      <c r="AE551" s="14"/>
      <c r="AT551" s="248" t="s">
        <v>192</v>
      </c>
      <c r="AU551" s="248" t="s">
        <v>82</v>
      </c>
      <c r="AV551" s="14" t="s">
        <v>82</v>
      </c>
      <c r="AW551" s="14" t="s">
        <v>33</v>
      </c>
      <c r="AX551" s="14" t="s">
        <v>72</v>
      </c>
      <c r="AY551" s="248" t="s">
        <v>114</v>
      </c>
    </row>
    <row r="552" spans="1:51" s="15" customFormat="1" ht="12">
      <c r="A552" s="15"/>
      <c r="B552" s="249"/>
      <c r="C552" s="250"/>
      <c r="D552" s="213" t="s">
        <v>192</v>
      </c>
      <c r="E552" s="251" t="s">
        <v>19</v>
      </c>
      <c r="F552" s="252" t="s">
        <v>195</v>
      </c>
      <c r="G552" s="250"/>
      <c r="H552" s="253">
        <v>2</v>
      </c>
      <c r="I552" s="254"/>
      <c r="J552" s="250"/>
      <c r="K552" s="250"/>
      <c r="L552" s="255"/>
      <c r="M552" s="256"/>
      <c r="N552" s="257"/>
      <c r="O552" s="257"/>
      <c r="P552" s="257"/>
      <c r="Q552" s="257"/>
      <c r="R552" s="257"/>
      <c r="S552" s="257"/>
      <c r="T552" s="258"/>
      <c r="U552" s="15"/>
      <c r="V552" s="15"/>
      <c r="W552" s="15"/>
      <c r="X552" s="15"/>
      <c r="Y552" s="15"/>
      <c r="Z552" s="15"/>
      <c r="AA552" s="15"/>
      <c r="AB552" s="15"/>
      <c r="AC552" s="15"/>
      <c r="AD552" s="15"/>
      <c r="AE552" s="15"/>
      <c r="AT552" s="259" t="s">
        <v>192</v>
      </c>
      <c r="AU552" s="259" t="s">
        <v>82</v>
      </c>
      <c r="AV552" s="15" t="s">
        <v>139</v>
      </c>
      <c r="AW552" s="15" t="s">
        <v>4</v>
      </c>
      <c r="AX552" s="15" t="s">
        <v>80</v>
      </c>
      <c r="AY552" s="259" t="s">
        <v>114</v>
      </c>
    </row>
    <row r="553" spans="1:65" s="2" customFormat="1" ht="24.15" customHeight="1">
      <c r="A553" s="38"/>
      <c r="B553" s="39"/>
      <c r="C553" s="196" t="s">
        <v>820</v>
      </c>
      <c r="D553" s="196" t="s">
        <v>115</v>
      </c>
      <c r="E553" s="197" t="s">
        <v>821</v>
      </c>
      <c r="F553" s="198" t="s">
        <v>822</v>
      </c>
      <c r="G553" s="199" t="s">
        <v>128</v>
      </c>
      <c r="H553" s="200">
        <v>2</v>
      </c>
      <c r="I553" s="201"/>
      <c r="J553" s="200">
        <f>ROUND(I553*H553,1)</f>
        <v>0</v>
      </c>
      <c r="K553" s="198" t="s">
        <v>119</v>
      </c>
      <c r="L553" s="44"/>
      <c r="M553" s="202" t="s">
        <v>19</v>
      </c>
      <c r="N553" s="203" t="s">
        <v>43</v>
      </c>
      <c r="O553" s="84"/>
      <c r="P553" s="204">
        <f>O553*H553</f>
        <v>0</v>
      </c>
      <c r="Q553" s="204">
        <v>0.00019</v>
      </c>
      <c r="R553" s="204">
        <f>Q553*H553</f>
        <v>0.00038</v>
      </c>
      <c r="S553" s="204">
        <v>0</v>
      </c>
      <c r="T553" s="205">
        <f>S553*H553</f>
        <v>0</v>
      </c>
      <c r="U553" s="38"/>
      <c r="V553" s="38"/>
      <c r="W553" s="38"/>
      <c r="X553" s="38"/>
      <c r="Y553" s="38"/>
      <c r="Z553" s="38"/>
      <c r="AA553" s="38"/>
      <c r="AB553" s="38"/>
      <c r="AC553" s="38"/>
      <c r="AD553" s="38"/>
      <c r="AE553" s="38"/>
      <c r="AR553" s="206" t="s">
        <v>139</v>
      </c>
      <c r="AT553" s="206" t="s">
        <v>115</v>
      </c>
      <c r="AU553" s="206" t="s">
        <v>82</v>
      </c>
      <c r="AY553" s="17" t="s">
        <v>114</v>
      </c>
      <c r="BE553" s="207">
        <f>IF(N553="základní",J553,0)</f>
        <v>0</v>
      </c>
      <c r="BF553" s="207">
        <f>IF(N553="snížená",J553,0)</f>
        <v>0</v>
      </c>
      <c r="BG553" s="207">
        <f>IF(N553="zákl. přenesená",J553,0)</f>
        <v>0</v>
      </c>
      <c r="BH553" s="207">
        <f>IF(N553="sníž. přenesená",J553,0)</f>
        <v>0</v>
      </c>
      <c r="BI553" s="207">
        <f>IF(N553="nulová",J553,0)</f>
        <v>0</v>
      </c>
      <c r="BJ553" s="17" t="s">
        <v>80</v>
      </c>
      <c r="BK553" s="207">
        <f>ROUND(I553*H553,1)</f>
        <v>0</v>
      </c>
      <c r="BL553" s="17" t="s">
        <v>139</v>
      </c>
      <c r="BM553" s="206" t="s">
        <v>823</v>
      </c>
    </row>
    <row r="554" spans="1:47" s="2" customFormat="1" ht="12">
      <c r="A554" s="38"/>
      <c r="B554" s="39"/>
      <c r="C554" s="40"/>
      <c r="D554" s="208" t="s">
        <v>122</v>
      </c>
      <c r="E554" s="40"/>
      <c r="F554" s="209" t="s">
        <v>824</v>
      </c>
      <c r="G554" s="40"/>
      <c r="H554" s="40"/>
      <c r="I554" s="210"/>
      <c r="J554" s="40"/>
      <c r="K554" s="40"/>
      <c r="L554" s="44"/>
      <c r="M554" s="211"/>
      <c r="N554" s="212"/>
      <c r="O554" s="84"/>
      <c r="P554" s="84"/>
      <c r="Q554" s="84"/>
      <c r="R554" s="84"/>
      <c r="S554" s="84"/>
      <c r="T554" s="85"/>
      <c r="U554" s="38"/>
      <c r="V554" s="38"/>
      <c r="W554" s="38"/>
      <c r="X554" s="38"/>
      <c r="Y554" s="38"/>
      <c r="Z554" s="38"/>
      <c r="AA554" s="38"/>
      <c r="AB554" s="38"/>
      <c r="AC554" s="38"/>
      <c r="AD554" s="38"/>
      <c r="AE554" s="38"/>
      <c r="AT554" s="17" t="s">
        <v>122</v>
      </c>
      <c r="AU554" s="17" t="s">
        <v>82</v>
      </c>
    </row>
    <row r="555" spans="1:51" s="13" customFormat="1" ht="12">
      <c r="A555" s="13"/>
      <c r="B555" s="228"/>
      <c r="C555" s="229"/>
      <c r="D555" s="213" t="s">
        <v>192</v>
      </c>
      <c r="E555" s="230" t="s">
        <v>19</v>
      </c>
      <c r="F555" s="231" t="s">
        <v>508</v>
      </c>
      <c r="G555" s="229"/>
      <c r="H555" s="230" t="s">
        <v>19</v>
      </c>
      <c r="I555" s="232"/>
      <c r="J555" s="229"/>
      <c r="K555" s="229"/>
      <c r="L555" s="233"/>
      <c r="M555" s="234"/>
      <c r="N555" s="235"/>
      <c r="O555" s="235"/>
      <c r="P555" s="235"/>
      <c r="Q555" s="235"/>
      <c r="R555" s="235"/>
      <c r="S555" s="235"/>
      <c r="T555" s="236"/>
      <c r="U555" s="13"/>
      <c r="V555" s="13"/>
      <c r="W555" s="13"/>
      <c r="X555" s="13"/>
      <c r="Y555" s="13"/>
      <c r="Z555" s="13"/>
      <c r="AA555" s="13"/>
      <c r="AB555" s="13"/>
      <c r="AC555" s="13"/>
      <c r="AD555" s="13"/>
      <c r="AE555" s="13"/>
      <c r="AT555" s="237" t="s">
        <v>192</v>
      </c>
      <c r="AU555" s="237" t="s">
        <v>82</v>
      </c>
      <c r="AV555" s="13" t="s">
        <v>80</v>
      </c>
      <c r="AW555" s="13" t="s">
        <v>33</v>
      </c>
      <c r="AX555" s="13" t="s">
        <v>72</v>
      </c>
      <c r="AY555" s="237" t="s">
        <v>114</v>
      </c>
    </row>
    <row r="556" spans="1:51" s="14" customFormat="1" ht="12">
      <c r="A556" s="14"/>
      <c r="B556" s="238"/>
      <c r="C556" s="239"/>
      <c r="D556" s="213" t="s">
        <v>192</v>
      </c>
      <c r="E556" s="240" t="s">
        <v>19</v>
      </c>
      <c r="F556" s="241" t="s">
        <v>82</v>
      </c>
      <c r="G556" s="239"/>
      <c r="H556" s="242">
        <v>2</v>
      </c>
      <c r="I556" s="243"/>
      <c r="J556" s="239"/>
      <c r="K556" s="239"/>
      <c r="L556" s="244"/>
      <c r="M556" s="245"/>
      <c r="N556" s="246"/>
      <c r="O556" s="246"/>
      <c r="P556" s="246"/>
      <c r="Q556" s="246"/>
      <c r="R556" s="246"/>
      <c r="S556" s="246"/>
      <c r="T556" s="247"/>
      <c r="U556" s="14"/>
      <c r="V556" s="14"/>
      <c r="W556" s="14"/>
      <c r="X556" s="14"/>
      <c r="Y556" s="14"/>
      <c r="Z556" s="14"/>
      <c r="AA556" s="14"/>
      <c r="AB556" s="14"/>
      <c r="AC556" s="14"/>
      <c r="AD556" s="14"/>
      <c r="AE556" s="14"/>
      <c r="AT556" s="248" t="s">
        <v>192</v>
      </c>
      <c r="AU556" s="248" t="s">
        <v>82</v>
      </c>
      <c r="AV556" s="14" t="s">
        <v>82</v>
      </c>
      <c r="AW556" s="14" t="s">
        <v>33</v>
      </c>
      <c r="AX556" s="14" t="s">
        <v>72</v>
      </c>
      <c r="AY556" s="248" t="s">
        <v>114</v>
      </c>
    </row>
    <row r="557" spans="1:51" s="15" customFormat="1" ht="12">
      <c r="A557" s="15"/>
      <c r="B557" s="249"/>
      <c r="C557" s="250"/>
      <c r="D557" s="213" t="s">
        <v>192</v>
      </c>
      <c r="E557" s="251" t="s">
        <v>19</v>
      </c>
      <c r="F557" s="252" t="s">
        <v>195</v>
      </c>
      <c r="G557" s="250"/>
      <c r="H557" s="253">
        <v>2</v>
      </c>
      <c r="I557" s="254"/>
      <c r="J557" s="250"/>
      <c r="K557" s="250"/>
      <c r="L557" s="255"/>
      <c r="M557" s="256"/>
      <c r="N557" s="257"/>
      <c r="O557" s="257"/>
      <c r="P557" s="257"/>
      <c r="Q557" s="257"/>
      <c r="R557" s="257"/>
      <c r="S557" s="257"/>
      <c r="T557" s="258"/>
      <c r="U557" s="15"/>
      <c r="V557" s="15"/>
      <c r="W557" s="15"/>
      <c r="X557" s="15"/>
      <c r="Y557" s="15"/>
      <c r="Z557" s="15"/>
      <c r="AA557" s="15"/>
      <c r="AB557" s="15"/>
      <c r="AC557" s="15"/>
      <c r="AD557" s="15"/>
      <c r="AE557" s="15"/>
      <c r="AT557" s="259" t="s">
        <v>192</v>
      </c>
      <c r="AU557" s="259" t="s">
        <v>82</v>
      </c>
      <c r="AV557" s="15" t="s">
        <v>139</v>
      </c>
      <c r="AW557" s="15" t="s">
        <v>4</v>
      </c>
      <c r="AX557" s="15" t="s">
        <v>80</v>
      </c>
      <c r="AY557" s="259" t="s">
        <v>114</v>
      </c>
    </row>
    <row r="558" spans="1:65" s="2" customFormat="1" ht="33" customHeight="1">
      <c r="A558" s="38"/>
      <c r="B558" s="39"/>
      <c r="C558" s="196" t="s">
        <v>825</v>
      </c>
      <c r="D558" s="196" t="s">
        <v>115</v>
      </c>
      <c r="E558" s="197" t="s">
        <v>437</v>
      </c>
      <c r="F558" s="198" t="s">
        <v>826</v>
      </c>
      <c r="G558" s="199" t="s">
        <v>128</v>
      </c>
      <c r="H558" s="200">
        <v>1</v>
      </c>
      <c r="I558" s="201"/>
      <c r="J558" s="200">
        <f>ROUND(I558*H558,1)</f>
        <v>0</v>
      </c>
      <c r="K558" s="198" t="s">
        <v>19</v>
      </c>
      <c r="L558" s="44"/>
      <c r="M558" s="202" t="s">
        <v>19</v>
      </c>
      <c r="N558" s="203" t="s">
        <v>43</v>
      </c>
      <c r="O558" s="84"/>
      <c r="P558" s="204">
        <f>O558*H558</f>
        <v>0</v>
      </c>
      <c r="Q558" s="204">
        <v>0</v>
      </c>
      <c r="R558" s="204">
        <f>Q558*H558</f>
        <v>0</v>
      </c>
      <c r="S558" s="204">
        <v>0</v>
      </c>
      <c r="T558" s="205">
        <f>S558*H558</f>
        <v>0</v>
      </c>
      <c r="U558" s="38"/>
      <c r="V558" s="38"/>
      <c r="W558" s="38"/>
      <c r="X558" s="38"/>
      <c r="Y558" s="38"/>
      <c r="Z558" s="38"/>
      <c r="AA558" s="38"/>
      <c r="AB558" s="38"/>
      <c r="AC558" s="38"/>
      <c r="AD558" s="38"/>
      <c r="AE558" s="38"/>
      <c r="AR558" s="206" t="s">
        <v>434</v>
      </c>
      <c r="AT558" s="206" t="s">
        <v>115</v>
      </c>
      <c r="AU558" s="206" t="s">
        <v>82</v>
      </c>
      <c r="AY558" s="17" t="s">
        <v>114</v>
      </c>
      <c r="BE558" s="207">
        <f>IF(N558="základní",J558,0)</f>
        <v>0</v>
      </c>
      <c r="BF558" s="207">
        <f>IF(N558="snížená",J558,0)</f>
        <v>0</v>
      </c>
      <c r="BG558" s="207">
        <f>IF(N558="zákl. přenesená",J558,0)</f>
        <v>0</v>
      </c>
      <c r="BH558" s="207">
        <f>IF(N558="sníž. přenesená",J558,0)</f>
        <v>0</v>
      </c>
      <c r="BI558" s="207">
        <f>IF(N558="nulová",J558,0)</f>
        <v>0</v>
      </c>
      <c r="BJ558" s="17" t="s">
        <v>80</v>
      </c>
      <c r="BK558" s="207">
        <f>ROUND(I558*H558,1)</f>
        <v>0</v>
      </c>
      <c r="BL558" s="17" t="s">
        <v>434</v>
      </c>
      <c r="BM558" s="206" t="s">
        <v>827</v>
      </c>
    </row>
    <row r="559" spans="1:63" s="11" customFormat="1" ht="22.8" customHeight="1">
      <c r="A559" s="11"/>
      <c r="B559" s="182"/>
      <c r="C559" s="183"/>
      <c r="D559" s="184" t="s">
        <v>71</v>
      </c>
      <c r="E559" s="226" t="s">
        <v>440</v>
      </c>
      <c r="F559" s="226" t="s">
        <v>441</v>
      </c>
      <c r="G559" s="183"/>
      <c r="H559" s="183"/>
      <c r="I559" s="186"/>
      <c r="J559" s="227">
        <f>BK559</f>
        <v>0</v>
      </c>
      <c r="K559" s="183"/>
      <c r="L559" s="188"/>
      <c r="M559" s="189"/>
      <c r="N559" s="190"/>
      <c r="O559" s="190"/>
      <c r="P559" s="191">
        <f>SUM(P560:P561)</f>
        <v>0</v>
      </c>
      <c r="Q559" s="190"/>
      <c r="R559" s="191">
        <f>SUM(R560:R561)</f>
        <v>0</v>
      </c>
      <c r="S559" s="190"/>
      <c r="T559" s="192">
        <f>SUM(T560:T561)</f>
        <v>0</v>
      </c>
      <c r="U559" s="11"/>
      <c r="V559" s="11"/>
      <c r="W559" s="11"/>
      <c r="X559" s="11"/>
      <c r="Y559" s="11"/>
      <c r="Z559" s="11"/>
      <c r="AA559" s="11"/>
      <c r="AB559" s="11"/>
      <c r="AC559" s="11"/>
      <c r="AD559" s="11"/>
      <c r="AE559" s="11"/>
      <c r="AR559" s="193" t="s">
        <v>80</v>
      </c>
      <c r="AT559" s="194" t="s">
        <v>71</v>
      </c>
      <c r="AU559" s="194" t="s">
        <v>80</v>
      </c>
      <c r="AY559" s="193" t="s">
        <v>114</v>
      </c>
      <c r="BK559" s="195">
        <f>SUM(BK560:BK561)</f>
        <v>0</v>
      </c>
    </row>
    <row r="560" spans="1:65" s="2" customFormat="1" ht="44.25" customHeight="1">
      <c r="A560" s="38"/>
      <c r="B560" s="39"/>
      <c r="C560" s="196" t="s">
        <v>828</v>
      </c>
      <c r="D560" s="196" t="s">
        <v>115</v>
      </c>
      <c r="E560" s="197" t="s">
        <v>443</v>
      </c>
      <c r="F560" s="198" t="s">
        <v>444</v>
      </c>
      <c r="G560" s="199" t="s">
        <v>238</v>
      </c>
      <c r="H560" s="200">
        <v>5595.96</v>
      </c>
      <c r="I560" s="201"/>
      <c r="J560" s="200">
        <f>ROUND(I560*H560,1)</f>
        <v>0</v>
      </c>
      <c r="K560" s="198" t="s">
        <v>119</v>
      </c>
      <c r="L560" s="44"/>
      <c r="M560" s="202" t="s">
        <v>19</v>
      </c>
      <c r="N560" s="203" t="s">
        <v>43</v>
      </c>
      <c r="O560" s="84"/>
      <c r="P560" s="204">
        <f>O560*H560</f>
        <v>0</v>
      </c>
      <c r="Q560" s="204">
        <v>0</v>
      </c>
      <c r="R560" s="204">
        <f>Q560*H560</f>
        <v>0</v>
      </c>
      <c r="S560" s="204">
        <v>0</v>
      </c>
      <c r="T560" s="205">
        <f>S560*H560</f>
        <v>0</v>
      </c>
      <c r="U560" s="38"/>
      <c r="V560" s="38"/>
      <c r="W560" s="38"/>
      <c r="X560" s="38"/>
      <c r="Y560" s="38"/>
      <c r="Z560" s="38"/>
      <c r="AA560" s="38"/>
      <c r="AB560" s="38"/>
      <c r="AC560" s="38"/>
      <c r="AD560" s="38"/>
      <c r="AE560" s="38"/>
      <c r="AR560" s="206" t="s">
        <v>139</v>
      </c>
      <c r="AT560" s="206" t="s">
        <v>115</v>
      </c>
      <c r="AU560" s="206" t="s">
        <v>82</v>
      </c>
      <c r="AY560" s="17" t="s">
        <v>114</v>
      </c>
      <c r="BE560" s="207">
        <f>IF(N560="základní",J560,0)</f>
        <v>0</v>
      </c>
      <c r="BF560" s="207">
        <f>IF(N560="snížená",J560,0)</f>
        <v>0</v>
      </c>
      <c r="BG560" s="207">
        <f>IF(N560="zákl. přenesená",J560,0)</f>
        <v>0</v>
      </c>
      <c r="BH560" s="207">
        <f>IF(N560="sníž. přenesená",J560,0)</f>
        <v>0</v>
      </c>
      <c r="BI560" s="207">
        <f>IF(N560="nulová",J560,0)</f>
        <v>0</v>
      </c>
      <c r="BJ560" s="17" t="s">
        <v>80</v>
      </c>
      <c r="BK560" s="207">
        <f>ROUND(I560*H560,1)</f>
        <v>0</v>
      </c>
      <c r="BL560" s="17" t="s">
        <v>139</v>
      </c>
      <c r="BM560" s="206" t="s">
        <v>829</v>
      </c>
    </row>
    <row r="561" spans="1:47" s="2" customFormat="1" ht="12">
      <c r="A561" s="38"/>
      <c r="B561" s="39"/>
      <c r="C561" s="40"/>
      <c r="D561" s="208" t="s">
        <v>122</v>
      </c>
      <c r="E561" s="40"/>
      <c r="F561" s="209" t="s">
        <v>446</v>
      </c>
      <c r="G561" s="40"/>
      <c r="H561" s="40"/>
      <c r="I561" s="210"/>
      <c r="J561" s="40"/>
      <c r="K561" s="40"/>
      <c r="L561" s="44"/>
      <c r="M561" s="211"/>
      <c r="N561" s="212"/>
      <c r="O561" s="84"/>
      <c r="P561" s="84"/>
      <c r="Q561" s="84"/>
      <c r="R561" s="84"/>
      <c r="S561" s="84"/>
      <c r="T561" s="85"/>
      <c r="U561" s="38"/>
      <c r="V561" s="38"/>
      <c r="W561" s="38"/>
      <c r="X561" s="38"/>
      <c r="Y561" s="38"/>
      <c r="Z561" s="38"/>
      <c r="AA561" s="38"/>
      <c r="AB561" s="38"/>
      <c r="AC561" s="38"/>
      <c r="AD561" s="38"/>
      <c r="AE561" s="38"/>
      <c r="AT561" s="17" t="s">
        <v>122</v>
      </c>
      <c r="AU561" s="17" t="s">
        <v>82</v>
      </c>
    </row>
    <row r="562" spans="1:63" s="11" customFormat="1" ht="22.8" customHeight="1">
      <c r="A562" s="11"/>
      <c r="B562" s="182"/>
      <c r="C562" s="183"/>
      <c r="D562" s="184" t="s">
        <v>71</v>
      </c>
      <c r="E562" s="226" t="s">
        <v>447</v>
      </c>
      <c r="F562" s="226" t="s">
        <v>448</v>
      </c>
      <c r="G562" s="183"/>
      <c r="H562" s="183"/>
      <c r="I562" s="186"/>
      <c r="J562" s="227">
        <f>BK562</f>
        <v>0</v>
      </c>
      <c r="K562" s="183"/>
      <c r="L562" s="188"/>
      <c r="M562" s="189"/>
      <c r="N562" s="190"/>
      <c r="O562" s="190"/>
      <c r="P562" s="191">
        <f>SUM(P563:P597)</f>
        <v>0</v>
      </c>
      <c r="Q562" s="190"/>
      <c r="R562" s="191">
        <f>SUM(R563:R597)</f>
        <v>0</v>
      </c>
      <c r="S562" s="190"/>
      <c r="T562" s="192">
        <f>SUM(T563:T597)</f>
        <v>0</v>
      </c>
      <c r="U562" s="11"/>
      <c r="V562" s="11"/>
      <c r="W562" s="11"/>
      <c r="X562" s="11"/>
      <c r="Y562" s="11"/>
      <c r="Z562" s="11"/>
      <c r="AA562" s="11"/>
      <c r="AB562" s="11"/>
      <c r="AC562" s="11"/>
      <c r="AD562" s="11"/>
      <c r="AE562" s="11"/>
      <c r="AR562" s="193" t="s">
        <v>80</v>
      </c>
      <c r="AT562" s="194" t="s">
        <v>71</v>
      </c>
      <c r="AU562" s="194" t="s">
        <v>80</v>
      </c>
      <c r="AY562" s="193" t="s">
        <v>114</v>
      </c>
      <c r="BK562" s="195">
        <f>SUM(BK563:BK597)</f>
        <v>0</v>
      </c>
    </row>
    <row r="563" spans="1:65" s="2" customFormat="1" ht="24.15" customHeight="1">
      <c r="A563" s="38"/>
      <c r="B563" s="39"/>
      <c r="C563" s="196" t="s">
        <v>718</v>
      </c>
      <c r="D563" s="196" t="s">
        <v>115</v>
      </c>
      <c r="E563" s="197" t="s">
        <v>450</v>
      </c>
      <c r="F563" s="198" t="s">
        <v>451</v>
      </c>
      <c r="G563" s="199" t="s">
        <v>238</v>
      </c>
      <c r="H563" s="200">
        <v>12.3</v>
      </c>
      <c r="I563" s="201"/>
      <c r="J563" s="200">
        <f>ROUND(I563*H563,1)</f>
        <v>0</v>
      </c>
      <c r="K563" s="198" t="s">
        <v>119</v>
      </c>
      <c r="L563" s="44"/>
      <c r="M563" s="202" t="s">
        <v>19</v>
      </c>
      <c r="N563" s="203" t="s">
        <v>43</v>
      </c>
      <c r="O563" s="84"/>
      <c r="P563" s="204">
        <f>O563*H563</f>
        <v>0</v>
      </c>
      <c r="Q563" s="204">
        <v>0</v>
      </c>
      <c r="R563" s="204">
        <f>Q563*H563</f>
        <v>0</v>
      </c>
      <c r="S563" s="204">
        <v>0</v>
      </c>
      <c r="T563" s="205">
        <f>S563*H563</f>
        <v>0</v>
      </c>
      <c r="U563" s="38"/>
      <c r="V563" s="38"/>
      <c r="W563" s="38"/>
      <c r="X563" s="38"/>
      <c r="Y563" s="38"/>
      <c r="Z563" s="38"/>
      <c r="AA563" s="38"/>
      <c r="AB563" s="38"/>
      <c r="AC563" s="38"/>
      <c r="AD563" s="38"/>
      <c r="AE563" s="38"/>
      <c r="AR563" s="206" t="s">
        <v>139</v>
      </c>
      <c r="AT563" s="206" t="s">
        <v>115</v>
      </c>
      <c r="AU563" s="206" t="s">
        <v>82</v>
      </c>
      <c r="AY563" s="17" t="s">
        <v>114</v>
      </c>
      <c r="BE563" s="207">
        <f>IF(N563="základní",J563,0)</f>
        <v>0</v>
      </c>
      <c r="BF563" s="207">
        <f>IF(N563="snížená",J563,0)</f>
        <v>0</v>
      </c>
      <c r="BG563" s="207">
        <f>IF(N563="zákl. přenesená",J563,0)</f>
        <v>0</v>
      </c>
      <c r="BH563" s="207">
        <f>IF(N563="sníž. přenesená",J563,0)</f>
        <v>0</v>
      </c>
      <c r="BI563" s="207">
        <f>IF(N563="nulová",J563,0)</f>
        <v>0</v>
      </c>
      <c r="BJ563" s="17" t="s">
        <v>80</v>
      </c>
      <c r="BK563" s="207">
        <f>ROUND(I563*H563,1)</f>
        <v>0</v>
      </c>
      <c r="BL563" s="17" t="s">
        <v>139</v>
      </c>
      <c r="BM563" s="206" t="s">
        <v>830</v>
      </c>
    </row>
    <row r="564" spans="1:47" s="2" customFormat="1" ht="12">
      <c r="A564" s="38"/>
      <c r="B564" s="39"/>
      <c r="C564" s="40"/>
      <c r="D564" s="208" t="s">
        <v>122</v>
      </c>
      <c r="E564" s="40"/>
      <c r="F564" s="209" t="s">
        <v>453</v>
      </c>
      <c r="G564" s="40"/>
      <c r="H564" s="40"/>
      <c r="I564" s="210"/>
      <c r="J564" s="40"/>
      <c r="K564" s="40"/>
      <c r="L564" s="44"/>
      <c r="M564" s="211"/>
      <c r="N564" s="212"/>
      <c r="O564" s="84"/>
      <c r="P564" s="84"/>
      <c r="Q564" s="84"/>
      <c r="R564" s="84"/>
      <c r="S564" s="84"/>
      <c r="T564" s="85"/>
      <c r="U564" s="38"/>
      <c r="V564" s="38"/>
      <c r="W564" s="38"/>
      <c r="X564" s="38"/>
      <c r="Y564" s="38"/>
      <c r="Z564" s="38"/>
      <c r="AA564" s="38"/>
      <c r="AB564" s="38"/>
      <c r="AC564" s="38"/>
      <c r="AD564" s="38"/>
      <c r="AE564" s="38"/>
      <c r="AT564" s="17" t="s">
        <v>122</v>
      </c>
      <c r="AU564" s="17" t="s">
        <v>82</v>
      </c>
    </row>
    <row r="565" spans="1:51" s="13" customFormat="1" ht="12">
      <c r="A565" s="13"/>
      <c r="B565" s="228"/>
      <c r="C565" s="229"/>
      <c r="D565" s="213" t="s">
        <v>192</v>
      </c>
      <c r="E565" s="230" t="s">
        <v>19</v>
      </c>
      <c r="F565" s="231" t="s">
        <v>454</v>
      </c>
      <c r="G565" s="229"/>
      <c r="H565" s="230" t="s">
        <v>19</v>
      </c>
      <c r="I565" s="232"/>
      <c r="J565" s="229"/>
      <c r="K565" s="229"/>
      <c r="L565" s="233"/>
      <c r="M565" s="234"/>
      <c r="N565" s="235"/>
      <c r="O565" s="235"/>
      <c r="P565" s="235"/>
      <c r="Q565" s="235"/>
      <c r="R565" s="235"/>
      <c r="S565" s="235"/>
      <c r="T565" s="236"/>
      <c r="U565" s="13"/>
      <c r="V565" s="13"/>
      <c r="W565" s="13"/>
      <c r="X565" s="13"/>
      <c r="Y565" s="13"/>
      <c r="Z565" s="13"/>
      <c r="AA565" s="13"/>
      <c r="AB565" s="13"/>
      <c r="AC565" s="13"/>
      <c r="AD565" s="13"/>
      <c r="AE565" s="13"/>
      <c r="AT565" s="237" t="s">
        <v>192</v>
      </c>
      <c r="AU565" s="237" t="s">
        <v>82</v>
      </c>
      <c r="AV565" s="13" t="s">
        <v>80</v>
      </c>
      <c r="AW565" s="13" t="s">
        <v>33</v>
      </c>
      <c r="AX565" s="13" t="s">
        <v>72</v>
      </c>
      <c r="AY565" s="237" t="s">
        <v>114</v>
      </c>
    </row>
    <row r="566" spans="1:51" s="14" customFormat="1" ht="12">
      <c r="A566" s="14"/>
      <c r="B566" s="238"/>
      <c r="C566" s="239"/>
      <c r="D566" s="213" t="s">
        <v>192</v>
      </c>
      <c r="E566" s="240" t="s">
        <v>19</v>
      </c>
      <c r="F566" s="241" t="s">
        <v>831</v>
      </c>
      <c r="G566" s="239"/>
      <c r="H566" s="242">
        <v>12.3</v>
      </c>
      <c r="I566" s="243"/>
      <c r="J566" s="239"/>
      <c r="K566" s="239"/>
      <c r="L566" s="244"/>
      <c r="M566" s="245"/>
      <c r="N566" s="246"/>
      <c r="O566" s="246"/>
      <c r="P566" s="246"/>
      <c r="Q566" s="246"/>
      <c r="R566" s="246"/>
      <c r="S566" s="246"/>
      <c r="T566" s="247"/>
      <c r="U566" s="14"/>
      <c r="V566" s="14"/>
      <c r="W566" s="14"/>
      <c r="X566" s="14"/>
      <c r="Y566" s="14"/>
      <c r="Z566" s="14"/>
      <c r="AA566" s="14"/>
      <c r="AB566" s="14"/>
      <c r="AC566" s="14"/>
      <c r="AD566" s="14"/>
      <c r="AE566" s="14"/>
      <c r="AT566" s="248" t="s">
        <v>192</v>
      </c>
      <c r="AU566" s="248" t="s">
        <v>82</v>
      </c>
      <c r="AV566" s="14" t="s">
        <v>82</v>
      </c>
      <c r="AW566" s="14" t="s">
        <v>33</v>
      </c>
      <c r="AX566" s="14" t="s">
        <v>72</v>
      </c>
      <c r="AY566" s="248" t="s">
        <v>114</v>
      </c>
    </row>
    <row r="567" spans="1:51" s="15" customFormat="1" ht="12">
      <c r="A567" s="15"/>
      <c r="B567" s="249"/>
      <c r="C567" s="250"/>
      <c r="D567" s="213" t="s">
        <v>192</v>
      </c>
      <c r="E567" s="251" t="s">
        <v>19</v>
      </c>
      <c r="F567" s="252" t="s">
        <v>195</v>
      </c>
      <c r="G567" s="250"/>
      <c r="H567" s="253">
        <v>12.3</v>
      </c>
      <c r="I567" s="254"/>
      <c r="J567" s="250"/>
      <c r="K567" s="250"/>
      <c r="L567" s="255"/>
      <c r="M567" s="256"/>
      <c r="N567" s="257"/>
      <c r="O567" s="257"/>
      <c r="P567" s="257"/>
      <c r="Q567" s="257"/>
      <c r="R567" s="257"/>
      <c r="S567" s="257"/>
      <c r="T567" s="258"/>
      <c r="U567" s="15"/>
      <c r="V567" s="15"/>
      <c r="W567" s="15"/>
      <c r="X567" s="15"/>
      <c r="Y567" s="15"/>
      <c r="Z567" s="15"/>
      <c r="AA567" s="15"/>
      <c r="AB567" s="15"/>
      <c r="AC567" s="15"/>
      <c r="AD567" s="15"/>
      <c r="AE567" s="15"/>
      <c r="AT567" s="259" t="s">
        <v>192</v>
      </c>
      <c r="AU567" s="259" t="s">
        <v>82</v>
      </c>
      <c r="AV567" s="15" t="s">
        <v>139</v>
      </c>
      <c r="AW567" s="15" t="s">
        <v>4</v>
      </c>
      <c r="AX567" s="15" t="s">
        <v>80</v>
      </c>
      <c r="AY567" s="259" t="s">
        <v>114</v>
      </c>
    </row>
    <row r="568" spans="1:65" s="2" customFormat="1" ht="37.8" customHeight="1">
      <c r="A568" s="38"/>
      <c r="B568" s="39"/>
      <c r="C568" s="196" t="s">
        <v>832</v>
      </c>
      <c r="D568" s="196" t="s">
        <v>115</v>
      </c>
      <c r="E568" s="197" t="s">
        <v>457</v>
      </c>
      <c r="F568" s="198" t="s">
        <v>458</v>
      </c>
      <c r="G568" s="199" t="s">
        <v>238</v>
      </c>
      <c r="H568" s="200">
        <v>948.9</v>
      </c>
      <c r="I568" s="201"/>
      <c r="J568" s="200">
        <f>ROUND(I568*H568,1)</f>
        <v>0</v>
      </c>
      <c r="K568" s="198" t="s">
        <v>119</v>
      </c>
      <c r="L568" s="44"/>
      <c r="M568" s="202" t="s">
        <v>19</v>
      </c>
      <c r="N568" s="203" t="s">
        <v>43</v>
      </c>
      <c r="O568" s="84"/>
      <c r="P568" s="204">
        <f>O568*H568</f>
        <v>0</v>
      </c>
      <c r="Q568" s="204">
        <v>0</v>
      </c>
      <c r="R568" s="204">
        <f>Q568*H568</f>
        <v>0</v>
      </c>
      <c r="S568" s="204">
        <v>0</v>
      </c>
      <c r="T568" s="205">
        <f>S568*H568</f>
        <v>0</v>
      </c>
      <c r="U568" s="38"/>
      <c r="V568" s="38"/>
      <c r="W568" s="38"/>
      <c r="X568" s="38"/>
      <c r="Y568" s="38"/>
      <c r="Z568" s="38"/>
      <c r="AA568" s="38"/>
      <c r="AB568" s="38"/>
      <c r="AC568" s="38"/>
      <c r="AD568" s="38"/>
      <c r="AE568" s="38"/>
      <c r="AR568" s="206" t="s">
        <v>139</v>
      </c>
      <c r="AT568" s="206" t="s">
        <v>115</v>
      </c>
      <c r="AU568" s="206" t="s">
        <v>82</v>
      </c>
      <c r="AY568" s="17" t="s">
        <v>114</v>
      </c>
      <c r="BE568" s="207">
        <f>IF(N568="základní",J568,0)</f>
        <v>0</v>
      </c>
      <c r="BF568" s="207">
        <f>IF(N568="snížená",J568,0)</f>
        <v>0</v>
      </c>
      <c r="BG568" s="207">
        <f>IF(N568="zákl. přenesená",J568,0)</f>
        <v>0</v>
      </c>
      <c r="BH568" s="207">
        <f>IF(N568="sníž. přenesená",J568,0)</f>
        <v>0</v>
      </c>
      <c r="BI568" s="207">
        <f>IF(N568="nulová",J568,0)</f>
        <v>0</v>
      </c>
      <c r="BJ568" s="17" t="s">
        <v>80</v>
      </c>
      <c r="BK568" s="207">
        <f>ROUND(I568*H568,1)</f>
        <v>0</v>
      </c>
      <c r="BL568" s="17" t="s">
        <v>139</v>
      </c>
      <c r="BM568" s="206" t="s">
        <v>833</v>
      </c>
    </row>
    <row r="569" spans="1:47" s="2" customFormat="1" ht="12">
      <c r="A569" s="38"/>
      <c r="B569" s="39"/>
      <c r="C569" s="40"/>
      <c r="D569" s="208" t="s">
        <v>122</v>
      </c>
      <c r="E569" s="40"/>
      <c r="F569" s="209" t="s">
        <v>460</v>
      </c>
      <c r="G569" s="40"/>
      <c r="H569" s="40"/>
      <c r="I569" s="210"/>
      <c r="J569" s="40"/>
      <c r="K569" s="40"/>
      <c r="L569" s="44"/>
      <c r="M569" s="211"/>
      <c r="N569" s="212"/>
      <c r="O569" s="84"/>
      <c r="P569" s="84"/>
      <c r="Q569" s="84"/>
      <c r="R569" s="84"/>
      <c r="S569" s="84"/>
      <c r="T569" s="85"/>
      <c r="U569" s="38"/>
      <c r="V569" s="38"/>
      <c r="W569" s="38"/>
      <c r="X569" s="38"/>
      <c r="Y569" s="38"/>
      <c r="Z569" s="38"/>
      <c r="AA569" s="38"/>
      <c r="AB569" s="38"/>
      <c r="AC569" s="38"/>
      <c r="AD569" s="38"/>
      <c r="AE569" s="38"/>
      <c r="AT569" s="17" t="s">
        <v>122</v>
      </c>
      <c r="AU569" s="17" t="s">
        <v>82</v>
      </c>
    </row>
    <row r="570" spans="1:51" s="13" customFormat="1" ht="12">
      <c r="A570" s="13"/>
      <c r="B570" s="228"/>
      <c r="C570" s="229"/>
      <c r="D570" s="213" t="s">
        <v>192</v>
      </c>
      <c r="E570" s="230" t="s">
        <v>19</v>
      </c>
      <c r="F570" s="231" t="s">
        <v>461</v>
      </c>
      <c r="G570" s="229"/>
      <c r="H570" s="230" t="s">
        <v>19</v>
      </c>
      <c r="I570" s="232"/>
      <c r="J570" s="229"/>
      <c r="K570" s="229"/>
      <c r="L570" s="233"/>
      <c r="M570" s="234"/>
      <c r="N570" s="235"/>
      <c r="O570" s="235"/>
      <c r="P570" s="235"/>
      <c r="Q570" s="235"/>
      <c r="R570" s="235"/>
      <c r="S570" s="235"/>
      <c r="T570" s="236"/>
      <c r="U570" s="13"/>
      <c r="V570" s="13"/>
      <c r="W570" s="13"/>
      <c r="X570" s="13"/>
      <c r="Y570" s="13"/>
      <c r="Z570" s="13"/>
      <c r="AA570" s="13"/>
      <c r="AB570" s="13"/>
      <c r="AC570" s="13"/>
      <c r="AD570" s="13"/>
      <c r="AE570" s="13"/>
      <c r="AT570" s="237" t="s">
        <v>192</v>
      </c>
      <c r="AU570" s="237" t="s">
        <v>82</v>
      </c>
      <c r="AV570" s="13" t="s">
        <v>80</v>
      </c>
      <c r="AW570" s="13" t="s">
        <v>33</v>
      </c>
      <c r="AX570" s="13" t="s">
        <v>72</v>
      </c>
      <c r="AY570" s="237" t="s">
        <v>114</v>
      </c>
    </row>
    <row r="571" spans="1:51" s="14" customFormat="1" ht="12">
      <c r="A571" s="14"/>
      <c r="B571" s="238"/>
      <c r="C571" s="239"/>
      <c r="D571" s="213" t="s">
        <v>192</v>
      </c>
      <c r="E571" s="240" t="s">
        <v>19</v>
      </c>
      <c r="F571" s="241" t="s">
        <v>834</v>
      </c>
      <c r="G571" s="239"/>
      <c r="H571" s="242">
        <v>595.1</v>
      </c>
      <c r="I571" s="243"/>
      <c r="J571" s="239"/>
      <c r="K571" s="239"/>
      <c r="L571" s="244"/>
      <c r="M571" s="245"/>
      <c r="N571" s="246"/>
      <c r="O571" s="246"/>
      <c r="P571" s="246"/>
      <c r="Q571" s="246"/>
      <c r="R571" s="246"/>
      <c r="S571" s="246"/>
      <c r="T571" s="247"/>
      <c r="U571" s="14"/>
      <c r="V571" s="14"/>
      <c r="W571" s="14"/>
      <c r="X571" s="14"/>
      <c r="Y571" s="14"/>
      <c r="Z571" s="14"/>
      <c r="AA571" s="14"/>
      <c r="AB571" s="14"/>
      <c r="AC571" s="14"/>
      <c r="AD571" s="14"/>
      <c r="AE571" s="14"/>
      <c r="AT571" s="248" t="s">
        <v>192</v>
      </c>
      <c r="AU571" s="248" t="s">
        <v>82</v>
      </c>
      <c r="AV571" s="14" t="s">
        <v>82</v>
      </c>
      <c r="AW571" s="14" t="s">
        <v>33</v>
      </c>
      <c r="AX571" s="14" t="s">
        <v>72</v>
      </c>
      <c r="AY571" s="248" t="s">
        <v>114</v>
      </c>
    </row>
    <row r="572" spans="1:51" s="13" customFormat="1" ht="12">
      <c r="A572" s="13"/>
      <c r="B572" s="228"/>
      <c r="C572" s="229"/>
      <c r="D572" s="213" t="s">
        <v>192</v>
      </c>
      <c r="E572" s="230" t="s">
        <v>19</v>
      </c>
      <c r="F572" s="231" t="s">
        <v>454</v>
      </c>
      <c r="G572" s="229"/>
      <c r="H572" s="230" t="s">
        <v>19</v>
      </c>
      <c r="I572" s="232"/>
      <c r="J572" s="229"/>
      <c r="K572" s="229"/>
      <c r="L572" s="233"/>
      <c r="M572" s="234"/>
      <c r="N572" s="235"/>
      <c r="O572" s="235"/>
      <c r="P572" s="235"/>
      <c r="Q572" s="235"/>
      <c r="R572" s="235"/>
      <c r="S572" s="235"/>
      <c r="T572" s="236"/>
      <c r="U572" s="13"/>
      <c r="V572" s="13"/>
      <c r="W572" s="13"/>
      <c r="X572" s="13"/>
      <c r="Y572" s="13"/>
      <c r="Z572" s="13"/>
      <c r="AA572" s="13"/>
      <c r="AB572" s="13"/>
      <c r="AC572" s="13"/>
      <c r="AD572" s="13"/>
      <c r="AE572" s="13"/>
      <c r="AT572" s="237" t="s">
        <v>192</v>
      </c>
      <c r="AU572" s="237" t="s">
        <v>82</v>
      </c>
      <c r="AV572" s="13" t="s">
        <v>80</v>
      </c>
      <c r="AW572" s="13" t="s">
        <v>33</v>
      </c>
      <c r="AX572" s="13" t="s">
        <v>72</v>
      </c>
      <c r="AY572" s="237" t="s">
        <v>114</v>
      </c>
    </row>
    <row r="573" spans="1:51" s="14" customFormat="1" ht="12">
      <c r="A573" s="14"/>
      <c r="B573" s="238"/>
      <c r="C573" s="239"/>
      <c r="D573" s="213" t="s">
        <v>192</v>
      </c>
      <c r="E573" s="240" t="s">
        <v>19</v>
      </c>
      <c r="F573" s="241" t="s">
        <v>831</v>
      </c>
      <c r="G573" s="239"/>
      <c r="H573" s="242">
        <v>12.3</v>
      </c>
      <c r="I573" s="243"/>
      <c r="J573" s="239"/>
      <c r="K573" s="239"/>
      <c r="L573" s="244"/>
      <c r="M573" s="245"/>
      <c r="N573" s="246"/>
      <c r="O573" s="246"/>
      <c r="P573" s="246"/>
      <c r="Q573" s="246"/>
      <c r="R573" s="246"/>
      <c r="S573" s="246"/>
      <c r="T573" s="247"/>
      <c r="U573" s="14"/>
      <c r="V573" s="14"/>
      <c r="W573" s="14"/>
      <c r="X573" s="14"/>
      <c r="Y573" s="14"/>
      <c r="Z573" s="14"/>
      <c r="AA573" s="14"/>
      <c r="AB573" s="14"/>
      <c r="AC573" s="14"/>
      <c r="AD573" s="14"/>
      <c r="AE573" s="14"/>
      <c r="AT573" s="248" t="s">
        <v>192</v>
      </c>
      <c r="AU573" s="248" t="s">
        <v>82</v>
      </c>
      <c r="AV573" s="14" t="s">
        <v>82</v>
      </c>
      <c r="AW573" s="14" t="s">
        <v>33</v>
      </c>
      <c r="AX573" s="14" t="s">
        <v>72</v>
      </c>
      <c r="AY573" s="248" t="s">
        <v>114</v>
      </c>
    </row>
    <row r="574" spans="1:51" s="13" customFormat="1" ht="12">
      <c r="A574" s="13"/>
      <c r="B574" s="228"/>
      <c r="C574" s="229"/>
      <c r="D574" s="213" t="s">
        <v>192</v>
      </c>
      <c r="E574" s="230" t="s">
        <v>19</v>
      </c>
      <c r="F574" s="231" t="s">
        <v>463</v>
      </c>
      <c r="G574" s="229"/>
      <c r="H574" s="230" t="s">
        <v>19</v>
      </c>
      <c r="I574" s="232"/>
      <c r="J574" s="229"/>
      <c r="K574" s="229"/>
      <c r="L574" s="233"/>
      <c r="M574" s="234"/>
      <c r="N574" s="235"/>
      <c r="O574" s="235"/>
      <c r="P574" s="235"/>
      <c r="Q574" s="235"/>
      <c r="R574" s="235"/>
      <c r="S574" s="235"/>
      <c r="T574" s="236"/>
      <c r="U574" s="13"/>
      <c r="V574" s="13"/>
      <c r="W574" s="13"/>
      <c r="X574" s="13"/>
      <c r="Y574" s="13"/>
      <c r="Z574" s="13"/>
      <c r="AA574" s="13"/>
      <c r="AB574" s="13"/>
      <c r="AC574" s="13"/>
      <c r="AD574" s="13"/>
      <c r="AE574" s="13"/>
      <c r="AT574" s="237" t="s">
        <v>192</v>
      </c>
      <c r="AU574" s="237" t="s">
        <v>82</v>
      </c>
      <c r="AV574" s="13" t="s">
        <v>80</v>
      </c>
      <c r="AW574" s="13" t="s">
        <v>33</v>
      </c>
      <c r="AX574" s="13" t="s">
        <v>72</v>
      </c>
      <c r="AY574" s="237" t="s">
        <v>114</v>
      </c>
    </row>
    <row r="575" spans="1:51" s="14" customFormat="1" ht="12">
      <c r="A575" s="14"/>
      <c r="B575" s="238"/>
      <c r="C575" s="239"/>
      <c r="D575" s="213" t="s">
        <v>192</v>
      </c>
      <c r="E575" s="240" t="s">
        <v>19</v>
      </c>
      <c r="F575" s="241" t="s">
        <v>835</v>
      </c>
      <c r="G575" s="239"/>
      <c r="H575" s="242">
        <v>341.5</v>
      </c>
      <c r="I575" s="243"/>
      <c r="J575" s="239"/>
      <c r="K575" s="239"/>
      <c r="L575" s="244"/>
      <c r="M575" s="245"/>
      <c r="N575" s="246"/>
      <c r="O575" s="246"/>
      <c r="P575" s="246"/>
      <c r="Q575" s="246"/>
      <c r="R575" s="246"/>
      <c r="S575" s="246"/>
      <c r="T575" s="247"/>
      <c r="U575" s="14"/>
      <c r="V575" s="14"/>
      <c r="W575" s="14"/>
      <c r="X575" s="14"/>
      <c r="Y575" s="14"/>
      <c r="Z575" s="14"/>
      <c r="AA575" s="14"/>
      <c r="AB575" s="14"/>
      <c r="AC575" s="14"/>
      <c r="AD575" s="14"/>
      <c r="AE575" s="14"/>
      <c r="AT575" s="248" t="s">
        <v>192</v>
      </c>
      <c r="AU575" s="248" t="s">
        <v>82</v>
      </c>
      <c r="AV575" s="14" t="s">
        <v>82</v>
      </c>
      <c r="AW575" s="14" t="s">
        <v>33</v>
      </c>
      <c r="AX575" s="14" t="s">
        <v>72</v>
      </c>
      <c r="AY575" s="248" t="s">
        <v>114</v>
      </c>
    </row>
    <row r="576" spans="1:51" s="15" customFormat="1" ht="12">
      <c r="A576" s="15"/>
      <c r="B576" s="249"/>
      <c r="C576" s="250"/>
      <c r="D576" s="213" t="s">
        <v>192</v>
      </c>
      <c r="E576" s="251" t="s">
        <v>19</v>
      </c>
      <c r="F576" s="252" t="s">
        <v>195</v>
      </c>
      <c r="G576" s="250"/>
      <c r="H576" s="253">
        <v>948.9</v>
      </c>
      <c r="I576" s="254"/>
      <c r="J576" s="250"/>
      <c r="K576" s="250"/>
      <c r="L576" s="255"/>
      <c r="M576" s="256"/>
      <c r="N576" s="257"/>
      <c r="O576" s="257"/>
      <c r="P576" s="257"/>
      <c r="Q576" s="257"/>
      <c r="R576" s="257"/>
      <c r="S576" s="257"/>
      <c r="T576" s="258"/>
      <c r="U576" s="15"/>
      <c r="V576" s="15"/>
      <c r="W576" s="15"/>
      <c r="X576" s="15"/>
      <c r="Y576" s="15"/>
      <c r="Z576" s="15"/>
      <c r="AA576" s="15"/>
      <c r="AB576" s="15"/>
      <c r="AC576" s="15"/>
      <c r="AD576" s="15"/>
      <c r="AE576" s="15"/>
      <c r="AT576" s="259" t="s">
        <v>192</v>
      </c>
      <c r="AU576" s="259" t="s">
        <v>82</v>
      </c>
      <c r="AV576" s="15" t="s">
        <v>139</v>
      </c>
      <c r="AW576" s="15" t="s">
        <v>4</v>
      </c>
      <c r="AX576" s="15" t="s">
        <v>80</v>
      </c>
      <c r="AY576" s="259" t="s">
        <v>114</v>
      </c>
    </row>
    <row r="577" spans="1:65" s="2" customFormat="1" ht="37.8" customHeight="1">
      <c r="A577" s="38"/>
      <c r="B577" s="39"/>
      <c r="C577" s="196" t="s">
        <v>836</v>
      </c>
      <c r="D577" s="196" t="s">
        <v>115</v>
      </c>
      <c r="E577" s="197" t="s">
        <v>466</v>
      </c>
      <c r="F577" s="198" t="s">
        <v>467</v>
      </c>
      <c r="G577" s="199" t="s">
        <v>238</v>
      </c>
      <c r="H577" s="200">
        <v>18029.1</v>
      </c>
      <c r="I577" s="201"/>
      <c r="J577" s="200">
        <f>ROUND(I577*H577,1)</f>
        <v>0</v>
      </c>
      <c r="K577" s="198" t="s">
        <v>119</v>
      </c>
      <c r="L577" s="44"/>
      <c r="M577" s="202" t="s">
        <v>19</v>
      </c>
      <c r="N577" s="203" t="s">
        <v>43</v>
      </c>
      <c r="O577" s="84"/>
      <c r="P577" s="204">
        <f>O577*H577</f>
        <v>0</v>
      </c>
      <c r="Q577" s="204">
        <v>0</v>
      </c>
      <c r="R577" s="204">
        <f>Q577*H577</f>
        <v>0</v>
      </c>
      <c r="S577" s="204">
        <v>0</v>
      </c>
      <c r="T577" s="205">
        <f>S577*H577</f>
        <v>0</v>
      </c>
      <c r="U577" s="38"/>
      <c r="V577" s="38"/>
      <c r="W577" s="38"/>
      <c r="X577" s="38"/>
      <c r="Y577" s="38"/>
      <c r="Z577" s="38"/>
      <c r="AA577" s="38"/>
      <c r="AB577" s="38"/>
      <c r="AC577" s="38"/>
      <c r="AD577" s="38"/>
      <c r="AE577" s="38"/>
      <c r="AR577" s="206" t="s">
        <v>139</v>
      </c>
      <c r="AT577" s="206" t="s">
        <v>115</v>
      </c>
      <c r="AU577" s="206" t="s">
        <v>82</v>
      </c>
      <c r="AY577" s="17" t="s">
        <v>114</v>
      </c>
      <c r="BE577" s="207">
        <f>IF(N577="základní",J577,0)</f>
        <v>0</v>
      </c>
      <c r="BF577" s="207">
        <f>IF(N577="snížená",J577,0)</f>
        <v>0</v>
      </c>
      <c r="BG577" s="207">
        <f>IF(N577="zákl. přenesená",J577,0)</f>
        <v>0</v>
      </c>
      <c r="BH577" s="207">
        <f>IF(N577="sníž. přenesená",J577,0)</f>
        <v>0</v>
      </c>
      <c r="BI577" s="207">
        <f>IF(N577="nulová",J577,0)</f>
        <v>0</v>
      </c>
      <c r="BJ577" s="17" t="s">
        <v>80</v>
      </c>
      <c r="BK577" s="207">
        <f>ROUND(I577*H577,1)</f>
        <v>0</v>
      </c>
      <c r="BL577" s="17" t="s">
        <v>139</v>
      </c>
      <c r="BM577" s="206" t="s">
        <v>837</v>
      </c>
    </row>
    <row r="578" spans="1:47" s="2" customFormat="1" ht="12">
      <c r="A578" s="38"/>
      <c r="B578" s="39"/>
      <c r="C578" s="40"/>
      <c r="D578" s="208" t="s">
        <v>122</v>
      </c>
      <c r="E578" s="40"/>
      <c r="F578" s="209" t="s">
        <v>469</v>
      </c>
      <c r="G578" s="40"/>
      <c r="H578" s="40"/>
      <c r="I578" s="210"/>
      <c r="J578" s="40"/>
      <c r="K578" s="40"/>
      <c r="L578" s="44"/>
      <c r="M578" s="211"/>
      <c r="N578" s="212"/>
      <c r="O578" s="84"/>
      <c r="P578" s="84"/>
      <c r="Q578" s="84"/>
      <c r="R578" s="84"/>
      <c r="S578" s="84"/>
      <c r="T578" s="85"/>
      <c r="U578" s="38"/>
      <c r="V578" s="38"/>
      <c r="W578" s="38"/>
      <c r="X578" s="38"/>
      <c r="Y578" s="38"/>
      <c r="Z578" s="38"/>
      <c r="AA578" s="38"/>
      <c r="AB578" s="38"/>
      <c r="AC578" s="38"/>
      <c r="AD578" s="38"/>
      <c r="AE578" s="38"/>
      <c r="AT578" s="17" t="s">
        <v>122</v>
      </c>
      <c r="AU578" s="17" t="s">
        <v>82</v>
      </c>
    </row>
    <row r="579" spans="1:51" s="14" customFormat="1" ht="12">
      <c r="A579" s="14"/>
      <c r="B579" s="238"/>
      <c r="C579" s="239"/>
      <c r="D579" s="213" t="s">
        <v>192</v>
      </c>
      <c r="E579" s="240" t="s">
        <v>19</v>
      </c>
      <c r="F579" s="241" t="s">
        <v>838</v>
      </c>
      <c r="G579" s="239"/>
      <c r="H579" s="242">
        <v>18029.1</v>
      </c>
      <c r="I579" s="243"/>
      <c r="J579" s="239"/>
      <c r="K579" s="239"/>
      <c r="L579" s="244"/>
      <c r="M579" s="245"/>
      <c r="N579" s="246"/>
      <c r="O579" s="246"/>
      <c r="P579" s="246"/>
      <c r="Q579" s="246"/>
      <c r="R579" s="246"/>
      <c r="S579" s="246"/>
      <c r="T579" s="247"/>
      <c r="U579" s="14"/>
      <c r="V579" s="14"/>
      <c r="W579" s="14"/>
      <c r="X579" s="14"/>
      <c r="Y579" s="14"/>
      <c r="Z579" s="14"/>
      <c r="AA579" s="14"/>
      <c r="AB579" s="14"/>
      <c r="AC579" s="14"/>
      <c r="AD579" s="14"/>
      <c r="AE579" s="14"/>
      <c r="AT579" s="248" t="s">
        <v>192</v>
      </c>
      <c r="AU579" s="248" t="s">
        <v>82</v>
      </c>
      <c r="AV579" s="14" t="s">
        <v>82</v>
      </c>
      <c r="AW579" s="14" t="s">
        <v>33</v>
      </c>
      <c r="AX579" s="14" t="s">
        <v>72</v>
      </c>
      <c r="AY579" s="248" t="s">
        <v>114</v>
      </c>
    </row>
    <row r="580" spans="1:51" s="15" customFormat="1" ht="12">
      <c r="A580" s="15"/>
      <c r="B580" s="249"/>
      <c r="C580" s="250"/>
      <c r="D580" s="213" t="s">
        <v>192</v>
      </c>
      <c r="E580" s="251" t="s">
        <v>19</v>
      </c>
      <c r="F580" s="252" t="s">
        <v>195</v>
      </c>
      <c r="G580" s="250"/>
      <c r="H580" s="253">
        <v>18029.1</v>
      </c>
      <c r="I580" s="254"/>
      <c r="J580" s="250"/>
      <c r="K580" s="250"/>
      <c r="L580" s="255"/>
      <c r="M580" s="256"/>
      <c r="N580" s="257"/>
      <c r="O580" s="257"/>
      <c r="P580" s="257"/>
      <c r="Q580" s="257"/>
      <c r="R580" s="257"/>
      <c r="S580" s="257"/>
      <c r="T580" s="258"/>
      <c r="U580" s="15"/>
      <c r="V580" s="15"/>
      <c r="W580" s="15"/>
      <c r="X580" s="15"/>
      <c r="Y580" s="15"/>
      <c r="Z580" s="15"/>
      <c r="AA580" s="15"/>
      <c r="AB580" s="15"/>
      <c r="AC580" s="15"/>
      <c r="AD580" s="15"/>
      <c r="AE580" s="15"/>
      <c r="AT580" s="259" t="s">
        <v>192</v>
      </c>
      <c r="AU580" s="259" t="s">
        <v>82</v>
      </c>
      <c r="AV580" s="15" t="s">
        <v>139</v>
      </c>
      <c r="AW580" s="15" t="s">
        <v>4</v>
      </c>
      <c r="AX580" s="15" t="s">
        <v>80</v>
      </c>
      <c r="AY580" s="259" t="s">
        <v>114</v>
      </c>
    </row>
    <row r="581" spans="1:65" s="2" customFormat="1" ht="44.25" customHeight="1">
      <c r="A581" s="38"/>
      <c r="B581" s="39"/>
      <c r="C581" s="196" t="s">
        <v>839</v>
      </c>
      <c r="D581" s="196" t="s">
        <v>115</v>
      </c>
      <c r="E581" s="197" t="s">
        <v>472</v>
      </c>
      <c r="F581" s="198" t="s">
        <v>237</v>
      </c>
      <c r="G581" s="199" t="s">
        <v>238</v>
      </c>
      <c r="H581" s="200">
        <v>948.9</v>
      </c>
      <c r="I581" s="201"/>
      <c r="J581" s="200">
        <f>ROUND(I581*H581,1)</f>
        <v>0</v>
      </c>
      <c r="K581" s="198" t="s">
        <v>119</v>
      </c>
      <c r="L581" s="44"/>
      <c r="M581" s="202" t="s">
        <v>19</v>
      </c>
      <c r="N581" s="203" t="s">
        <v>43</v>
      </c>
      <c r="O581" s="84"/>
      <c r="P581" s="204">
        <f>O581*H581</f>
        <v>0</v>
      </c>
      <c r="Q581" s="204">
        <v>0</v>
      </c>
      <c r="R581" s="204">
        <f>Q581*H581</f>
        <v>0</v>
      </c>
      <c r="S581" s="204">
        <v>0</v>
      </c>
      <c r="T581" s="205">
        <f>S581*H581</f>
        <v>0</v>
      </c>
      <c r="U581" s="38"/>
      <c r="V581" s="38"/>
      <c r="W581" s="38"/>
      <c r="X581" s="38"/>
      <c r="Y581" s="38"/>
      <c r="Z581" s="38"/>
      <c r="AA581" s="38"/>
      <c r="AB581" s="38"/>
      <c r="AC581" s="38"/>
      <c r="AD581" s="38"/>
      <c r="AE581" s="38"/>
      <c r="AR581" s="206" t="s">
        <v>139</v>
      </c>
      <c r="AT581" s="206" t="s">
        <v>115</v>
      </c>
      <c r="AU581" s="206" t="s">
        <v>82</v>
      </c>
      <c r="AY581" s="17" t="s">
        <v>114</v>
      </c>
      <c r="BE581" s="207">
        <f>IF(N581="základní",J581,0)</f>
        <v>0</v>
      </c>
      <c r="BF581" s="207">
        <f>IF(N581="snížená",J581,0)</f>
        <v>0</v>
      </c>
      <c r="BG581" s="207">
        <f>IF(N581="zákl. přenesená",J581,0)</f>
        <v>0</v>
      </c>
      <c r="BH581" s="207">
        <f>IF(N581="sníž. přenesená",J581,0)</f>
        <v>0</v>
      </c>
      <c r="BI581" s="207">
        <f>IF(N581="nulová",J581,0)</f>
        <v>0</v>
      </c>
      <c r="BJ581" s="17" t="s">
        <v>80</v>
      </c>
      <c r="BK581" s="207">
        <f>ROUND(I581*H581,1)</f>
        <v>0</v>
      </c>
      <c r="BL581" s="17" t="s">
        <v>139</v>
      </c>
      <c r="BM581" s="206" t="s">
        <v>840</v>
      </c>
    </row>
    <row r="582" spans="1:47" s="2" customFormat="1" ht="12">
      <c r="A582" s="38"/>
      <c r="B582" s="39"/>
      <c r="C582" s="40"/>
      <c r="D582" s="208" t="s">
        <v>122</v>
      </c>
      <c r="E582" s="40"/>
      <c r="F582" s="209" t="s">
        <v>474</v>
      </c>
      <c r="G582" s="40"/>
      <c r="H582" s="40"/>
      <c r="I582" s="210"/>
      <c r="J582" s="40"/>
      <c r="K582" s="40"/>
      <c r="L582" s="44"/>
      <c r="M582" s="211"/>
      <c r="N582" s="212"/>
      <c r="O582" s="84"/>
      <c r="P582" s="84"/>
      <c r="Q582" s="84"/>
      <c r="R582" s="84"/>
      <c r="S582" s="84"/>
      <c r="T582" s="85"/>
      <c r="U582" s="38"/>
      <c r="V582" s="38"/>
      <c r="W582" s="38"/>
      <c r="X582" s="38"/>
      <c r="Y582" s="38"/>
      <c r="Z582" s="38"/>
      <c r="AA582" s="38"/>
      <c r="AB582" s="38"/>
      <c r="AC582" s="38"/>
      <c r="AD582" s="38"/>
      <c r="AE582" s="38"/>
      <c r="AT582" s="17" t="s">
        <v>122</v>
      </c>
      <c r="AU582" s="17" t="s">
        <v>82</v>
      </c>
    </row>
    <row r="583" spans="1:65" s="2" customFormat="1" ht="24.15" customHeight="1">
      <c r="A583" s="38"/>
      <c r="B583" s="39"/>
      <c r="C583" s="196" t="s">
        <v>841</v>
      </c>
      <c r="D583" s="196" t="s">
        <v>115</v>
      </c>
      <c r="E583" s="197" t="s">
        <v>842</v>
      </c>
      <c r="F583" s="198" t="s">
        <v>843</v>
      </c>
      <c r="G583" s="199" t="s">
        <v>238</v>
      </c>
      <c r="H583" s="200">
        <v>75.3</v>
      </c>
      <c r="I583" s="201"/>
      <c r="J583" s="200">
        <f>ROUND(I583*H583,1)</f>
        <v>0</v>
      </c>
      <c r="K583" s="198" t="s">
        <v>119</v>
      </c>
      <c r="L583" s="44"/>
      <c r="M583" s="202" t="s">
        <v>19</v>
      </c>
      <c r="N583" s="203" t="s">
        <v>43</v>
      </c>
      <c r="O583" s="84"/>
      <c r="P583" s="204">
        <f>O583*H583</f>
        <v>0</v>
      </c>
      <c r="Q583" s="204">
        <v>0</v>
      </c>
      <c r="R583" s="204">
        <f>Q583*H583</f>
        <v>0</v>
      </c>
      <c r="S583" s="204">
        <v>0</v>
      </c>
      <c r="T583" s="205">
        <f>S583*H583</f>
        <v>0</v>
      </c>
      <c r="U583" s="38"/>
      <c r="V583" s="38"/>
      <c r="W583" s="38"/>
      <c r="X583" s="38"/>
      <c r="Y583" s="38"/>
      <c r="Z583" s="38"/>
      <c r="AA583" s="38"/>
      <c r="AB583" s="38"/>
      <c r="AC583" s="38"/>
      <c r="AD583" s="38"/>
      <c r="AE583" s="38"/>
      <c r="AR583" s="206" t="s">
        <v>139</v>
      </c>
      <c r="AT583" s="206" t="s">
        <v>115</v>
      </c>
      <c r="AU583" s="206" t="s">
        <v>82</v>
      </c>
      <c r="AY583" s="17" t="s">
        <v>114</v>
      </c>
      <c r="BE583" s="207">
        <f>IF(N583="základní",J583,0)</f>
        <v>0</v>
      </c>
      <c r="BF583" s="207">
        <f>IF(N583="snížená",J583,0)</f>
        <v>0</v>
      </c>
      <c r="BG583" s="207">
        <f>IF(N583="zákl. přenesená",J583,0)</f>
        <v>0</v>
      </c>
      <c r="BH583" s="207">
        <f>IF(N583="sníž. přenesená",J583,0)</f>
        <v>0</v>
      </c>
      <c r="BI583" s="207">
        <f>IF(N583="nulová",J583,0)</f>
        <v>0</v>
      </c>
      <c r="BJ583" s="17" t="s">
        <v>80</v>
      </c>
      <c r="BK583" s="207">
        <f>ROUND(I583*H583,1)</f>
        <v>0</v>
      </c>
      <c r="BL583" s="17" t="s">
        <v>139</v>
      </c>
      <c r="BM583" s="206" t="s">
        <v>844</v>
      </c>
    </row>
    <row r="584" spans="1:47" s="2" customFormat="1" ht="12">
      <c r="A584" s="38"/>
      <c r="B584" s="39"/>
      <c r="C584" s="40"/>
      <c r="D584" s="208" t="s">
        <v>122</v>
      </c>
      <c r="E584" s="40"/>
      <c r="F584" s="209" t="s">
        <v>845</v>
      </c>
      <c r="G584" s="40"/>
      <c r="H584" s="40"/>
      <c r="I584" s="210"/>
      <c r="J584" s="40"/>
      <c r="K584" s="40"/>
      <c r="L584" s="44"/>
      <c r="M584" s="211"/>
      <c r="N584" s="212"/>
      <c r="O584" s="84"/>
      <c r="P584" s="84"/>
      <c r="Q584" s="84"/>
      <c r="R584" s="84"/>
      <c r="S584" s="84"/>
      <c r="T584" s="85"/>
      <c r="U584" s="38"/>
      <c r="V584" s="38"/>
      <c r="W584" s="38"/>
      <c r="X584" s="38"/>
      <c r="Y584" s="38"/>
      <c r="Z584" s="38"/>
      <c r="AA584" s="38"/>
      <c r="AB584" s="38"/>
      <c r="AC584" s="38"/>
      <c r="AD584" s="38"/>
      <c r="AE584" s="38"/>
      <c r="AT584" s="17" t="s">
        <v>122</v>
      </c>
      <c r="AU584" s="17" t="s">
        <v>82</v>
      </c>
    </row>
    <row r="585" spans="1:65" s="2" customFormat="1" ht="37.8" customHeight="1">
      <c r="A585" s="38"/>
      <c r="B585" s="39"/>
      <c r="C585" s="196" t="s">
        <v>846</v>
      </c>
      <c r="D585" s="196" t="s">
        <v>115</v>
      </c>
      <c r="E585" s="197" t="s">
        <v>847</v>
      </c>
      <c r="F585" s="198" t="s">
        <v>848</v>
      </c>
      <c r="G585" s="199" t="s">
        <v>238</v>
      </c>
      <c r="H585" s="200">
        <v>75.3</v>
      </c>
      <c r="I585" s="201"/>
      <c r="J585" s="200">
        <f>ROUND(I585*H585,1)</f>
        <v>0</v>
      </c>
      <c r="K585" s="198" t="s">
        <v>119</v>
      </c>
      <c r="L585" s="44"/>
      <c r="M585" s="202" t="s">
        <v>19</v>
      </c>
      <c r="N585" s="203" t="s">
        <v>43</v>
      </c>
      <c r="O585" s="84"/>
      <c r="P585" s="204">
        <f>O585*H585</f>
        <v>0</v>
      </c>
      <c r="Q585" s="204">
        <v>0</v>
      </c>
      <c r="R585" s="204">
        <f>Q585*H585</f>
        <v>0</v>
      </c>
      <c r="S585" s="204">
        <v>0</v>
      </c>
      <c r="T585" s="205">
        <f>S585*H585</f>
        <v>0</v>
      </c>
      <c r="U585" s="38"/>
      <c r="V585" s="38"/>
      <c r="W585" s="38"/>
      <c r="X585" s="38"/>
      <c r="Y585" s="38"/>
      <c r="Z585" s="38"/>
      <c r="AA585" s="38"/>
      <c r="AB585" s="38"/>
      <c r="AC585" s="38"/>
      <c r="AD585" s="38"/>
      <c r="AE585" s="38"/>
      <c r="AR585" s="206" t="s">
        <v>139</v>
      </c>
      <c r="AT585" s="206" t="s">
        <v>115</v>
      </c>
      <c r="AU585" s="206" t="s">
        <v>82</v>
      </c>
      <c r="AY585" s="17" t="s">
        <v>114</v>
      </c>
      <c r="BE585" s="207">
        <f>IF(N585="základní",J585,0)</f>
        <v>0</v>
      </c>
      <c r="BF585" s="207">
        <f>IF(N585="snížená",J585,0)</f>
        <v>0</v>
      </c>
      <c r="BG585" s="207">
        <f>IF(N585="zákl. přenesená",J585,0)</f>
        <v>0</v>
      </c>
      <c r="BH585" s="207">
        <f>IF(N585="sníž. přenesená",J585,0)</f>
        <v>0</v>
      </c>
      <c r="BI585" s="207">
        <f>IF(N585="nulová",J585,0)</f>
        <v>0</v>
      </c>
      <c r="BJ585" s="17" t="s">
        <v>80</v>
      </c>
      <c r="BK585" s="207">
        <f>ROUND(I585*H585,1)</f>
        <v>0</v>
      </c>
      <c r="BL585" s="17" t="s">
        <v>139</v>
      </c>
      <c r="BM585" s="206" t="s">
        <v>849</v>
      </c>
    </row>
    <row r="586" spans="1:47" s="2" customFormat="1" ht="12">
      <c r="A586" s="38"/>
      <c r="B586" s="39"/>
      <c r="C586" s="40"/>
      <c r="D586" s="208" t="s">
        <v>122</v>
      </c>
      <c r="E586" s="40"/>
      <c r="F586" s="209" t="s">
        <v>850</v>
      </c>
      <c r="G586" s="40"/>
      <c r="H586" s="40"/>
      <c r="I586" s="210"/>
      <c r="J586" s="40"/>
      <c r="K586" s="40"/>
      <c r="L586" s="44"/>
      <c r="M586" s="211"/>
      <c r="N586" s="212"/>
      <c r="O586" s="84"/>
      <c r="P586" s="84"/>
      <c r="Q586" s="84"/>
      <c r="R586" s="84"/>
      <c r="S586" s="84"/>
      <c r="T586" s="85"/>
      <c r="U586" s="38"/>
      <c r="V586" s="38"/>
      <c r="W586" s="38"/>
      <c r="X586" s="38"/>
      <c r="Y586" s="38"/>
      <c r="Z586" s="38"/>
      <c r="AA586" s="38"/>
      <c r="AB586" s="38"/>
      <c r="AC586" s="38"/>
      <c r="AD586" s="38"/>
      <c r="AE586" s="38"/>
      <c r="AT586" s="17" t="s">
        <v>122</v>
      </c>
      <c r="AU586" s="17" t="s">
        <v>82</v>
      </c>
    </row>
    <row r="587" spans="1:51" s="14" customFormat="1" ht="12">
      <c r="A587" s="14"/>
      <c r="B587" s="238"/>
      <c r="C587" s="239"/>
      <c r="D587" s="213" t="s">
        <v>192</v>
      </c>
      <c r="E587" s="240" t="s">
        <v>19</v>
      </c>
      <c r="F587" s="241" t="s">
        <v>851</v>
      </c>
      <c r="G587" s="239"/>
      <c r="H587" s="242">
        <v>75</v>
      </c>
      <c r="I587" s="243"/>
      <c r="J587" s="239"/>
      <c r="K587" s="239"/>
      <c r="L587" s="244"/>
      <c r="M587" s="245"/>
      <c r="N587" s="246"/>
      <c r="O587" s="246"/>
      <c r="P587" s="246"/>
      <c r="Q587" s="246"/>
      <c r="R587" s="246"/>
      <c r="S587" s="246"/>
      <c r="T587" s="247"/>
      <c r="U587" s="14"/>
      <c r="V587" s="14"/>
      <c r="W587" s="14"/>
      <c r="X587" s="14"/>
      <c r="Y587" s="14"/>
      <c r="Z587" s="14"/>
      <c r="AA587" s="14"/>
      <c r="AB587" s="14"/>
      <c r="AC587" s="14"/>
      <c r="AD587" s="14"/>
      <c r="AE587" s="14"/>
      <c r="AT587" s="248" t="s">
        <v>192</v>
      </c>
      <c r="AU587" s="248" t="s">
        <v>82</v>
      </c>
      <c r="AV587" s="14" t="s">
        <v>82</v>
      </c>
      <c r="AW587" s="14" t="s">
        <v>33</v>
      </c>
      <c r="AX587" s="14" t="s">
        <v>72</v>
      </c>
      <c r="AY587" s="248" t="s">
        <v>114</v>
      </c>
    </row>
    <row r="588" spans="1:51" s="14" customFormat="1" ht="12">
      <c r="A588" s="14"/>
      <c r="B588" s="238"/>
      <c r="C588" s="239"/>
      <c r="D588" s="213" t="s">
        <v>192</v>
      </c>
      <c r="E588" s="240" t="s">
        <v>19</v>
      </c>
      <c r="F588" s="241" t="s">
        <v>852</v>
      </c>
      <c r="G588" s="239"/>
      <c r="H588" s="242">
        <v>0.3</v>
      </c>
      <c r="I588" s="243"/>
      <c r="J588" s="239"/>
      <c r="K588" s="239"/>
      <c r="L588" s="244"/>
      <c r="M588" s="245"/>
      <c r="N588" s="246"/>
      <c r="O588" s="246"/>
      <c r="P588" s="246"/>
      <c r="Q588" s="246"/>
      <c r="R588" s="246"/>
      <c r="S588" s="246"/>
      <c r="T588" s="247"/>
      <c r="U588" s="14"/>
      <c r="V588" s="14"/>
      <c r="W588" s="14"/>
      <c r="X588" s="14"/>
      <c r="Y588" s="14"/>
      <c r="Z588" s="14"/>
      <c r="AA588" s="14"/>
      <c r="AB588" s="14"/>
      <c r="AC588" s="14"/>
      <c r="AD588" s="14"/>
      <c r="AE588" s="14"/>
      <c r="AT588" s="248" t="s">
        <v>192</v>
      </c>
      <c r="AU588" s="248" t="s">
        <v>82</v>
      </c>
      <c r="AV588" s="14" t="s">
        <v>82</v>
      </c>
      <c r="AW588" s="14" t="s">
        <v>33</v>
      </c>
      <c r="AX588" s="14" t="s">
        <v>72</v>
      </c>
      <c r="AY588" s="248" t="s">
        <v>114</v>
      </c>
    </row>
    <row r="589" spans="1:51" s="15" customFormat="1" ht="12">
      <c r="A589" s="15"/>
      <c r="B589" s="249"/>
      <c r="C589" s="250"/>
      <c r="D589" s="213" t="s">
        <v>192</v>
      </c>
      <c r="E589" s="251" t="s">
        <v>19</v>
      </c>
      <c r="F589" s="252" t="s">
        <v>195</v>
      </c>
      <c r="G589" s="250"/>
      <c r="H589" s="253">
        <v>75.3</v>
      </c>
      <c r="I589" s="254"/>
      <c r="J589" s="250"/>
      <c r="K589" s="250"/>
      <c r="L589" s="255"/>
      <c r="M589" s="256"/>
      <c r="N589" s="257"/>
      <c r="O589" s="257"/>
      <c r="P589" s="257"/>
      <c r="Q589" s="257"/>
      <c r="R589" s="257"/>
      <c r="S589" s="257"/>
      <c r="T589" s="258"/>
      <c r="U589" s="15"/>
      <c r="V589" s="15"/>
      <c r="W589" s="15"/>
      <c r="X589" s="15"/>
      <c r="Y589" s="15"/>
      <c r="Z589" s="15"/>
      <c r="AA589" s="15"/>
      <c r="AB589" s="15"/>
      <c r="AC589" s="15"/>
      <c r="AD589" s="15"/>
      <c r="AE589" s="15"/>
      <c r="AT589" s="259" t="s">
        <v>192</v>
      </c>
      <c r="AU589" s="259" t="s">
        <v>82</v>
      </c>
      <c r="AV589" s="15" t="s">
        <v>139</v>
      </c>
      <c r="AW589" s="15" t="s">
        <v>4</v>
      </c>
      <c r="AX589" s="15" t="s">
        <v>80</v>
      </c>
      <c r="AY589" s="259" t="s">
        <v>114</v>
      </c>
    </row>
    <row r="590" spans="1:65" s="2" customFormat="1" ht="37.8" customHeight="1">
      <c r="A590" s="38"/>
      <c r="B590" s="39"/>
      <c r="C590" s="196" t="s">
        <v>853</v>
      </c>
      <c r="D590" s="196" t="s">
        <v>115</v>
      </c>
      <c r="E590" s="197" t="s">
        <v>854</v>
      </c>
      <c r="F590" s="198" t="s">
        <v>467</v>
      </c>
      <c r="G590" s="199" t="s">
        <v>238</v>
      </c>
      <c r="H590" s="200">
        <v>1430.7</v>
      </c>
      <c r="I590" s="201"/>
      <c r="J590" s="200">
        <f>ROUND(I590*H590,1)</f>
        <v>0</v>
      </c>
      <c r="K590" s="198" t="s">
        <v>119</v>
      </c>
      <c r="L590" s="44"/>
      <c r="M590" s="202" t="s">
        <v>19</v>
      </c>
      <c r="N590" s="203" t="s">
        <v>43</v>
      </c>
      <c r="O590" s="84"/>
      <c r="P590" s="204">
        <f>O590*H590</f>
        <v>0</v>
      </c>
      <c r="Q590" s="204">
        <v>0</v>
      </c>
      <c r="R590" s="204">
        <f>Q590*H590</f>
        <v>0</v>
      </c>
      <c r="S590" s="204">
        <v>0</v>
      </c>
      <c r="T590" s="205">
        <f>S590*H590</f>
        <v>0</v>
      </c>
      <c r="U590" s="38"/>
      <c r="V590" s="38"/>
      <c r="W590" s="38"/>
      <c r="X590" s="38"/>
      <c r="Y590" s="38"/>
      <c r="Z590" s="38"/>
      <c r="AA590" s="38"/>
      <c r="AB590" s="38"/>
      <c r="AC590" s="38"/>
      <c r="AD590" s="38"/>
      <c r="AE590" s="38"/>
      <c r="AR590" s="206" t="s">
        <v>139</v>
      </c>
      <c r="AT590" s="206" t="s">
        <v>115</v>
      </c>
      <c r="AU590" s="206" t="s">
        <v>82</v>
      </c>
      <c r="AY590" s="17" t="s">
        <v>114</v>
      </c>
      <c r="BE590" s="207">
        <f>IF(N590="základní",J590,0)</f>
        <v>0</v>
      </c>
      <c r="BF590" s="207">
        <f>IF(N590="snížená",J590,0)</f>
        <v>0</v>
      </c>
      <c r="BG590" s="207">
        <f>IF(N590="zákl. přenesená",J590,0)</f>
        <v>0</v>
      </c>
      <c r="BH590" s="207">
        <f>IF(N590="sníž. přenesená",J590,0)</f>
        <v>0</v>
      </c>
      <c r="BI590" s="207">
        <f>IF(N590="nulová",J590,0)</f>
        <v>0</v>
      </c>
      <c r="BJ590" s="17" t="s">
        <v>80</v>
      </c>
      <c r="BK590" s="207">
        <f>ROUND(I590*H590,1)</f>
        <v>0</v>
      </c>
      <c r="BL590" s="17" t="s">
        <v>139</v>
      </c>
      <c r="BM590" s="206" t="s">
        <v>855</v>
      </c>
    </row>
    <row r="591" spans="1:47" s="2" customFormat="1" ht="12">
      <c r="A591" s="38"/>
      <c r="B591" s="39"/>
      <c r="C591" s="40"/>
      <c r="D591" s="208" t="s">
        <v>122</v>
      </c>
      <c r="E591" s="40"/>
      <c r="F591" s="209" t="s">
        <v>856</v>
      </c>
      <c r="G591" s="40"/>
      <c r="H591" s="40"/>
      <c r="I591" s="210"/>
      <c r="J591" s="40"/>
      <c r="K591" s="40"/>
      <c r="L591" s="44"/>
      <c r="M591" s="211"/>
      <c r="N591" s="212"/>
      <c r="O591" s="84"/>
      <c r="P591" s="84"/>
      <c r="Q591" s="84"/>
      <c r="R591" s="84"/>
      <c r="S591" s="84"/>
      <c r="T591" s="85"/>
      <c r="U591" s="38"/>
      <c r="V591" s="38"/>
      <c r="W591" s="38"/>
      <c r="X591" s="38"/>
      <c r="Y591" s="38"/>
      <c r="Z591" s="38"/>
      <c r="AA591" s="38"/>
      <c r="AB591" s="38"/>
      <c r="AC591" s="38"/>
      <c r="AD591" s="38"/>
      <c r="AE591" s="38"/>
      <c r="AT591" s="17" t="s">
        <v>122</v>
      </c>
      <c r="AU591" s="17" t="s">
        <v>82</v>
      </c>
    </row>
    <row r="592" spans="1:51" s="14" customFormat="1" ht="12">
      <c r="A592" s="14"/>
      <c r="B592" s="238"/>
      <c r="C592" s="239"/>
      <c r="D592" s="213" t="s">
        <v>192</v>
      </c>
      <c r="E592" s="240" t="s">
        <v>19</v>
      </c>
      <c r="F592" s="241" t="s">
        <v>857</v>
      </c>
      <c r="G592" s="239"/>
      <c r="H592" s="242">
        <v>1430.7</v>
      </c>
      <c r="I592" s="243"/>
      <c r="J592" s="239"/>
      <c r="K592" s="239"/>
      <c r="L592" s="244"/>
      <c r="M592" s="245"/>
      <c r="N592" s="246"/>
      <c r="O592" s="246"/>
      <c r="P592" s="246"/>
      <c r="Q592" s="246"/>
      <c r="R592" s="246"/>
      <c r="S592" s="246"/>
      <c r="T592" s="247"/>
      <c r="U592" s="14"/>
      <c r="V592" s="14"/>
      <c r="W592" s="14"/>
      <c r="X592" s="14"/>
      <c r="Y592" s="14"/>
      <c r="Z592" s="14"/>
      <c r="AA592" s="14"/>
      <c r="AB592" s="14"/>
      <c r="AC592" s="14"/>
      <c r="AD592" s="14"/>
      <c r="AE592" s="14"/>
      <c r="AT592" s="248" t="s">
        <v>192</v>
      </c>
      <c r="AU592" s="248" t="s">
        <v>82</v>
      </c>
      <c r="AV592" s="14" t="s">
        <v>82</v>
      </c>
      <c r="AW592" s="14" t="s">
        <v>33</v>
      </c>
      <c r="AX592" s="14" t="s">
        <v>72</v>
      </c>
      <c r="AY592" s="248" t="s">
        <v>114</v>
      </c>
    </row>
    <row r="593" spans="1:51" s="15" customFormat="1" ht="12">
      <c r="A593" s="15"/>
      <c r="B593" s="249"/>
      <c r="C593" s="250"/>
      <c r="D593" s="213" t="s">
        <v>192</v>
      </c>
      <c r="E593" s="251" t="s">
        <v>19</v>
      </c>
      <c r="F593" s="252" t="s">
        <v>195</v>
      </c>
      <c r="G593" s="250"/>
      <c r="H593" s="253">
        <v>1430.7</v>
      </c>
      <c r="I593" s="254"/>
      <c r="J593" s="250"/>
      <c r="K593" s="250"/>
      <c r="L593" s="255"/>
      <c r="M593" s="256"/>
      <c r="N593" s="257"/>
      <c r="O593" s="257"/>
      <c r="P593" s="257"/>
      <c r="Q593" s="257"/>
      <c r="R593" s="257"/>
      <c r="S593" s="257"/>
      <c r="T593" s="258"/>
      <c r="U593" s="15"/>
      <c r="V593" s="15"/>
      <c r="W593" s="15"/>
      <c r="X593" s="15"/>
      <c r="Y593" s="15"/>
      <c r="Z593" s="15"/>
      <c r="AA593" s="15"/>
      <c r="AB593" s="15"/>
      <c r="AC593" s="15"/>
      <c r="AD593" s="15"/>
      <c r="AE593" s="15"/>
      <c r="AT593" s="259" t="s">
        <v>192</v>
      </c>
      <c r="AU593" s="259" t="s">
        <v>82</v>
      </c>
      <c r="AV593" s="15" t="s">
        <v>139</v>
      </c>
      <c r="AW593" s="15" t="s">
        <v>4</v>
      </c>
      <c r="AX593" s="15" t="s">
        <v>80</v>
      </c>
      <c r="AY593" s="259" t="s">
        <v>114</v>
      </c>
    </row>
    <row r="594" spans="1:65" s="2" customFormat="1" ht="44.25" customHeight="1">
      <c r="A594" s="38"/>
      <c r="B594" s="39"/>
      <c r="C594" s="196" t="s">
        <v>858</v>
      </c>
      <c r="D594" s="196" t="s">
        <v>115</v>
      </c>
      <c r="E594" s="197" t="s">
        <v>859</v>
      </c>
      <c r="F594" s="198" t="s">
        <v>860</v>
      </c>
      <c r="G594" s="199" t="s">
        <v>238</v>
      </c>
      <c r="H594" s="200">
        <v>75</v>
      </c>
      <c r="I594" s="201"/>
      <c r="J594" s="200">
        <f>ROUND(I594*H594,1)</f>
        <v>0</v>
      </c>
      <c r="K594" s="198" t="s">
        <v>119</v>
      </c>
      <c r="L594" s="44"/>
      <c r="M594" s="202" t="s">
        <v>19</v>
      </c>
      <c r="N594" s="203" t="s">
        <v>43</v>
      </c>
      <c r="O594" s="84"/>
      <c r="P594" s="204">
        <f>O594*H594</f>
        <v>0</v>
      </c>
      <c r="Q594" s="204">
        <v>0</v>
      </c>
      <c r="R594" s="204">
        <f>Q594*H594</f>
        <v>0</v>
      </c>
      <c r="S594" s="204">
        <v>0</v>
      </c>
      <c r="T594" s="205">
        <f>S594*H594</f>
        <v>0</v>
      </c>
      <c r="U594" s="38"/>
      <c r="V594" s="38"/>
      <c r="W594" s="38"/>
      <c r="X594" s="38"/>
      <c r="Y594" s="38"/>
      <c r="Z594" s="38"/>
      <c r="AA594" s="38"/>
      <c r="AB594" s="38"/>
      <c r="AC594" s="38"/>
      <c r="AD594" s="38"/>
      <c r="AE594" s="38"/>
      <c r="AR594" s="206" t="s">
        <v>139</v>
      </c>
      <c r="AT594" s="206" t="s">
        <v>115</v>
      </c>
      <c r="AU594" s="206" t="s">
        <v>82</v>
      </c>
      <c r="AY594" s="17" t="s">
        <v>114</v>
      </c>
      <c r="BE594" s="207">
        <f>IF(N594="základní",J594,0)</f>
        <v>0</v>
      </c>
      <c r="BF594" s="207">
        <f>IF(N594="snížená",J594,0)</f>
        <v>0</v>
      </c>
      <c r="BG594" s="207">
        <f>IF(N594="zákl. přenesená",J594,0)</f>
        <v>0</v>
      </c>
      <c r="BH594" s="207">
        <f>IF(N594="sníž. přenesená",J594,0)</f>
        <v>0</v>
      </c>
      <c r="BI594" s="207">
        <f>IF(N594="nulová",J594,0)</f>
        <v>0</v>
      </c>
      <c r="BJ594" s="17" t="s">
        <v>80</v>
      </c>
      <c r="BK594" s="207">
        <f>ROUND(I594*H594,1)</f>
        <v>0</v>
      </c>
      <c r="BL594" s="17" t="s">
        <v>139</v>
      </c>
      <c r="BM594" s="206" t="s">
        <v>861</v>
      </c>
    </row>
    <row r="595" spans="1:47" s="2" customFormat="1" ht="12">
      <c r="A595" s="38"/>
      <c r="B595" s="39"/>
      <c r="C595" s="40"/>
      <c r="D595" s="208" t="s">
        <v>122</v>
      </c>
      <c r="E595" s="40"/>
      <c r="F595" s="209" t="s">
        <v>862</v>
      </c>
      <c r="G595" s="40"/>
      <c r="H595" s="40"/>
      <c r="I595" s="210"/>
      <c r="J595" s="40"/>
      <c r="K595" s="40"/>
      <c r="L595" s="44"/>
      <c r="M595" s="211"/>
      <c r="N595" s="212"/>
      <c r="O595" s="84"/>
      <c r="P595" s="84"/>
      <c r="Q595" s="84"/>
      <c r="R595" s="84"/>
      <c r="S595" s="84"/>
      <c r="T595" s="85"/>
      <c r="U595" s="38"/>
      <c r="V595" s="38"/>
      <c r="W595" s="38"/>
      <c r="X595" s="38"/>
      <c r="Y595" s="38"/>
      <c r="Z595" s="38"/>
      <c r="AA595" s="38"/>
      <c r="AB595" s="38"/>
      <c r="AC595" s="38"/>
      <c r="AD595" s="38"/>
      <c r="AE595" s="38"/>
      <c r="AT595" s="17" t="s">
        <v>122</v>
      </c>
      <c r="AU595" s="17" t="s">
        <v>82</v>
      </c>
    </row>
    <row r="596" spans="1:65" s="2" customFormat="1" ht="44.25" customHeight="1">
      <c r="A596" s="38"/>
      <c r="B596" s="39"/>
      <c r="C596" s="196" t="s">
        <v>863</v>
      </c>
      <c r="D596" s="196" t="s">
        <v>115</v>
      </c>
      <c r="E596" s="197" t="s">
        <v>864</v>
      </c>
      <c r="F596" s="198" t="s">
        <v>865</v>
      </c>
      <c r="G596" s="199" t="s">
        <v>238</v>
      </c>
      <c r="H596" s="200">
        <v>0.3</v>
      </c>
      <c r="I596" s="201"/>
      <c r="J596" s="200">
        <f>ROUND(I596*H596,1)</f>
        <v>0</v>
      </c>
      <c r="K596" s="198" t="s">
        <v>119</v>
      </c>
      <c r="L596" s="44"/>
      <c r="M596" s="202" t="s">
        <v>19</v>
      </c>
      <c r="N596" s="203" t="s">
        <v>43</v>
      </c>
      <c r="O596" s="84"/>
      <c r="P596" s="204">
        <f>O596*H596</f>
        <v>0</v>
      </c>
      <c r="Q596" s="204">
        <v>0</v>
      </c>
      <c r="R596" s="204">
        <f>Q596*H596</f>
        <v>0</v>
      </c>
      <c r="S596" s="204">
        <v>0</v>
      </c>
      <c r="T596" s="205">
        <f>S596*H596</f>
        <v>0</v>
      </c>
      <c r="U596" s="38"/>
      <c r="V596" s="38"/>
      <c r="W596" s="38"/>
      <c r="X596" s="38"/>
      <c r="Y596" s="38"/>
      <c r="Z596" s="38"/>
      <c r="AA596" s="38"/>
      <c r="AB596" s="38"/>
      <c r="AC596" s="38"/>
      <c r="AD596" s="38"/>
      <c r="AE596" s="38"/>
      <c r="AR596" s="206" t="s">
        <v>139</v>
      </c>
      <c r="AT596" s="206" t="s">
        <v>115</v>
      </c>
      <c r="AU596" s="206" t="s">
        <v>82</v>
      </c>
      <c r="AY596" s="17" t="s">
        <v>114</v>
      </c>
      <c r="BE596" s="207">
        <f>IF(N596="základní",J596,0)</f>
        <v>0</v>
      </c>
      <c r="BF596" s="207">
        <f>IF(N596="snížená",J596,0)</f>
        <v>0</v>
      </c>
      <c r="BG596" s="207">
        <f>IF(N596="zákl. přenesená",J596,0)</f>
        <v>0</v>
      </c>
      <c r="BH596" s="207">
        <f>IF(N596="sníž. přenesená",J596,0)</f>
        <v>0</v>
      </c>
      <c r="BI596" s="207">
        <f>IF(N596="nulová",J596,0)</f>
        <v>0</v>
      </c>
      <c r="BJ596" s="17" t="s">
        <v>80</v>
      </c>
      <c r="BK596" s="207">
        <f>ROUND(I596*H596,1)</f>
        <v>0</v>
      </c>
      <c r="BL596" s="17" t="s">
        <v>139</v>
      </c>
      <c r="BM596" s="206" t="s">
        <v>866</v>
      </c>
    </row>
    <row r="597" spans="1:47" s="2" customFormat="1" ht="12">
      <c r="A597" s="38"/>
      <c r="B597" s="39"/>
      <c r="C597" s="40"/>
      <c r="D597" s="208" t="s">
        <v>122</v>
      </c>
      <c r="E597" s="40"/>
      <c r="F597" s="209" t="s">
        <v>867</v>
      </c>
      <c r="G597" s="40"/>
      <c r="H597" s="40"/>
      <c r="I597" s="210"/>
      <c r="J597" s="40"/>
      <c r="K597" s="40"/>
      <c r="L597" s="44"/>
      <c r="M597" s="211"/>
      <c r="N597" s="212"/>
      <c r="O597" s="84"/>
      <c r="P597" s="84"/>
      <c r="Q597" s="84"/>
      <c r="R597" s="84"/>
      <c r="S597" s="84"/>
      <c r="T597" s="85"/>
      <c r="U597" s="38"/>
      <c r="V597" s="38"/>
      <c r="W597" s="38"/>
      <c r="X597" s="38"/>
      <c r="Y597" s="38"/>
      <c r="Z597" s="38"/>
      <c r="AA597" s="38"/>
      <c r="AB597" s="38"/>
      <c r="AC597" s="38"/>
      <c r="AD597" s="38"/>
      <c r="AE597" s="38"/>
      <c r="AT597" s="17" t="s">
        <v>122</v>
      </c>
      <c r="AU597" s="17" t="s">
        <v>82</v>
      </c>
    </row>
    <row r="598" spans="1:63" s="11" customFormat="1" ht="25.9" customHeight="1">
      <c r="A598" s="11"/>
      <c r="B598" s="182"/>
      <c r="C598" s="183"/>
      <c r="D598" s="184" t="s">
        <v>71</v>
      </c>
      <c r="E598" s="185" t="s">
        <v>868</v>
      </c>
      <c r="F598" s="185" t="s">
        <v>869</v>
      </c>
      <c r="G598" s="183"/>
      <c r="H598" s="183"/>
      <c r="I598" s="186"/>
      <c r="J598" s="187">
        <f>BK598</f>
        <v>0</v>
      </c>
      <c r="K598" s="183"/>
      <c r="L598" s="188"/>
      <c r="M598" s="189"/>
      <c r="N598" s="190"/>
      <c r="O598" s="190"/>
      <c r="P598" s="191">
        <f>P599</f>
        <v>0</v>
      </c>
      <c r="Q598" s="190"/>
      <c r="R598" s="191">
        <f>R599</f>
        <v>1.1537000000000002</v>
      </c>
      <c r="S598" s="190"/>
      <c r="T598" s="192">
        <f>T599</f>
        <v>0.34</v>
      </c>
      <c r="U598" s="11"/>
      <c r="V598" s="11"/>
      <c r="W598" s="11"/>
      <c r="X598" s="11"/>
      <c r="Y598" s="11"/>
      <c r="Z598" s="11"/>
      <c r="AA598" s="11"/>
      <c r="AB598" s="11"/>
      <c r="AC598" s="11"/>
      <c r="AD598" s="11"/>
      <c r="AE598" s="11"/>
      <c r="AR598" s="193" t="s">
        <v>82</v>
      </c>
      <c r="AT598" s="194" t="s">
        <v>71</v>
      </c>
      <c r="AU598" s="194" t="s">
        <v>72</v>
      </c>
      <c r="AY598" s="193" t="s">
        <v>114</v>
      </c>
      <c r="BK598" s="195">
        <f>BK599</f>
        <v>0</v>
      </c>
    </row>
    <row r="599" spans="1:63" s="11" customFormat="1" ht="22.8" customHeight="1">
      <c r="A599" s="11"/>
      <c r="B599" s="182"/>
      <c r="C599" s="183"/>
      <c r="D599" s="184" t="s">
        <v>71</v>
      </c>
      <c r="E599" s="226" t="s">
        <v>870</v>
      </c>
      <c r="F599" s="226" t="s">
        <v>871</v>
      </c>
      <c r="G599" s="183"/>
      <c r="H599" s="183"/>
      <c r="I599" s="186"/>
      <c r="J599" s="227">
        <f>BK599</f>
        <v>0</v>
      </c>
      <c r="K599" s="183"/>
      <c r="L599" s="188"/>
      <c r="M599" s="189"/>
      <c r="N599" s="190"/>
      <c r="O599" s="190"/>
      <c r="P599" s="191">
        <f>SUM(P600:P614)</f>
        <v>0</v>
      </c>
      <c r="Q599" s="190"/>
      <c r="R599" s="191">
        <f>SUM(R600:R614)</f>
        <v>1.1537000000000002</v>
      </c>
      <c r="S599" s="190"/>
      <c r="T599" s="192">
        <f>SUM(T600:T614)</f>
        <v>0.34</v>
      </c>
      <c r="U599" s="11"/>
      <c r="V599" s="11"/>
      <c r="W599" s="11"/>
      <c r="X599" s="11"/>
      <c r="Y599" s="11"/>
      <c r="Z599" s="11"/>
      <c r="AA599" s="11"/>
      <c r="AB599" s="11"/>
      <c r="AC599" s="11"/>
      <c r="AD599" s="11"/>
      <c r="AE599" s="11"/>
      <c r="AR599" s="193" t="s">
        <v>82</v>
      </c>
      <c r="AT599" s="194" t="s">
        <v>71</v>
      </c>
      <c r="AU599" s="194" t="s">
        <v>80</v>
      </c>
      <c r="AY599" s="193" t="s">
        <v>114</v>
      </c>
      <c r="BK599" s="195">
        <f>SUM(BK600:BK614)</f>
        <v>0</v>
      </c>
    </row>
    <row r="600" spans="1:65" s="2" customFormat="1" ht="24.15" customHeight="1">
      <c r="A600" s="38"/>
      <c r="B600" s="39"/>
      <c r="C600" s="196" t="s">
        <v>872</v>
      </c>
      <c r="D600" s="196" t="s">
        <v>115</v>
      </c>
      <c r="E600" s="197" t="s">
        <v>873</v>
      </c>
      <c r="F600" s="198" t="s">
        <v>874</v>
      </c>
      <c r="G600" s="199" t="s">
        <v>189</v>
      </c>
      <c r="H600" s="200">
        <v>85</v>
      </c>
      <c r="I600" s="201"/>
      <c r="J600" s="200">
        <f>ROUND(I600*H600,1)</f>
        <v>0</v>
      </c>
      <c r="K600" s="198" t="s">
        <v>119</v>
      </c>
      <c r="L600" s="44"/>
      <c r="M600" s="202" t="s">
        <v>19</v>
      </c>
      <c r="N600" s="203" t="s">
        <v>43</v>
      </c>
      <c r="O600" s="84"/>
      <c r="P600" s="204">
        <f>O600*H600</f>
        <v>0</v>
      </c>
      <c r="Q600" s="204">
        <v>0</v>
      </c>
      <c r="R600" s="204">
        <f>Q600*H600</f>
        <v>0</v>
      </c>
      <c r="S600" s="204">
        <v>0.004</v>
      </c>
      <c r="T600" s="205">
        <f>S600*H600</f>
        <v>0.34</v>
      </c>
      <c r="U600" s="38"/>
      <c r="V600" s="38"/>
      <c r="W600" s="38"/>
      <c r="X600" s="38"/>
      <c r="Y600" s="38"/>
      <c r="Z600" s="38"/>
      <c r="AA600" s="38"/>
      <c r="AB600" s="38"/>
      <c r="AC600" s="38"/>
      <c r="AD600" s="38"/>
      <c r="AE600" s="38"/>
      <c r="AR600" s="206" t="s">
        <v>275</v>
      </c>
      <c r="AT600" s="206" t="s">
        <v>115</v>
      </c>
      <c r="AU600" s="206" t="s">
        <v>82</v>
      </c>
      <c r="AY600" s="17" t="s">
        <v>114</v>
      </c>
      <c r="BE600" s="207">
        <f>IF(N600="základní",J600,0)</f>
        <v>0</v>
      </c>
      <c r="BF600" s="207">
        <f>IF(N600="snížená",J600,0)</f>
        <v>0</v>
      </c>
      <c r="BG600" s="207">
        <f>IF(N600="zákl. přenesená",J600,0)</f>
        <v>0</v>
      </c>
      <c r="BH600" s="207">
        <f>IF(N600="sníž. přenesená",J600,0)</f>
        <v>0</v>
      </c>
      <c r="BI600" s="207">
        <f>IF(N600="nulová",J600,0)</f>
        <v>0</v>
      </c>
      <c r="BJ600" s="17" t="s">
        <v>80</v>
      </c>
      <c r="BK600" s="207">
        <f>ROUND(I600*H600,1)</f>
        <v>0</v>
      </c>
      <c r="BL600" s="17" t="s">
        <v>275</v>
      </c>
      <c r="BM600" s="206" t="s">
        <v>875</v>
      </c>
    </row>
    <row r="601" spans="1:47" s="2" customFormat="1" ht="12">
      <c r="A601" s="38"/>
      <c r="B601" s="39"/>
      <c r="C601" s="40"/>
      <c r="D601" s="208" t="s">
        <v>122</v>
      </c>
      <c r="E601" s="40"/>
      <c r="F601" s="209" t="s">
        <v>876</v>
      </c>
      <c r="G601" s="40"/>
      <c r="H601" s="40"/>
      <c r="I601" s="210"/>
      <c r="J601" s="40"/>
      <c r="K601" s="40"/>
      <c r="L601" s="44"/>
      <c r="M601" s="211"/>
      <c r="N601" s="212"/>
      <c r="O601" s="84"/>
      <c r="P601" s="84"/>
      <c r="Q601" s="84"/>
      <c r="R601" s="84"/>
      <c r="S601" s="84"/>
      <c r="T601" s="85"/>
      <c r="U601" s="38"/>
      <c r="V601" s="38"/>
      <c r="W601" s="38"/>
      <c r="X601" s="38"/>
      <c r="Y601" s="38"/>
      <c r="Z601" s="38"/>
      <c r="AA601" s="38"/>
      <c r="AB601" s="38"/>
      <c r="AC601" s="38"/>
      <c r="AD601" s="38"/>
      <c r="AE601" s="38"/>
      <c r="AT601" s="17" t="s">
        <v>122</v>
      </c>
      <c r="AU601" s="17" t="s">
        <v>82</v>
      </c>
    </row>
    <row r="602" spans="1:65" s="2" customFormat="1" ht="37.8" customHeight="1">
      <c r="A602" s="38"/>
      <c r="B602" s="39"/>
      <c r="C602" s="196" t="s">
        <v>877</v>
      </c>
      <c r="D602" s="196" t="s">
        <v>115</v>
      </c>
      <c r="E602" s="197" t="s">
        <v>878</v>
      </c>
      <c r="F602" s="198" t="s">
        <v>879</v>
      </c>
      <c r="G602" s="199" t="s">
        <v>189</v>
      </c>
      <c r="H602" s="200">
        <v>85</v>
      </c>
      <c r="I602" s="201"/>
      <c r="J602" s="200">
        <f>ROUND(I602*H602,1)</f>
        <v>0</v>
      </c>
      <c r="K602" s="198" t="s">
        <v>119</v>
      </c>
      <c r="L602" s="44"/>
      <c r="M602" s="202" t="s">
        <v>19</v>
      </c>
      <c r="N602" s="203" t="s">
        <v>43</v>
      </c>
      <c r="O602" s="84"/>
      <c r="P602" s="204">
        <f>O602*H602</f>
        <v>0</v>
      </c>
      <c r="Q602" s="204">
        <v>0</v>
      </c>
      <c r="R602" s="204">
        <f>Q602*H602</f>
        <v>0</v>
      </c>
      <c r="S602" s="204">
        <v>0</v>
      </c>
      <c r="T602" s="205">
        <f>S602*H602</f>
        <v>0</v>
      </c>
      <c r="U602" s="38"/>
      <c r="V602" s="38"/>
      <c r="W602" s="38"/>
      <c r="X602" s="38"/>
      <c r="Y602" s="38"/>
      <c r="Z602" s="38"/>
      <c r="AA602" s="38"/>
      <c r="AB602" s="38"/>
      <c r="AC602" s="38"/>
      <c r="AD602" s="38"/>
      <c r="AE602" s="38"/>
      <c r="AR602" s="206" t="s">
        <v>275</v>
      </c>
      <c r="AT602" s="206" t="s">
        <v>115</v>
      </c>
      <c r="AU602" s="206" t="s">
        <v>82</v>
      </c>
      <c r="AY602" s="17" t="s">
        <v>114</v>
      </c>
      <c r="BE602" s="207">
        <f>IF(N602="základní",J602,0)</f>
        <v>0</v>
      </c>
      <c r="BF602" s="207">
        <f>IF(N602="snížená",J602,0)</f>
        <v>0</v>
      </c>
      <c r="BG602" s="207">
        <f>IF(N602="zákl. přenesená",J602,0)</f>
        <v>0</v>
      </c>
      <c r="BH602" s="207">
        <f>IF(N602="sníž. přenesená",J602,0)</f>
        <v>0</v>
      </c>
      <c r="BI602" s="207">
        <f>IF(N602="nulová",J602,0)</f>
        <v>0</v>
      </c>
      <c r="BJ602" s="17" t="s">
        <v>80</v>
      </c>
      <c r="BK602" s="207">
        <f>ROUND(I602*H602,1)</f>
        <v>0</v>
      </c>
      <c r="BL602" s="17" t="s">
        <v>275</v>
      </c>
      <c r="BM602" s="206" t="s">
        <v>880</v>
      </c>
    </row>
    <row r="603" spans="1:47" s="2" customFormat="1" ht="12">
      <c r="A603" s="38"/>
      <c r="B603" s="39"/>
      <c r="C603" s="40"/>
      <c r="D603" s="208" t="s">
        <v>122</v>
      </c>
      <c r="E603" s="40"/>
      <c r="F603" s="209" t="s">
        <v>881</v>
      </c>
      <c r="G603" s="40"/>
      <c r="H603" s="40"/>
      <c r="I603" s="210"/>
      <c r="J603" s="40"/>
      <c r="K603" s="40"/>
      <c r="L603" s="44"/>
      <c r="M603" s="211"/>
      <c r="N603" s="212"/>
      <c r="O603" s="84"/>
      <c r="P603" s="84"/>
      <c r="Q603" s="84"/>
      <c r="R603" s="84"/>
      <c r="S603" s="84"/>
      <c r="T603" s="85"/>
      <c r="U603" s="38"/>
      <c r="V603" s="38"/>
      <c r="W603" s="38"/>
      <c r="X603" s="38"/>
      <c r="Y603" s="38"/>
      <c r="Z603" s="38"/>
      <c r="AA603" s="38"/>
      <c r="AB603" s="38"/>
      <c r="AC603" s="38"/>
      <c r="AD603" s="38"/>
      <c r="AE603" s="38"/>
      <c r="AT603" s="17" t="s">
        <v>122</v>
      </c>
      <c r="AU603" s="17" t="s">
        <v>82</v>
      </c>
    </row>
    <row r="604" spans="1:65" s="2" customFormat="1" ht="16.5" customHeight="1">
      <c r="A604" s="38"/>
      <c r="B604" s="39"/>
      <c r="C604" s="260" t="s">
        <v>882</v>
      </c>
      <c r="D604" s="260" t="s">
        <v>249</v>
      </c>
      <c r="E604" s="261" t="s">
        <v>883</v>
      </c>
      <c r="F604" s="262" t="s">
        <v>884</v>
      </c>
      <c r="G604" s="263" t="s">
        <v>238</v>
      </c>
      <c r="H604" s="264">
        <v>0.03</v>
      </c>
      <c r="I604" s="265"/>
      <c r="J604" s="264">
        <f>ROUND(I604*H604,1)</f>
        <v>0</v>
      </c>
      <c r="K604" s="262" t="s">
        <v>119</v>
      </c>
      <c r="L604" s="266"/>
      <c r="M604" s="267" t="s">
        <v>19</v>
      </c>
      <c r="N604" s="268" t="s">
        <v>43</v>
      </c>
      <c r="O604" s="84"/>
      <c r="P604" s="204">
        <f>O604*H604</f>
        <v>0</v>
      </c>
      <c r="Q604" s="204">
        <v>1</v>
      </c>
      <c r="R604" s="204">
        <f>Q604*H604</f>
        <v>0.03</v>
      </c>
      <c r="S604" s="204">
        <v>0</v>
      </c>
      <c r="T604" s="205">
        <f>S604*H604</f>
        <v>0</v>
      </c>
      <c r="U604" s="38"/>
      <c r="V604" s="38"/>
      <c r="W604" s="38"/>
      <c r="X604" s="38"/>
      <c r="Y604" s="38"/>
      <c r="Z604" s="38"/>
      <c r="AA604" s="38"/>
      <c r="AB604" s="38"/>
      <c r="AC604" s="38"/>
      <c r="AD604" s="38"/>
      <c r="AE604" s="38"/>
      <c r="AR604" s="206" t="s">
        <v>278</v>
      </c>
      <c r="AT604" s="206" t="s">
        <v>249</v>
      </c>
      <c r="AU604" s="206" t="s">
        <v>82</v>
      </c>
      <c r="AY604" s="17" t="s">
        <v>114</v>
      </c>
      <c r="BE604" s="207">
        <f>IF(N604="základní",J604,0)</f>
        <v>0</v>
      </c>
      <c r="BF604" s="207">
        <f>IF(N604="snížená",J604,0)</f>
        <v>0</v>
      </c>
      <c r="BG604" s="207">
        <f>IF(N604="zákl. přenesená",J604,0)</f>
        <v>0</v>
      </c>
      <c r="BH604" s="207">
        <f>IF(N604="sníž. přenesená",J604,0)</f>
        <v>0</v>
      </c>
      <c r="BI604" s="207">
        <f>IF(N604="nulová",J604,0)</f>
        <v>0</v>
      </c>
      <c r="BJ604" s="17" t="s">
        <v>80</v>
      </c>
      <c r="BK604" s="207">
        <f>ROUND(I604*H604,1)</f>
        <v>0</v>
      </c>
      <c r="BL604" s="17" t="s">
        <v>278</v>
      </c>
      <c r="BM604" s="206" t="s">
        <v>885</v>
      </c>
    </row>
    <row r="605" spans="1:51" s="14" customFormat="1" ht="12">
      <c r="A605" s="14"/>
      <c r="B605" s="238"/>
      <c r="C605" s="239"/>
      <c r="D605" s="213" t="s">
        <v>192</v>
      </c>
      <c r="E605" s="240" t="s">
        <v>19</v>
      </c>
      <c r="F605" s="241" t="s">
        <v>886</v>
      </c>
      <c r="G605" s="239"/>
      <c r="H605" s="242">
        <v>0.03</v>
      </c>
      <c r="I605" s="243"/>
      <c r="J605" s="239"/>
      <c r="K605" s="239"/>
      <c r="L605" s="244"/>
      <c r="M605" s="245"/>
      <c r="N605" s="246"/>
      <c r="O605" s="246"/>
      <c r="P605" s="246"/>
      <c r="Q605" s="246"/>
      <c r="R605" s="246"/>
      <c r="S605" s="246"/>
      <c r="T605" s="247"/>
      <c r="U605" s="14"/>
      <c r="V605" s="14"/>
      <c r="W605" s="14"/>
      <c r="X605" s="14"/>
      <c r="Y605" s="14"/>
      <c r="Z605" s="14"/>
      <c r="AA605" s="14"/>
      <c r="AB605" s="14"/>
      <c r="AC605" s="14"/>
      <c r="AD605" s="14"/>
      <c r="AE605" s="14"/>
      <c r="AT605" s="248" t="s">
        <v>192</v>
      </c>
      <c r="AU605" s="248" t="s">
        <v>82</v>
      </c>
      <c r="AV605" s="14" t="s">
        <v>82</v>
      </c>
      <c r="AW605" s="14" t="s">
        <v>33</v>
      </c>
      <c r="AX605" s="14" t="s">
        <v>72</v>
      </c>
      <c r="AY605" s="248" t="s">
        <v>114</v>
      </c>
    </row>
    <row r="606" spans="1:51" s="15" customFormat="1" ht="12">
      <c r="A606" s="15"/>
      <c r="B606" s="249"/>
      <c r="C606" s="250"/>
      <c r="D606" s="213" t="s">
        <v>192</v>
      </c>
      <c r="E606" s="251" t="s">
        <v>19</v>
      </c>
      <c r="F606" s="252" t="s">
        <v>195</v>
      </c>
      <c r="G606" s="250"/>
      <c r="H606" s="253">
        <v>0.03</v>
      </c>
      <c r="I606" s="254"/>
      <c r="J606" s="250"/>
      <c r="K606" s="250"/>
      <c r="L606" s="255"/>
      <c r="M606" s="256"/>
      <c r="N606" s="257"/>
      <c r="O606" s="257"/>
      <c r="P606" s="257"/>
      <c r="Q606" s="257"/>
      <c r="R606" s="257"/>
      <c r="S606" s="257"/>
      <c r="T606" s="258"/>
      <c r="U606" s="15"/>
      <c r="V606" s="15"/>
      <c r="W606" s="15"/>
      <c r="X606" s="15"/>
      <c r="Y606" s="15"/>
      <c r="Z606" s="15"/>
      <c r="AA606" s="15"/>
      <c r="AB606" s="15"/>
      <c r="AC606" s="15"/>
      <c r="AD606" s="15"/>
      <c r="AE606" s="15"/>
      <c r="AT606" s="259" t="s">
        <v>192</v>
      </c>
      <c r="AU606" s="259" t="s">
        <v>82</v>
      </c>
      <c r="AV606" s="15" t="s">
        <v>139</v>
      </c>
      <c r="AW606" s="15" t="s">
        <v>4</v>
      </c>
      <c r="AX606" s="15" t="s">
        <v>80</v>
      </c>
      <c r="AY606" s="259" t="s">
        <v>114</v>
      </c>
    </row>
    <row r="607" spans="1:65" s="2" customFormat="1" ht="24.15" customHeight="1">
      <c r="A607" s="38"/>
      <c r="B607" s="39"/>
      <c r="C607" s="196" t="s">
        <v>440</v>
      </c>
      <c r="D607" s="196" t="s">
        <v>115</v>
      </c>
      <c r="E607" s="197" t="s">
        <v>887</v>
      </c>
      <c r="F607" s="198" t="s">
        <v>888</v>
      </c>
      <c r="G607" s="199" t="s">
        <v>189</v>
      </c>
      <c r="H607" s="200">
        <v>170</v>
      </c>
      <c r="I607" s="201"/>
      <c r="J607" s="200">
        <f>ROUND(I607*H607,1)</f>
        <v>0</v>
      </c>
      <c r="K607" s="198" t="s">
        <v>119</v>
      </c>
      <c r="L607" s="44"/>
      <c r="M607" s="202" t="s">
        <v>19</v>
      </c>
      <c r="N607" s="203" t="s">
        <v>43</v>
      </c>
      <c r="O607" s="84"/>
      <c r="P607" s="204">
        <f>O607*H607</f>
        <v>0</v>
      </c>
      <c r="Q607" s="204">
        <v>0.0004</v>
      </c>
      <c r="R607" s="204">
        <f>Q607*H607</f>
        <v>0.068</v>
      </c>
      <c r="S607" s="204">
        <v>0</v>
      </c>
      <c r="T607" s="205">
        <f>S607*H607</f>
        <v>0</v>
      </c>
      <c r="U607" s="38"/>
      <c r="V607" s="38"/>
      <c r="W607" s="38"/>
      <c r="X607" s="38"/>
      <c r="Y607" s="38"/>
      <c r="Z607" s="38"/>
      <c r="AA607" s="38"/>
      <c r="AB607" s="38"/>
      <c r="AC607" s="38"/>
      <c r="AD607" s="38"/>
      <c r="AE607" s="38"/>
      <c r="AR607" s="206" t="s">
        <v>275</v>
      </c>
      <c r="AT607" s="206" t="s">
        <v>115</v>
      </c>
      <c r="AU607" s="206" t="s">
        <v>82</v>
      </c>
      <c r="AY607" s="17" t="s">
        <v>114</v>
      </c>
      <c r="BE607" s="207">
        <f>IF(N607="základní",J607,0)</f>
        <v>0</v>
      </c>
      <c r="BF607" s="207">
        <f>IF(N607="snížená",J607,0)</f>
        <v>0</v>
      </c>
      <c r="BG607" s="207">
        <f>IF(N607="zákl. přenesená",J607,0)</f>
        <v>0</v>
      </c>
      <c r="BH607" s="207">
        <f>IF(N607="sníž. přenesená",J607,0)</f>
        <v>0</v>
      </c>
      <c r="BI607" s="207">
        <f>IF(N607="nulová",J607,0)</f>
        <v>0</v>
      </c>
      <c r="BJ607" s="17" t="s">
        <v>80</v>
      </c>
      <c r="BK607" s="207">
        <f>ROUND(I607*H607,1)</f>
        <v>0</v>
      </c>
      <c r="BL607" s="17" t="s">
        <v>275</v>
      </c>
      <c r="BM607" s="206" t="s">
        <v>889</v>
      </c>
    </row>
    <row r="608" spans="1:47" s="2" customFormat="1" ht="12">
      <c r="A608" s="38"/>
      <c r="B608" s="39"/>
      <c r="C608" s="40"/>
      <c r="D608" s="208" t="s">
        <v>122</v>
      </c>
      <c r="E608" s="40"/>
      <c r="F608" s="209" t="s">
        <v>890</v>
      </c>
      <c r="G608" s="40"/>
      <c r="H608" s="40"/>
      <c r="I608" s="210"/>
      <c r="J608" s="40"/>
      <c r="K608" s="40"/>
      <c r="L608" s="44"/>
      <c r="M608" s="211"/>
      <c r="N608" s="212"/>
      <c r="O608" s="84"/>
      <c r="P608" s="84"/>
      <c r="Q608" s="84"/>
      <c r="R608" s="84"/>
      <c r="S608" s="84"/>
      <c r="T608" s="85"/>
      <c r="U608" s="38"/>
      <c r="V608" s="38"/>
      <c r="W608" s="38"/>
      <c r="X608" s="38"/>
      <c r="Y608" s="38"/>
      <c r="Z608" s="38"/>
      <c r="AA608" s="38"/>
      <c r="AB608" s="38"/>
      <c r="AC608" s="38"/>
      <c r="AD608" s="38"/>
      <c r="AE608" s="38"/>
      <c r="AT608" s="17" t="s">
        <v>122</v>
      </c>
      <c r="AU608" s="17" t="s">
        <v>82</v>
      </c>
    </row>
    <row r="609" spans="1:65" s="2" customFormat="1" ht="37.8" customHeight="1">
      <c r="A609" s="38"/>
      <c r="B609" s="39"/>
      <c r="C609" s="260" t="s">
        <v>891</v>
      </c>
      <c r="D609" s="260" t="s">
        <v>249</v>
      </c>
      <c r="E609" s="261" t="s">
        <v>892</v>
      </c>
      <c r="F609" s="262" t="s">
        <v>893</v>
      </c>
      <c r="G609" s="263" t="s">
        <v>189</v>
      </c>
      <c r="H609" s="264">
        <v>97.75</v>
      </c>
      <c r="I609" s="265"/>
      <c r="J609" s="264">
        <f>ROUND(I609*H609,1)</f>
        <v>0</v>
      </c>
      <c r="K609" s="262" t="s">
        <v>119</v>
      </c>
      <c r="L609" s="266"/>
      <c r="M609" s="267" t="s">
        <v>19</v>
      </c>
      <c r="N609" s="268" t="s">
        <v>43</v>
      </c>
      <c r="O609" s="84"/>
      <c r="P609" s="204">
        <f>O609*H609</f>
        <v>0</v>
      </c>
      <c r="Q609" s="204">
        <v>0.0054</v>
      </c>
      <c r="R609" s="204">
        <f>Q609*H609</f>
        <v>0.52785</v>
      </c>
      <c r="S609" s="204">
        <v>0</v>
      </c>
      <c r="T609" s="205">
        <f>S609*H609</f>
        <v>0</v>
      </c>
      <c r="U609" s="38"/>
      <c r="V609" s="38"/>
      <c r="W609" s="38"/>
      <c r="X609" s="38"/>
      <c r="Y609" s="38"/>
      <c r="Z609" s="38"/>
      <c r="AA609" s="38"/>
      <c r="AB609" s="38"/>
      <c r="AC609" s="38"/>
      <c r="AD609" s="38"/>
      <c r="AE609" s="38"/>
      <c r="AR609" s="206" t="s">
        <v>278</v>
      </c>
      <c r="AT609" s="206" t="s">
        <v>249</v>
      </c>
      <c r="AU609" s="206" t="s">
        <v>82</v>
      </c>
      <c r="AY609" s="17" t="s">
        <v>114</v>
      </c>
      <c r="BE609" s="207">
        <f>IF(N609="základní",J609,0)</f>
        <v>0</v>
      </c>
      <c r="BF609" s="207">
        <f>IF(N609="snížená",J609,0)</f>
        <v>0</v>
      </c>
      <c r="BG609" s="207">
        <f>IF(N609="zákl. přenesená",J609,0)</f>
        <v>0</v>
      </c>
      <c r="BH609" s="207">
        <f>IF(N609="sníž. přenesená",J609,0)</f>
        <v>0</v>
      </c>
      <c r="BI609" s="207">
        <f>IF(N609="nulová",J609,0)</f>
        <v>0</v>
      </c>
      <c r="BJ609" s="17" t="s">
        <v>80</v>
      </c>
      <c r="BK609" s="207">
        <f>ROUND(I609*H609,1)</f>
        <v>0</v>
      </c>
      <c r="BL609" s="17" t="s">
        <v>278</v>
      </c>
      <c r="BM609" s="206" t="s">
        <v>894</v>
      </c>
    </row>
    <row r="610" spans="1:51" s="14" customFormat="1" ht="12">
      <c r="A610" s="14"/>
      <c r="B610" s="238"/>
      <c r="C610" s="239"/>
      <c r="D610" s="213" t="s">
        <v>192</v>
      </c>
      <c r="E610" s="240" t="s">
        <v>19</v>
      </c>
      <c r="F610" s="241" t="s">
        <v>895</v>
      </c>
      <c r="G610" s="239"/>
      <c r="H610" s="242">
        <v>97.75</v>
      </c>
      <c r="I610" s="243"/>
      <c r="J610" s="239"/>
      <c r="K610" s="239"/>
      <c r="L610" s="244"/>
      <c r="M610" s="245"/>
      <c r="N610" s="246"/>
      <c r="O610" s="246"/>
      <c r="P610" s="246"/>
      <c r="Q610" s="246"/>
      <c r="R610" s="246"/>
      <c r="S610" s="246"/>
      <c r="T610" s="247"/>
      <c r="U610" s="14"/>
      <c r="V610" s="14"/>
      <c r="W610" s="14"/>
      <c r="X610" s="14"/>
      <c r="Y610" s="14"/>
      <c r="Z610" s="14"/>
      <c r="AA610" s="14"/>
      <c r="AB610" s="14"/>
      <c r="AC610" s="14"/>
      <c r="AD610" s="14"/>
      <c r="AE610" s="14"/>
      <c r="AT610" s="248" t="s">
        <v>192</v>
      </c>
      <c r="AU610" s="248" t="s">
        <v>82</v>
      </c>
      <c r="AV610" s="14" t="s">
        <v>82</v>
      </c>
      <c r="AW610" s="14" t="s">
        <v>33</v>
      </c>
      <c r="AX610" s="14" t="s">
        <v>72</v>
      </c>
      <c r="AY610" s="248" t="s">
        <v>114</v>
      </c>
    </row>
    <row r="611" spans="1:51" s="15" customFormat="1" ht="12">
      <c r="A611" s="15"/>
      <c r="B611" s="249"/>
      <c r="C611" s="250"/>
      <c r="D611" s="213" t="s">
        <v>192</v>
      </c>
      <c r="E611" s="251" t="s">
        <v>19</v>
      </c>
      <c r="F611" s="252" t="s">
        <v>195</v>
      </c>
      <c r="G611" s="250"/>
      <c r="H611" s="253">
        <v>97.75</v>
      </c>
      <c r="I611" s="254"/>
      <c r="J611" s="250"/>
      <c r="K611" s="250"/>
      <c r="L611" s="255"/>
      <c r="M611" s="256"/>
      <c r="N611" s="257"/>
      <c r="O611" s="257"/>
      <c r="P611" s="257"/>
      <c r="Q611" s="257"/>
      <c r="R611" s="257"/>
      <c r="S611" s="257"/>
      <c r="T611" s="258"/>
      <c r="U611" s="15"/>
      <c r="V611" s="15"/>
      <c r="W611" s="15"/>
      <c r="X611" s="15"/>
      <c r="Y611" s="15"/>
      <c r="Z611" s="15"/>
      <c r="AA611" s="15"/>
      <c r="AB611" s="15"/>
      <c r="AC611" s="15"/>
      <c r="AD611" s="15"/>
      <c r="AE611" s="15"/>
      <c r="AT611" s="259" t="s">
        <v>192</v>
      </c>
      <c r="AU611" s="259" t="s">
        <v>82</v>
      </c>
      <c r="AV611" s="15" t="s">
        <v>139</v>
      </c>
      <c r="AW611" s="15" t="s">
        <v>4</v>
      </c>
      <c r="AX611" s="15" t="s">
        <v>80</v>
      </c>
      <c r="AY611" s="259" t="s">
        <v>114</v>
      </c>
    </row>
    <row r="612" spans="1:65" s="2" customFormat="1" ht="44.25" customHeight="1">
      <c r="A612" s="38"/>
      <c r="B612" s="39"/>
      <c r="C612" s="260" t="s">
        <v>896</v>
      </c>
      <c r="D612" s="260" t="s">
        <v>249</v>
      </c>
      <c r="E612" s="261" t="s">
        <v>897</v>
      </c>
      <c r="F612" s="262" t="s">
        <v>898</v>
      </c>
      <c r="G612" s="263" t="s">
        <v>189</v>
      </c>
      <c r="H612" s="264">
        <v>97.75</v>
      </c>
      <c r="I612" s="265"/>
      <c r="J612" s="264">
        <f>ROUND(I612*H612,1)</f>
        <v>0</v>
      </c>
      <c r="K612" s="262" t="s">
        <v>119</v>
      </c>
      <c r="L612" s="266"/>
      <c r="M612" s="267" t="s">
        <v>19</v>
      </c>
      <c r="N612" s="268" t="s">
        <v>43</v>
      </c>
      <c r="O612" s="84"/>
      <c r="P612" s="204">
        <f>O612*H612</f>
        <v>0</v>
      </c>
      <c r="Q612" s="204">
        <v>0.0054</v>
      </c>
      <c r="R612" s="204">
        <f>Q612*H612</f>
        <v>0.52785</v>
      </c>
      <c r="S612" s="204">
        <v>0</v>
      </c>
      <c r="T612" s="205">
        <f>S612*H612</f>
        <v>0</v>
      </c>
      <c r="U612" s="38"/>
      <c r="V612" s="38"/>
      <c r="W612" s="38"/>
      <c r="X612" s="38"/>
      <c r="Y612" s="38"/>
      <c r="Z612" s="38"/>
      <c r="AA612" s="38"/>
      <c r="AB612" s="38"/>
      <c r="AC612" s="38"/>
      <c r="AD612" s="38"/>
      <c r="AE612" s="38"/>
      <c r="AR612" s="206" t="s">
        <v>278</v>
      </c>
      <c r="AT612" s="206" t="s">
        <v>249</v>
      </c>
      <c r="AU612" s="206" t="s">
        <v>82</v>
      </c>
      <c r="AY612" s="17" t="s">
        <v>114</v>
      </c>
      <c r="BE612" s="207">
        <f>IF(N612="základní",J612,0)</f>
        <v>0</v>
      </c>
      <c r="BF612" s="207">
        <f>IF(N612="snížená",J612,0)</f>
        <v>0</v>
      </c>
      <c r="BG612" s="207">
        <f>IF(N612="zákl. přenesená",J612,0)</f>
        <v>0</v>
      </c>
      <c r="BH612" s="207">
        <f>IF(N612="sníž. přenesená",J612,0)</f>
        <v>0</v>
      </c>
      <c r="BI612" s="207">
        <f>IF(N612="nulová",J612,0)</f>
        <v>0</v>
      </c>
      <c r="BJ612" s="17" t="s">
        <v>80</v>
      </c>
      <c r="BK612" s="207">
        <f>ROUND(I612*H612,1)</f>
        <v>0</v>
      </c>
      <c r="BL612" s="17" t="s">
        <v>278</v>
      </c>
      <c r="BM612" s="206" t="s">
        <v>899</v>
      </c>
    </row>
    <row r="613" spans="1:65" s="2" customFormat="1" ht="49.05" customHeight="1">
      <c r="A613" s="38"/>
      <c r="B613" s="39"/>
      <c r="C613" s="196" t="s">
        <v>900</v>
      </c>
      <c r="D613" s="196" t="s">
        <v>115</v>
      </c>
      <c r="E613" s="197" t="s">
        <v>901</v>
      </c>
      <c r="F613" s="198" t="s">
        <v>902</v>
      </c>
      <c r="G613" s="199" t="s">
        <v>238</v>
      </c>
      <c r="H613" s="200">
        <v>0.07</v>
      </c>
      <c r="I613" s="201"/>
      <c r="J613" s="200">
        <f>ROUND(I613*H613,1)</f>
        <v>0</v>
      </c>
      <c r="K613" s="198" t="s">
        <v>119</v>
      </c>
      <c r="L613" s="44"/>
      <c r="M613" s="202" t="s">
        <v>19</v>
      </c>
      <c r="N613" s="203" t="s">
        <v>43</v>
      </c>
      <c r="O613" s="84"/>
      <c r="P613" s="204">
        <f>O613*H613</f>
        <v>0</v>
      </c>
      <c r="Q613" s="204">
        <v>0</v>
      </c>
      <c r="R613" s="204">
        <f>Q613*H613</f>
        <v>0</v>
      </c>
      <c r="S613" s="204">
        <v>0</v>
      </c>
      <c r="T613" s="205">
        <f>S613*H613</f>
        <v>0</v>
      </c>
      <c r="U613" s="38"/>
      <c r="V613" s="38"/>
      <c r="W613" s="38"/>
      <c r="X613" s="38"/>
      <c r="Y613" s="38"/>
      <c r="Z613" s="38"/>
      <c r="AA613" s="38"/>
      <c r="AB613" s="38"/>
      <c r="AC613" s="38"/>
      <c r="AD613" s="38"/>
      <c r="AE613" s="38"/>
      <c r="AR613" s="206" t="s">
        <v>275</v>
      </c>
      <c r="AT613" s="206" t="s">
        <v>115</v>
      </c>
      <c r="AU613" s="206" t="s">
        <v>82</v>
      </c>
      <c r="AY613" s="17" t="s">
        <v>114</v>
      </c>
      <c r="BE613" s="207">
        <f>IF(N613="základní",J613,0)</f>
        <v>0</v>
      </c>
      <c r="BF613" s="207">
        <f>IF(N613="snížená",J613,0)</f>
        <v>0</v>
      </c>
      <c r="BG613" s="207">
        <f>IF(N613="zákl. přenesená",J613,0)</f>
        <v>0</v>
      </c>
      <c r="BH613" s="207">
        <f>IF(N613="sníž. přenesená",J613,0)</f>
        <v>0</v>
      </c>
      <c r="BI613" s="207">
        <f>IF(N613="nulová",J613,0)</f>
        <v>0</v>
      </c>
      <c r="BJ613" s="17" t="s">
        <v>80</v>
      </c>
      <c r="BK613" s="207">
        <f>ROUND(I613*H613,1)</f>
        <v>0</v>
      </c>
      <c r="BL613" s="17" t="s">
        <v>275</v>
      </c>
      <c r="BM613" s="206" t="s">
        <v>903</v>
      </c>
    </row>
    <row r="614" spans="1:47" s="2" customFormat="1" ht="12">
      <c r="A614" s="38"/>
      <c r="B614" s="39"/>
      <c r="C614" s="40"/>
      <c r="D614" s="208" t="s">
        <v>122</v>
      </c>
      <c r="E614" s="40"/>
      <c r="F614" s="209" t="s">
        <v>904</v>
      </c>
      <c r="G614" s="40"/>
      <c r="H614" s="40"/>
      <c r="I614" s="210"/>
      <c r="J614" s="40"/>
      <c r="K614" s="40"/>
      <c r="L614" s="44"/>
      <c r="M614" s="269"/>
      <c r="N614" s="270"/>
      <c r="O614" s="217"/>
      <c r="P614" s="217"/>
      <c r="Q614" s="217"/>
      <c r="R614" s="217"/>
      <c r="S614" s="217"/>
      <c r="T614" s="271"/>
      <c r="U614" s="38"/>
      <c r="V614" s="38"/>
      <c r="W614" s="38"/>
      <c r="X614" s="38"/>
      <c r="Y614" s="38"/>
      <c r="Z614" s="38"/>
      <c r="AA614" s="38"/>
      <c r="AB614" s="38"/>
      <c r="AC614" s="38"/>
      <c r="AD614" s="38"/>
      <c r="AE614" s="38"/>
      <c r="AT614" s="17" t="s">
        <v>122</v>
      </c>
      <c r="AU614" s="17" t="s">
        <v>82</v>
      </c>
    </row>
    <row r="615" spans="1:31" s="2" customFormat="1" ht="6.95" customHeight="1">
      <c r="A615" s="38"/>
      <c r="B615" s="59"/>
      <c r="C615" s="60"/>
      <c r="D615" s="60"/>
      <c r="E615" s="60"/>
      <c r="F615" s="60"/>
      <c r="G615" s="60"/>
      <c r="H615" s="60"/>
      <c r="I615" s="60"/>
      <c r="J615" s="60"/>
      <c r="K615" s="60"/>
      <c r="L615" s="44"/>
      <c r="M615" s="38"/>
      <c r="O615" s="38"/>
      <c r="P615" s="38"/>
      <c r="Q615" s="38"/>
      <c r="R615" s="38"/>
      <c r="S615" s="38"/>
      <c r="T615" s="38"/>
      <c r="U615" s="38"/>
      <c r="V615" s="38"/>
      <c r="W615" s="38"/>
      <c r="X615" s="38"/>
      <c r="Y615" s="38"/>
      <c r="Z615" s="38"/>
      <c r="AA615" s="38"/>
      <c r="AB615" s="38"/>
      <c r="AC615" s="38"/>
      <c r="AD615" s="38"/>
      <c r="AE615" s="38"/>
    </row>
  </sheetData>
  <sheetProtection password="CC35" sheet="1" objects="1" scenarios="1" formatColumns="0" formatRows="0" autoFilter="0"/>
  <autoFilter ref="C90:K614"/>
  <mergeCells count="9">
    <mergeCell ref="E7:H7"/>
    <mergeCell ref="E9:H9"/>
    <mergeCell ref="E18:H18"/>
    <mergeCell ref="E27:H27"/>
    <mergeCell ref="E48:H48"/>
    <mergeCell ref="E50:H50"/>
    <mergeCell ref="E81:H81"/>
    <mergeCell ref="E83:H83"/>
    <mergeCell ref="L2:V2"/>
  </mergeCells>
  <hyperlinks>
    <hyperlink ref="F95" r:id="rId1" display="https://podminky.urs.cz/item/CS_URS_2023_01/113154225"/>
    <hyperlink ref="F100" r:id="rId2" display="https://podminky.urs.cz/item/CS_URS_2023_01/113107224"/>
    <hyperlink ref="F105" r:id="rId3" display="https://podminky.urs.cz/item/CS_URS_2023_01/113154324"/>
    <hyperlink ref="F112" r:id="rId4" display="https://podminky.urs.cz/item/CS_URS_2023_01/113154223"/>
    <hyperlink ref="F117" r:id="rId5" display="https://podminky.urs.cz/item/CS_URS_2023_01/113107311"/>
    <hyperlink ref="F122" r:id="rId6" display="https://podminky.urs.cz/item/CS_URS_2023_01/122251101"/>
    <hyperlink ref="F127" r:id="rId7" display="https://podminky.urs.cz/item/CS_URS_2023_01/131251104"/>
    <hyperlink ref="F151" r:id="rId8" display="https://podminky.urs.cz/item/CS_URS_2023_01/132251251"/>
    <hyperlink ref="F163" r:id="rId9" display="https://podminky.urs.cz/item/CS_URS_2023_01/162751117"/>
    <hyperlink ref="F167" r:id="rId10" display="https://podminky.urs.cz/item/CS_URS_2023_01/162751119"/>
    <hyperlink ref="F171" r:id="rId11" display="https://podminky.urs.cz/item/CS_URS_2023_01/171201221"/>
    <hyperlink ref="F175" r:id="rId12" display="https://podminky.urs.cz/item/CS_URS_2023_01/174151101"/>
    <hyperlink ref="F210" r:id="rId13" display="https://podminky.urs.cz/item/CS_URS_2023_01/181951112"/>
    <hyperlink ref="F243" r:id="rId14" display="https://podminky.urs.cz/item/CS_URS_2023_01/182151111"/>
    <hyperlink ref="F250" r:id="rId15" display="https://podminky.urs.cz/item/CS_URS_2023_01/317171126"/>
    <hyperlink ref="F256" r:id="rId16" display="https://podminky.urs.cz/item/CS_URS_2023_01/317321118"/>
    <hyperlink ref="F260" r:id="rId17" display="https://podminky.urs.cz/item/CS_URS_2023_01/317321191"/>
    <hyperlink ref="F262" r:id="rId18" display="https://podminky.urs.cz/item/CS_URS_2023_01/317353121"/>
    <hyperlink ref="F269" r:id="rId19" display="https://podminky.urs.cz/item/CS_URS_2023_01/317353221"/>
    <hyperlink ref="F271" r:id="rId20" display="https://podminky.urs.cz/item/CS_URS_2023_01/317361116"/>
    <hyperlink ref="F275" r:id="rId21" display="https://podminky.urs.cz/item/CS_URS_2023_01/953312122"/>
    <hyperlink ref="F280" r:id="rId22" display="https://podminky.urs.cz/item/CS_URS_2023_01/931994103"/>
    <hyperlink ref="F285" r:id="rId23" display="https://podminky.urs.cz/item/CS_URS_2023_01/457311118"/>
    <hyperlink ref="F290" r:id="rId24" display="https://podminky.urs.cz/item/CS_URS_2023_01/631351101"/>
    <hyperlink ref="F292" r:id="rId25" display="https://podminky.urs.cz/item/CS_URS_2023_01/631351102"/>
    <hyperlink ref="F294" r:id="rId26" display="https://podminky.urs.cz/item/CS_URS_2023_01/451317111"/>
    <hyperlink ref="F316" r:id="rId27" display="https://podminky.urs.cz/item/CS_URS_2023_01/465513227"/>
    <hyperlink ref="F318" r:id="rId28" display="https://podminky.urs.cz/item/CS_URS_2023_01/451573111"/>
    <hyperlink ref="F331" r:id="rId29" display="https://podminky.urs.cz/item/CS_URS_2023_01/452311151"/>
    <hyperlink ref="F345" r:id="rId30" display="https://podminky.urs.cz/item/CS_URS_2023_01/567521151"/>
    <hyperlink ref="F347" r:id="rId31" display="https://podminky.urs.cz/item/CS_URS_2023_01/567522154"/>
    <hyperlink ref="F368" r:id="rId32" display="https://podminky.urs.cz/item/CS_URS_2023_01/573211108"/>
    <hyperlink ref="F377" r:id="rId33" display="https://podminky.urs.cz/item/CS_URS_2023_01/565135121"/>
    <hyperlink ref="F384" r:id="rId34" display="https://podminky.urs.cz/item/CS_URS_2023_01/565145121"/>
    <hyperlink ref="F386" r:id="rId35" display="https://podminky.urs.cz/item/CS_URS_2023_01/573231107"/>
    <hyperlink ref="F395" r:id="rId36" display="https://podminky.urs.cz/item/CS_URS_2023_01/577134141"/>
    <hyperlink ref="F397" r:id="rId37" display="https://podminky.urs.cz/item/CS_URS_2023_01/577144141"/>
    <hyperlink ref="F404" r:id="rId38" display="https://podminky.urs.cz/item/CS_URS_2023_01/569851111"/>
    <hyperlink ref="F406" r:id="rId39" display="https://podminky.urs.cz/item/CS_URS_2023_01/564851011"/>
    <hyperlink ref="F414" r:id="rId40" display="https://podminky.urs.cz/item/CS_URS_2023_01/628633112"/>
    <hyperlink ref="F420" r:id="rId41" display="https://podminky.urs.cz/item/CS_URS_2023_01/911111111"/>
    <hyperlink ref="F423" r:id="rId42" display="https://podminky.urs.cz/item/CS_URS_2023_01/911121111"/>
    <hyperlink ref="F426" r:id="rId43" display="https://podminky.urs.cz/item/CS_URS_2023_01/912221111"/>
    <hyperlink ref="F429" r:id="rId44" display="https://podminky.urs.cz/item/CS_URS_2023_01/915211112"/>
    <hyperlink ref="F431" r:id="rId45" display="https://podminky.urs.cz/item/CS_URS_2023_01/915221122"/>
    <hyperlink ref="F433" r:id="rId46" display="https://podminky.urs.cz/item/CS_URS_2023_01/919112111"/>
    <hyperlink ref="F437" r:id="rId47" display="https://podminky.urs.cz/item/CS_URS_2023_01/919121212"/>
    <hyperlink ref="F439" r:id="rId48" display="https://podminky.urs.cz/item/CS_URS_2023_01/938902151"/>
    <hyperlink ref="F441" r:id="rId49" display="https://podminky.urs.cz/item/CS_URS_2023_01/938902421"/>
    <hyperlink ref="F460" r:id="rId50" display="https://podminky.urs.cz/item/CS_URS_2023_01/938909611"/>
    <hyperlink ref="F465" r:id="rId51" display="https://podminky.urs.cz/item/CS_URS_2023_01/963051111"/>
    <hyperlink ref="F470" r:id="rId52" display="https://podminky.urs.cz/item/CS_URS_2023_01/965042141"/>
    <hyperlink ref="F475" r:id="rId53" display="https://podminky.urs.cz/item/CS_URS_2023_01/966075141"/>
    <hyperlink ref="F477" r:id="rId54" display="https://podminky.urs.cz/item/CS_URS_2023_01/962051111"/>
    <hyperlink ref="F482" r:id="rId55" display="https://podminky.urs.cz/item/CS_URS_2023_01/966008112"/>
    <hyperlink ref="F487" r:id="rId56" display="https://podminky.urs.cz/item/CS_URS_2023_01/966008113"/>
    <hyperlink ref="F492" r:id="rId57" display="https://podminky.urs.cz/item/CS_URS_2023_01/966008311"/>
    <hyperlink ref="F502" r:id="rId58" display="https://podminky.urs.cz/item/CS_URS_2023_01/919521120"/>
    <hyperlink ref="F508" r:id="rId59" display="https://podminky.urs.cz/item/CS_URS_2023_01/919521130"/>
    <hyperlink ref="F515" r:id="rId60" display="https://podminky.urs.cz/item/CS_URS_2023_01/919521140"/>
    <hyperlink ref="F521" r:id="rId61" display="https://podminky.urs.cz/item/CS_URS_2023_01/919521160"/>
    <hyperlink ref="F527" r:id="rId62" display="https://podminky.urs.cz/item/CS_URS_2023_01/919535556"/>
    <hyperlink ref="F538" r:id="rId63" display="https://podminky.urs.cz/item/CS_URS_2023_01/977213213"/>
    <hyperlink ref="F543" r:id="rId64" display="https://podminky.urs.cz/item/CS_URS_2023_01/977213214"/>
    <hyperlink ref="F549" r:id="rId65" display="https://podminky.urs.cz/item/CS_URS_2023_01/977213215"/>
    <hyperlink ref="F554" r:id="rId66" display="https://podminky.urs.cz/item/CS_URS_2023_01/977213216"/>
    <hyperlink ref="F561" r:id="rId67" display="https://podminky.urs.cz/item/CS_URS_2023_01/998225111"/>
    <hyperlink ref="F564" r:id="rId68" display="https://podminky.urs.cz/item/CS_URS_2023_01/997221611"/>
    <hyperlink ref="F569" r:id="rId69" display="https://podminky.urs.cz/item/CS_URS_2023_01/997221551"/>
    <hyperlink ref="F578" r:id="rId70" display="https://podminky.urs.cz/item/CS_URS_2023_01/997221559"/>
    <hyperlink ref="F582" r:id="rId71" display="https://podminky.urs.cz/item/CS_URS_2023_01/997221873"/>
    <hyperlink ref="F584" r:id="rId72" display="https://podminky.urs.cz/item/CS_URS_2023_01/997221612"/>
    <hyperlink ref="F586" r:id="rId73" display="https://podminky.urs.cz/item/CS_URS_2023_01/997221561"/>
    <hyperlink ref="F591" r:id="rId74" display="https://podminky.urs.cz/item/CS_URS_2023_01/997221569"/>
    <hyperlink ref="F595" r:id="rId75" display="https://podminky.urs.cz/item/CS_URS_2023_01/997221862"/>
    <hyperlink ref="F597" r:id="rId76" display="https://podminky.urs.cz/item/CS_URS_2023_01/997221645"/>
    <hyperlink ref="F601" r:id="rId77" display="https://podminky.urs.cz/item/CS_URS_2023_01/711131811"/>
    <hyperlink ref="F603" r:id="rId78" display="https://podminky.urs.cz/item/CS_URS_2023_01/711111001"/>
    <hyperlink ref="F608" r:id="rId79" display="https://podminky.urs.cz/item/CS_URS_2023_01/711141559"/>
    <hyperlink ref="F614" r:id="rId80" display="https://podminky.urs.cz/item/CS_URS_2023_01/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MITASPC\Mitas</dc:creator>
  <cp:keywords/>
  <dc:description/>
  <cp:lastModifiedBy>MITASPC\Mitas</cp:lastModifiedBy>
  <dcterms:created xsi:type="dcterms:W3CDTF">2023-06-08T10:39:33Z</dcterms:created>
  <dcterms:modified xsi:type="dcterms:W3CDTF">2023-06-08T10:39:36Z</dcterms:modified>
  <cp:category/>
  <cp:version/>
  <cp:contentType/>
  <cp:contentStatus/>
</cp:coreProperties>
</file>