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01" sheetId="2" r:id="rId2"/>
    <sheet name="02" sheetId="3" r:id="rId3"/>
  </sheets>
  <definedNames/>
  <calcPr fullCalcOnLoad="1"/>
</workbook>
</file>

<file path=xl/sharedStrings.xml><?xml version="1.0" encoding="utf-8"?>
<sst xmlns="http://schemas.openxmlformats.org/spreadsheetml/2006/main" count="617" uniqueCount="173">
  <si>
    <t>Firma: Ing Petr Koblenc</t>
  </si>
  <si>
    <t>Rekapitulace ceny</t>
  </si>
  <si>
    <t>Stavba: 12/2022 - Přeložka kanalizace Litohlavy - Rokycany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</si>
  <si>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</si>
  <si>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</si>
  <si>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</si>
  <si>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</si>
  <si>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</si>
  <si>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</si>
  <si>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</si>
  <si>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</si>
  <si>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</si>
  <si>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</si>
  <si>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</si>
  <si>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</si>
  <si>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12/2022</t>
  </si>
  <si>
    <t>Přeložka kanalizace Litohlavy - Rokycany</t>
  </si>
  <si>
    <t>O</t>
  </si>
  <si>
    <t>Rozpočet:</t>
  </si>
  <si>
    <t>0.00</t>
  </si>
  <si>
    <t>15.00</t>
  </si>
  <si>
    <t>21.00</t>
  </si>
  <si>
    <t>3</t>
  </si>
  <si>
    <t>2</t>
  </si>
  <si>
    <t>01</t>
  </si>
  <si>
    <t>část A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</si>
  <si>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</si>
  <si>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</si>
  <si>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</si>
  <si>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</si>
  <si>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</si>
  <si>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</si>
  <si>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</si>
  <si>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</si>
  <si>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</si>
  <si>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</si>
  <si>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</si>
  <si>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</si>
  <si>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</si>
  <si>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</si>
  <si>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</si>
  <si>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</si>
  <si>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</si>
  <si>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Cenová soustava</t>
  </si>
  <si>
    <t>11</t>
  </si>
  <si>
    <t>SD</t>
  </si>
  <si>
    <t>Všeobecné konstrukce a práce</t>
  </si>
  <si>
    <t>P</t>
  </si>
  <si>
    <t>014101</t>
  </si>
  <si>
    <t/>
  </si>
  <si>
    <t>POPLATKY ZA SKLÁDKU</t>
  </si>
  <si>
    <t>M3</t>
  </si>
  <si>
    <t>2022_OTSKP</t>
  </si>
  <si>
    <t>PP</t>
  </si>
  <si>
    <t>VV</t>
  </si>
  <si>
    <t>zemina 
377,664-255,373=122.291 [A] 
rušené potrubí 
191,4*0,0095=1.818 [B] 
A+B=124.109 [C]</t>
  </si>
  <si>
    <t>TS</t>
  </si>
  <si>
    <t>zahrnuje veškeré poplatky provozovateli skládky související s uložením odpadu na skládce.</t>
  </si>
  <si>
    <t>Zemní práce</t>
  </si>
  <si>
    <t>13283</t>
  </si>
  <si>
    <t>HLOUBENÍ RÝH ŠÍŘ DO 2M PAŽ I NEPAŽ TŘ. II</t>
  </si>
  <si>
    <t>nový řad 
224,8*0,8*2,1=377.664 [A] 
odstranění stávajícího řadu 
191,4*0,8*1,9=290.928 [B] 
A+B=668.592 [C]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</si>
  <si>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eventuelně nutné druhotné rozpojení odstřelené horniny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</si>
  <si>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17411</t>
  </si>
  <si>
    <t>ZÁSYP JAM A RÝH ZEMINOU SE ZHUTNĚNÍM</t>
  </si>
  <si>
    <t>zásyp výkopkem</t>
  </si>
  <si>
    <t>nový řad 
224,8*0,8*(2,1-0,12-0,15-0,11-0,3)=255.373 [A] 
odstranění stávajícího řadu 
191,4*0,8*1,9=290.928 [B] 
A+B=546.301 [C]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</si>
  <si>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</si>
  <si>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34</t>
  </si>
  <si>
    <t>451573</t>
  </si>
  <si>
    <t>VÝPLŇ VRSTVY Z KAMENIVA TĚŽENÉHO, INDEX ZHUTNĚNÍ ID DO 0,9</t>
  </si>
  <si>
    <t>drenáž ve dně výkopu, frakce 8/16</t>
  </si>
  <si>
    <t>224,8*0,8*0,12=21.581 [A]</t>
  </si>
  <si>
    <t>položka zahrnuje dodávku předepsaného kameniva, mimostaveništní a vnitrostaveništní dopravu a jeho uložení 
není-li v zadávací dokumentaci uvedeno jinak, jedná se o nakupovaný materiál</t>
  </si>
  <si>
    <t>35</t>
  </si>
  <si>
    <t>115321</t>
  </si>
  <si>
    <t>ČERPÁNÍ VODY Z PODZEMÍ DO 1000L/MIN VÝŠKY DO 20M</t>
  </si>
  <si>
    <t>HOD</t>
  </si>
  <si>
    <t>čerpání drenážních vod</t>
  </si>
  <si>
    <t>224,8/20*24=269.760 [A]</t>
  </si>
  <si>
    <t>Položka čerpání vody v podzemí zahrnuje náklady na provoz čerpadla včetně nákladu na záložní čerpadlo, zřízení čerpací jímky v šachtě, svislé potrubí v šachtě, potrubí na povrchu zaústěné do usazovacích (čistících) jímek před vypouštěním vod mimo staveniště, zřízení těchto jímek. Součástí položky je také následná demontáž a likvidace těchto zařízení.</t>
  </si>
  <si>
    <t>Vodorovné konstrukce</t>
  </si>
  <si>
    <t>17511</t>
  </si>
  <si>
    <t>OBSYP POTRUBÍ A OBJEKTŮ SE ZHUTNĚNÍM</t>
  </si>
  <si>
    <t>podsyp a obsyp potrubí do výšky 300 mm nad potrubí - lomová drť 4/8 
podsyp VŠ 8/16 
index zhutnění ID do 0,9</t>
  </si>
  <si>
    <t>224,8*0,8*(0,15+0,11+0,3)=100.710 [A]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</si>
  <si>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 
- zemina vytlačená potrubím o DN do 180mm se od kubatury obsypů neodečítá</t>
  </si>
  <si>
    <t>8</t>
  </si>
  <si>
    <t>Potrubí</t>
  </si>
  <si>
    <t>7</t>
  </si>
  <si>
    <t>87327</t>
  </si>
  <si>
    <t>POTRUBÍ Z TRUB PLASTOVÝCH TLAKOVÝCH SVAŘOVANÝCH DN DO 100MM</t>
  </si>
  <si>
    <t>M</t>
  </si>
  <si>
    <t>224,8=224.800 [A]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</si>
  <si>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 
nezahrnuje tlakové zkoušky ani proplach a dezinfekci</t>
  </si>
  <si>
    <t>12</t>
  </si>
  <si>
    <t>89972</t>
  </si>
  <si>
    <t>PROPLACH A DEZINFEKCE VODOVODNÍHO POTRUBÍ DN DO 100MM</t>
  </si>
  <si>
    <t>- napuštění a vypuštění vody, dodání vody a dezinfekčního prostředku, bakteriologický rozbor vody.</t>
  </si>
  <si>
    <t>16</t>
  </si>
  <si>
    <t>87834</t>
  </si>
  <si>
    <t>NASUNUTÍ PLAST TRUB DN DO 200MM DO CHRÁNIČKY</t>
  </si>
  <si>
    <t>včetně utěsnění</t>
  </si>
  <si>
    <t>11=11.000 [A]</t>
  </si>
  <si>
    <t>položka zahrnuje: 
pojízdná sedla (objímky) 
případně předepsané utěsnění konců chráničky 
nezahrnuje dodávku potrubí</t>
  </si>
  <si>
    <t>23</t>
  </si>
  <si>
    <t>891126</t>
  </si>
  <si>
    <t>ŠOUPÁTKA DN DO 80MM</t>
  </si>
  <si>
    <t>KUS</t>
  </si>
  <si>
    <t>nožové šoupě v šachtě, včetně ručního kola</t>
  </si>
  <si>
    <t>3=3.000 [A]</t>
  </si>
  <si>
    <t>- Položka zahrnuje kompletní montáž dle technologického předpisu, dodávku armatury, veškerou mimostaveništní a vnitrostaveništní dopravu.</t>
  </si>
  <si>
    <t>32</t>
  </si>
  <si>
    <t>899621</t>
  </si>
  <si>
    <t>TLAKOVÉ ZKOUŠKY POTRUBÍ DN DO 100MM</t>
  </si>
  <si>
    <t>- přísun, montáž, demontáž, odsun zkoušecího čerpadla, napuštění tlakovou vodou, dodání vody pro tlakovou zkoušku, montáž a demontáž dílců pro zabezpečení konce zkoušeného úseku potrubí, montáž a demontáž koncových tvarovek, montáž zaslepovací příruby, zaslepení odboček pro armatury a pro odbočující řady.</t>
  </si>
  <si>
    <t>33</t>
  </si>
  <si>
    <t>875272</t>
  </si>
  <si>
    <t>POTRUBÍ DREN Z TRUB PLAST (I FLEXIBIL) DN DO 100MM DĚROVANÝCH</t>
  </si>
  <si>
    <t>drenáž ve dně výkopu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</si>
  <si>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</t>
  </si>
  <si>
    <t>36</t>
  </si>
  <si>
    <t>85226</t>
  </si>
  <si>
    <t>POTRUBÍ Z TRUB LITINOVÝCH TLAKOVÝCH PŘÍRUBOVÝCH DN DO 80MM</t>
  </si>
  <si>
    <t>FF kus DN 80 L= 400 mm 3 kusy 
N-kus DN 80 2 kusy 
X kus DN 80 2 kusy</t>
  </si>
  <si>
    <t>7=7.000 [A]</t>
  </si>
  <si>
    <t>37</t>
  </si>
  <si>
    <t>85227</t>
  </si>
  <si>
    <t>POTRUBÍ Z TRUB LITINOVÝCH TLAKOVÝCH PŘÍRUBOVÝCH DN DO 100MM</t>
  </si>
  <si>
    <t>Spojky jištěné proti posunu DN 100 6 kusů  
T kus 100/80 3 kusy</t>
  </si>
  <si>
    <t>9=9.000 [A]</t>
  </si>
  <si>
    <t>38</t>
  </si>
  <si>
    <t>86634</t>
  </si>
  <si>
    <t>CHRÁNIČKY Z TRUB OCELOVÝCH DN DO 200MM</t>
  </si>
  <si>
    <t>položky pro zhotovení potrubí platí bez ohledu na sklon.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 včetně případně předepsaného utěsnění konců chrániček 
- položky platí pro práce prováděné v prostoru zapaženém i nezapaženém a i v kolektorech, chráničkách 
- opláštění dle dokumentace a nutné opravy opláštění při jeho poškození</t>
  </si>
  <si>
    <t>39</t>
  </si>
  <si>
    <t>85127</t>
  </si>
  <si>
    <t>POTRUBÍ Z TRUB LITINOVÝCH TLAKOVÝCH HRDLOVÝCH DN DO 100MM</t>
  </si>
  <si>
    <t>Spojky jištěné proti posunu DN 100 2 kusy</t>
  </si>
  <si>
    <t>2=2.000 [A]</t>
  </si>
  <si>
    <t>40</t>
  </si>
  <si>
    <t>893111</t>
  </si>
  <si>
    <t>ŠACHTY ARMATUR Z BETON DÍLCŮ PŮDORYS PLOCHY DO 1,5M2</t>
  </si>
  <si>
    <t>betonová čistítí šachta dle výkresu D.4.3 
včetně poklopu a stupadel</t>
  </si>
  <si>
    <t>položka zahrnuje: 
- poklopy s rámem, mříže s rámem, stupadla, žebříky, stropy z bet. dílců a pod. 
- dodání  dílce  požadovaného  tvaru  a  vlastností,  jeho  skladování,  doprava  a  osazení  do  definitivní polohy, včetně komplexní technologie výroby a montáže dílců, ošetření a ochrana dílců, 
- u dílců železobetonových a předpjatých veškerá výztuž, případně i tuhé kovové prvky a závěsná oka, 
- úpravy a zařízení pro uložení a transport dílce, 
- veškeré požadované úpravy dílců, včetně doplňkových konstrukcí a vybavení, 
- sestavení dílce na stavbě včetně montážních zařízení, plošin a prahů a pod., 
- výplň, těsnění a tmelení spár a spojů, 
- očištění a ošetření úložných ploch, 
- zednické výpomoce pro montáž dílců, 
- označení dílce výrobním štítkem nebo jiným způsobem, 
- úpravy dílce pro dodržení požadované přesnosti jeho osazení, včetně případných měření, 
- veškerá zařízení pro zajištění stability v každém okamžiku, 
- další práce dané případně specifikací k příslušnému prefabrik. dílci (úprava pohledových ploch, příp. rubových ploch, osazení měřících zařízení, zkoušení a měření dílců a pod.) 
- předepsané podkladní konstrukce</t>
  </si>
  <si>
    <t>41</t>
  </si>
  <si>
    <t>891426_R1</t>
  </si>
  <si>
    <t>Odvzdušňovací ventil odpadní voda DN 80</t>
  </si>
  <si>
    <t>1=1.000 [A]</t>
  </si>
  <si>
    <t>43</t>
  </si>
  <si>
    <t>899308</t>
  </si>
  <si>
    <t>DOPLŇKY NA POTRUBÍ - SIGNALIZAČ VODIČ</t>
  </si>
  <si>
    <t>- Položka zahrnuje veškerý materiál, výrobky a polotovary, včetně mimostaveništní a vnitrostaveništní dopravy (rovněž přesuny), včetně naložení a složení,případně s uložením.  
- položka signalizační vodič zahrnuje i kontrolní vývody.</t>
  </si>
  <si>
    <t>44</t>
  </si>
  <si>
    <t>899309</t>
  </si>
  <si>
    <t>DOPLŇKY NA POTRUBÍ - VÝSTRAŽNÁ FÓLIE</t>
  </si>
  <si>
    <t>- Položka zahrnuje veškerý materiál, výrobky a polotovary, včetně mimostaveništní a vnitrostaveništní dopravy (rovněž přesuny), včetně naložení a složení,případně s uložením.</t>
  </si>
  <si>
    <t>Ostatní konstrukce a práce</t>
  </si>
  <si>
    <t>42</t>
  </si>
  <si>
    <t>96922</t>
  </si>
  <si>
    <t>VYBOURÁNÍ POTRUBÍ DN DO 100MM KANALIZAČ</t>
  </si>
  <si>
    <t>191,4=191.400 [A]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</si>
  <si>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položka zahrnuje veškeré další práce plynoucí z technologického předpisu a z platných předpisů</t>
  </si>
  <si>
    <t>02</t>
  </si>
  <si>
    <t>část B</t>
  </si>
  <si>
    <t>zemina 
126-85,2=40.800 [A] 
rušené potrubí 
71,9*0,0095=0.683 [B] 
A+B=41.483 [C]</t>
  </si>
  <si>
    <t>nový řad 
75*0,8*2,1=126.000 [A] 
odstranění stávajícího řadu 
71,9*0,8*1,9=109.288 [B] 
A+B=235.288 [C]</t>
  </si>
  <si>
    <t>nový řad 
75*0,8*(2,1-0,12-0,15-0,11-0,3)=85.200 [A] 
odstranění stávajícího řadu 
71,9*0,8*1,9=109.288 [B] 
A+B=194.488 [C]</t>
  </si>
  <si>
    <t>75*0,8*0,12=7.200 [A]</t>
  </si>
  <si>
    <t>75/20*24=90.000 [A]</t>
  </si>
  <si>
    <t>75*0,8*(0,15+0,11+0,3)=33.600 [A]</t>
  </si>
  <si>
    <t>75=75.000 [A]</t>
  </si>
  <si>
    <t>71,9=71.900 [A]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</si>
</sst>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2" borderId="6" xfId="0" applyFill="1" applyBorder="1"/>
    <xf numFmtId="0" fontId="3" fillId="0" borderId="1" xfId="0" applyFont="1" applyBorder="1" applyAlignment="1">
      <alignment horizontal="left"/>
    </xf>
    <xf numFmtId="177" fontId="3" fillId="0" borderId="1" xfId="0" applyNumberFormat="1" applyFon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  <xf numFmtId="177" fontId="0" fillId="2" borderId="1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0+C10+C11</f>
      </c>
      <c r="D6" s="1"/>
      <c r="E6" s="1"/>
    </row>
    <row r="7" spans="1:5" ht="12.75" customHeight="1">
      <c r="A7" s="1"/>
      <c r="B7" s="4" t="s">
        <v>5</v>
      </c>
      <c r="C7" s="7">
        <f>0+E10+E11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20" t="s">
        <v>24</v>
      </c>
      <c r="B10" s="20" t="s">
        <v>25</v>
      </c>
      <c r="C10" s="21">
        <f>'01'!I3</f>
      </c>
      <c r="D10" s="21">
        <f>'01'!O2</f>
      </c>
      <c r="E10" s="21">
        <f>C10+D10</f>
      </c>
    </row>
    <row r="11" spans="1:5" ht="12.75" customHeight="1">
      <c r="A11" s="20" t="s">
        <v>163</v>
      </c>
      <c r="B11" s="20" t="s">
        <v>164</v>
      </c>
      <c r="C11" s="21">
        <f>'02'!I3</f>
      </c>
      <c r="D11" s="21">
        <f>'02'!O2</f>
      </c>
      <c r="E11" s="21">
        <f>C11+D11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0+O8+O13+O30+O35+O92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</v>
      </c>
      <c r="I3" s="41">
        <f>0+I8+I13+I30+I35+I92</f>
      </c>
      <c r="J3" s="10"/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24</v>
      </c>
      <c r="D4" s="6"/>
      <c r="E4" s="18" t="s">
        <v>25</v>
      </c>
      <c r="F4" s="6"/>
      <c r="G4" s="6"/>
      <c r="H4" s="19"/>
      <c r="I4" s="19"/>
      <c r="J4" s="6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J5" s="15" t="s">
        <v>43</v>
      </c>
      <c r="O5" t="s">
        <v>21</v>
      </c>
      <c r="P5" t="s">
        <v>23</v>
      </c>
    </row>
    <row r="6" spans="1:10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  <c r="J6" s="15"/>
    </row>
    <row r="7" spans="1:10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  <c r="J7" s="15" t="s">
        <v>44</v>
      </c>
    </row>
    <row r="8" spans="1:18" ht="12.75" customHeight="1">
      <c r="A8" s="19" t="s">
        <v>45</v>
      </c>
      <c r="B8" s="19"/>
      <c r="C8" s="26" t="s">
        <v>27</v>
      </c>
      <c r="D8" s="19"/>
      <c r="E8" s="27" t="s">
        <v>46</v>
      </c>
      <c r="F8" s="19"/>
      <c r="G8" s="19"/>
      <c r="H8" s="19"/>
      <c r="I8" s="28">
        <f>0+Q8</f>
      </c>
      <c r="J8" s="19"/>
      <c r="O8">
        <f>0+R8</f>
      </c>
      <c r="Q8">
        <f>0+I9</f>
      </c>
      <c r="R8">
        <f>0+O9</f>
      </c>
    </row>
    <row r="9" spans="1:16" ht="12.75">
      <c r="A9" s="25" t="s">
        <v>47</v>
      </c>
      <c r="B9" s="29" t="s">
        <v>29</v>
      </c>
      <c r="C9" s="29" t="s">
        <v>48</v>
      </c>
      <c r="D9" s="25" t="s">
        <v>49</v>
      </c>
      <c r="E9" s="30" t="s">
        <v>50</v>
      </c>
      <c r="F9" s="31" t="s">
        <v>51</v>
      </c>
      <c r="G9" s="32">
        <v>124.109</v>
      </c>
      <c r="H9" s="33">
        <v>0</v>
      </c>
      <c r="I9" s="33">
        <f>ROUND(ROUND(H9,2)*ROUND(G9,3),2)</f>
      </c>
      <c r="J9" s="31" t="s">
        <v>52</v>
      </c>
      <c r="O9">
        <f>(I9*21)/100</f>
      </c>
      <c r="P9" t="s">
        <v>23</v>
      </c>
    </row>
    <row r="10" spans="1:5" ht="12.75">
      <c r="A10" s="34" t="s">
        <v>53</v>
      </c>
      <c r="E10" s="35" t="s">
        <v>49</v>
      </c>
    </row>
    <row r="11" spans="1:5" ht="76.5">
      <c r="A11" s="36" t="s">
        <v>54</v>
      </c>
      <c r="E11" s="37" t="s">
        <v>55</v>
      </c>
    </row>
    <row r="12" spans="1:5" ht="25.5">
      <c r="A12" t="s">
        <v>56</v>
      </c>
      <c r="E12" s="35" t="s">
        <v>57</v>
      </c>
    </row>
    <row r="13" spans="1:18" ht="12.75" customHeight="1">
      <c r="A13" s="6" t="s">
        <v>45</v>
      </c>
      <c r="B13" s="6"/>
      <c r="C13" s="39" t="s">
        <v>29</v>
      </c>
      <c r="D13" s="6"/>
      <c r="E13" s="27" t="s">
        <v>58</v>
      </c>
      <c r="F13" s="6"/>
      <c r="G13" s="6"/>
      <c r="H13" s="6"/>
      <c r="I13" s="40">
        <f>0+Q13</f>
      </c>
      <c r="J13" s="6"/>
      <c r="O13">
        <f>0+R13</f>
      </c>
      <c r="Q13">
        <f>0+I14+I18+I22+I26</f>
      </c>
      <c r="R13">
        <f>0+O14+O18+O22+O26</f>
      </c>
    </row>
    <row r="14" spans="1:16" ht="12.75">
      <c r="A14" s="25" t="s">
        <v>47</v>
      </c>
      <c r="B14" s="29" t="s">
        <v>22</v>
      </c>
      <c r="C14" s="29" t="s">
        <v>59</v>
      </c>
      <c r="D14" s="25" t="s">
        <v>49</v>
      </c>
      <c r="E14" s="30" t="s">
        <v>60</v>
      </c>
      <c r="F14" s="31" t="s">
        <v>51</v>
      </c>
      <c r="G14" s="32">
        <v>668.592</v>
      </c>
      <c r="H14" s="33">
        <v>0</v>
      </c>
      <c r="I14" s="33">
        <f>ROUND(ROUND(H14,2)*ROUND(G14,3),2)</f>
      </c>
      <c r="J14" s="31" t="s">
        <v>52</v>
      </c>
      <c r="O14">
        <f>(I14*21)/100</f>
      </c>
      <c r="P14" t="s">
        <v>23</v>
      </c>
    </row>
    <row r="15" spans="1:5" ht="12.75">
      <c r="A15" s="34" t="s">
        <v>53</v>
      </c>
      <c r="E15" s="35" t="s">
        <v>49</v>
      </c>
    </row>
    <row r="16" spans="1:5" ht="89.25">
      <c r="A16" s="36" t="s">
        <v>54</v>
      </c>
      <c r="E16" s="37" t="s">
        <v>61</v>
      </c>
    </row>
    <row r="17" spans="1:5" ht="318.75">
      <c r="A17" t="s">
        <v>56</v>
      </c>
      <c r="E17" s="35" t="s">
        <v>62</v>
      </c>
    </row>
    <row r="18" spans="1:16" ht="12.75">
      <c r="A18" s="25" t="s">
        <v>47</v>
      </c>
      <c r="B18" s="29" t="s">
        <v>33</v>
      </c>
      <c r="C18" s="29" t="s">
        <v>63</v>
      </c>
      <c r="D18" s="25" t="s">
        <v>49</v>
      </c>
      <c r="E18" s="30" t="s">
        <v>64</v>
      </c>
      <c r="F18" s="31" t="s">
        <v>51</v>
      </c>
      <c r="G18" s="32">
        <v>546.301</v>
      </c>
      <c r="H18" s="33">
        <v>0</v>
      </c>
      <c r="I18" s="33">
        <f>ROUND(ROUND(H18,2)*ROUND(G18,3),2)</f>
      </c>
      <c r="J18" s="31" t="s">
        <v>52</v>
      </c>
      <c r="O18">
        <f>(I18*21)/100</f>
      </c>
      <c r="P18" t="s">
        <v>23</v>
      </c>
    </row>
    <row r="19" spans="1:5" ht="12.75">
      <c r="A19" s="34" t="s">
        <v>53</v>
      </c>
      <c r="E19" s="35" t="s">
        <v>65</v>
      </c>
    </row>
    <row r="20" spans="1:5" ht="89.25">
      <c r="A20" s="36" t="s">
        <v>54</v>
      </c>
      <c r="E20" s="37" t="s">
        <v>66</v>
      </c>
    </row>
    <row r="21" spans="1:5" ht="229.5">
      <c r="A21" t="s">
        <v>56</v>
      </c>
      <c r="E21" s="35" t="s">
        <v>67</v>
      </c>
    </row>
    <row r="22" spans="1:16" ht="12.75">
      <c r="A22" s="25" t="s">
        <v>47</v>
      </c>
      <c r="B22" s="29" t="s">
        <v>68</v>
      </c>
      <c r="C22" s="29" t="s">
        <v>69</v>
      </c>
      <c r="D22" s="25" t="s">
        <v>49</v>
      </c>
      <c r="E22" s="30" t="s">
        <v>70</v>
      </c>
      <c r="F22" s="31" t="s">
        <v>51</v>
      </c>
      <c r="G22" s="32">
        <v>21.581</v>
      </c>
      <c r="H22" s="33">
        <v>0</v>
      </c>
      <c r="I22" s="33">
        <f>ROUND(ROUND(H22,2)*ROUND(G22,3),2)</f>
      </c>
      <c r="J22" s="31" t="s">
        <v>52</v>
      </c>
      <c r="O22">
        <f>(I22*21)/100</f>
      </c>
      <c r="P22" t="s">
        <v>23</v>
      </c>
    </row>
    <row r="23" spans="1:5" ht="12.75">
      <c r="A23" s="34" t="s">
        <v>53</v>
      </c>
      <c r="E23" s="35" t="s">
        <v>71</v>
      </c>
    </row>
    <row r="24" spans="1:5" ht="12.75">
      <c r="A24" s="36" t="s">
        <v>54</v>
      </c>
      <c r="E24" s="37" t="s">
        <v>72</v>
      </c>
    </row>
    <row r="25" spans="1:5" ht="38.25">
      <c r="A25" t="s">
        <v>56</v>
      </c>
      <c r="E25" s="35" t="s">
        <v>73</v>
      </c>
    </row>
    <row r="26" spans="1:16" ht="12.75">
      <c r="A26" s="25" t="s">
        <v>47</v>
      </c>
      <c r="B26" s="29" t="s">
        <v>74</v>
      </c>
      <c r="C26" s="29" t="s">
        <v>75</v>
      </c>
      <c r="D26" s="25" t="s">
        <v>49</v>
      </c>
      <c r="E26" s="30" t="s">
        <v>76</v>
      </c>
      <c r="F26" s="31" t="s">
        <v>77</v>
      </c>
      <c r="G26" s="32">
        <v>269.76</v>
      </c>
      <c r="H26" s="33">
        <v>0</v>
      </c>
      <c r="I26" s="33">
        <f>ROUND(ROUND(H26,2)*ROUND(G26,3),2)</f>
      </c>
      <c r="J26" s="31" t="s">
        <v>52</v>
      </c>
      <c r="O26">
        <f>(I26*21)/100</f>
      </c>
      <c r="P26" t="s">
        <v>23</v>
      </c>
    </row>
    <row r="27" spans="1:5" ht="12.75">
      <c r="A27" s="34" t="s">
        <v>53</v>
      </c>
      <c r="E27" s="35" t="s">
        <v>78</v>
      </c>
    </row>
    <row r="28" spans="1:5" ht="12.75">
      <c r="A28" s="36" t="s">
        <v>54</v>
      </c>
      <c r="E28" s="37" t="s">
        <v>79</v>
      </c>
    </row>
    <row r="29" spans="1:5" ht="63.75">
      <c r="A29" t="s">
        <v>56</v>
      </c>
      <c r="E29" s="35" t="s">
        <v>80</v>
      </c>
    </row>
    <row r="30" spans="1:18" ht="12.75" customHeight="1">
      <c r="A30" s="6" t="s">
        <v>45</v>
      </c>
      <c r="B30" s="6"/>
      <c r="C30" s="39" t="s">
        <v>33</v>
      </c>
      <c r="D30" s="6"/>
      <c r="E30" s="27" t="s">
        <v>81</v>
      </c>
      <c r="F30" s="6"/>
      <c r="G30" s="6"/>
      <c r="H30" s="6"/>
      <c r="I30" s="40">
        <f>0+Q30</f>
      </c>
      <c r="J30" s="6"/>
      <c r="O30">
        <f>0+R30</f>
      </c>
      <c r="Q30">
        <f>0+I31</f>
      </c>
      <c r="R30">
        <f>0+O31</f>
      </c>
    </row>
    <row r="31" spans="1:16" ht="12.75">
      <c r="A31" s="25" t="s">
        <v>47</v>
      </c>
      <c r="B31" s="29" t="s">
        <v>37</v>
      </c>
      <c r="C31" s="29" t="s">
        <v>82</v>
      </c>
      <c r="D31" s="25" t="s">
        <v>49</v>
      </c>
      <c r="E31" s="30" t="s">
        <v>83</v>
      </c>
      <c r="F31" s="31" t="s">
        <v>51</v>
      </c>
      <c r="G31" s="32">
        <v>100.71</v>
      </c>
      <c r="H31" s="33">
        <v>0</v>
      </c>
      <c r="I31" s="33">
        <f>ROUND(ROUND(H31,2)*ROUND(G31,3),2)</f>
      </c>
      <c r="J31" s="31" t="s">
        <v>52</v>
      </c>
      <c r="O31">
        <f>(I31*21)/100</f>
      </c>
      <c r="P31" t="s">
        <v>23</v>
      </c>
    </row>
    <row r="32" spans="1:5" ht="38.25">
      <c r="A32" s="34" t="s">
        <v>53</v>
      </c>
      <c r="E32" s="35" t="s">
        <v>84</v>
      </c>
    </row>
    <row r="33" spans="1:5" ht="12.75">
      <c r="A33" s="36" t="s">
        <v>54</v>
      </c>
      <c r="E33" s="37" t="s">
        <v>85</v>
      </c>
    </row>
    <row r="34" spans="1:5" ht="280.5">
      <c r="A34" t="s">
        <v>56</v>
      </c>
      <c r="E34" s="35" t="s">
        <v>86</v>
      </c>
    </row>
    <row r="35" spans="1:18" ht="12.75" customHeight="1">
      <c r="A35" s="6" t="s">
        <v>45</v>
      </c>
      <c r="B35" s="6"/>
      <c r="C35" s="39" t="s">
        <v>87</v>
      </c>
      <c r="D35" s="6"/>
      <c r="E35" s="27" t="s">
        <v>88</v>
      </c>
      <c r="F35" s="6"/>
      <c r="G35" s="6"/>
      <c r="H35" s="6"/>
      <c r="I35" s="40">
        <f>0+Q35</f>
      </c>
      <c r="J35" s="6"/>
      <c r="O35">
        <f>0+R35</f>
      </c>
      <c r="Q35">
        <f>0+I36+I40+I44+I48+I52+I56+I60+I64+I68+I72+I76+I80+I84+I88</f>
      </c>
      <c r="R35">
        <f>0+O36+O40+O44+O48+O52+O56+O60+O64+O68+O72+O76+O80+O84+O88</f>
      </c>
    </row>
    <row r="36" spans="1:16" ht="12.75">
      <c r="A36" s="25" t="s">
        <v>47</v>
      </c>
      <c r="B36" s="29" t="s">
        <v>89</v>
      </c>
      <c r="C36" s="29" t="s">
        <v>90</v>
      </c>
      <c r="D36" s="25" t="s">
        <v>49</v>
      </c>
      <c r="E36" s="30" t="s">
        <v>91</v>
      </c>
      <c r="F36" s="31" t="s">
        <v>92</v>
      </c>
      <c r="G36" s="32">
        <v>224.8</v>
      </c>
      <c r="H36" s="33">
        <v>0</v>
      </c>
      <c r="I36" s="33">
        <f>ROUND(ROUND(H36,2)*ROUND(G36,3),2)</f>
      </c>
      <c r="J36" s="31" t="s">
        <v>52</v>
      </c>
      <c r="O36">
        <f>(I36*21)/100</f>
      </c>
      <c r="P36" t="s">
        <v>23</v>
      </c>
    </row>
    <row r="37" spans="1:5" ht="12.75">
      <c r="A37" s="34" t="s">
        <v>53</v>
      </c>
      <c r="E37" s="35" t="s">
        <v>49</v>
      </c>
    </row>
    <row r="38" spans="1:5" ht="12.75">
      <c r="A38" s="36" t="s">
        <v>54</v>
      </c>
      <c r="E38" s="37" t="s">
        <v>93</v>
      </c>
    </row>
    <row r="39" spans="1:5" ht="255">
      <c r="A39" t="s">
        <v>56</v>
      </c>
      <c r="E39" s="35" t="s">
        <v>94</v>
      </c>
    </row>
    <row r="40" spans="1:16" ht="12.75">
      <c r="A40" s="25" t="s">
        <v>47</v>
      </c>
      <c r="B40" s="29" t="s">
        <v>95</v>
      </c>
      <c r="C40" s="29" t="s">
        <v>96</v>
      </c>
      <c r="D40" s="25" t="s">
        <v>49</v>
      </c>
      <c r="E40" s="30" t="s">
        <v>97</v>
      </c>
      <c r="F40" s="31" t="s">
        <v>92</v>
      </c>
      <c r="G40" s="32">
        <v>224.8</v>
      </c>
      <c r="H40" s="33">
        <v>0</v>
      </c>
      <c r="I40" s="33">
        <f>ROUND(ROUND(H40,2)*ROUND(G40,3),2)</f>
      </c>
      <c r="J40" s="31" t="s">
        <v>52</v>
      </c>
      <c r="O40">
        <f>(I40*21)/100</f>
      </c>
      <c r="P40" t="s">
        <v>23</v>
      </c>
    </row>
    <row r="41" spans="1:5" ht="12.75">
      <c r="A41" s="34" t="s">
        <v>53</v>
      </c>
      <c r="E41" s="35" t="s">
        <v>49</v>
      </c>
    </row>
    <row r="42" spans="1:5" ht="12.75">
      <c r="A42" s="36" t="s">
        <v>54</v>
      </c>
      <c r="E42" s="37" t="s">
        <v>93</v>
      </c>
    </row>
    <row r="43" spans="1:5" ht="25.5">
      <c r="A43" t="s">
        <v>56</v>
      </c>
      <c r="E43" s="35" t="s">
        <v>98</v>
      </c>
    </row>
    <row r="44" spans="1:16" ht="12.75">
      <c r="A44" s="25" t="s">
        <v>47</v>
      </c>
      <c r="B44" s="29" t="s">
        <v>99</v>
      </c>
      <c r="C44" s="29" t="s">
        <v>100</v>
      </c>
      <c r="D44" s="25" t="s">
        <v>49</v>
      </c>
      <c r="E44" s="30" t="s">
        <v>101</v>
      </c>
      <c r="F44" s="31" t="s">
        <v>92</v>
      </c>
      <c r="G44" s="32">
        <v>11</v>
      </c>
      <c r="H44" s="33">
        <v>0</v>
      </c>
      <c r="I44" s="33">
        <f>ROUND(ROUND(H44,2)*ROUND(G44,3),2)</f>
      </c>
      <c r="J44" s="31" t="s">
        <v>52</v>
      </c>
      <c r="O44">
        <f>(I44*21)/100</f>
      </c>
      <c r="P44" t="s">
        <v>23</v>
      </c>
    </row>
    <row r="45" spans="1:5" ht="12.75">
      <c r="A45" s="34" t="s">
        <v>53</v>
      </c>
      <c r="E45" s="35" t="s">
        <v>102</v>
      </c>
    </row>
    <row r="46" spans="1:5" ht="12.75">
      <c r="A46" s="36" t="s">
        <v>54</v>
      </c>
      <c r="E46" s="37" t="s">
        <v>103</v>
      </c>
    </row>
    <row r="47" spans="1:5" ht="51">
      <c r="A47" t="s">
        <v>56</v>
      </c>
      <c r="E47" s="35" t="s">
        <v>104</v>
      </c>
    </row>
    <row r="48" spans="1:16" ht="12.75">
      <c r="A48" s="25" t="s">
        <v>47</v>
      </c>
      <c r="B48" s="29" t="s">
        <v>105</v>
      </c>
      <c r="C48" s="29" t="s">
        <v>106</v>
      </c>
      <c r="D48" s="25" t="s">
        <v>49</v>
      </c>
      <c r="E48" s="30" t="s">
        <v>107</v>
      </c>
      <c r="F48" s="31" t="s">
        <v>108</v>
      </c>
      <c r="G48" s="32">
        <v>3</v>
      </c>
      <c r="H48" s="33">
        <v>0</v>
      </c>
      <c r="I48" s="33">
        <f>ROUND(ROUND(H48,2)*ROUND(G48,3),2)</f>
      </c>
      <c r="J48" s="31" t="s">
        <v>52</v>
      </c>
      <c r="O48">
        <f>(I48*21)/100</f>
      </c>
      <c r="P48" t="s">
        <v>23</v>
      </c>
    </row>
    <row r="49" spans="1:5" ht="12.75">
      <c r="A49" s="34" t="s">
        <v>53</v>
      </c>
      <c r="E49" s="35" t="s">
        <v>109</v>
      </c>
    </row>
    <row r="50" spans="1:5" ht="12.75">
      <c r="A50" s="36" t="s">
        <v>54</v>
      </c>
      <c r="E50" s="37" t="s">
        <v>110</v>
      </c>
    </row>
    <row r="51" spans="1:5" ht="25.5">
      <c r="A51" t="s">
        <v>56</v>
      </c>
      <c r="E51" s="35" t="s">
        <v>111</v>
      </c>
    </row>
    <row r="52" spans="1:16" ht="12.75">
      <c r="A52" s="25" t="s">
        <v>47</v>
      </c>
      <c r="B52" s="29" t="s">
        <v>112</v>
      </c>
      <c r="C52" s="29" t="s">
        <v>113</v>
      </c>
      <c r="D52" s="25" t="s">
        <v>49</v>
      </c>
      <c r="E52" s="30" t="s">
        <v>114</v>
      </c>
      <c r="F52" s="31" t="s">
        <v>92</v>
      </c>
      <c r="G52" s="32">
        <v>224.8</v>
      </c>
      <c r="H52" s="33">
        <v>0</v>
      </c>
      <c r="I52" s="33">
        <f>ROUND(ROUND(H52,2)*ROUND(G52,3),2)</f>
      </c>
      <c r="J52" s="31" t="s">
        <v>52</v>
      </c>
      <c r="O52">
        <f>(I52*21)/100</f>
      </c>
      <c r="P52" t="s">
        <v>23</v>
      </c>
    </row>
    <row r="53" spans="1:5" ht="12.75">
      <c r="A53" s="34" t="s">
        <v>53</v>
      </c>
      <c r="E53" s="35" t="s">
        <v>49</v>
      </c>
    </row>
    <row r="54" spans="1:5" ht="12.75">
      <c r="A54" s="36" t="s">
        <v>54</v>
      </c>
      <c r="E54" s="37" t="s">
        <v>93</v>
      </c>
    </row>
    <row r="55" spans="1:5" ht="51">
      <c r="A55" t="s">
        <v>56</v>
      </c>
      <c r="E55" s="35" t="s">
        <v>115</v>
      </c>
    </row>
    <row r="56" spans="1:16" ht="12.75">
      <c r="A56" s="25" t="s">
        <v>47</v>
      </c>
      <c r="B56" s="29" t="s">
        <v>116</v>
      </c>
      <c r="C56" s="29" t="s">
        <v>117</v>
      </c>
      <c r="D56" s="25" t="s">
        <v>49</v>
      </c>
      <c r="E56" s="30" t="s">
        <v>118</v>
      </c>
      <c r="F56" s="31" t="s">
        <v>92</v>
      </c>
      <c r="G56" s="32">
        <v>224.8</v>
      </c>
      <c r="H56" s="33">
        <v>0</v>
      </c>
      <c r="I56" s="33">
        <f>ROUND(ROUND(H56,2)*ROUND(G56,3),2)</f>
      </c>
      <c r="J56" s="31" t="s">
        <v>52</v>
      </c>
      <c r="O56">
        <f>(I56*21)/100</f>
      </c>
      <c r="P56" t="s">
        <v>23</v>
      </c>
    </row>
    <row r="57" spans="1:5" ht="12.75">
      <c r="A57" s="34" t="s">
        <v>53</v>
      </c>
      <c r="E57" s="35" t="s">
        <v>119</v>
      </c>
    </row>
    <row r="58" spans="1:5" ht="12.75">
      <c r="A58" s="36" t="s">
        <v>54</v>
      </c>
      <c r="E58" s="37" t="s">
        <v>93</v>
      </c>
    </row>
    <row r="59" spans="1:5" ht="242.25">
      <c r="A59" t="s">
        <v>56</v>
      </c>
      <c r="E59" s="35" t="s">
        <v>120</v>
      </c>
    </row>
    <row r="60" spans="1:16" ht="12.75">
      <c r="A60" s="25" t="s">
        <v>47</v>
      </c>
      <c r="B60" s="29" t="s">
        <v>121</v>
      </c>
      <c r="C60" s="29" t="s">
        <v>122</v>
      </c>
      <c r="D60" s="25" t="s">
        <v>49</v>
      </c>
      <c r="E60" s="30" t="s">
        <v>123</v>
      </c>
      <c r="F60" s="31" t="s">
        <v>92</v>
      </c>
      <c r="G60" s="32">
        <v>7</v>
      </c>
      <c r="H60" s="33">
        <v>0</v>
      </c>
      <c r="I60" s="33">
        <f>ROUND(ROUND(H60,2)*ROUND(G60,3),2)</f>
      </c>
      <c r="J60" s="31" t="s">
        <v>52</v>
      </c>
      <c r="O60">
        <f>(I60*21)/100</f>
      </c>
      <c r="P60" t="s">
        <v>23</v>
      </c>
    </row>
    <row r="61" spans="1:5" ht="38.25">
      <c r="A61" s="34" t="s">
        <v>53</v>
      </c>
      <c r="E61" s="35" t="s">
        <v>124</v>
      </c>
    </row>
    <row r="62" spans="1:5" ht="12.75">
      <c r="A62" s="36" t="s">
        <v>54</v>
      </c>
      <c r="E62" s="37" t="s">
        <v>125</v>
      </c>
    </row>
    <row r="63" spans="1:5" ht="255">
      <c r="A63" t="s">
        <v>56</v>
      </c>
      <c r="E63" s="35" t="s">
        <v>94</v>
      </c>
    </row>
    <row r="64" spans="1:16" ht="12.75">
      <c r="A64" s="25" t="s">
        <v>47</v>
      </c>
      <c r="B64" s="29" t="s">
        <v>126</v>
      </c>
      <c r="C64" s="29" t="s">
        <v>127</v>
      </c>
      <c r="D64" s="25" t="s">
        <v>49</v>
      </c>
      <c r="E64" s="30" t="s">
        <v>128</v>
      </c>
      <c r="F64" s="31" t="s">
        <v>92</v>
      </c>
      <c r="G64" s="32">
        <v>9</v>
      </c>
      <c r="H64" s="33">
        <v>0</v>
      </c>
      <c r="I64" s="33">
        <f>ROUND(ROUND(H64,2)*ROUND(G64,3),2)</f>
      </c>
      <c r="J64" s="31" t="s">
        <v>52</v>
      </c>
      <c r="O64">
        <f>(I64*21)/100</f>
      </c>
      <c r="P64" t="s">
        <v>23</v>
      </c>
    </row>
    <row r="65" spans="1:5" ht="25.5">
      <c r="A65" s="34" t="s">
        <v>53</v>
      </c>
      <c r="E65" s="35" t="s">
        <v>129</v>
      </c>
    </row>
    <row r="66" spans="1:5" ht="12.75">
      <c r="A66" s="36" t="s">
        <v>54</v>
      </c>
      <c r="E66" s="37" t="s">
        <v>130</v>
      </c>
    </row>
    <row r="67" spans="1:5" ht="255">
      <c r="A67" t="s">
        <v>56</v>
      </c>
      <c r="E67" s="35" t="s">
        <v>94</v>
      </c>
    </row>
    <row r="68" spans="1:16" ht="12.75">
      <c r="A68" s="25" t="s">
        <v>47</v>
      </c>
      <c r="B68" s="29" t="s">
        <v>131</v>
      </c>
      <c r="C68" s="29" t="s">
        <v>132</v>
      </c>
      <c r="D68" s="25" t="s">
        <v>49</v>
      </c>
      <c r="E68" s="30" t="s">
        <v>133</v>
      </c>
      <c r="F68" s="31" t="s">
        <v>92</v>
      </c>
      <c r="G68" s="32">
        <v>11</v>
      </c>
      <c r="H68" s="33">
        <v>0</v>
      </c>
      <c r="I68" s="33">
        <f>ROUND(ROUND(H68,2)*ROUND(G68,3),2)</f>
      </c>
      <c r="J68" s="31" t="s">
        <v>52</v>
      </c>
      <c r="O68">
        <f>(I68*21)/100</f>
      </c>
      <c r="P68" t="s">
        <v>23</v>
      </c>
    </row>
    <row r="69" spans="1:5" ht="12.75">
      <c r="A69" s="34" t="s">
        <v>53</v>
      </c>
      <c r="E69" s="35" t="s">
        <v>49</v>
      </c>
    </row>
    <row r="70" spans="1:5" ht="12.75">
      <c r="A70" s="36" t="s">
        <v>54</v>
      </c>
      <c r="E70" s="37" t="s">
        <v>103</v>
      </c>
    </row>
    <row r="71" spans="1:5" ht="255">
      <c r="A71" t="s">
        <v>56</v>
      </c>
      <c r="E71" s="35" t="s">
        <v>134</v>
      </c>
    </row>
    <row r="72" spans="1:16" ht="12.75">
      <c r="A72" s="25" t="s">
        <v>47</v>
      </c>
      <c r="B72" s="29" t="s">
        <v>135</v>
      </c>
      <c r="C72" s="29" t="s">
        <v>136</v>
      </c>
      <c r="D72" s="25" t="s">
        <v>49</v>
      </c>
      <c r="E72" s="30" t="s">
        <v>137</v>
      </c>
      <c r="F72" s="31" t="s">
        <v>92</v>
      </c>
      <c r="G72" s="32">
        <v>2</v>
      </c>
      <c r="H72" s="33">
        <v>0</v>
      </c>
      <c r="I72" s="33">
        <f>ROUND(ROUND(H72,2)*ROUND(G72,3),2)</f>
      </c>
      <c r="J72" s="31" t="s">
        <v>52</v>
      </c>
      <c r="O72">
        <f>(I72*21)/100</f>
      </c>
      <c r="P72" t="s">
        <v>23</v>
      </c>
    </row>
    <row r="73" spans="1:5" ht="12.75">
      <c r="A73" s="34" t="s">
        <v>53</v>
      </c>
      <c r="E73" s="35" t="s">
        <v>138</v>
      </c>
    </row>
    <row r="74" spans="1:5" ht="12.75">
      <c r="A74" s="36" t="s">
        <v>54</v>
      </c>
      <c r="E74" s="37" t="s">
        <v>139</v>
      </c>
    </row>
    <row r="75" spans="1:5" ht="255">
      <c r="A75" t="s">
        <v>56</v>
      </c>
      <c r="E75" s="35" t="s">
        <v>94</v>
      </c>
    </row>
    <row r="76" spans="1:16" ht="12.75">
      <c r="A76" s="25" t="s">
        <v>47</v>
      </c>
      <c r="B76" s="29" t="s">
        <v>140</v>
      </c>
      <c r="C76" s="29" t="s">
        <v>141</v>
      </c>
      <c r="D76" s="25" t="s">
        <v>49</v>
      </c>
      <c r="E76" s="30" t="s">
        <v>142</v>
      </c>
      <c r="F76" s="31" t="s">
        <v>108</v>
      </c>
      <c r="G76" s="32">
        <v>3</v>
      </c>
      <c r="H76" s="33">
        <v>0</v>
      </c>
      <c r="I76" s="33">
        <f>ROUND(ROUND(H76,2)*ROUND(G76,3),2)</f>
      </c>
      <c r="J76" s="31" t="s">
        <v>52</v>
      </c>
      <c r="O76">
        <f>(I76*21)/100</f>
      </c>
      <c r="P76" t="s">
        <v>23</v>
      </c>
    </row>
    <row r="77" spans="1:5" ht="25.5">
      <c r="A77" s="34" t="s">
        <v>53</v>
      </c>
      <c r="E77" s="35" t="s">
        <v>143</v>
      </c>
    </row>
    <row r="78" spans="1:5" ht="12.75">
      <c r="A78" s="36" t="s">
        <v>54</v>
      </c>
      <c r="E78" s="37" t="s">
        <v>110</v>
      </c>
    </row>
    <row r="79" spans="1:5" ht="267.75">
      <c r="A79" t="s">
        <v>56</v>
      </c>
      <c r="E79" s="35" t="s">
        <v>144</v>
      </c>
    </row>
    <row r="80" spans="1:16" ht="12.75">
      <c r="A80" s="25" t="s">
        <v>47</v>
      </c>
      <c r="B80" s="29" t="s">
        <v>145</v>
      </c>
      <c r="C80" s="29" t="s">
        <v>146</v>
      </c>
      <c r="D80" s="25" t="s">
        <v>49</v>
      </c>
      <c r="E80" s="30" t="s">
        <v>147</v>
      </c>
      <c r="F80" s="31" t="s">
        <v>108</v>
      </c>
      <c r="G80" s="32">
        <v>1</v>
      </c>
      <c r="H80" s="33">
        <v>0</v>
      </c>
      <c r="I80" s="33">
        <f>ROUND(ROUND(H80,2)*ROUND(G80,3),2)</f>
      </c>
      <c r="J80" s="31" t="s">
        <v>52</v>
      </c>
      <c r="O80">
        <f>(I80*21)/100</f>
      </c>
      <c r="P80" t="s">
        <v>23</v>
      </c>
    </row>
    <row r="81" spans="1:5" ht="12.75">
      <c r="A81" s="34" t="s">
        <v>53</v>
      </c>
      <c r="E81" s="35" t="s">
        <v>147</v>
      </c>
    </row>
    <row r="82" spans="1:5" ht="12.75">
      <c r="A82" s="36" t="s">
        <v>54</v>
      </c>
      <c r="E82" s="37" t="s">
        <v>148</v>
      </c>
    </row>
    <row r="83" spans="1:5" ht="25.5">
      <c r="A83" t="s">
        <v>56</v>
      </c>
      <c r="E83" s="35" t="s">
        <v>111</v>
      </c>
    </row>
    <row r="84" spans="1:16" ht="12.75">
      <c r="A84" s="25" t="s">
        <v>47</v>
      </c>
      <c r="B84" s="29" t="s">
        <v>149</v>
      </c>
      <c r="C84" s="29" t="s">
        <v>150</v>
      </c>
      <c r="D84" s="25" t="s">
        <v>49</v>
      </c>
      <c r="E84" s="30" t="s">
        <v>151</v>
      </c>
      <c r="F84" s="31" t="s">
        <v>92</v>
      </c>
      <c r="G84" s="32">
        <v>224.8</v>
      </c>
      <c r="H84" s="33">
        <v>0</v>
      </c>
      <c r="I84" s="33">
        <f>ROUND(ROUND(H84,2)*ROUND(G84,3),2)</f>
      </c>
      <c r="J84" s="31" t="s">
        <v>52</v>
      </c>
      <c r="O84">
        <f>(I84*21)/100</f>
      </c>
      <c r="P84" t="s">
        <v>23</v>
      </c>
    </row>
    <row r="85" spans="1:5" ht="12.75">
      <c r="A85" s="34" t="s">
        <v>53</v>
      </c>
      <c r="E85" s="35" t="s">
        <v>49</v>
      </c>
    </row>
    <row r="86" spans="1:5" ht="12.75">
      <c r="A86" s="36" t="s">
        <v>54</v>
      </c>
      <c r="E86" s="37" t="s">
        <v>93</v>
      </c>
    </row>
    <row r="87" spans="1:5" ht="51">
      <c r="A87" t="s">
        <v>56</v>
      </c>
      <c r="E87" s="35" t="s">
        <v>152</v>
      </c>
    </row>
    <row r="88" spans="1:16" ht="12.75">
      <c r="A88" s="25" t="s">
        <v>47</v>
      </c>
      <c r="B88" s="29" t="s">
        <v>153</v>
      </c>
      <c r="C88" s="29" t="s">
        <v>154</v>
      </c>
      <c r="D88" s="25" t="s">
        <v>49</v>
      </c>
      <c r="E88" s="30" t="s">
        <v>155</v>
      </c>
      <c r="F88" s="31" t="s">
        <v>92</v>
      </c>
      <c r="G88" s="32">
        <v>224.8</v>
      </c>
      <c r="H88" s="33">
        <v>0</v>
      </c>
      <c r="I88" s="33">
        <f>ROUND(ROUND(H88,2)*ROUND(G88,3),2)</f>
      </c>
      <c r="J88" s="31" t="s">
        <v>52</v>
      </c>
      <c r="O88">
        <f>(I88*21)/100</f>
      </c>
      <c r="P88" t="s">
        <v>23</v>
      </c>
    </row>
    <row r="89" spans="1:5" ht="12.75">
      <c r="A89" s="34" t="s">
        <v>53</v>
      </c>
      <c r="E89" s="35" t="s">
        <v>49</v>
      </c>
    </row>
    <row r="90" spans="1:5" ht="12.75">
      <c r="A90" s="36" t="s">
        <v>54</v>
      </c>
      <c r="E90" s="37" t="s">
        <v>93</v>
      </c>
    </row>
    <row r="91" spans="1:5" ht="38.25">
      <c r="A91" t="s">
        <v>56</v>
      </c>
      <c r="E91" s="35" t="s">
        <v>156</v>
      </c>
    </row>
    <row r="92" spans="1:18" ht="12.75" customHeight="1">
      <c r="A92" s="6" t="s">
        <v>45</v>
      </c>
      <c r="B92" s="6"/>
      <c r="C92" s="39" t="s">
        <v>40</v>
      </c>
      <c r="D92" s="6"/>
      <c r="E92" s="27" t="s">
        <v>157</v>
      </c>
      <c r="F92" s="6"/>
      <c r="G92" s="6"/>
      <c r="H92" s="6"/>
      <c r="I92" s="40">
        <f>0+Q92</f>
      </c>
      <c r="J92" s="6"/>
      <c r="O92">
        <f>0+R92</f>
      </c>
      <c r="Q92">
        <f>0+I93</f>
      </c>
      <c r="R92">
        <f>0+O93</f>
      </c>
    </row>
    <row r="93" spans="1:16" ht="12.75">
      <c r="A93" s="25" t="s">
        <v>47</v>
      </c>
      <c r="B93" s="29" t="s">
        <v>158</v>
      </c>
      <c r="C93" s="29" t="s">
        <v>159</v>
      </c>
      <c r="D93" s="25" t="s">
        <v>49</v>
      </c>
      <c r="E93" s="30" t="s">
        <v>160</v>
      </c>
      <c r="F93" s="31" t="s">
        <v>92</v>
      </c>
      <c r="G93" s="32">
        <v>191.4</v>
      </c>
      <c r="H93" s="33">
        <v>0</v>
      </c>
      <c r="I93" s="33">
        <f>ROUND(ROUND(H93,2)*ROUND(G93,3),2)</f>
      </c>
      <c r="J93" s="31" t="s">
        <v>52</v>
      </c>
      <c r="O93">
        <f>(I93*21)/100</f>
      </c>
      <c r="P93" t="s">
        <v>23</v>
      </c>
    </row>
    <row r="94" spans="1:5" ht="12.75">
      <c r="A94" s="34" t="s">
        <v>53</v>
      </c>
      <c r="E94" s="35" t="s">
        <v>49</v>
      </c>
    </row>
    <row r="95" spans="1:5" ht="12.75">
      <c r="A95" s="36" t="s">
        <v>54</v>
      </c>
      <c r="E95" s="37" t="s">
        <v>161</v>
      </c>
    </row>
    <row r="96" spans="1:5" ht="76.5">
      <c r="A96" t="s">
        <v>56</v>
      </c>
      <c r="E96" s="35" t="s">
        <v>162</v>
      </c>
    </row>
  </sheetData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0+O8+O13+O30+O35+O64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163</v>
      </c>
      <c r="I3" s="41">
        <f>0+I8+I13+I30+I35+I64</f>
      </c>
      <c r="J3" s="10"/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163</v>
      </c>
      <c r="D4" s="6"/>
      <c r="E4" s="18" t="s">
        <v>164</v>
      </c>
      <c r="F4" s="6"/>
      <c r="G4" s="6"/>
      <c r="H4" s="19"/>
      <c r="I4" s="19"/>
      <c r="J4" s="6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J5" s="15" t="s">
        <v>43</v>
      </c>
      <c r="O5" t="s">
        <v>21</v>
      </c>
      <c r="P5" t="s">
        <v>23</v>
      </c>
    </row>
    <row r="6" spans="1:10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  <c r="J6" s="15"/>
    </row>
    <row r="7" spans="1:10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  <c r="J7" s="15" t="s">
        <v>44</v>
      </c>
    </row>
    <row r="8" spans="1:18" ht="12.75" customHeight="1">
      <c r="A8" s="19" t="s">
        <v>45</v>
      </c>
      <c r="B8" s="19"/>
      <c r="C8" s="26" t="s">
        <v>27</v>
      </c>
      <c r="D8" s="19"/>
      <c r="E8" s="27" t="s">
        <v>46</v>
      </c>
      <c r="F8" s="19"/>
      <c r="G8" s="19"/>
      <c r="H8" s="19"/>
      <c r="I8" s="28">
        <f>0+Q8</f>
      </c>
      <c r="J8" s="19"/>
      <c r="O8">
        <f>0+R8</f>
      </c>
      <c r="Q8">
        <f>0+I9</f>
      </c>
      <c r="R8">
        <f>0+O9</f>
      </c>
    </row>
    <row r="9" spans="1:16" ht="12.75">
      <c r="A9" s="25" t="s">
        <v>47</v>
      </c>
      <c r="B9" s="29" t="s">
        <v>29</v>
      </c>
      <c r="C9" s="29" t="s">
        <v>48</v>
      </c>
      <c r="D9" s="25" t="s">
        <v>49</v>
      </c>
      <c r="E9" s="30" t="s">
        <v>50</v>
      </c>
      <c r="F9" s="31" t="s">
        <v>51</v>
      </c>
      <c r="G9" s="32">
        <v>41.483</v>
      </c>
      <c r="H9" s="33">
        <v>0</v>
      </c>
      <c r="I9" s="33">
        <f>ROUND(ROUND(H9,2)*ROUND(G9,3),2)</f>
      </c>
      <c r="J9" s="31" t="s">
        <v>52</v>
      </c>
      <c r="O9">
        <f>(I9*21)/100</f>
      </c>
      <c r="P9" t="s">
        <v>23</v>
      </c>
    </row>
    <row r="10" spans="1:5" ht="12.75">
      <c r="A10" s="34" t="s">
        <v>53</v>
      </c>
      <c r="E10" s="35" t="s">
        <v>49</v>
      </c>
    </row>
    <row r="11" spans="1:5" ht="76.5">
      <c r="A11" s="36" t="s">
        <v>54</v>
      </c>
      <c r="E11" s="37" t="s">
        <v>165</v>
      </c>
    </row>
    <row r="12" spans="1:5" ht="25.5">
      <c r="A12" t="s">
        <v>56</v>
      </c>
      <c r="E12" s="35" t="s">
        <v>57</v>
      </c>
    </row>
    <row r="13" spans="1:18" ht="12.75" customHeight="1">
      <c r="A13" s="6" t="s">
        <v>45</v>
      </c>
      <c r="B13" s="6"/>
      <c r="C13" s="39" t="s">
        <v>29</v>
      </c>
      <c r="D13" s="6"/>
      <c r="E13" s="27" t="s">
        <v>58</v>
      </c>
      <c r="F13" s="6"/>
      <c r="G13" s="6"/>
      <c r="H13" s="6"/>
      <c r="I13" s="40">
        <f>0+Q13</f>
      </c>
      <c r="J13" s="6"/>
      <c r="O13">
        <f>0+R13</f>
      </c>
      <c r="Q13">
        <f>0+I14+I18+I22+I26</f>
      </c>
      <c r="R13">
        <f>0+O14+O18+O22+O26</f>
      </c>
    </row>
    <row r="14" spans="1:16" ht="12.75">
      <c r="A14" s="25" t="s">
        <v>47</v>
      </c>
      <c r="B14" s="29" t="s">
        <v>22</v>
      </c>
      <c r="C14" s="29" t="s">
        <v>59</v>
      </c>
      <c r="D14" s="25" t="s">
        <v>49</v>
      </c>
      <c r="E14" s="30" t="s">
        <v>60</v>
      </c>
      <c r="F14" s="31" t="s">
        <v>51</v>
      </c>
      <c r="G14" s="32">
        <v>235.288</v>
      </c>
      <c r="H14" s="33">
        <v>0</v>
      </c>
      <c r="I14" s="33">
        <f>ROUND(ROUND(H14,2)*ROUND(G14,3),2)</f>
      </c>
      <c r="J14" s="31" t="s">
        <v>52</v>
      </c>
      <c r="O14">
        <f>(I14*21)/100</f>
      </c>
      <c r="P14" t="s">
        <v>23</v>
      </c>
    </row>
    <row r="15" spans="1:5" ht="12.75">
      <c r="A15" s="34" t="s">
        <v>53</v>
      </c>
      <c r="E15" s="35" t="s">
        <v>49</v>
      </c>
    </row>
    <row r="16" spans="1:5" ht="89.25">
      <c r="A16" s="36" t="s">
        <v>54</v>
      </c>
      <c r="E16" s="37" t="s">
        <v>166</v>
      </c>
    </row>
    <row r="17" spans="1:5" ht="318.75">
      <c r="A17" t="s">
        <v>56</v>
      </c>
      <c r="E17" s="35" t="s">
        <v>62</v>
      </c>
    </row>
    <row r="18" spans="1:16" ht="12.75">
      <c r="A18" s="25" t="s">
        <v>47</v>
      </c>
      <c r="B18" s="29" t="s">
        <v>33</v>
      </c>
      <c r="C18" s="29" t="s">
        <v>63</v>
      </c>
      <c r="D18" s="25" t="s">
        <v>49</v>
      </c>
      <c r="E18" s="30" t="s">
        <v>64</v>
      </c>
      <c r="F18" s="31" t="s">
        <v>51</v>
      </c>
      <c r="G18" s="32">
        <v>194.488</v>
      </c>
      <c r="H18" s="33">
        <v>0</v>
      </c>
      <c r="I18" s="33">
        <f>ROUND(ROUND(H18,2)*ROUND(G18,3),2)</f>
      </c>
      <c r="J18" s="31" t="s">
        <v>52</v>
      </c>
      <c r="O18">
        <f>(I18*21)/100</f>
      </c>
      <c r="P18" t="s">
        <v>23</v>
      </c>
    </row>
    <row r="19" spans="1:5" ht="12.75">
      <c r="A19" s="34" t="s">
        <v>53</v>
      </c>
      <c r="E19" s="35" t="s">
        <v>65</v>
      </c>
    </row>
    <row r="20" spans="1:5" ht="89.25">
      <c r="A20" s="36" t="s">
        <v>54</v>
      </c>
      <c r="E20" s="37" t="s">
        <v>167</v>
      </c>
    </row>
    <row r="21" spans="1:5" ht="229.5">
      <c r="A21" t="s">
        <v>56</v>
      </c>
      <c r="E21" s="35" t="s">
        <v>67</v>
      </c>
    </row>
    <row r="22" spans="1:16" ht="12.75">
      <c r="A22" s="25" t="s">
        <v>47</v>
      </c>
      <c r="B22" s="29" t="s">
        <v>68</v>
      </c>
      <c r="C22" s="29" t="s">
        <v>69</v>
      </c>
      <c r="D22" s="25" t="s">
        <v>49</v>
      </c>
      <c r="E22" s="30" t="s">
        <v>70</v>
      </c>
      <c r="F22" s="31" t="s">
        <v>51</v>
      </c>
      <c r="G22" s="32">
        <v>7.2</v>
      </c>
      <c r="H22" s="33">
        <v>0</v>
      </c>
      <c r="I22" s="33">
        <f>ROUND(ROUND(H22,2)*ROUND(G22,3),2)</f>
      </c>
      <c r="J22" s="31" t="s">
        <v>52</v>
      </c>
      <c r="O22">
        <f>(I22*21)/100</f>
      </c>
      <c r="P22" t="s">
        <v>23</v>
      </c>
    </row>
    <row r="23" spans="1:5" ht="12.75">
      <c r="A23" s="34" t="s">
        <v>53</v>
      </c>
      <c r="E23" s="35" t="s">
        <v>71</v>
      </c>
    </row>
    <row r="24" spans="1:5" ht="12.75">
      <c r="A24" s="36" t="s">
        <v>54</v>
      </c>
      <c r="E24" s="37" t="s">
        <v>168</v>
      </c>
    </row>
    <row r="25" spans="1:5" ht="38.25">
      <c r="A25" t="s">
        <v>56</v>
      </c>
      <c r="E25" s="35" t="s">
        <v>73</v>
      </c>
    </row>
    <row r="26" spans="1:16" ht="12.75">
      <c r="A26" s="25" t="s">
        <v>47</v>
      </c>
      <c r="B26" s="29" t="s">
        <v>74</v>
      </c>
      <c r="C26" s="29" t="s">
        <v>75</v>
      </c>
      <c r="D26" s="25" t="s">
        <v>49</v>
      </c>
      <c r="E26" s="30" t="s">
        <v>76</v>
      </c>
      <c r="F26" s="31" t="s">
        <v>77</v>
      </c>
      <c r="G26" s="32">
        <v>90</v>
      </c>
      <c r="H26" s="33">
        <v>0</v>
      </c>
      <c r="I26" s="33">
        <f>ROUND(ROUND(H26,2)*ROUND(G26,3),2)</f>
      </c>
      <c r="J26" s="31" t="s">
        <v>52</v>
      </c>
      <c r="O26">
        <f>(I26*21)/100</f>
      </c>
      <c r="P26" t="s">
        <v>23</v>
      </c>
    </row>
    <row r="27" spans="1:5" ht="12.75">
      <c r="A27" s="34" t="s">
        <v>53</v>
      </c>
      <c r="E27" s="35" t="s">
        <v>78</v>
      </c>
    </row>
    <row r="28" spans="1:5" ht="12.75">
      <c r="A28" s="36" t="s">
        <v>54</v>
      </c>
      <c r="E28" s="37" t="s">
        <v>169</v>
      </c>
    </row>
    <row r="29" spans="1:5" ht="63.75">
      <c r="A29" t="s">
        <v>56</v>
      </c>
      <c r="E29" s="35" t="s">
        <v>80</v>
      </c>
    </row>
    <row r="30" spans="1:18" ht="12.75" customHeight="1">
      <c r="A30" s="6" t="s">
        <v>45</v>
      </c>
      <c r="B30" s="6"/>
      <c r="C30" s="39" t="s">
        <v>33</v>
      </c>
      <c r="D30" s="6"/>
      <c r="E30" s="27" t="s">
        <v>81</v>
      </c>
      <c r="F30" s="6"/>
      <c r="G30" s="6"/>
      <c r="H30" s="6"/>
      <c r="I30" s="40">
        <f>0+Q30</f>
      </c>
      <c r="J30" s="6"/>
      <c r="O30">
        <f>0+R30</f>
      </c>
      <c r="Q30">
        <f>0+I31</f>
      </c>
      <c r="R30">
        <f>0+O31</f>
      </c>
    </row>
    <row r="31" spans="1:16" ht="12.75">
      <c r="A31" s="25" t="s">
        <v>47</v>
      </c>
      <c r="B31" s="29" t="s">
        <v>37</v>
      </c>
      <c r="C31" s="29" t="s">
        <v>82</v>
      </c>
      <c r="D31" s="25" t="s">
        <v>49</v>
      </c>
      <c r="E31" s="30" t="s">
        <v>83</v>
      </c>
      <c r="F31" s="31" t="s">
        <v>51</v>
      </c>
      <c r="G31" s="32">
        <v>33.6</v>
      </c>
      <c r="H31" s="33">
        <v>0</v>
      </c>
      <c r="I31" s="33">
        <f>ROUND(ROUND(H31,2)*ROUND(G31,3),2)</f>
      </c>
      <c r="J31" s="31" t="s">
        <v>52</v>
      </c>
      <c r="O31">
        <f>(I31*21)/100</f>
      </c>
      <c r="P31" t="s">
        <v>23</v>
      </c>
    </row>
    <row r="32" spans="1:5" ht="38.25">
      <c r="A32" s="34" t="s">
        <v>53</v>
      </c>
      <c r="E32" s="35" t="s">
        <v>84</v>
      </c>
    </row>
    <row r="33" spans="1:5" ht="12.75">
      <c r="A33" s="36" t="s">
        <v>54</v>
      </c>
      <c r="E33" s="37" t="s">
        <v>170</v>
      </c>
    </row>
    <row r="34" spans="1:5" ht="280.5">
      <c r="A34" t="s">
        <v>56</v>
      </c>
      <c r="E34" s="35" t="s">
        <v>86</v>
      </c>
    </row>
    <row r="35" spans="1:18" ht="12.75" customHeight="1">
      <c r="A35" s="6" t="s">
        <v>45</v>
      </c>
      <c r="B35" s="6"/>
      <c r="C35" s="39" t="s">
        <v>87</v>
      </c>
      <c r="D35" s="6"/>
      <c r="E35" s="27" t="s">
        <v>88</v>
      </c>
      <c r="F35" s="6"/>
      <c r="G35" s="6"/>
      <c r="H35" s="6"/>
      <c r="I35" s="40">
        <f>0+Q35</f>
      </c>
      <c r="J35" s="6"/>
      <c r="O35">
        <f>0+R35</f>
      </c>
      <c r="Q35">
        <f>0+I36+I40+I44+I48+I52+I56+I60</f>
      </c>
      <c r="R35">
        <f>0+O36+O40+O44+O48+O52+O56+O60</f>
      </c>
    </row>
    <row r="36" spans="1:16" ht="12.75">
      <c r="A36" s="25" t="s">
        <v>47</v>
      </c>
      <c r="B36" s="29" t="s">
        <v>89</v>
      </c>
      <c r="C36" s="29" t="s">
        <v>90</v>
      </c>
      <c r="D36" s="25" t="s">
        <v>49</v>
      </c>
      <c r="E36" s="30" t="s">
        <v>91</v>
      </c>
      <c r="F36" s="31" t="s">
        <v>92</v>
      </c>
      <c r="G36" s="32">
        <v>75</v>
      </c>
      <c r="H36" s="33">
        <v>0</v>
      </c>
      <c r="I36" s="33">
        <f>ROUND(ROUND(H36,2)*ROUND(G36,3),2)</f>
      </c>
      <c r="J36" s="31" t="s">
        <v>52</v>
      </c>
      <c r="O36">
        <f>(I36*21)/100</f>
      </c>
      <c r="P36" t="s">
        <v>23</v>
      </c>
    </row>
    <row r="37" spans="1:5" ht="12.75">
      <c r="A37" s="34" t="s">
        <v>53</v>
      </c>
      <c r="E37" s="35" t="s">
        <v>49</v>
      </c>
    </row>
    <row r="38" spans="1:5" ht="12.75">
      <c r="A38" s="36" t="s">
        <v>54</v>
      </c>
      <c r="E38" s="37" t="s">
        <v>171</v>
      </c>
    </row>
    <row r="39" spans="1:5" ht="255">
      <c r="A39" t="s">
        <v>56</v>
      </c>
      <c r="E39" s="35" t="s">
        <v>94</v>
      </c>
    </row>
    <row r="40" spans="1:16" ht="12.75">
      <c r="A40" s="25" t="s">
        <v>47</v>
      </c>
      <c r="B40" s="29" t="s">
        <v>95</v>
      </c>
      <c r="C40" s="29" t="s">
        <v>96</v>
      </c>
      <c r="D40" s="25" t="s">
        <v>49</v>
      </c>
      <c r="E40" s="30" t="s">
        <v>97</v>
      </c>
      <c r="F40" s="31" t="s">
        <v>92</v>
      </c>
      <c r="G40" s="32">
        <v>75</v>
      </c>
      <c r="H40" s="33">
        <v>0</v>
      </c>
      <c r="I40" s="33">
        <f>ROUND(ROUND(H40,2)*ROUND(G40,3),2)</f>
      </c>
      <c r="J40" s="31" t="s">
        <v>52</v>
      </c>
      <c r="O40">
        <f>(I40*21)/100</f>
      </c>
      <c r="P40" t="s">
        <v>23</v>
      </c>
    </row>
    <row r="41" spans="1:5" ht="12.75">
      <c r="A41" s="34" t="s">
        <v>53</v>
      </c>
      <c r="E41" s="35" t="s">
        <v>49</v>
      </c>
    </row>
    <row r="42" spans="1:5" ht="12.75">
      <c r="A42" s="36" t="s">
        <v>54</v>
      </c>
      <c r="E42" s="37" t="s">
        <v>171</v>
      </c>
    </row>
    <row r="43" spans="1:5" ht="25.5">
      <c r="A43" t="s">
        <v>56</v>
      </c>
      <c r="E43" s="35" t="s">
        <v>98</v>
      </c>
    </row>
    <row r="44" spans="1:16" ht="12.75">
      <c r="A44" s="25" t="s">
        <v>47</v>
      </c>
      <c r="B44" s="29" t="s">
        <v>112</v>
      </c>
      <c r="C44" s="29" t="s">
        <v>113</v>
      </c>
      <c r="D44" s="25" t="s">
        <v>49</v>
      </c>
      <c r="E44" s="30" t="s">
        <v>114</v>
      </c>
      <c r="F44" s="31" t="s">
        <v>92</v>
      </c>
      <c r="G44" s="32">
        <v>75</v>
      </c>
      <c r="H44" s="33">
        <v>0</v>
      </c>
      <c r="I44" s="33">
        <f>ROUND(ROUND(H44,2)*ROUND(G44,3),2)</f>
      </c>
      <c r="J44" s="31" t="s">
        <v>52</v>
      </c>
      <c r="O44">
        <f>(I44*21)/100</f>
      </c>
      <c r="P44" t="s">
        <v>23</v>
      </c>
    </row>
    <row r="45" spans="1:5" ht="12.75">
      <c r="A45" s="34" t="s">
        <v>53</v>
      </c>
      <c r="E45" s="35" t="s">
        <v>49</v>
      </c>
    </row>
    <row r="46" spans="1:5" ht="12.75">
      <c r="A46" s="36" t="s">
        <v>54</v>
      </c>
      <c r="E46" s="37" t="s">
        <v>171</v>
      </c>
    </row>
    <row r="47" spans="1:5" ht="51">
      <c r="A47" t="s">
        <v>56</v>
      </c>
      <c r="E47" s="35" t="s">
        <v>115</v>
      </c>
    </row>
    <row r="48" spans="1:16" ht="12.75">
      <c r="A48" s="25" t="s">
        <v>47</v>
      </c>
      <c r="B48" s="29" t="s">
        <v>116</v>
      </c>
      <c r="C48" s="29" t="s">
        <v>117</v>
      </c>
      <c r="D48" s="25" t="s">
        <v>49</v>
      </c>
      <c r="E48" s="30" t="s">
        <v>118</v>
      </c>
      <c r="F48" s="31" t="s">
        <v>92</v>
      </c>
      <c r="G48" s="32">
        <v>75</v>
      </c>
      <c r="H48" s="33">
        <v>0</v>
      </c>
      <c r="I48" s="33">
        <f>ROUND(ROUND(H48,2)*ROUND(G48,3),2)</f>
      </c>
      <c r="J48" s="31" t="s">
        <v>52</v>
      </c>
      <c r="O48">
        <f>(I48*21)/100</f>
      </c>
      <c r="P48" t="s">
        <v>23</v>
      </c>
    </row>
    <row r="49" spans="1:5" ht="12.75">
      <c r="A49" s="34" t="s">
        <v>53</v>
      </c>
      <c r="E49" s="35" t="s">
        <v>119</v>
      </c>
    </row>
    <row r="50" spans="1:5" ht="12.75">
      <c r="A50" s="36" t="s">
        <v>54</v>
      </c>
      <c r="E50" s="37" t="s">
        <v>171</v>
      </c>
    </row>
    <row r="51" spans="1:5" ht="242.25">
      <c r="A51" t="s">
        <v>56</v>
      </c>
      <c r="E51" s="35" t="s">
        <v>120</v>
      </c>
    </row>
    <row r="52" spans="1:16" ht="12.75">
      <c r="A52" s="25" t="s">
        <v>47</v>
      </c>
      <c r="B52" s="29" t="s">
        <v>135</v>
      </c>
      <c r="C52" s="29" t="s">
        <v>136</v>
      </c>
      <c r="D52" s="25" t="s">
        <v>49</v>
      </c>
      <c r="E52" s="30" t="s">
        <v>137</v>
      </c>
      <c r="F52" s="31" t="s">
        <v>92</v>
      </c>
      <c r="G52" s="32">
        <v>2</v>
      </c>
      <c r="H52" s="33">
        <v>0</v>
      </c>
      <c r="I52" s="33">
        <f>ROUND(ROUND(H52,2)*ROUND(G52,3),2)</f>
      </c>
      <c r="J52" s="31" t="s">
        <v>52</v>
      </c>
      <c r="O52">
        <f>(I52*21)/100</f>
      </c>
      <c r="P52" t="s">
        <v>23</v>
      </c>
    </row>
    <row r="53" spans="1:5" ht="12.75">
      <c r="A53" s="34" t="s">
        <v>53</v>
      </c>
      <c r="E53" s="35" t="s">
        <v>138</v>
      </c>
    </row>
    <row r="54" spans="1:5" ht="12.75">
      <c r="A54" s="36" t="s">
        <v>54</v>
      </c>
      <c r="E54" s="37" t="s">
        <v>139</v>
      </c>
    </row>
    <row r="55" spans="1:5" ht="255">
      <c r="A55" t="s">
        <v>56</v>
      </c>
      <c r="E55" s="35" t="s">
        <v>94</v>
      </c>
    </row>
    <row r="56" spans="1:16" ht="12.75">
      <c r="A56" s="25" t="s">
        <v>47</v>
      </c>
      <c r="B56" s="29" t="s">
        <v>149</v>
      </c>
      <c r="C56" s="29" t="s">
        <v>150</v>
      </c>
      <c r="D56" s="25" t="s">
        <v>49</v>
      </c>
      <c r="E56" s="30" t="s">
        <v>151</v>
      </c>
      <c r="F56" s="31" t="s">
        <v>92</v>
      </c>
      <c r="G56" s="32">
        <v>75</v>
      </c>
      <c r="H56" s="33">
        <v>0</v>
      </c>
      <c r="I56" s="33">
        <f>ROUND(ROUND(H56,2)*ROUND(G56,3),2)</f>
      </c>
      <c r="J56" s="31" t="s">
        <v>52</v>
      </c>
      <c r="O56">
        <f>(I56*21)/100</f>
      </c>
      <c r="P56" t="s">
        <v>23</v>
      </c>
    </row>
    <row r="57" spans="1:5" ht="12.75">
      <c r="A57" s="34" t="s">
        <v>53</v>
      </c>
      <c r="E57" s="35" t="s">
        <v>49</v>
      </c>
    </row>
    <row r="58" spans="1:5" ht="12.75">
      <c r="A58" s="36" t="s">
        <v>54</v>
      </c>
      <c r="E58" s="37" t="s">
        <v>171</v>
      </c>
    </row>
    <row r="59" spans="1:5" ht="51">
      <c r="A59" t="s">
        <v>56</v>
      </c>
      <c r="E59" s="35" t="s">
        <v>152</v>
      </c>
    </row>
    <row r="60" spans="1:16" ht="12.75">
      <c r="A60" s="25" t="s">
        <v>47</v>
      </c>
      <c r="B60" s="29" t="s">
        <v>153</v>
      </c>
      <c r="C60" s="29" t="s">
        <v>154</v>
      </c>
      <c r="D60" s="25" t="s">
        <v>49</v>
      </c>
      <c r="E60" s="30" t="s">
        <v>155</v>
      </c>
      <c r="F60" s="31" t="s">
        <v>92</v>
      </c>
      <c r="G60" s="32">
        <v>75</v>
      </c>
      <c r="H60" s="33">
        <v>0</v>
      </c>
      <c r="I60" s="33">
        <f>ROUND(ROUND(H60,2)*ROUND(G60,3),2)</f>
      </c>
      <c r="J60" s="31" t="s">
        <v>52</v>
      </c>
      <c r="O60">
        <f>(I60*21)/100</f>
      </c>
      <c r="P60" t="s">
        <v>23</v>
      </c>
    </row>
    <row r="61" spans="1:5" ht="12.75">
      <c r="A61" s="34" t="s">
        <v>53</v>
      </c>
      <c r="E61" s="35" t="s">
        <v>49</v>
      </c>
    </row>
    <row r="62" spans="1:5" ht="12.75">
      <c r="A62" s="36" t="s">
        <v>54</v>
      </c>
      <c r="E62" s="37" t="s">
        <v>171</v>
      </c>
    </row>
    <row r="63" spans="1:5" ht="38.25">
      <c r="A63" t="s">
        <v>56</v>
      </c>
      <c r="E63" s="35" t="s">
        <v>156</v>
      </c>
    </row>
    <row r="64" spans="1:18" ht="12.75" customHeight="1">
      <c r="A64" s="6" t="s">
        <v>45</v>
      </c>
      <c r="B64" s="6"/>
      <c r="C64" s="39" t="s">
        <v>40</v>
      </c>
      <c r="D64" s="6"/>
      <c r="E64" s="27" t="s">
        <v>157</v>
      </c>
      <c r="F64" s="6"/>
      <c r="G64" s="6"/>
      <c r="H64" s="6"/>
      <c r="I64" s="40">
        <f>0+Q64</f>
      </c>
      <c r="J64" s="6"/>
      <c r="O64">
        <f>0+R64</f>
      </c>
      <c r="Q64">
        <f>0+I65</f>
      </c>
      <c r="R64">
        <f>0+O65</f>
      </c>
    </row>
    <row r="65" spans="1:16" ht="12.75">
      <c r="A65" s="25" t="s">
        <v>47</v>
      </c>
      <c r="B65" s="29" t="s">
        <v>158</v>
      </c>
      <c r="C65" s="29" t="s">
        <v>159</v>
      </c>
      <c r="D65" s="25" t="s">
        <v>49</v>
      </c>
      <c r="E65" s="30" t="s">
        <v>160</v>
      </c>
      <c r="F65" s="31" t="s">
        <v>92</v>
      </c>
      <c r="G65" s="32">
        <v>71.9</v>
      </c>
      <c r="H65" s="33">
        <v>0</v>
      </c>
      <c r="I65" s="33">
        <f>ROUND(ROUND(H65,2)*ROUND(G65,3),2)</f>
      </c>
      <c r="J65" s="31" t="s">
        <v>52</v>
      </c>
      <c r="O65">
        <f>(I65*21)/100</f>
      </c>
      <c r="P65" t="s">
        <v>23</v>
      </c>
    </row>
    <row r="66" spans="1:5" ht="12.75">
      <c r="A66" s="34" t="s">
        <v>53</v>
      </c>
      <c r="E66" s="35" t="s">
        <v>49</v>
      </c>
    </row>
    <row r="67" spans="1:5" ht="12.75">
      <c r="A67" s="36" t="s">
        <v>54</v>
      </c>
      <c r="E67" s="37" t="s">
        <v>172</v>
      </c>
    </row>
    <row r="68" spans="1:5" ht="76.5">
      <c r="A68" t="s">
        <v>56</v>
      </c>
      <c r="E68" s="35" t="s">
        <v>162</v>
      </c>
    </row>
  </sheetData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