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1. ÚSEK" sheetId="3" r:id="rId3"/>
    <sheet name="02 - 2. ÚSEK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'00 - VEDLEJŠÍ A OSTATNÍ N...'!$C$80:$K$107</definedName>
    <definedName name="_xlnm.Print_Area" localSheetId="1">'00 - VEDLEJŠÍ A OSTATNÍ N...'!$C$4:$J$39,'00 - VEDLEJŠÍ A OSTATNÍ N...'!$C$68:$K$107</definedName>
    <definedName name="_xlnm.Print_Titles" localSheetId="1">'00 - VEDLEJŠÍ A OSTATNÍ N...'!$80:$80</definedName>
    <definedName name="_xlnm._FilterDatabase" localSheetId="2" hidden="1">'01 - 1. ÚSEK'!$C$85:$K$270</definedName>
    <definedName name="_xlnm.Print_Area" localSheetId="2">'01 - 1. ÚSEK'!$C$4:$J$39,'01 - 1. ÚSEK'!$C$73:$K$270</definedName>
    <definedName name="_xlnm.Print_Titles" localSheetId="2">'01 - 1. ÚSEK'!$85:$85</definedName>
    <definedName name="_xlnm._FilterDatabase" localSheetId="3" hidden="1">'02 - 2. ÚSEK'!$C$90:$K$555</definedName>
    <definedName name="_xlnm.Print_Area" localSheetId="3">'02 - 2. ÚSEK'!$C$4:$J$39,'02 - 2. ÚSEK'!$C$78:$K$555</definedName>
    <definedName name="_xlnm.Print_Titles" localSheetId="3">'02 - 2. ÚSEK'!$90:$90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T507"/>
  <c r="R508"/>
  <c r="R507"/>
  <c r="P508"/>
  <c r="P507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3"/>
  <c r="BH493"/>
  <c r="BG493"/>
  <c r="BF493"/>
  <c r="T493"/>
  <c r="R493"/>
  <c r="P493"/>
  <c r="BI489"/>
  <c r="BH489"/>
  <c r="BG489"/>
  <c r="BF489"/>
  <c r="T489"/>
  <c r="R489"/>
  <c r="P489"/>
  <c r="BI479"/>
  <c r="BH479"/>
  <c r="BG479"/>
  <c r="BF479"/>
  <c r="T479"/>
  <c r="R479"/>
  <c r="P479"/>
  <c r="BI478"/>
  <c r="BH478"/>
  <c r="BG478"/>
  <c r="BF478"/>
  <c r="T478"/>
  <c r="R478"/>
  <c r="P478"/>
  <c r="BI474"/>
  <c r="BH474"/>
  <c r="BG474"/>
  <c r="BF474"/>
  <c r="T474"/>
  <c r="R474"/>
  <c r="P474"/>
  <c r="BI473"/>
  <c r="BH473"/>
  <c r="BG473"/>
  <c r="BF473"/>
  <c r="T473"/>
  <c r="R473"/>
  <c r="P473"/>
  <c r="BI469"/>
  <c r="BH469"/>
  <c r="BG469"/>
  <c r="BF469"/>
  <c r="T469"/>
  <c r="R469"/>
  <c r="P469"/>
  <c r="BI468"/>
  <c r="BH468"/>
  <c r="BG468"/>
  <c r="BF468"/>
  <c r="T468"/>
  <c r="R468"/>
  <c r="P468"/>
  <c r="BI463"/>
  <c r="BH463"/>
  <c r="BG463"/>
  <c r="BF463"/>
  <c r="T463"/>
  <c r="R463"/>
  <c r="P463"/>
  <c r="BI462"/>
  <c r="BH462"/>
  <c r="BG462"/>
  <c r="BF462"/>
  <c r="T462"/>
  <c r="R462"/>
  <c r="P462"/>
  <c r="BI458"/>
  <c r="BH458"/>
  <c r="BG458"/>
  <c r="BF458"/>
  <c r="T458"/>
  <c r="R458"/>
  <c r="P458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4"/>
  <c r="BH364"/>
  <c r="BG364"/>
  <c r="BF364"/>
  <c r="T364"/>
  <c r="R364"/>
  <c r="P364"/>
  <c r="BI362"/>
  <c r="BH362"/>
  <c r="BG362"/>
  <c r="BF362"/>
  <c r="T362"/>
  <c r="R362"/>
  <c r="P362"/>
  <c r="BI354"/>
  <c r="BH354"/>
  <c r="BG354"/>
  <c r="BF354"/>
  <c r="T354"/>
  <c r="R354"/>
  <c r="P354"/>
  <c r="BI352"/>
  <c r="BH352"/>
  <c r="BG352"/>
  <c r="BF352"/>
  <c r="T352"/>
  <c r="R352"/>
  <c r="P352"/>
  <c r="BI346"/>
  <c r="BH346"/>
  <c r="BG346"/>
  <c r="BF346"/>
  <c r="T346"/>
  <c r="R346"/>
  <c r="P346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05"/>
  <c r="BH305"/>
  <c r="BG305"/>
  <c r="BF305"/>
  <c r="T305"/>
  <c r="R305"/>
  <c r="P305"/>
  <c r="BI293"/>
  <c r="BH293"/>
  <c r="BG293"/>
  <c r="BF293"/>
  <c r="T293"/>
  <c r="R293"/>
  <c r="P293"/>
  <c r="BI291"/>
  <c r="BH291"/>
  <c r="BG291"/>
  <c r="BF291"/>
  <c r="T291"/>
  <c r="R291"/>
  <c r="P29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7"/>
  <c r="BH227"/>
  <c r="BG227"/>
  <c r="BF227"/>
  <c r="T227"/>
  <c r="R227"/>
  <c r="P227"/>
  <c r="BI195"/>
  <c r="BH195"/>
  <c r="BG195"/>
  <c r="BF195"/>
  <c r="T195"/>
  <c r="R195"/>
  <c r="P195"/>
  <c r="BI190"/>
  <c r="BH190"/>
  <c r="BG190"/>
  <c r="BF190"/>
  <c r="T190"/>
  <c r="R190"/>
  <c r="P190"/>
  <c r="BI177"/>
  <c r="BH177"/>
  <c r="BG177"/>
  <c r="BF177"/>
  <c r="T177"/>
  <c r="R177"/>
  <c r="P17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3"/>
  <c r="BH143"/>
  <c r="BG143"/>
  <c r="BF143"/>
  <c r="T143"/>
  <c r="R143"/>
  <c r="P14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3" r="J37"/>
  <c r="J36"/>
  <c i="1" r="AY56"/>
  <c i="3" r="J35"/>
  <c i="1" r="AX56"/>
  <c i="3" r="BI269"/>
  <c r="BH269"/>
  <c r="BG269"/>
  <c r="BF269"/>
  <c r="T269"/>
  <c r="R269"/>
  <c r="P269"/>
  <c r="BI266"/>
  <c r="BH266"/>
  <c r="BG266"/>
  <c r="BF266"/>
  <c r="T266"/>
  <c r="R266"/>
  <c r="P266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T250"/>
  <c r="R251"/>
  <c r="R250"/>
  <c r="P251"/>
  <c r="P250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4"/>
  <c r="BH204"/>
  <c r="BG204"/>
  <c r="BF204"/>
  <c r="T204"/>
  <c r="R204"/>
  <c r="P204"/>
  <c r="BI202"/>
  <c r="BH202"/>
  <c r="BG202"/>
  <c r="BF202"/>
  <c r="T202"/>
  <c r="R202"/>
  <c r="P202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2" r="J37"/>
  <c r="J36"/>
  <c i="1" r="AY55"/>
  <c i="2" r="J35"/>
  <c i="1" r="AX55"/>
  <c i="2"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2" r="J103"/>
  <c r="J89"/>
  <c r="J34"/>
  <c i="3" r="J164"/>
  <c r="J136"/>
  <c r="BK234"/>
  <c r="J204"/>
  <c r="BK215"/>
  <c r="BK225"/>
  <c r="J266"/>
  <c r="BK223"/>
  <c r="J119"/>
  <c i="4" r="BK398"/>
  <c r="BK506"/>
  <c r="BK270"/>
  <c r="J251"/>
  <c r="J549"/>
  <c r="J398"/>
  <c r="J102"/>
  <c r="J435"/>
  <c r="BK102"/>
  <c r="BK449"/>
  <c r="BK116"/>
  <c r="J473"/>
  <c r="BK385"/>
  <c i="3" r="BK210"/>
  <c r="J225"/>
  <c r="J220"/>
  <c r="J269"/>
  <c r="J214"/>
  <c r="BK93"/>
  <c r="J194"/>
  <c i="4" r="J463"/>
  <c r="BK362"/>
  <c r="J547"/>
  <c r="BK427"/>
  <c r="J437"/>
  <c r="BK393"/>
  <c r="J364"/>
  <c r="J195"/>
  <c r="J390"/>
  <c r="J154"/>
  <c r="J393"/>
  <c r="BK553"/>
  <c r="J403"/>
  <c r="J249"/>
  <c r="J98"/>
  <c r="BK437"/>
  <c r="BK458"/>
  <c r="BK332"/>
  <c r="J474"/>
  <c r="BK379"/>
  <c r="BK254"/>
  <c r="J238"/>
  <c i="2" r="J106"/>
  <c r="BK86"/>
  <c i="3" r="BK217"/>
  <c r="BK196"/>
  <c r="J107"/>
  <c r="J196"/>
  <c r="J89"/>
  <c r="BK227"/>
  <c r="J103"/>
  <c r="J152"/>
  <c r="BK194"/>
  <c r="J223"/>
  <c r="BK220"/>
  <c r="BK122"/>
  <c i="4" r="J449"/>
  <c r="BK523"/>
  <c r="BK534"/>
  <c r="J383"/>
  <c r="BK190"/>
  <c r="BK268"/>
  <c r="BK233"/>
  <c i="2" r="BK106"/>
  <c r="BK89"/>
  <c r="BK107"/>
  <c r="F35"/>
  <c i="3" r="J232"/>
  <c r="J93"/>
  <c r="J141"/>
  <c r="BK254"/>
  <c r="J125"/>
  <c r="J111"/>
  <c r="BK209"/>
  <c i="4" r="J523"/>
  <c r="BK431"/>
  <c r="BK354"/>
  <c r="J431"/>
  <c r="J338"/>
  <c r="BK160"/>
  <c r="J354"/>
  <c r="BK238"/>
  <c r="BK463"/>
  <c r="BK511"/>
  <c r="J391"/>
  <c r="BK143"/>
  <c r="BK502"/>
  <c r="BK320"/>
  <c r="J468"/>
  <c r="BK258"/>
  <c r="J469"/>
  <c r="J508"/>
  <c r="BK469"/>
  <c r="J190"/>
  <c i="2" r="J107"/>
  <c r="BK94"/>
  <c r="F34"/>
  <c i="3" r="J202"/>
  <c r="BK152"/>
  <c r="BK247"/>
  <c r="BK269"/>
  <c r="J117"/>
  <c r="J258"/>
  <c r="BK204"/>
  <c r="J254"/>
  <c r="BK97"/>
  <c i="4" r="J493"/>
  <c r="J387"/>
  <c r="BK543"/>
  <c r="J537"/>
  <c r="BK537"/>
  <c r="BK346"/>
  <c r="J543"/>
  <c r="BK293"/>
  <c r="BK401"/>
  <c r="BK473"/>
  <c r="BK112"/>
  <c r="BK423"/>
  <c r="BK251"/>
  <c r="BK94"/>
  <c i="2" r="BK100"/>
  <c r="J83"/>
  <c r="F37"/>
  <c i="3" r="BK119"/>
  <c r="J246"/>
  <c r="BK186"/>
  <c r="J97"/>
  <c r="BK141"/>
  <c r="BK202"/>
  <c r="J244"/>
  <c r="J122"/>
  <c r="BK136"/>
  <c i="4" r="BK478"/>
  <c r="J385"/>
  <c r="J233"/>
  <c r="J528"/>
  <c r="BK388"/>
  <c r="BK326"/>
  <c r="BK157"/>
  <c r="BK266"/>
  <c r="BK526"/>
  <c r="BK322"/>
  <c r="J479"/>
  <c r="BK195"/>
  <c r="J554"/>
  <c r="BK108"/>
  <c r="J478"/>
  <c r="J320"/>
  <c r="BK528"/>
  <c r="J401"/>
  <c r="BK291"/>
  <c r="J268"/>
  <c r="BK241"/>
  <c r="J108"/>
  <c i="2" r="J97"/>
  <c r="J86"/>
  <c i="1" r="AS54"/>
  <c i="3" r="J247"/>
  <c r="J150"/>
  <c r="BK111"/>
  <c r="J184"/>
  <c r="BK103"/>
  <c r="J240"/>
  <c r="J212"/>
  <c i="4" r="J515"/>
  <c r="BK370"/>
  <c r="J326"/>
  <c r="J94"/>
  <c r="J258"/>
  <c r="J445"/>
  <c r="J270"/>
  <c r="J243"/>
  <c r="J388"/>
  <c r="J378"/>
  <c r="J241"/>
  <c r="J177"/>
  <c r="J318"/>
  <c r="BK120"/>
  <c r="J458"/>
  <c r="J370"/>
  <c r="J551"/>
  <c r="J254"/>
  <c r="J157"/>
  <c r="J506"/>
  <c r="J120"/>
  <c r="J489"/>
  <c r="BK377"/>
  <c r="BK498"/>
  <c r="BK405"/>
  <c r="J293"/>
  <c r="BK243"/>
  <c r="J322"/>
  <c i="2" r="J100"/>
  <c r="J92"/>
  <c i="3" r="BK251"/>
  <c r="BK164"/>
  <c r="J131"/>
  <c r="J170"/>
  <c r="BK178"/>
  <c r="BK170"/>
  <c r="BK150"/>
  <c r="BK89"/>
  <c r="BK246"/>
  <c r="J230"/>
  <c i="4" r="BK403"/>
  <c r="BK232"/>
  <c r="BK468"/>
  <c r="J352"/>
  <c r="J539"/>
  <c r="BK237"/>
  <c r="J379"/>
  <c r="J498"/>
  <c r="J372"/>
  <c r="BK554"/>
  <c r="BK547"/>
  <c r="BK177"/>
  <c r="J462"/>
  <c r="J530"/>
  <c r="BK445"/>
  <c r="BK98"/>
  <c r="J441"/>
  <c r="BK352"/>
  <c r="J163"/>
  <c i="2" r="J94"/>
  <c r="BK83"/>
  <c i="3" r="J158"/>
  <c r="BK154"/>
  <c r="BK158"/>
  <c r="J210"/>
  <c r="BK212"/>
  <c r="J215"/>
  <c r="J209"/>
  <c r="J234"/>
  <c r="J251"/>
  <c r="BK240"/>
  <c r="BK214"/>
  <c r="BK117"/>
  <c i="4" r="BK372"/>
  <c r="BK489"/>
  <c r="BK508"/>
  <c r="J332"/>
  <c r="BK382"/>
  <c r="BK305"/>
  <c r="J232"/>
  <c r="J396"/>
  <c r="J377"/>
  <c r="J553"/>
  <c r="J545"/>
  <c r="J116"/>
  <c i="3" r="J178"/>
  <c r="BK222"/>
  <c r="J217"/>
  <c r="BK244"/>
  <c r="BK232"/>
  <c r="J154"/>
  <c r="BK131"/>
  <c r="BK258"/>
  <c r="J227"/>
  <c i="4" r="J427"/>
  <c r="J346"/>
  <c r="J526"/>
  <c r="J511"/>
  <c r="J423"/>
  <c r="BK262"/>
  <c r="BK530"/>
  <c r="BK318"/>
  <c r="J405"/>
  <c r="J305"/>
  <c r="BK493"/>
  <c r="BK390"/>
  <c r="BK163"/>
  <c r="BK549"/>
  <c r="BK391"/>
  <c r="BK227"/>
  <c r="BK515"/>
  <c r="BK154"/>
  <c r="BK462"/>
  <c r="J362"/>
  <c r="J266"/>
  <c r="J160"/>
  <c r="J143"/>
  <c i="2" r="BK103"/>
  <c r="BK92"/>
  <c r="BK97"/>
  <c r="F36"/>
  <c i="3" r="BK107"/>
  <c r="BK230"/>
  <c r="J186"/>
  <c r="BK266"/>
  <c r="BK184"/>
  <c r="J222"/>
  <c r="BK125"/>
  <c i="4" r="BK479"/>
  <c r="BK364"/>
  <c r="BK545"/>
  <c r="BK435"/>
  <c r="BK474"/>
  <c r="J382"/>
  <c r="BK249"/>
  <c r="J291"/>
  <c r="BK539"/>
  <c r="BK383"/>
  <c r="J227"/>
  <c r="J394"/>
  <c r="BK387"/>
  <c r="BK551"/>
  <c r="BK396"/>
  <c r="J237"/>
  <c r="J534"/>
  <c r="BK441"/>
  <c r="BK378"/>
  <c r="J502"/>
  <c r="BK394"/>
  <c r="J262"/>
  <c r="BK338"/>
  <c r="J112"/>
  <c i="2" l="1" r="T88"/>
  <c i="3" r="P149"/>
  <c r="T208"/>
  <c r="T88"/>
  <c r="P208"/>
  <c r="BK253"/>
  <c r="J253"/>
  <c r="J66"/>
  <c i="2" r="P82"/>
  <c i="3" r="P88"/>
  <c r="BK208"/>
  <c r="J208"/>
  <c r="J63"/>
  <c r="T253"/>
  <c r="R88"/>
  <c i="2" r="T82"/>
  <c r="T81"/>
  <c i="3" r="BK149"/>
  <c r="J149"/>
  <c r="J62"/>
  <c i="4" r="P231"/>
  <c r="T261"/>
  <c r="T317"/>
  <c r="R376"/>
  <c i="2" r="R88"/>
  <c i="3" r="BK88"/>
  <c r="BK211"/>
  <c r="J211"/>
  <c r="J64"/>
  <c i="4" r="BK261"/>
  <c r="J261"/>
  <c r="J63"/>
  <c r="BK384"/>
  <c r="J384"/>
  <c r="J67"/>
  <c r="R510"/>
  <c i="3" r="R149"/>
  <c r="R208"/>
  <c r="R253"/>
  <c i="4" r="P93"/>
  <c r="BK317"/>
  <c r="J317"/>
  <c r="J64"/>
  <c r="T384"/>
  <c r="BK542"/>
  <c r="J542"/>
  <c r="J71"/>
  <c i="2" r="BK88"/>
  <c i="3" r="T211"/>
  <c i="4" r="BK93"/>
  <c r="R261"/>
  <c r="P384"/>
  <c r="T510"/>
  <c i="2" r="P88"/>
  <c i="3" r="P211"/>
  <c i="4" r="T93"/>
  <c r="T92"/>
  <c r="T231"/>
  <c r="P317"/>
  <c r="BK376"/>
  <c r="J376"/>
  <c r="J65"/>
  <c r="T376"/>
  <c r="R381"/>
  <c r="BK510"/>
  <c r="J510"/>
  <c r="J69"/>
  <c r="P542"/>
  <c r="P541"/>
  <c i="2" r="BK82"/>
  <c r="J82"/>
  <c r="J60"/>
  <c i="3" r="R211"/>
  <c i="4" r="R93"/>
  <c r="R231"/>
  <c r="R317"/>
  <c r="P376"/>
  <c r="BK381"/>
  <c r="J381"/>
  <c r="J66"/>
  <c r="P381"/>
  <c r="T381"/>
  <c r="R542"/>
  <c r="R541"/>
  <c i="2" r="R82"/>
  <c r="R81"/>
  <c i="3" r="T149"/>
  <c r="P253"/>
  <c i="4" r="BK231"/>
  <c r="J231"/>
  <c r="J62"/>
  <c r="P261"/>
  <c r="R384"/>
  <c r="P510"/>
  <c r="T542"/>
  <c r="T541"/>
  <c i="3" r="BK250"/>
  <c r="J250"/>
  <c r="J65"/>
  <c i="4" r="BK507"/>
  <c r="J507"/>
  <c r="J68"/>
  <c r="BE154"/>
  <c r="BE177"/>
  <c r="BE249"/>
  <c r="BE326"/>
  <c r="BE354"/>
  <c r="BE370"/>
  <c r="BE372"/>
  <c r="BE377"/>
  <c r="BE528"/>
  <c r="BE163"/>
  <c r="BE195"/>
  <c r="BE401"/>
  <c r="BE468"/>
  <c r="BE511"/>
  <c r="J85"/>
  <c r="BE120"/>
  <c r="BE352"/>
  <c r="BE391"/>
  <c r="BE396"/>
  <c r="BE423"/>
  <c r="BE463"/>
  <c r="BE523"/>
  <c i="3" r="J88"/>
  <c r="J61"/>
  <c i="4" r="BE232"/>
  <c r="BE251"/>
  <c r="BE332"/>
  <c r="BE362"/>
  <c r="BE393"/>
  <c r="BE394"/>
  <c r="BE498"/>
  <c r="BE539"/>
  <c r="E48"/>
  <c r="BE94"/>
  <c r="BE157"/>
  <c r="BE160"/>
  <c r="BE238"/>
  <c r="BE387"/>
  <c r="BE390"/>
  <c r="BE427"/>
  <c r="BE549"/>
  <c r="BE551"/>
  <c r="BE553"/>
  <c r="BE554"/>
  <c r="BE116"/>
  <c r="BE254"/>
  <c r="BE266"/>
  <c r="BE268"/>
  <c r="BE270"/>
  <c r="BE293"/>
  <c r="BE318"/>
  <c r="BE320"/>
  <c r="BE338"/>
  <c r="BE346"/>
  <c r="BE378"/>
  <c r="BE379"/>
  <c r="BE385"/>
  <c r="BE403"/>
  <c r="BE508"/>
  <c r="BE534"/>
  <c r="BE543"/>
  <c r="BE547"/>
  <c r="F88"/>
  <c r="BE190"/>
  <c r="BE258"/>
  <c r="BE262"/>
  <c r="BE364"/>
  <c r="BE388"/>
  <c r="BE441"/>
  <c r="BE445"/>
  <c r="BE489"/>
  <c r="BE537"/>
  <c r="BE545"/>
  <c r="BE233"/>
  <c r="BE398"/>
  <c r="BE431"/>
  <c r="BE435"/>
  <c r="BE437"/>
  <c r="BE449"/>
  <c r="BE112"/>
  <c r="BE237"/>
  <c r="BE305"/>
  <c r="BE322"/>
  <c r="BE405"/>
  <c r="BE462"/>
  <c r="BE469"/>
  <c r="BE478"/>
  <c r="BE102"/>
  <c r="BE291"/>
  <c r="BE473"/>
  <c r="BE474"/>
  <c r="BE479"/>
  <c r="BE493"/>
  <c r="BE515"/>
  <c r="BE98"/>
  <c r="BE108"/>
  <c r="BE143"/>
  <c r="BE241"/>
  <c r="BE526"/>
  <c r="BE227"/>
  <c r="BE243"/>
  <c r="BE382"/>
  <c r="BE383"/>
  <c r="BE458"/>
  <c r="BE502"/>
  <c r="BE506"/>
  <c r="BE530"/>
  <c i="3" r="F55"/>
  <c r="BE103"/>
  <c r="BE202"/>
  <c r="BE89"/>
  <c r="BE107"/>
  <c r="BE136"/>
  <c r="BE150"/>
  <c r="BE164"/>
  <c r="BE232"/>
  <c r="BE251"/>
  <c r="J80"/>
  <c r="BE186"/>
  <c r="BE220"/>
  <c r="BE247"/>
  <c r="BE254"/>
  <c r="BE266"/>
  <c r="BE170"/>
  <c r="BE196"/>
  <c r="BE209"/>
  <c r="BE210"/>
  <c r="BE212"/>
  <c r="BE93"/>
  <c r="BE131"/>
  <c r="BE178"/>
  <c r="BE194"/>
  <c r="BE230"/>
  <c r="BE244"/>
  <c r="BE258"/>
  <c r="BE269"/>
  <c i="2" r="J88"/>
  <c r="J61"/>
  <c i="3" r="E48"/>
  <c r="BE125"/>
  <c r="BE154"/>
  <c r="BE217"/>
  <c r="BE222"/>
  <c r="BE246"/>
  <c r="BE97"/>
  <c r="BE215"/>
  <c r="BE223"/>
  <c r="BE117"/>
  <c r="BE111"/>
  <c r="BE122"/>
  <c r="BE141"/>
  <c r="BE204"/>
  <c r="BE234"/>
  <c r="BE152"/>
  <c r="BE214"/>
  <c r="BE225"/>
  <c r="BE227"/>
  <c r="BE240"/>
  <c r="BE119"/>
  <c r="BE158"/>
  <c r="BE184"/>
  <c i="1" r="AW55"/>
  <c r="BA55"/>
  <c i="2" r="BE107"/>
  <c i="1" r="BC55"/>
  <c i="2" r="E48"/>
  <c r="J52"/>
  <c r="BE83"/>
  <c r="BE86"/>
  <c r="BE89"/>
  <c r="BE92"/>
  <c r="BE94"/>
  <c r="BE97"/>
  <c r="BE100"/>
  <c r="BE103"/>
  <c r="BE106"/>
  <c i="1" r="BB55"/>
  <c i="2" r="F55"/>
  <c i="1" r="BD55"/>
  <c i="4" r="J34"/>
  <c i="1" r="AW57"/>
  <c i="3" r="J34"/>
  <c i="1" r="AW56"/>
  <c i="4" r="F36"/>
  <c i="1" r="BC57"/>
  <c i="4" r="F34"/>
  <c i="1" r="BA57"/>
  <c i="3" r="F37"/>
  <c i="1" r="BD56"/>
  <c i="3" r="F34"/>
  <c i="1" r="BA56"/>
  <c i="3" r="F35"/>
  <c i="1" r="BB56"/>
  <c i="3" r="F36"/>
  <c i="1" r="BC56"/>
  <c i="4" r="F35"/>
  <c i="1" r="BB57"/>
  <c i="4" r="F37"/>
  <c i="1" r="BD57"/>
  <c i="4" l="1" r="R92"/>
  <c r="R91"/>
  <c i="2" r="BK81"/>
  <c r="J81"/>
  <c i="3" r="BK87"/>
  <c r="J87"/>
  <c r="J60"/>
  <c i="4" r="T91"/>
  <c i="3" r="R87"/>
  <c r="R86"/>
  <c i="2" r="P81"/>
  <c i="1" r="AU55"/>
  <c i="4" r="BK92"/>
  <c r="J92"/>
  <c r="J60"/>
  <c r="P92"/>
  <c r="P91"/>
  <c i="1" r="AU57"/>
  <c i="3" r="P87"/>
  <c r="P86"/>
  <c i="1" r="AU56"/>
  <c i="3" r="T87"/>
  <c r="T86"/>
  <c i="4" r="J93"/>
  <c r="J61"/>
  <c r="BK541"/>
  <c r="J541"/>
  <c r="J70"/>
  <c i="2" r="J30"/>
  <c i="1" r="AG55"/>
  <c i="2" r="F33"/>
  <c i="1" r="AZ55"/>
  <c i="3" r="F33"/>
  <c i="1" r="AZ56"/>
  <c i="3" r="J33"/>
  <c i="1" r="AV56"/>
  <c r="AT56"/>
  <c r="BD54"/>
  <c r="W33"/>
  <c r="BB54"/>
  <c r="AX54"/>
  <c i="2" r="J33"/>
  <c i="1" r="AV55"/>
  <c r="AT55"/>
  <c r="AN55"/>
  <c r="BA54"/>
  <c r="W30"/>
  <c i="4" r="F33"/>
  <c i="1" r="AZ57"/>
  <c i="4" r="J33"/>
  <c i="1" r="AV57"/>
  <c r="AT57"/>
  <c r="BC54"/>
  <c r="W32"/>
  <c i="3" l="1" r="BK86"/>
  <c r="J86"/>
  <c i="4" r="BK91"/>
  <c r="J91"/>
  <c r="J59"/>
  <c i="2" r="J59"/>
  <c r="J39"/>
  <c i="1" r="AU54"/>
  <c r="AY54"/>
  <c r="AZ54"/>
  <c r="W29"/>
  <c i="3" r="J30"/>
  <c i="1" r="AG56"/>
  <c r="W31"/>
  <c r="AW54"/>
  <c r="AK30"/>
  <c i="3" l="1" r="J39"/>
  <c r="J59"/>
  <c i="1" r="AN56"/>
  <c i="4" r="J30"/>
  <c i="1" r="AG57"/>
  <c r="AG54"/>
  <c r="AK26"/>
  <c r="AV54"/>
  <c r="AK29"/>
  <c r="AK35"/>
  <c i="4" l="1" r="J39"/>
  <c i="1" r="AN57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<sst xmlns="http://schemas.openxmlformats.org/spreadsheetml/2006/main">
  <si>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</si>
  <si>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</si>
  <si>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</si>
  <si>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</si>
  <si>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</si>
  <si>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{f19dc50a-88f8-49aa-be3b-4e705533917e}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</si>
  <si>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</si>
  <si>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</si>
  <si>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</si>
  <si>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</si>
  <si>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</si>
  <si>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</si>
  <si>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</si>
  <si>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</si>
  <si>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</si>
  <si>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</si>
  <si>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</si>
  <si>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II/187 Plánice – Neurazy, oprava</t>
  </si>
  <si>
    <t>KSO:</t>
  </si>
  <si>
    <t/>
  </si>
  <si>
    <t>CC-CZ:</t>
  </si>
  <si>
    <t>Místo:</t>
  </si>
  <si>
    <t xml:space="preserve"> </t>
  </si>
  <si>
    <t>Datum:</t>
  </si>
  <si>
    <t>14. 4. 2023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</si>
  <si>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</si>
  <si>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</si>
  <si>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</si>
  <si>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</si>
  <si>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</si>
  <si>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</si>
  <si>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</si>
  <si>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SG Geotechnika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</si>
  <si>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</si>
  <si>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</si>
  <si>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</si>
  <si>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</si>
  <si>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</si>
  <si>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</si>
  <si>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</si>
  <si>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</si>
  <si>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</si>
  <si>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</si>
  <si>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</si>
  <si>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</si>
  <si>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</si>
  <si>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</si>
  <si>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</si>
  <si>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</si>
  <si>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</si>
  <si>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</si>
  <si>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</si>
  <si>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</si>
  <si>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</si>
  <si>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</si>
  <si>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</si>
  <si>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</si>
  <si>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</si>
  <si>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</si>
  <si>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</si>
  <si>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</si>
  <si>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</si>
  <si>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</si>
  <si>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</si>
  <si>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</si>
  <si>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</si>
  <si>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</si>
  <si>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</si>
  <si>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</si>
  <si>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</si>
  <si>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</si>
  <si>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</si>
  <si>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</si>
  <si>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</si>
  <si>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</si>
  <si>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</si>
  <si>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</si>
  <si>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</si>
  <si>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</si>
  <si>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VON</t>
  </si>
  <si>
    <t>1</t>
  </si>
  <si>
    <t>{e727467f-0fb8-4c11-8870-6a6cb309757c}</t>
  </si>
  <si>
    <t>2</t>
  </si>
  <si>
    <t>01</t>
  </si>
  <si>
    <t>1. ÚSEK</t>
  </si>
  <si>
    <t>ING</t>
  </si>
  <si>
    <t>{78910a0b-a941-4249-8f5c-298d72520df6}</t>
  </si>
  <si>
    <t>02</t>
  </si>
  <si>
    <t>2. ÚSEK</t>
  </si>
  <si>
    <t>{bb7784c1-76b9-4110-82a6-5e5c1412a979}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</si>
  <si>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</si>
  <si>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</si>
  <si>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</si>
  <si>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</si>
  <si>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</si>
  <si>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</si>
  <si>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</si>
  <si>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</si>
  <si>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</si>
  <si>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</si>
  <si>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</si>
  <si>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</si>
  <si>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</si>
  <si>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</si>
  <si>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</si>
  <si>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</si>
  <si>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</si>
  <si>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</si>
  <si>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</si>
  <si>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</si>
  <si>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</si>
  <si>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</si>
  <si>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</si>
  <si>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</si>
  <si>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</si>
  <si>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</si>
  <si>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</si>
  <si>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Základní rozdělení průvodních činností a nákladů zařízení staveniště</t>
  </si>
  <si>
    <t>Kč</t>
  </si>
  <si>
    <t>CS ÚRS 2023 01</t>
  </si>
  <si>
    <t>1024</t>
  </si>
  <si>
    <t>1966780954</t>
  </si>
  <si>
    <t>Online PSC</t>
  </si>
  <si>
    <t>https://podminky.urs.cz/item/CS_URS_2023_01/030001000</t>
  </si>
  <si>
    <t>P</t>
  </si>
  <si>
    <t xml:space="preserve">Poznámka k položce:_x000d_
Do ceny položky zhotovitel zahrne:_x000d_
- náklady na objekty zařízení staveniště nutné k provozování po celou dobu výstavby;_x000d_
_x000d_
Veškerá zeleň (stromy, keře, zatravněné plochy) přímo na staveništi a v okolí stavby, která není v kolizi s novou výstavbou, nesmí být narušena a je nutno ji chránit (např. dřevěným bedněním, sejmutím ornice apod.) v souladu s vyhláškou ČSN/DIN18920 Ochrana stromů, porostů a ploch pro vegetaci při stavebních činnostech. _x000d_
Při dokončení výstavby musí být staveniště a jeho okolí vráceno do stavu stejného nebo lepšího než byl ten, který existoval při předání staveniště zhotoviteli. _x000d_
Položka bude fakturována průběžně na základě dílčích faktur vztahujícím se ke konkrétním dílčím dodávkám zařízení staveniště._x000d_
</t>
  </si>
  <si>
    <t>034503000</t>
  </si>
  <si>
    <t>Zařízení staveniště zabezpečení staveniště informační tabule</t>
  </si>
  <si>
    <t>kus</t>
  </si>
  <si>
    <t>-1169767145</t>
  </si>
  <si>
    <t>https://podminky.urs.cz/item/CS_URS_2023_01/034503000</t>
  </si>
  <si>
    <t>ON</t>
  </si>
  <si>
    <t>OSTATNÍ NÁKLADY</t>
  </si>
  <si>
    <t>3</t>
  </si>
  <si>
    <t>012103000</t>
  </si>
  <si>
    <t>Průzkumné, geodetické a projektové práce geodetické práce před výstavbou</t>
  </si>
  <si>
    <t>-351885263</t>
  </si>
  <si>
    <t>https://podminky.urs.cz/item/CS_URS_2023_01/012103000</t>
  </si>
  <si>
    <t>Poznámka k položce:_x000d_
vč. vytýčení stávajících podzemních vedení</t>
  </si>
  <si>
    <t>4</t>
  </si>
  <si>
    <t>012203000</t>
  </si>
  <si>
    <t>Průzkumné, geodetické a projektové práce geodetické práce při provádění stavby</t>
  </si>
  <si>
    <t>-8622557</t>
  </si>
  <si>
    <t>https://podminky.urs.cz/item/CS_URS_2023_01/012203000</t>
  </si>
  <si>
    <t>5</t>
  </si>
  <si>
    <t>012303000</t>
  </si>
  <si>
    <t>Průzkumné, geodetické a projektové práce geodetické práce po výstavbě</t>
  </si>
  <si>
    <t>1604254712</t>
  </si>
  <si>
    <t>https://podminky.urs.cz/item/CS_URS_2023_01/012303000</t>
  </si>
  <si>
    <t>Poznámka k položce:_x000d_
Do ceny položky zhotovitel zahrne:
_x000d_
- náklady na provedení, zpracování a předložení geodetického zaměření skutečného provedení stavby v tištěné formě v požadovaném počtu a v digitální formě na datovém nosiči;
_x000d_
- náklady na provedení, zpracování a předložení geometrického plánu v požadovaném počtu v tištěné formě a v digitální formě na datovém nosiči;
_x000d_
Geodetické zaměření skutečného provedení musí obsahovat následující náležitosti: _x000d_
- technická zpráva _x000d_
- seznam souřadnic a výšek _x000d_
- seznam musí obsahovat číslo bodu, souřadnice X, Y, Z a 
poznámku se slovním popisem zařízení;_x000d_
- seznam parcel; 
_x000d_
- zákres do snímku KN; 
	_x000d_
Položka bude fakturována na základě dílčích faktur vztahujícím se ke konkrétním dílčím dodávkám geometrického zaměření skutečného provedení</t>
  </si>
  <si>
    <t>6</t>
  </si>
  <si>
    <t>013244000</t>
  </si>
  <si>
    <t>Dokumentace pro provádění stavby</t>
  </si>
  <si>
    <t>-82099356</t>
  </si>
  <si>
    <t>https://podminky.urs.cz/item/CS_URS_2023_01/013244000</t>
  </si>
  <si>
    <t>Poznámka k položce:_x000d_
po odbourání stávajících říms a odfrézování asf. vrstev bude provedena prohlídka mostu, dle zjištění skutečného stavu bude zhotovitelem stavby vypracována RDS s detailním návrhem opravy</t>
  </si>
  <si>
    <t>7</t>
  </si>
  <si>
    <t>013254000</t>
  </si>
  <si>
    <t>Průzkumné, geodetické a projektové práce projektové práce dokumentace stavby (výkresová a textová) skutečného provedení stavby</t>
  </si>
  <si>
    <t>-344873145</t>
  </si>
  <si>
    <t>https://podminky.urs.cz/item/CS_URS_2023_01/013254000</t>
  </si>
  <si>
    <t xml:space="preserve"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Dokumentace skutečného provedení bude zahrnovat kromě výše uvedeného 
tyto následující části: 
_x000d_
- projektovou dokumentaci se zakreslením všech změn odsouhlasených TDI / správcem stavby; 
_x000d_
Dokumentace skutečného provedení bude bude předána zadavateli před vydáním protokolu o převzetí stavebních prací. _x000d_
Položka bude fakturována na základě faktury vztahující se ke konkrétní dodávce dokumentace skutečného provedení._x000d_
</t>
  </si>
  <si>
    <t>8</t>
  </si>
  <si>
    <t>043002000</t>
  </si>
  <si>
    <t>Hlavní tituly průvodních činností a nákladů inženýrská činnost zkoušky a ostatní měření</t>
  </si>
  <si>
    <t>1739094733</t>
  </si>
  <si>
    <t>https://podminky.urs.cz/item/CS_URS_2023_01/043002000</t>
  </si>
  <si>
    <t xml:space="preserve">Poznámka k položce:_x000d_
Do ceny položky zhotovitel zahrne:_x000d_
- náklady na vlastní provedení zkoušek;
_x000d_
- náklady na jejich organizaci;_x000d_
- náklady na energie, média a materiály nutné pro provedení zkoušek._x000d_
Položka bude fakturována průběžně na základě dílčích faktur vztahujícím se ke konkrétním dílčím komplexním zkouškám skupin strojů a zařízení.
_x000d_
</t>
  </si>
  <si>
    <t>9</t>
  </si>
  <si>
    <t>900901016.1</t>
  </si>
  <si>
    <t>Dopravně inženýrské opatření vč. projednání - 1.úsek</t>
  </si>
  <si>
    <t>-1024703382</t>
  </si>
  <si>
    <t>10</t>
  </si>
  <si>
    <t>900901016.2</t>
  </si>
  <si>
    <t>Dopravně inženýrské opatření vč. projednání - 2.úsek</t>
  </si>
  <si>
    <t>-553414801</t>
  </si>
  <si>
    <t>01 - 1. ÚSEK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</si>
  <si>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</si>
  <si>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</si>
  <si>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</si>
  <si>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</si>
  <si>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</si>
  <si>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</si>
  <si>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</si>
  <si>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</si>
  <si>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</si>
  <si>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</si>
  <si>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113154325</t>
  </si>
  <si>
    <t>Frézování živičného podkladu nebo krytu s naložením na dopravní prostředek plochy přes 1 000 do 10 000 m2 bez překážek v trase pruhu šířky do 1 m, tloušťky vrstvy 200 mm</t>
  </si>
  <si>
    <t>m2</t>
  </si>
  <si>
    <t>-1604622732</t>
  </si>
  <si>
    <t>https://podminky.urs.cz/item/CS_URS_2023_01/113154325</t>
  </si>
  <si>
    <t>VV</t>
  </si>
  <si>
    <t>dodatečná sanace EXTRAVILÁN</t>
  </si>
  <si>
    <t>1500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</si>
  <si>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</si>
  <si>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</si>
  <si>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-389053038</t>
  </si>
  <si>
    <t>https://podminky.urs.cz/item/CS_URS_2023_01/113107224</t>
  </si>
  <si>
    <t>113154324</t>
  </si>
  <si>
    <t>Frézování živičného podkladu nebo krytu s naložením na dopravní prostředek plochy přes 1 000 do 10 000 m2 bez překážek v trase pruhu šířky do 1 m, tloušťky vrstvy 100 mm</t>
  </si>
  <si>
    <t>2098214189</t>
  </si>
  <si>
    <t>https://podminky.urs.cz/item/CS_URS_2023_01/113154324</t>
  </si>
  <si>
    <t>INTRAVILÁN</t>
  </si>
  <si>
    <t>3900</t>
  </si>
  <si>
    <t>hospodářské vjezdy a napojení na komunikaci</t>
  </si>
  <si>
    <t>843</t>
  </si>
  <si>
    <t>113154113</t>
  </si>
  <si>
    <t>Frézování živičného podkladu nebo krytu s naložením na dopravní prostředek plochy do 500 m2 bez překážek v trase pruhu šířky do 0,5 m, tloušťky vrstvy 50 mm</t>
  </si>
  <si>
    <t>-1410621690</t>
  </si>
  <si>
    <t>https://podminky.urs.cz/item/CS_URS_2023_01/113154113</t>
  </si>
  <si>
    <t>dodatečná sanace INTRAVILÁN</t>
  </si>
  <si>
    <t>380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</si>
  <si>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</si>
  <si>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</si>
  <si>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1853814742</t>
  </si>
  <si>
    <t>https://podminky.urs.cz/item/CS_URS_2023_01/113107311</t>
  </si>
  <si>
    <t>HOSPODÁŘSKÉ VJEZDY</t>
  </si>
  <si>
    <t>322</t>
  </si>
  <si>
    <t>131251104</t>
  </si>
  <si>
    <t>Hloubení nezapažených jam a zářezů strojně s urovnáním dna do předepsaného profilu a spádu v hornině třídy těžitelnosti I skupiny 3 přes 100 do 500 m3</t>
  </si>
  <si>
    <t>m3</t>
  </si>
  <si>
    <t>-1043854264</t>
  </si>
  <si>
    <t>https://podminky.urs.cz/item/CS_URS_2023_01/131251104</t>
  </si>
  <si>
    <t>1500*0,1</t>
  </si>
  <si>
    <t>380*0,2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</si>
  <si>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</si>
  <si>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</si>
  <si>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1397744178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</si>
  <si>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</si>
  <si>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</si>
  <si>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</si>
  <si>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1652288099</t>
  </si>
  <si>
    <t>https://podminky.urs.cz/item/CS_URS_2023_01/162751119</t>
  </si>
  <si>
    <t>226*10</t>
  </si>
  <si>
    <t>171201231</t>
  </si>
  <si>
    <t>Poplatek za uložení stavebního odpadu na recyklační skládce (skládkovné) zeminy a kamení zatříděného do Katalogu odpadů pod kódem 17 05 04</t>
  </si>
  <si>
    <t>t</t>
  </si>
  <si>
    <t>-2077364777</t>
  </si>
  <si>
    <t>https://podminky.urs.cz/item/CS_URS_2023_01/171201231</t>
  </si>
  <si>
    <t>226*1,85</t>
  </si>
  <si>
    <t>174151101</t>
  </si>
  <si>
    <t>Zásyp sypaninou z jakékoliv horniny strojně s uložením výkopku ve vrstvách se zhutněním jam, šachet, rýh nebo kolem objektů v těchto vykopávkách</t>
  </si>
  <si>
    <t>1846224328</t>
  </si>
  <si>
    <t>https://podminky.urs.cz/item/CS_URS_2023_01/174151101</t>
  </si>
  <si>
    <t>1500*0,6</t>
  </si>
  <si>
    <t>380*0,6</t>
  </si>
  <si>
    <t>11</t>
  </si>
  <si>
    <t>M</t>
  </si>
  <si>
    <t>58380652</t>
  </si>
  <si>
    <t>kámen lomový neupravený tříděný frakce 0/250</t>
  </si>
  <si>
    <t>-550592299</t>
  </si>
  <si>
    <t>1500*0,3*1,8</t>
  </si>
  <si>
    <t>380*0,3*1,8</t>
  </si>
  <si>
    <t>12</t>
  </si>
  <si>
    <t>58344171</t>
  </si>
  <si>
    <t>štěrkodrť frakce 0/32</t>
  </si>
  <si>
    <t>-364133278</t>
  </si>
  <si>
    <t>13</t>
  </si>
  <si>
    <t>181951112</t>
  </si>
  <si>
    <t>Úprava pláně vyrovnáním výškových rozdílů strojně v hornině třídy těžitelnosti I, skupiny 1 až 3 se zhutněním</t>
  </si>
  <si>
    <t>-1887293635</t>
  </si>
  <si>
    <t>https://podminky.urs.cz/item/CS_URS_2023_01/181951112</t>
  </si>
  <si>
    <t>175</t>
  </si>
  <si>
    <t>Komunikace pozemní</t>
  </si>
  <si>
    <t>14</t>
  </si>
  <si>
    <t>567521151</t>
  </si>
  <si>
    <t>Recyklace podkladní vrstvy za studena na místě rozpojení a reprofilace podkladu s hutněním plochy přes 10 000 m2, tloušťky přes 150 do 200 mm</t>
  </si>
  <si>
    <t>-788433481</t>
  </si>
  <si>
    <t>https://podminky.urs.cz/item/CS_URS_2023_01/567521151</t>
  </si>
  <si>
    <t>567522154</t>
  </si>
  <si>
    <t>Recyklace podkladní vrstvy za studena na místě promísení rozpojené směsi s kamenivem a pojivem (materiál ve specifikaci) s rozhrnutím, zhutněním a vlhčením plochy přes 10 000 m2, tloušťky po zhutnění přes 180 do 200 mm</t>
  </si>
  <si>
    <t>183417152</t>
  </si>
  <si>
    <t>https://podminky.urs.cz/item/CS_URS_2023_01/567522154</t>
  </si>
  <si>
    <t>16</t>
  </si>
  <si>
    <t>58981146</t>
  </si>
  <si>
    <t>recyklát asfaltový frakce 0/8</t>
  </si>
  <si>
    <t>128</t>
  </si>
  <si>
    <t>1787170177</t>
  </si>
  <si>
    <t>Poznámka k položce:_x000d_
bude využito stávající vyfrézované živice, v ceně bude zohledněna manipulace na stavbě</t>
  </si>
  <si>
    <t>použití frézované živice</t>
  </si>
  <si>
    <t>690+1090,9+43,7</t>
  </si>
  <si>
    <t>17</t>
  </si>
  <si>
    <t>58522110</t>
  </si>
  <si>
    <t>cement portlandský směsný CEM II 42,5MPa</t>
  </si>
  <si>
    <t>780164666</t>
  </si>
  <si>
    <t>Doporučené množství pojiva v % objemové hmotnosti zhutněné vrstvy u cen 567 5.-2:</t>
  </si>
  <si>
    <t>a) kombinace cementu a asfaltové emulze:</t>
  </si>
  <si>
    <t xml:space="preserve">        - cement (obor 585 2)…………… 2,0-5,0 %, obvykle 4,0 %</t>
  </si>
  <si>
    <t>Orientační hmotnosti pojiva na 1 m3 zhutněné vrtsvy je uvedena v příloze č. 5, tabulce č. 2.</t>
  </si>
  <si>
    <t>17945*0,2*70,8/1000</t>
  </si>
  <si>
    <t>18</t>
  </si>
  <si>
    <t>111625400</t>
  </si>
  <si>
    <t>emulze asfaltová obalovací</t>
  </si>
  <si>
    <t>1797752417</t>
  </si>
  <si>
    <t xml:space="preserve">        - asfaltová emulze (obor 111 6) … 2,5-4,0 %, obvykle 2,0 %</t>
  </si>
  <si>
    <t>17945*0,2*35,4/1000</t>
  </si>
  <si>
    <t>19</t>
  </si>
  <si>
    <t>573211108</t>
  </si>
  <si>
    <t>Postřik spojovací PS bez posypu kamenivem z asfaltu silničního, v množství 0,40 kg/m2</t>
  </si>
  <si>
    <t>526517772</t>
  </si>
  <si>
    <t>https://podminky.urs.cz/item/CS_URS_2023_01/573211108</t>
  </si>
  <si>
    <t>EXTRAVILÁN</t>
  </si>
  <si>
    <t>17945</t>
  </si>
  <si>
    <t>20</t>
  </si>
  <si>
    <t>565135121</t>
  </si>
  <si>
    <t>Asfaltový beton vrstva podkladní ACP 16 (obalované kamenivo střednězrnné - OKS) s rozprostřením a zhutněním v pruhu šířky přes 3 m, po zhutnění tl. 50 mm</t>
  </si>
  <si>
    <t>-229094940</t>
  </si>
  <si>
    <t>https://podminky.urs.cz/item/CS_URS_2023_01/565135121</t>
  </si>
  <si>
    <t>565145121</t>
  </si>
  <si>
    <t>Asfaltový beton vrstva podkladní ACP 16 (obalované kamenivo střednězrnné - OKS) s rozprostřením a zhutněním v pruhu šířky přes 3 m, po zhutnění tl. 60 mm</t>
  </si>
  <si>
    <t>2138087647</t>
  </si>
  <si>
    <t>https://podminky.urs.cz/item/CS_URS_2023_01/565145121</t>
  </si>
  <si>
    <t>22</t>
  </si>
  <si>
    <t>573231107</t>
  </si>
  <si>
    <t>Postřik spojovací PS bez posypu kamenivem ze silniční emulze, v množství 0,40 kg/m2</t>
  </si>
  <si>
    <t>361342100</t>
  </si>
  <si>
    <t>https://podminky.urs.cz/item/CS_URS_2023_01/573231107</t>
  </si>
  <si>
    <t>15720</t>
  </si>
  <si>
    <t>3840</t>
  </si>
  <si>
    <t>23</t>
  </si>
  <si>
    <t>577134141</t>
  </si>
  <si>
    <t>Asfaltový beton vrstva obrusná ACO 11 (ABS) s rozprostřením a se zhutněním z modifikovaného asfaltu v pruhu šířky přes 3 m, po zhutnění tl. 40 mm</t>
  </si>
  <si>
    <t>1574763769</t>
  </si>
  <si>
    <t>https://podminky.urs.cz/item/CS_URS_2023_01/577134141</t>
  </si>
  <si>
    <t>24</t>
  </si>
  <si>
    <t>577144141</t>
  </si>
  <si>
    <t>Asfaltový beton vrstva obrusná ACO 11 (ABS) s rozprostřením a se zhutněním z modifikovaného asfaltu v pruhu šířky přes 3 m, po zhutnění tl. 50 mm</t>
  </si>
  <si>
    <t>609400273</t>
  </si>
  <si>
    <t>https://podminky.urs.cz/item/CS_URS_2023_01/577144141</t>
  </si>
  <si>
    <t>3775</t>
  </si>
  <si>
    <t>25</t>
  </si>
  <si>
    <t>569851111</t>
  </si>
  <si>
    <t>Zpevnění krajnic nebo komunikací pro pěší s rozprostřením a zhutněním, po zhutnění štěrkodrtí tl. 150 mm</t>
  </si>
  <si>
    <t>-231796302</t>
  </si>
  <si>
    <t>https://podminky.urs.cz/item/CS_URS_2023_01/569851111</t>
  </si>
  <si>
    <t>26</t>
  </si>
  <si>
    <t>564851011</t>
  </si>
  <si>
    <t>Podklad ze štěrkodrti ŠD s rozprostřením a zhutněním plochy jednotlivě do 100 m2, po zhutnění tl. 150 mm</t>
  </si>
  <si>
    <t>-257060344</t>
  </si>
  <si>
    <t>https://podminky.urs.cz/item/CS_URS_2023_01/564851011</t>
  </si>
  <si>
    <t>hospodářské vjezdy</t>
  </si>
  <si>
    <t>Trubní vedení</t>
  </si>
  <si>
    <t>27</t>
  </si>
  <si>
    <t>899231111</t>
  </si>
  <si>
    <t>Výšková úprava uličního vstupu nebo vpusti do 200 mm zvýšením mříže</t>
  </si>
  <si>
    <t>CS ÚRS 2019 01</t>
  </si>
  <si>
    <t>168301324</t>
  </si>
  <si>
    <t>28</t>
  </si>
  <si>
    <t>899431111</t>
  </si>
  <si>
    <t>Výšková úprava uličního vstupu nebo vpusti do 200 mm zvýšením krycího hrnce, šoupěte nebo hydrantu bez úpravy armatur</t>
  </si>
  <si>
    <t>-583689268</t>
  </si>
  <si>
    <t>Ostatní konstrukce a práce, bourání</t>
  </si>
  <si>
    <t>29</t>
  </si>
  <si>
    <t>911121111</t>
  </si>
  <si>
    <t>Montáž zábradlí ocelového přichyceného vruty do betonového podkladu</t>
  </si>
  <si>
    <t>m</t>
  </si>
  <si>
    <t>-1694176349</t>
  </si>
  <si>
    <t>https://podminky.urs.cz/item/CS_URS_2023_01/911121111</t>
  </si>
  <si>
    <t>30</t>
  </si>
  <si>
    <t>55391537.1</t>
  </si>
  <si>
    <t>zábradelní svodidlo s výplní zádržnost N2</t>
  </si>
  <si>
    <t>-731223441</t>
  </si>
  <si>
    <t>31</t>
  </si>
  <si>
    <t>911331111</t>
  </si>
  <si>
    <t>Silniční svodidlo ocelové se zaberaněním sloupků jednostranné úroveň zádržnosti N2 vzdálenosti sloupků do 2 m</t>
  </si>
  <si>
    <t>-2064749383</t>
  </si>
  <si>
    <t>https://podminky.urs.cz/item/CS_URS_2023_01/911331111</t>
  </si>
  <si>
    <t>32</t>
  </si>
  <si>
    <t>911331412</t>
  </si>
  <si>
    <t>Silniční svodidlo s osazením sloupků zaberaněním ocelové náběh jednostranný, délky přes 4 do 12 m</t>
  </si>
  <si>
    <t>CS ÚRS 2022 01</t>
  </si>
  <si>
    <t>1429234094</t>
  </si>
  <si>
    <t>https://podminky.urs.cz/item/CS_URS_2022_01/911331412</t>
  </si>
  <si>
    <t>4*8</t>
  </si>
  <si>
    <t>33</t>
  </si>
  <si>
    <t>912221111</t>
  </si>
  <si>
    <t>Montáž směrového sloupku ocelového pružného ručním beraněním silničního</t>
  </si>
  <si>
    <t>1459214076</t>
  </si>
  <si>
    <t>https://podminky.urs.cz/item/CS_URS_2023_01/912221111</t>
  </si>
  <si>
    <t>34</t>
  </si>
  <si>
    <t>40445165</t>
  </si>
  <si>
    <t>sloupek směrový silniční ocelový</t>
  </si>
  <si>
    <t>-1490746971</t>
  </si>
  <si>
    <t>35</t>
  </si>
  <si>
    <t>915211112</t>
  </si>
  <si>
    <t>Vodorovné dopravní značení stříkaným plastem dělící čára šířky 125 mm souvislá bílá retroreflexní</t>
  </si>
  <si>
    <t>-1400795607</t>
  </si>
  <si>
    <t>https://podminky.urs.cz/item/CS_URS_2023_01/915211112</t>
  </si>
  <si>
    <t>36</t>
  </si>
  <si>
    <t>915221122</t>
  </si>
  <si>
    <t>Vodorovné dopravní značení stříkaným plastem vodící čára bílá šířky 250 mm přerušovaná retroreflexní</t>
  </si>
  <si>
    <t>762319795</t>
  </si>
  <si>
    <t>https://podminky.urs.cz/item/CS_URS_2023_01/915221122</t>
  </si>
  <si>
    <t>37</t>
  </si>
  <si>
    <t>919112111</t>
  </si>
  <si>
    <t>Řezání dilatačních spár v živičném krytu příčných nebo podélných, šířky 4 mm, hloubky do 60 mm</t>
  </si>
  <si>
    <t>1817343318</t>
  </si>
  <si>
    <t>https://podminky.urs.cz/item/CS_URS_2023_01/919112111</t>
  </si>
  <si>
    <t>250+640</t>
  </si>
  <si>
    <t>38</t>
  </si>
  <si>
    <t>919121212</t>
  </si>
  <si>
    <t>Utěsnění dilatačních spár zálivkou za studena v cementobetonovém nebo živičném krytu včetně adhezního nátěru bez těsnicího profilu pod zálivkou, pro komůrky šířky 10 mm, hloubky 20 mm</t>
  </si>
  <si>
    <t>561439911</t>
  </si>
  <si>
    <t>https://podminky.urs.cz/item/CS_URS_2023_01/919121212</t>
  </si>
  <si>
    <t>39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</si>
  <si>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</si>
  <si>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</si>
  <si>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163027477</t>
  </si>
  <si>
    <t>https://podminky.urs.cz/item/CS_URS_2023_01/938902151</t>
  </si>
  <si>
    <t>40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</si>
  <si>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</si>
  <si>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</si>
  <si>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630508433</t>
  </si>
  <si>
    <t>https://podminky.urs.cz/item/CS_URS_2023_01/938902421</t>
  </si>
  <si>
    <t>hospod. vjezdy</t>
  </si>
  <si>
    <t>164</t>
  </si>
  <si>
    <t>P01</t>
  </si>
  <si>
    <t>41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</si>
  <si>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</si>
  <si>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</si>
  <si>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-256361681</t>
  </si>
  <si>
    <t>https://podminky.urs.cz/item/CS_URS_2023_01/938909611</t>
  </si>
  <si>
    <t>seříznutí krajnice</t>
  </si>
  <si>
    <t>3200</t>
  </si>
  <si>
    <t>42</t>
  </si>
  <si>
    <t>966075141</t>
  </si>
  <si>
    <t>Odstranění různých konstrukcí na mostech kovového zábradlí vcelku</t>
  </si>
  <si>
    <t>-554807420</t>
  </si>
  <si>
    <t>https://podminky.urs.cz/item/CS_URS_2023_01/966075141</t>
  </si>
  <si>
    <t>43</t>
  </si>
  <si>
    <t>900901012</t>
  </si>
  <si>
    <t>Očištění, vyspravení a sanace stávající římsy, opěry a křídla, zatmelení spár římsy</t>
  </si>
  <si>
    <t>512</t>
  </si>
  <si>
    <t>-205652698</t>
  </si>
  <si>
    <t>44</t>
  </si>
  <si>
    <t>900901014</t>
  </si>
  <si>
    <t>Oprava stávajících čel propustků - vysekání poškozeného spárování, nové spárování</t>
  </si>
  <si>
    <t>-885140075</t>
  </si>
  <si>
    <t>99</t>
  </si>
  <si>
    <t>Přesun hmot</t>
  </si>
  <si>
    <t>45</t>
  </si>
  <si>
    <t>998225111</t>
  </si>
  <si>
    <t>Přesun hmot pro komunikace s krytem z kameniva, monolitickým betonovým nebo živičným dopravní vzdálenost do 200 m jakékoliv délky objektu</t>
  </si>
  <si>
    <t>2029477402</t>
  </si>
  <si>
    <t>https://podminky.urs.cz/item/CS_URS_2023_01/998225111</t>
  </si>
  <si>
    <t>997</t>
  </si>
  <si>
    <t>Přesun sutě</t>
  </si>
  <si>
    <t>46</t>
  </si>
  <si>
    <t>997221611</t>
  </si>
  <si>
    <t>Nakládání na dopravní prostředky pro vodorovnou dopravu suti</t>
  </si>
  <si>
    <t>838863044</t>
  </si>
  <si>
    <t>https://podminky.urs.cz/item/CS_URS_2023_01/997221611</t>
  </si>
  <si>
    <t>vyčištění propustků</t>
  </si>
  <si>
    <t>14,96</t>
  </si>
  <si>
    <t>47</t>
  </si>
  <si>
    <t>997221551</t>
  </si>
  <si>
    <t>Vodorovná doprava suti bez naložení, ale se složením a s hrubým urovnáním ze sypkých materiálů, na vzdálenost do 1 km</t>
  </si>
  <si>
    <t>940210410</t>
  </si>
  <si>
    <t>https://podminky.urs.cz/item/CS_URS_2023_01/997221551</t>
  </si>
  <si>
    <t>štěrkové podkladní vrstvy</t>
  </si>
  <si>
    <t>870+57,96</t>
  </si>
  <si>
    <t>krajnice</t>
  </si>
  <si>
    <t>403,2</t>
  </si>
  <si>
    <t>48</t>
  </si>
  <si>
    <t>997221559</t>
  </si>
  <si>
    <t>Vodorovná doprava suti bez naložení, ale se složením a s hrubým urovnáním Příplatek k ceně za každý další i započatý 1 km přes 1 km</t>
  </si>
  <si>
    <t>-877094308</t>
  </si>
  <si>
    <t>https://podminky.urs.cz/item/CS_URS_2023_01/997221559</t>
  </si>
  <si>
    <t>1346,12*19</t>
  </si>
  <si>
    <t>49</t>
  </si>
  <si>
    <t>997221873</t>
  </si>
  <si>
    <t>-745320965</t>
  </si>
  <si>
    <t>https://podminky.urs.cz/item/CS_URS_2023_01/997221873</t>
  </si>
  <si>
    <t>02 - 2. ÚSEK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</si>
  <si>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</si>
  <si>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</si>
  <si>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</si>
  <si>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</si>
  <si>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</si>
  <si>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113154225</t>
  </si>
  <si>
    <t>Frézování živičného podkladu nebo krytu s naložením na dopravní prostředek plochy přes 500 do 1 000 m2 bez překážek v trase pruhu šířky do 1 m, tloušťky vrstvy 200 mm</t>
  </si>
  <si>
    <t>https://podminky.urs.cz/item/CS_URS_2023_01/113154225</t>
  </si>
  <si>
    <t>950</t>
  </si>
  <si>
    <t>8075</t>
  </si>
  <si>
    <t>763</t>
  </si>
  <si>
    <t>113154223</t>
  </si>
  <si>
    <t>Frézování živičného podkladu nebo krytu s naložením na dopravní prostředek plochy přes 500 do 1 000 m2 bez překážek v trase pruhu šířky do 1 m, tloušťky vrstvy 50 mm</t>
  </si>
  <si>
    <t>https://podminky.urs.cz/item/CS_URS_2023_01/113154223</t>
  </si>
  <si>
    <t>780</t>
  </si>
  <si>
    <t>245</t>
  </si>
  <si>
    <t>122251101</t>
  </si>
  <si>
    <t>Odkopávky a prokopávky nezapažené strojně v hornině třídy těžitelnosti I skupiny 3 do 20 m3</t>
  </si>
  <si>
    <t>1036795994</t>
  </si>
  <si>
    <t>https://podminky.urs.cz/item/CS_URS_2023_01/122251101</t>
  </si>
  <si>
    <t>zemní val</t>
  </si>
  <si>
    <t>950*0,1</t>
  </si>
  <si>
    <t>780*0,2</t>
  </si>
  <si>
    <t>propustek</t>
  </si>
  <si>
    <t>P03</t>
  </si>
  <si>
    <t>10*0,35</t>
  </si>
  <si>
    <t>P04</t>
  </si>
  <si>
    <t>16*0,35</t>
  </si>
  <si>
    <t>P06</t>
  </si>
  <si>
    <t>12*0,35</t>
  </si>
  <si>
    <t>P07</t>
  </si>
  <si>
    <t>P08</t>
  </si>
  <si>
    <t>P09</t>
  </si>
  <si>
    <t>8*0,35</t>
  </si>
  <si>
    <t>P10</t>
  </si>
  <si>
    <t>P11</t>
  </si>
  <si>
    <t>20*0,35</t>
  </si>
  <si>
    <t>132251251</t>
  </si>
  <si>
    <t>Hloubení nezapažených rýh šířky přes 800 do 2 000 mm strojně s urovnáním dna do předepsaného profilu a spádu v hornině třídy těžitelnosti I skupiny 3 do 20 m3</t>
  </si>
  <si>
    <t>744850230</t>
  </si>
  <si>
    <t>https://podminky.urs.cz/item/CS_URS_2023_01/132251251</t>
  </si>
  <si>
    <t>12*1,4*1,4</t>
  </si>
  <si>
    <t>P05</t>
  </si>
  <si>
    <t>1,5*2*0,9*0,9</t>
  </si>
  <si>
    <t>8*1*1</t>
  </si>
  <si>
    <t>8*1,1*1,1</t>
  </si>
  <si>
    <t>16+285,3+43,63</t>
  </si>
  <si>
    <t>-1285528259</t>
  </si>
  <si>
    <t>344,93*10</t>
  </si>
  <si>
    <t>171201221</t>
  </si>
  <si>
    <t>Poplatek za uložení stavebního odpadu na skládce (skládkovné) zeminy a kamení zatříděného do Katalogu odpadů pod kódem 17 05 04</t>
  </si>
  <si>
    <t>https://podminky.urs.cz/item/CS_URS_2023_01/171201221</t>
  </si>
  <si>
    <t>344,93*1,85</t>
  </si>
  <si>
    <t>950*0,6</t>
  </si>
  <si>
    <t>780*0,6</t>
  </si>
  <si>
    <t>12*1,4*0,3</t>
  </si>
  <si>
    <t>1,5*2*0,9*0,3</t>
  </si>
  <si>
    <t>8*1*0,3</t>
  </si>
  <si>
    <t>8*1,1*0,3</t>
  </si>
  <si>
    <t>950*0,3*1,8</t>
  </si>
  <si>
    <t>780*0,3*1,8</t>
  </si>
  <si>
    <t>12*1,4*0,3*1,8</t>
  </si>
  <si>
    <t>1,5*2*0,3*1,8</t>
  </si>
  <si>
    <t>8*1*0,3*1,8</t>
  </si>
  <si>
    <t>8*1,1*0,3*1,8</t>
  </si>
  <si>
    <t>12*1,4</t>
  </si>
  <si>
    <t>1,5*2*0,9</t>
  </si>
  <si>
    <t>8*1</t>
  </si>
  <si>
    <t>1,5*2</t>
  </si>
  <si>
    <t>8*1,1</t>
  </si>
  <si>
    <t>182151111</t>
  </si>
  <si>
    <t>Svahování trvalých svahů do projektovaných profilů strojně s potřebným přemístěním výkopku při svahování v zářezech v hornině třídy těžitelnosti I, skupiny 1 až 3</t>
  </si>
  <si>
    <t>-1224756806</t>
  </si>
  <si>
    <t>https://podminky.urs.cz/item/CS_URS_2023_01/182151111</t>
  </si>
  <si>
    <t>80</t>
  </si>
  <si>
    <t>Svislé a kompletní konstrukce</t>
  </si>
  <si>
    <t>300901010</t>
  </si>
  <si>
    <t>Dozdění vyvalené boční zdi z lomového kamene</t>
  </si>
  <si>
    <t>-406599603</t>
  </si>
  <si>
    <t>317171126</t>
  </si>
  <si>
    <t>Kotvení monolitického betonu římsy do mostovky kotvou do vývrtu</t>
  </si>
  <si>
    <t>842027153</t>
  </si>
  <si>
    <t>https://podminky.urs.cz/item/CS_URS_2023_01/317171126</t>
  </si>
  <si>
    <t>á 0,5m</t>
  </si>
  <si>
    <t>31/0,5</t>
  </si>
  <si>
    <t>54879990</t>
  </si>
  <si>
    <t>kotva římsy M24 do vývrtu, NRk = 120 KN</t>
  </si>
  <si>
    <t>-829618140</t>
  </si>
  <si>
    <t>317321118</t>
  </si>
  <si>
    <t>Římsy ze železového betonu C 30/37</t>
  </si>
  <si>
    <t>656625147</t>
  </si>
  <si>
    <t>https://podminky.urs.cz/item/CS_URS_2023_01/317321118</t>
  </si>
  <si>
    <t>31*0,3*0,8</t>
  </si>
  <si>
    <t>317321191</t>
  </si>
  <si>
    <t>Římsy ze železového betonu Příplatek k cenám za betonáž malého rozsahu do 25 m3</t>
  </si>
  <si>
    <t>-797091646</t>
  </si>
  <si>
    <t>https://podminky.urs.cz/item/CS_URS_2023_01/317321191</t>
  </si>
  <si>
    <t>317353121</t>
  </si>
  <si>
    <t>Bednění mostní římsy zřízení všech tvarů</t>
  </si>
  <si>
    <t>275523814</t>
  </si>
  <si>
    <t>https://podminky.urs.cz/item/CS_URS_2023_01/317353121</t>
  </si>
  <si>
    <t>31*(0,3*2+0,2)</t>
  </si>
  <si>
    <t>0,3*0,8*4</t>
  </si>
  <si>
    <t>dilatace</t>
  </si>
  <si>
    <t>0,3*0,8*6</t>
  </si>
  <si>
    <t>317353221</t>
  </si>
  <si>
    <t>Bednění mostní římsy odstranění všech tvarů</t>
  </si>
  <si>
    <t>-1257032170</t>
  </si>
  <si>
    <t>https://podminky.urs.cz/item/CS_URS_2023_01/317353221</t>
  </si>
  <si>
    <t>317361116</t>
  </si>
  <si>
    <t>Výztuž mostních železobetonových říms z betonářské oceli 10 505 (R) nebo BSt 500</t>
  </si>
  <si>
    <t>-1716394890</t>
  </si>
  <si>
    <t>https://podminky.urs.cz/item/CS_URS_2023_01/317361116</t>
  </si>
  <si>
    <t>7,44*150/1000</t>
  </si>
  <si>
    <t>953312122</t>
  </si>
  <si>
    <t>Vložky svislé do dilatačních spár z polystyrenových desek extrudovaných včetně dodání a osazení, v jakémkoliv zdivu přes 10 do 20 mm</t>
  </si>
  <si>
    <t>2111732537</t>
  </si>
  <si>
    <t>https://podminky.urs.cz/item/CS_URS_2023_01/953312122</t>
  </si>
  <si>
    <t>931994103</t>
  </si>
  <si>
    <t>Těsnění spáry betonové konstrukce pásy, profily, tmely těsnicím pásem ukončujícím, spáry dilatační</t>
  </si>
  <si>
    <t>1090394962</t>
  </si>
  <si>
    <t>https://podminky.urs.cz/item/CS_URS_2023_01/931994103</t>
  </si>
  <si>
    <t>(0,3+0,8+0,3)*6</t>
  </si>
  <si>
    <t>Vodorovné konstrukce</t>
  </si>
  <si>
    <t>457311118</t>
  </si>
  <si>
    <t>Vyrovnávací nebo spádový beton včetně úpravy povrchu C 30/37</t>
  </si>
  <si>
    <t>1204077149</t>
  </si>
  <si>
    <t>https://podminky.urs.cz/item/CS_URS_2023_01/457311118</t>
  </si>
  <si>
    <t>ochraná vrstva mostní konstrukce</t>
  </si>
  <si>
    <t>85*0,1</t>
  </si>
  <si>
    <t>631351101</t>
  </si>
  <si>
    <t>Bednění v podlahách rýh a hran zřízení</t>
  </si>
  <si>
    <t>1061392274</t>
  </si>
  <si>
    <t>https://podminky.urs.cz/item/CS_URS_2023_01/631351101</t>
  </si>
  <si>
    <t>631351102</t>
  </si>
  <si>
    <t>Bednění v podlahách rýh a hran odstranění</t>
  </si>
  <si>
    <t>1700186473</t>
  </si>
  <si>
    <t>https://podminky.urs.cz/item/CS_URS_2023_01/631351102</t>
  </si>
  <si>
    <t>451317111</t>
  </si>
  <si>
    <t>Podklad pod dlažbu z betonu prostého pro prostředí s mrazovými cykly tř. C 25/30 tl. do 100 mm</t>
  </si>
  <si>
    <t>-1275521768</t>
  </si>
  <si>
    <t>https://podminky.urs.cz/item/CS_URS_2023_01/451317111</t>
  </si>
  <si>
    <t>465513227</t>
  </si>
  <si>
    <t>Dlažba z lomového kamene lomařsky upraveného na cementovou maltu, s vyspárováním cementovou maltou, tl. kamene 250 mm</t>
  </si>
  <si>
    <t>1229046713</t>
  </si>
  <si>
    <t>https://podminky.urs.cz/item/CS_URS_2023_01/465513227</t>
  </si>
  <si>
    <t>451573111</t>
  </si>
  <si>
    <t>Lože pod potrubí, stoky a drobné objekty v otevřeném výkopu z písku a štěrkopísku do 63 mm</t>
  </si>
  <si>
    <t>-1373842789</t>
  </si>
  <si>
    <t>https://podminky.urs.cz/item/CS_URS_2023_01/451573111</t>
  </si>
  <si>
    <t>12*1,4*0,1</t>
  </si>
  <si>
    <t>1,5*2*0,9*0,1</t>
  </si>
  <si>
    <t>8*1*0,1</t>
  </si>
  <si>
    <t>1,5*2*0,1</t>
  </si>
  <si>
    <t>8*1,1*0,1</t>
  </si>
  <si>
    <t>452311151</t>
  </si>
  <si>
    <t>Podkladní a zajišťovací konstrukce z betonu prostého v otevřeném výkopu bez zvýšených nároků na prostředí desky pod potrubí, stoky a drobné objekty z betonu tř. C 20/25</t>
  </si>
  <si>
    <t>-701285503</t>
  </si>
  <si>
    <t>https://podminky.urs.cz/item/CS_URS_2023_01/452311151</t>
  </si>
  <si>
    <t>1,5*2*0,15</t>
  </si>
  <si>
    <t>437+2032,74+89,7</t>
  </si>
  <si>
    <t>11113*0,2*70,8/1000</t>
  </si>
  <si>
    <t>11113*0,2*35,4/1000</t>
  </si>
  <si>
    <t>11113</t>
  </si>
  <si>
    <t>9583</t>
  </si>
  <si>
    <t>7940</t>
  </si>
  <si>
    <t>7805</t>
  </si>
  <si>
    <t>Úpravy povrchů, podlahy a osazování výplní</t>
  </si>
  <si>
    <t>620901010</t>
  </si>
  <si>
    <t>REPROFILACE PODHLEDŮ, SVISLÝCH PLOCH SANAČNÍ MALTOU JEDNOVRST TL 10MM</t>
  </si>
  <si>
    <t>862518710</t>
  </si>
  <si>
    <t>620901012</t>
  </si>
  <si>
    <t>REPROFILACE PODHLEDŮ, SVISLÝCH PLOCH SANAČNÍ MALTOU JEDNOVRST TL 20MM</t>
  </si>
  <si>
    <t>-2115985247</t>
  </si>
  <si>
    <t>628633112</t>
  </si>
  <si>
    <t>Spárování zdiva pilířů, opěr a křídel mostů z lomového kamene aktivovanou maltou, hloubky do 40 mm délka spáry na 1 m2 upravované plochy přes 6 do 12 m</t>
  </si>
  <si>
    <t>784946242</t>
  </si>
  <si>
    <t>https://podminky.urs.cz/item/CS_URS_2023_01/628633112</t>
  </si>
  <si>
    <t>50</t>
  </si>
  <si>
    <t>895931111.1</t>
  </si>
  <si>
    <t>Vpusti kanalizační horské z betonu prostého tř. C 30/37 velikosti 1400/1800 mm, mříž 1300/900 C250</t>
  </si>
  <si>
    <t>-556685934</t>
  </si>
  <si>
    <t>51</t>
  </si>
  <si>
    <t>52</t>
  </si>
  <si>
    <t>911111111</t>
  </si>
  <si>
    <t>Montáž zábradlí ocelového zabetonovaného</t>
  </si>
  <si>
    <t>https://podminky.urs.cz/item/CS_URS_2023_01/911111111</t>
  </si>
  <si>
    <t>53</t>
  </si>
  <si>
    <t>553900010</t>
  </si>
  <si>
    <t>mostní silniční zábradlí v. 1100mm trubkové tvořené ocelovými trubkami Ø 44,5x3 mm, 38x3 mm a 25x2,5 mm, nátěr antikorozní</t>
  </si>
  <si>
    <t>2043439388</t>
  </si>
  <si>
    <t>54</t>
  </si>
  <si>
    <t>998425837</t>
  </si>
  <si>
    <t>55</t>
  </si>
  <si>
    <t>553900012</t>
  </si>
  <si>
    <t>mostní silniční zábradlí se svislou výplní, sloupky á 2m, pozink</t>
  </si>
  <si>
    <t>-1357098813</t>
  </si>
  <si>
    <t>56</t>
  </si>
  <si>
    <t>57</t>
  </si>
  <si>
    <t>58</t>
  </si>
  <si>
    <t>59</t>
  </si>
  <si>
    <t>60</t>
  </si>
  <si>
    <t>270+1352</t>
  </si>
  <si>
    <t>61</t>
  </si>
  <si>
    <t>62</t>
  </si>
  <si>
    <t>63</t>
  </si>
  <si>
    <t>87</t>
  </si>
  <si>
    <t>7,5</t>
  </si>
  <si>
    <t>64</t>
  </si>
  <si>
    <t>2710</t>
  </si>
  <si>
    <t>65</t>
  </si>
  <si>
    <t>963051111</t>
  </si>
  <si>
    <t>Bourání mostních konstrukcí nosných konstrukcí ze železového betonu</t>
  </si>
  <si>
    <t>463095644</t>
  </si>
  <si>
    <t>https://podminky.urs.cz/item/CS_URS_2023_01/963051111</t>
  </si>
  <si>
    <t>římsy</t>
  </si>
  <si>
    <t>34,2*0,3*0,8</t>
  </si>
  <si>
    <t>66</t>
  </si>
  <si>
    <t>965042141</t>
  </si>
  <si>
    <t>Bourání mazanin betonových nebo z litého asfaltu tl. do 100 mm, plochy přes 4 m2</t>
  </si>
  <si>
    <t>-1497454750</t>
  </si>
  <si>
    <t>https://podminky.urs.cz/item/CS_URS_2023_01/965042141</t>
  </si>
  <si>
    <t>67</t>
  </si>
  <si>
    <t>-391476083</t>
  </si>
  <si>
    <t>68</t>
  </si>
  <si>
    <t>962051111</t>
  </si>
  <si>
    <t>Bourání mostních konstrukcí zdiva a pilířů ze železového betonu</t>
  </si>
  <si>
    <t>-1665307871</t>
  </si>
  <si>
    <t>https://podminky.urs.cz/item/CS_URS_2023_01/962051111</t>
  </si>
  <si>
    <t>PILÍŘKY ZÁBRADLÍ</t>
  </si>
  <si>
    <t>0,2*0,2*1,1*21</t>
  </si>
  <si>
    <t>69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</si>
  <si>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</si>
  <si>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</si>
  <si>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-1440728439</t>
  </si>
  <si>
    <t>https://podminky.urs.cz/item/CS_URS_2023_01/966008112</t>
  </si>
  <si>
    <t>p10</t>
  </si>
  <si>
    <t>70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</si>
  <si>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</si>
  <si>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</si>
  <si>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1475054909</t>
  </si>
  <si>
    <t>https://podminky.urs.cz/item/CS_URS_2023_01/966008113</t>
  </si>
  <si>
    <t>71</t>
  </si>
  <si>
    <t>966008311</t>
  </si>
  <si>
    <t>Bourání trubního propustku s odklizením a uložením vybouraného materiálu na skládku na vzdálenost do 3 m nebo s naložením na dopravní prostředek čela z betonu železového</t>
  </si>
  <si>
    <t>-1299904675</t>
  </si>
  <si>
    <t>https://podminky.urs.cz/item/CS_URS_2023_01/966008311</t>
  </si>
  <si>
    <t>čela propustku</t>
  </si>
  <si>
    <t>72</t>
  </si>
  <si>
    <t>919521120</t>
  </si>
  <si>
    <t>Zřízení silničního propustku z trub betonových nebo železobetonových DN 400 mm</t>
  </si>
  <si>
    <t>1222528871</t>
  </si>
  <si>
    <t>https://podminky.urs.cz/item/CS_URS_2023_01/919521120</t>
  </si>
  <si>
    <t>73</t>
  </si>
  <si>
    <t>PFB.1020101</t>
  </si>
  <si>
    <t>Trouba hrdlová železobetonová TZH-Q 40/250</t>
  </si>
  <si>
    <t>17034261</t>
  </si>
  <si>
    <t>74</t>
  </si>
  <si>
    <t>919521130</t>
  </si>
  <si>
    <t>Zřízení silničního propustku z trub betonových nebo železobetonových DN 500 mm</t>
  </si>
  <si>
    <t>1985295051</t>
  </si>
  <si>
    <t>https://podminky.urs.cz/item/CS_URS_2023_01/919521130</t>
  </si>
  <si>
    <t>75</t>
  </si>
  <si>
    <t>PFB.1020201</t>
  </si>
  <si>
    <t>Trouba hrdlová železobetonová TZH-Q 50/250</t>
  </si>
  <si>
    <t>-1261538018</t>
  </si>
  <si>
    <t>76</t>
  </si>
  <si>
    <t>919521140</t>
  </si>
  <si>
    <t>Zřízení silničního propustku z trub betonových nebo železobetonových DN 600 mm</t>
  </si>
  <si>
    <t>563928675</t>
  </si>
  <si>
    <t>https://podminky.urs.cz/item/CS_URS_2023_01/919521140</t>
  </si>
  <si>
    <t>77</t>
  </si>
  <si>
    <t>PFB.1020301</t>
  </si>
  <si>
    <t>Trouba hrdlová železobetonová TZH-Q 60/250</t>
  </si>
  <si>
    <t>1170519819</t>
  </si>
  <si>
    <t>78</t>
  </si>
  <si>
    <t>919521160</t>
  </si>
  <si>
    <t>Zřízení silničního propustku z trub betonových nebo železobetonových DN 800 mm</t>
  </si>
  <si>
    <t>2112085116</t>
  </si>
  <si>
    <t>https://podminky.urs.cz/item/CS_URS_2023_01/919521160</t>
  </si>
  <si>
    <t>79</t>
  </si>
  <si>
    <t>PFB.1021403</t>
  </si>
  <si>
    <t>Trouba hrdlová železobetonová TZH-Q 80/200 PR</t>
  </si>
  <si>
    <t>-100798524</t>
  </si>
  <si>
    <t>919535556</t>
  </si>
  <si>
    <t>Obetonování trubního propustku betonem prostým se zvýšenými nároky na prostředí tř. C 25/30</t>
  </si>
  <si>
    <t>248730389</t>
  </si>
  <si>
    <t>https://podminky.urs.cz/item/CS_URS_2023_01/919535556</t>
  </si>
  <si>
    <t>12*(1,4*1,4-pi*0,55*0,55)</t>
  </si>
  <si>
    <t>1,5*2*(0,9*0,9-PI*0,35*0,35)</t>
  </si>
  <si>
    <t>8*(1*1-PI*0,4*0,4)</t>
  </si>
  <si>
    <t>8*(1,1*1,1-PI*0,45*0,45)</t>
  </si>
  <si>
    <t>81</t>
  </si>
  <si>
    <t>977213213</t>
  </si>
  <si>
    <t>Řezání trub betonových, železobetonových nebo kameninových kruhových šikmý řez DN 400</t>
  </si>
  <si>
    <t>819241261</t>
  </si>
  <si>
    <t>https://podminky.urs.cz/item/CS_URS_2023_01/977213213</t>
  </si>
  <si>
    <t>82</t>
  </si>
  <si>
    <t>977213214</t>
  </si>
  <si>
    <t>Řezání trub betonových, železobetonových nebo kameninových kruhových šikmý řez DN 500</t>
  </si>
  <si>
    <t>2096357040</t>
  </si>
  <si>
    <t>https://podminky.urs.cz/item/CS_URS_2023_01/977213214</t>
  </si>
  <si>
    <t>83</t>
  </si>
  <si>
    <t>977213215</t>
  </si>
  <si>
    <t>Řezání trub betonových, železobetonových nebo kameninových kruhových šikmý řez DN 600</t>
  </si>
  <si>
    <t>-2112483744</t>
  </si>
  <si>
    <t>https://podminky.urs.cz/item/CS_URS_2023_01/977213215</t>
  </si>
  <si>
    <t>84</t>
  </si>
  <si>
    <t>977213216</t>
  </si>
  <si>
    <t>Řezání trub betonových, železobetonových nebo kameninových kruhových šikmý řez DN 800</t>
  </si>
  <si>
    <t>-1258036919</t>
  </si>
  <si>
    <t>https://podminky.urs.cz/item/CS_URS_2023_01/977213216</t>
  </si>
  <si>
    <t>85</t>
  </si>
  <si>
    <t>Nátoková šachta propustku P09 - očištění, oprava a doplnění novým poklopem a šikmou nátokovou mříží</t>
  </si>
  <si>
    <t>1018944435</t>
  </si>
  <si>
    <t>86</t>
  </si>
  <si>
    <t>-2130363249</t>
  </si>
  <si>
    <t>12,3</t>
  </si>
  <si>
    <t>88</t>
  </si>
  <si>
    <t>551+44,1</t>
  </si>
  <si>
    <t>341,5</t>
  </si>
  <si>
    <t>89</t>
  </si>
  <si>
    <t>948,9*19</t>
  </si>
  <si>
    <t>90</t>
  </si>
  <si>
    <t>91</t>
  </si>
  <si>
    <t>997221612</t>
  </si>
  <si>
    <t>Nakládání na dopravní prostředky pro vodorovnou dopravu vybouraných hmot</t>
  </si>
  <si>
    <t>-458074599</t>
  </si>
  <si>
    <t>https://podminky.urs.cz/item/CS_URS_2023_01/997221612</t>
  </si>
  <si>
    <t>92</t>
  </si>
  <si>
    <t>997221561</t>
  </si>
  <si>
    <t>Vodorovná doprava suti bez naložení, ale se složením a s hrubým urovnáním z kusových materiálů, na vzdálenost do 1 km</t>
  </si>
  <si>
    <t>462293959</t>
  </si>
  <si>
    <t>https://podminky.urs.cz/item/CS_URS_2023_01/997221561</t>
  </si>
  <si>
    <t>19,7+18,7+0,6+2,2+7,8+16,4+9,6</t>
  </si>
  <si>
    <t>0,3</t>
  </si>
  <si>
    <t>93</t>
  </si>
  <si>
    <t>997221569</t>
  </si>
  <si>
    <t>500576375</t>
  </si>
  <si>
    <t>https://podminky.urs.cz/item/CS_URS_2023_01/997221569</t>
  </si>
  <si>
    <t>75,3*19</t>
  </si>
  <si>
    <t>94</t>
  </si>
  <si>
    <t>997221862</t>
  </si>
  <si>
    <t>Poplatek za uložení stavebního odpadu na recyklační skládce (skládkovné) z armovaného betonu zatříděného do Katalogu odpadů pod kódem 17 01 01</t>
  </si>
  <si>
    <t>-303923352</t>
  </si>
  <si>
    <t>https://podminky.urs.cz/item/CS_URS_2023_01/997221862</t>
  </si>
  <si>
    <t>95</t>
  </si>
  <si>
    <t>997221645</t>
  </si>
  <si>
    <t>Poplatek za uložení stavebního odpadu na skládce (skládkovné) asfaltového bez obsahu dehtu zatříděného do Katalogu odpadů pod kódem 17 03 02</t>
  </si>
  <si>
    <t>1355325991</t>
  </si>
  <si>
    <t>https://podminky.urs.cz/item/CS_URS_2023_01/997221645</t>
  </si>
  <si>
    <t>PSV</t>
  </si>
  <si>
    <t>Práce a dodávky PSV</t>
  </si>
  <si>
    <t>711</t>
  </si>
  <si>
    <t>Izolace proti vodě, vlhkosti a plynům</t>
  </si>
  <si>
    <t>96</t>
  </si>
  <si>
    <t>711131811</t>
  </si>
  <si>
    <t>Odstranění izolace proti zemní vlhkosti na ploše vodorovné V</t>
  </si>
  <si>
    <t>1261206820</t>
  </si>
  <si>
    <t>https://podminky.urs.cz/item/CS_URS_2023_01/711131811</t>
  </si>
  <si>
    <t>97</t>
  </si>
  <si>
    <t>711111001</t>
  </si>
  <si>
    <t>Provedení izolace proti zemní vlhkosti natěradly a tmely za studena na ploše vodorovné V nátěrem penetračním</t>
  </si>
  <si>
    <t>-912015642</t>
  </si>
  <si>
    <t>https://podminky.urs.cz/item/CS_URS_2023_01/711111001</t>
  </si>
  <si>
    <t>98</t>
  </si>
  <si>
    <t>11163150</t>
  </si>
  <si>
    <t>lak penetrační asfaltový</t>
  </si>
  <si>
    <t>799302234</t>
  </si>
  <si>
    <t>85*0,4/1000</t>
  </si>
  <si>
    <t>711141559</t>
  </si>
  <si>
    <t>Provedení izolace proti zemní vlhkosti pásy přitavením NAIP na ploše vodorovné V</t>
  </si>
  <si>
    <t>-1251398656</t>
  </si>
  <si>
    <t>https://podminky.urs.cz/item/CS_URS_2023_01/711141559</t>
  </si>
  <si>
    <t>100</t>
  </si>
  <si>
    <t>62832134</t>
  </si>
  <si>
    <t>pás asfaltový natavitelný oxidovaný tl 4,0mm typu V60 S40 s vložkou ze skleněné rohože, s jemnozrnným minerálním posypem</t>
  </si>
  <si>
    <t>-1859181534</t>
  </si>
  <si>
    <t>85*1,15</t>
  </si>
  <si>
    <t>101</t>
  </si>
  <si>
    <t>62836110</t>
  </si>
  <si>
    <t>pás asfaltový natavitelný oxidovaný tl 4,0mm s vložkou z hliníkové fólie / hliníkové fólie s textilií, se spalitelnou PE folií nebo jemnozrnným minerálním posypem</t>
  </si>
  <si>
    <t>1470231488</t>
  </si>
  <si>
    <t>102</t>
  </si>
  <si>
    <t>998711101</t>
  </si>
  <si>
    <t>Přesun hmot pro izolace proti vodě, vlhkosti a plynům stanovený z hmotnosti přesunovaného materiálu vodorovná dopravní vzdálenost do 50 m v objektech výšky do 6 m</t>
  </si>
  <si>
    <t>312878724</t>
  </si>
  <si>
    <t>https://podminky.urs.cz/item/CS_URS_2023_01/998711101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</si>
</sst>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4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30001000" TargetMode="External" /><Relationship Id="rId2" Type="http://schemas.openxmlformats.org/officeDocument/2006/relationships/hyperlink" Target="https://podminky.urs.cz/item/CS_URS_2023_01/034503000" TargetMode="External" /><Relationship Id="rId3" Type="http://schemas.openxmlformats.org/officeDocument/2006/relationships/hyperlink" Target="https://podminky.urs.cz/item/CS_URS_2023_01/012103000" TargetMode="External" /><Relationship Id="rId4" Type="http://schemas.openxmlformats.org/officeDocument/2006/relationships/hyperlink" Target="https://podminky.urs.cz/item/CS_URS_2023_01/012203000" TargetMode="External" /><Relationship Id="rId5" Type="http://schemas.openxmlformats.org/officeDocument/2006/relationships/hyperlink" Target="https://podminky.urs.cz/item/CS_URS_2023_01/012303000" TargetMode="External" /><Relationship Id="rId6" Type="http://schemas.openxmlformats.org/officeDocument/2006/relationships/hyperlink" Target="https://podminky.urs.cz/item/CS_URS_2023_01/013244000" TargetMode="External" /><Relationship Id="rId7" Type="http://schemas.openxmlformats.org/officeDocument/2006/relationships/hyperlink" Target="https://podminky.urs.cz/item/CS_URS_2023_01/013254000" TargetMode="External" /><Relationship Id="rId8" Type="http://schemas.openxmlformats.org/officeDocument/2006/relationships/hyperlink" Target="https://podminky.urs.cz/item/CS_URS_2023_01/043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25" TargetMode="External" /><Relationship Id="rId2" Type="http://schemas.openxmlformats.org/officeDocument/2006/relationships/hyperlink" Target="https://podminky.urs.cz/item/CS_URS_2023_01/113107224" TargetMode="External" /><Relationship Id="rId3" Type="http://schemas.openxmlformats.org/officeDocument/2006/relationships/hyperlink" Target="https://podminky.urs.cz/item/CS_URS_2023_01/113154324" TargetMode="External" /><Relationship Id="rId4" Type="http://schemas.openxmlformats.org/officeDocument/2006/relationships/hyperlink" Target="https://podminky.urs.cz/item/CS_URS_2023_01/113154113" TargetMode="External" /><Relationship Id="rId5" Type="http://schemas.openxmlformats.org/officeDocument/2006/relationships/hyperlink" Target="https://podminky.urs.cz/item/CS_URS_2023_01/113107311" TargetMode="External" /><Relationship Id="rId6" Type="http://schemas.openxmlformats.org/officeDocument/2006/relationships/hyperlink" Target="https://podminky.urs.cz/item/CS_URS_2023_01/131251104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181951112" TargetMode="External" /><Relationship Id="rId12" Type="http://schemas.openxmlformats.org/officeDocument/2006/relationships/hyperlink" Target="https://podminky.urs.cz/item/CS_URS_2023_01/567521151" TargetMode="External" /><Relationship Id="rId13" Type="http://schemas.openxmlformats.org/officeDocument/2006/relationships/hyperlink" Target="https://podminky.urs.cz/item/CS_URS_2023_01/567522154" TargetMode="External" /><Relationship Id="rId14" Type="http://schemas.openxmlformats.org/officeDocument/2006/relationships/hyperlink" Target="https://podminky.urs.cz/item/CS_URS_2023_01/573211108" TargetMode="External" /><Relationship Id="rId15" Type="http://schemas.openxmlformats.org/officeDocument/2006/relationships/hyperlink" Target="https://podminky.urs.cz/item/CS_URS_2023_01/565135121" TargetMode="External" /><Relationship Id="rId16" Type="http://schemas.openxmlformats.org/officeDocument/2006/relationships/hyperlink" Target="https://podminky.urs.cz/item/CS_URS_2023_01/565145121" TargetMode="External" /><Relationship Id="rId17" Type="http://schemas.openxmlformats.org/officeDocument/2006/relationships/hyperlink" Target="https://podminky.urs.cz/item/CS_URS_2023_01/573231107" TargetMode="External" /><Relationship Id="rId18" Type="http://schemas.openxmlformats.org/officeDocument/2006/relationships/hyperlink" Target="https://podminky.urs.cz/item/CS_URS_2023_01/577134141" TargetMode="External" /><Relationship Id="rId19" Type="http://schemas.openxmlformats.org/officeDocument/2006/relationships/hyperlink" Target="https://podminky.urs.cz/item/CS_URS_2023_01/577144141" TargetMode="External" /><Relationship Id="rId20" Type="http://schemas.openxmlformats.org/officeDocument/2006/relationships/hyperlink" Target="https://podminky.urs.cz/item/CS_URS_2023_01/569851111" TargetMode="External" /><Relationship Id="rId21" Type="http://schemas.openxmlformats.org/officeDocument/2006/relationships/hyperlink" Target="https://podminky.urs.cz/item/CS_URS_2023_01/564851011" TargetMode="External" /><Relationship Id="rId22" Type="http://schemas.openxmlformats.org/officeDocument/2006/relationships/hyperlink" Target="https://podminky.urs.cz/item/CS_URS_2023_01/911121111" TargetMode="External" /><Relationship Id="rId23" Type="http://schemas.openxmlformats.org/officeDocument/2006/relationships/hyperlink" Target="https://podminky.urs.cz/item/CS_URS_2023_01/911331111" TargetMode="External" /><Relationship Id="rId24" Type="http://schemas.openxmlformats.org/officeDocument/2006/relationships/hyperlink" Target="https://podminky.urs.cz/item/CS_URS_2022_01/911331412" TargetMode="External" /><Relationship Id="rId25" Type="http://schemas.openxmlformats.org/officeDocument/2006/relationships/hyperlink" Target="https://podminky.urs.cz/item/CS_URS_2023_01/912221111" TargetMode="External" /><Relationship Id="rId26" Type="http://schemas.openxmlformats.org/officeDocument/2006/relationships/hyperlink" Target="https://podminky.urs.cz/item/CS_URS_2023_01/915211112" TargetMode="External" /><Relationship Id="rId27" Type="http://schemas.openxmlformats.org/officeDocument/2006/relationships/hyperlink" Target="https://podminky.urs.cz/item/CS_URS_2023_01/915221122" TargetMode="External" /><Relationship Id="rId28" Type="http://schemas.openxmlformats.org/officeDocument/2006/relationships/hyperlink" Target="https://podminky.urs.cz/item/CS_URS_2023_01/919112111" TargetMode="External" /><Relationship Id="rId29" Type="http://schemas.openxmlformats.org/officeDocument/2006/relationships/hyperlink" Target="https://podminky.urs.cz/item/CS_URS_2023_01/919121212" TargetMode="External" /><Relationship Id="rId30" Type="http://schemas.openxmlformats.org/officeDocument/2006/relationships/hyperlink" Target="https://podminky.urs.cz/item/CS_URS_2023_01/938902151" TargetMode="External" /><Relationship Id="rId31" Type="http://schemas.openxmlformats.org/officeDocument/2006/relationships/hyperlink" Target="https://podminky.urs.cz/item/CS_URS_2023_01/938902421" TargetMode="External" /><Relationship Id="rId32" Type="http://schemas.openxmlformats.org/officeDocument/2006/relationships/hyperlink" Target="https://podminky.urs.cz/item/CS_URS_2023_01/938909611" TargetMode="External" /><Relationship Id="rId33" Type="http://schemas.openxmlformats.org/officeDocument/2006/relationships/hyperlink" Target="https://podminky.urs.cz/item/CS_URS_2023_01/966075141" TargetMode="External" /><Relationship Id="rId34" Type="http://schemas.openxmlformats.org/officeDocument/2006/relationships/hyperlink" Target="https://podminky.urs.cz/item/CS_URS_2023_01/998225111" TargetMode="External" /><Relationship Id="rId35" Type="http://schemas.openxmlformats.org/officeDocument/2006/relationships/hyperlink" Target="https://podminky.urs.cz/item/CS_URS_2023_01/997221611" TargetMode="External" /><Relationship Id="rId36" Type="http://schemas.openxmlformats.org/officeDocument/2006/relationships/hyperlink" Target="https://podminky.urs.cz/item/CS_URS_2023_01/997221551" TargetMode="External" /><Relationship Id="rId37" Type="http://schemas.openxmlformats.org/officeDocument/2006/relationships/hyperlink" Target="https://podminky.urs.cz/item/CS_URS_2023_01/997221559" TargetMode="External" /><Relationship Id="rId38" Type="http://schemas.openxmlformats.org/officeDocument/2006/relationships/hyperlink" Target="https://podminky.urs.cz/item/CS_URS_2023_01/997221873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225" TargetMode="External" /><Relationship Id="rId2" Type="http://schemas.openxmlformats.org/officeDocument/2006/relationships/hyperlink" Target="https://podminky.urs.cz/item/CS_URS_2023_01/113107224" TargetMode="External" /><Relationship Id="rId3" Type="http://schemas.openxmlformats.org/officeDocument/2006/relationships/hyperlink" Target="https://podminky.urs.cz/item/CS_URS_2023_01/113154324" TargetMode="External" /><Relationship Id="rId4" Type="http://schemas.openxmlformats.org/officeDocument/2006/relationships/hyperlink" Target="https://podminky.urs.cz/item/CS_URS_2023_01/113154223" TargetMode="External" /><Relationship Id="rId5" Type="http://schemas.openxmlformats.org/officeDocument/2006/relationships/hyperlink" Target="https://podminky.urs.cz/item/CS_URS_2023_01/113107311" TargetMode="External" /><Relationship Id="rId6" Type="http://schemas.openxmlformats.org/officeDocument/2006/relationships/hyperlink" Target="https://podminky.urs.cz/item/CS_URS_2023_01/122251101" TargetMode="External" /><Relationship Id="rId7" Type="http://schemas.openxmlformats.org/officeDocument/2006/relationships/hyperlink" Target="https://podminky.urs.cz/item/CS_URS_2023_01/131251104" TargetMode="External" /><Relationship Id="rId8" Type="http://schemas.openxmlformats.org/officeDocument/2006/relationships/hyperlink" Target="https://podminky.urs.cz/item/CS_URS_2023_01/13225125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19" TargetMode="External" /><Relationship Id="rId11" Type="http://schemas.openxmlformats.org/officeDocument/2006/relationships/hyperlink" Target="https://podminky.urs.cz/item/CS_URS_2023_01/17120122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181951112" TargetMode="External" /><Relationship Id="rId14" Type="http://schemas.openxmlformats.org/officeDocument/2006/relationships/hyperlink" Target="https://podminky.urs.cz/item/CS_URS_2023_01/182151111" TargetMode="External" /><Relationship Id="rId15" Type="http://schemas.openxmlformats.org/officeDocument/2006/relationships/hyperlink" Target="https://podminky.urs.cz/item/CS_URS_2023_01/317171126" TargetMode="External" /><Relationship Id="rId16" Type="http://schemas.openxmlformats.org/officeDocument/2006/relationships/hyperlink" Target="https://podminky.urs.cz/item/CS_URS_2023_01/317321118" TargetMode="External" /><Relationship Id="rId17" Type="http://schemas.openxmlformats.org/officeDocument/2006/relationships/hyperlink" Target="https://podminky.urs.cz/item/CS_URS_2023_01/317321191" TargetMode="External" /><Relationship Id="rId18" Type="http://schemas.openxmlformats.org/officeDocument/2006/relationships/hyperlink" Target="https://podminky.urs.cz/item/CS_URS_2023_01/317353121" TargetMode="External" /><Relationship Id="rId19" Type="http://schemas.openxmlformats.org/officeDocument/2006/relationships/hyperlink" Target="https://podminky.urs.cz/item/CS_URS_2023_01/317353221" TargetMode="External" /><Relationship Id="rId20" Type="http://schemas.openxmlformats.org/officeDocument/2006/relationships/hyperlink" Target="https://podminky.urs.cz/item/CS_URS_2023_01/317361116" TargetMode="External" /><Relationship Id="rId21" Type="http://schemas.openxmlformats.org/officeDocument/2006/relationships/hyperlink" Target="https://podminky.urs.cz/item/CS_URS_2023_01/953312122" TargetMode="External" /><Relationship Id="rId22" Type="http://schemas.openxmlformats.org/officeDocument/2006/relationships/hyperlink" Target="https://podminky.urs.cz/item/CS_URS_2023_01/931994103" TargetMode="External" /><Relationship Id="rId23" Type="http://schemas.openxmlformats.org/officeDocument/2006/relationships/hyperlink" Target="https://podminky.urs.cz/item/CS_URS_2023_01/457311118" TargetMode="External" /><Relationship Id="rId24" Type="http://schemas.openxmlformats.org/officeDocument/2006/relationships/hyperlink" Target="https://podminky.urs.cz/item/CS_URS_2023_01/631351101" TargetMode="External" /><Relationship Id="rId25" Type="http://schemas.openxmlformats.org/officeDocument/2006/relationships/hyperlink" Target="https://podminky.urs.cz/item/CS_URS_2023_01/631351102" TargetMode="External" /><Relationship Id="rId26" Type="http://schemas.openxmlformats.org/officeDocument/2006/relationships/hyperlink" Target="https://podminky.urs.cz/item/CS_URS_2023_01/451317111" TargetMode="External" /><Relationship Id="rId27" Type="http://schemas.openxmlformats.org/officeDocument/2006/relationships/hyperlink" Target="https://podminky.urs.cz/item/CS_URS_2023_01/465513227" TargetMode="External" /><Relationship Id="rId28" Type="http://schemas.openxmlformats.org/officeDocument/2006/relationships/hyperlink" Target="https://podminky.urs.cz/item/CS_URS_2023_01/451573111" TargetMode="External" /><Relationship Id="rId29" Type="http://schemas.openxmlformats.org/officeDocument/2006/relationships/hyperlink" Target="https://podminky.urs.cz/item/CS_URS_2023_01/452311151" TargetMode="External" /><Relationship Id="rId30" Type="http://schemas.openxmlformats.org/officeDocument/2006/relationships/hyperlink" Target="https://podminky.urs.cz/item/CS_URS_2023_01/567521151" TargetMode="External" /><Relationship Id="rId31" Type="http://schemas.openxmlformats.org/officeDocument/2006/relationships/hyperlink" Target="https://podminky.urs.cz/item/CS_URS_2023_01/567522154" TargetMode="External" /><Relationship Id="rId32" Type="http://schemas.openxmlformats.org/officeDocument/2006/relationships/hyperlink" Target="https://podminky.urs.cz/item/CS_URS_2023_01/573211108" TargetMode="External" /><Relationship Id="rId33" Type="http://schemas.openxmlformats.org/officeDocument/2006/relationships/hyperlink" Target="https://podminky.urs.cz/item/CS_URS_2023_01/565135121" TargetMode="External" /><Relationship Id="rId34" Type="http://schemas.openxmlformats.org/officeDocument/2006/relationships/hyperlink" Target="https://podminky.urs.cz/item/CS_URS_2023_01/565145121" TargetMode="External" /><Relationship Id="rId35" Type="http://schemas.openxmlformats.org/officeDocument/2006/relationships/hyperlink" Target="https://podminky.urs.cz/item/CS_URS_2023_01/573231107" TargetMode="External" /><Relationship Id="rId36" Type="http://schemas.openxmlformats.org/officeDocument/2006/relationships/hyperlink" Target="https://podminky.urs.cz/item/CS_URS_2023_01/577134141" TargetMode="External" /><Relationship Id="rId37" Type="http://schemas.openxmlformats.org/officeDocument/2006/relationships/hyperlink" Target="https://podminky.urs.cz/item/CS_URS_2023_01/577144141" TargetMode="External" /><Relationship Id="rId38" Type="http://schemas.openxmlformats.org/officeDocument/2006/relationships/hyperlink" Target="https://podminky.urs.cz/item/CS_URS_2023_01/569851111" TargetMode="External" /><Relationship Id="rId39" Type="http://schemas.openxmlformats.org/officeDocument/2006/relationships/hyperlink" Target="https://podminky.urs.cz/item/CS_URS_2023_01/564851011" TargetMode="External" /><Relationship Id="rId40" Type="http://schemas.openxmlformats.org/officeDocument/2006/relationships/hyperlink" Target="https://podminky.urs.cz/item/CS_URS_2023_01/628633112" TargetMode="External" /><Relationship Id="rId41" Type="http://schemas.openxmlformats.org/officeDocument/2006/relationships/hyperlink" Target="https://podminky.urs.cz/item/CS_URS_2023_01/911111111" TargetMode="External" /><Relationship Id="rId42" Type="http://schemas.openxmlformats.org/officeDocument/2006/relationships/hyperlink" Target="https://podminky.urs.cz/item/CS_URS_2023_01/911121111" TargetMode="External" /><Relationship Id="rId43" Type="http://schemas.openxmlformats.org/officeDocument/2006/relationships/hyperlink" Target="https://podminky.urs.cz/item/CS_URS_2023_01/912221111" TargetMode="External" /><Relationship Id="rId44" Type="http://schemas.openxmlformats.org/officeDocument/2006/relationships/hyperlink" Target="https://podminky.urs.cz/item/CS_URS_2023_01/915211112" TargetMode="External" /><Relationship Id="rId45" Type="http://schemas.openxmlformats.org/officeDocument/2006/relationships/hyperlink" Target="https://podminky.urs.cz/item/CS_URS_2023_01/915221122" TargetMode="External" /><Relationship Id="rId46" Type="http://schemas.openxmlformats.org/officeDocument/2006/relationships/hyperlink" Target="https://podminky.urs.cz/item/CS_URS_2023_01/919112111" TargetMode="External" /><Relationship Id="rId47" Type="http://schemas.openxmlformats.org/officeDocument/2006/relationships/hyperlink" Target="https://podminky.urs.cz/item/CS_URS_2023_01/919121212" TargetMode="External" /><Relationship Id="rId48" Type="http://schemas.openxmlformats.org/officeDocument/2006/relationships/hyperlink" Target="https://podminky.urs.cz/item/CS_URS_2023_01/938902151" TargetMode="External" /><Relationship Id="rId49" Type="http://schemas.openxmlformats.org/officeDocument/2006/relationships/hyperlink" Target="https://podminky.urs.cz/item/CS_URS_2023_01/938902421" TargetMode="External" /><Relationship Id="rId50" Type="http://schemas.openxmlformats.org/officeDocument/2006/relationships/hyperlink" Target="https://podminky.urs.cz/item/CS_URS_2023_01/938909611" TargetMode="External" /><Relationship Id="rId51" Type="http://schemas.openxmlformats.org/officeDocument/2006/relationships/hyperlink" Target="https://podminky.urs.cz/item/CS_URS_2023_01/963051111" TargetMode="External" /><Relationship Id="rId52" Type="http://schemas.openxmlformats.org/officeDocument/2006/relationships/hyperlink" Target="https://podminky.urs.cz/item/CS_URS_2023_01/965042141" TargetMode="External" /><Relationship Id="rId53" Type="http://schemas.openxmlformats.org/officeDocument/2006/relationships/hyperlink" Target="https://podminky.urs.cz/item/CS_URS_2023_01/966075141" TargetMode="External" /><Relationship Id="rId54" Type="http://schemas.openxmlformats.org/officeDocument/2006/relationships/hyperlink" Target="https://podminky.urs.cz/item/CS_URS_2023_01/962051111" TargetMode="External" /><Relationship Id="rId55" Type="http://schemas.openxmlformats.org/officeDocument/2006/relationships/hyperlink" Target="https://podminky.urs.cz/item/CS_URS_2023_01/966008112" TargetMode="External" /><Relationship Id="rId56" Type="http://schemas.openxmlformats.org/officeDocument/2006/relationships/hyperlink" Target="https://podminky.urs.cz/item/CS_URS_2023_01/966008113" TargetMode="External" /><Relationship Id="rId57" Type="http://schemas.openxmlformats.org/officeDocument/2006/relationships/hyperlink" Target="https://podminky.urs.cz/item/CS_URS_2023_01/966008311" TargetMode="External" /><Relationship Id="rId58" Type="http://schemas.openxmlformats.org/officeDocument/2006/relationships/hyperlink" Target="https://podminky.urs.cz/item/CS_URS_2023_01/919521120" TargetMode="External" /><Relationship Id="rId59" Type="http://schemas.openxmlformats.org/officeDocument/2006/relationships/hyperlink" Target="https://podminky.urs.cz/item/CS_URS_2023_01/919521130" TargetMode="External" /><Relationship Id="rId60" Type="http://schemas.openxmlformats.org/officeDocument/2006/relationships/hyperlink" Target="https://podminky.urs.cz/item/CS_URS_2023_01/919521140" TargetMode="External" /><Relationship Id="rId61" Type="http://schemas.openxmlformats.org/officeDocument/2006/relationships/hyperlink" Target="https://podminky.urs.cz/item/CS_URS_2023_01/919521160" TargetMode="External" /><Relationship Id="rId62" Type="http://schemas.openxmlformats.org/officeDocument/2006/relationships/hyperlink" Target="https://podminky.urs.cz/item/CS_URS_2023_01/919535556" TargetMode="External" /><Relationship Id="rId63" Type="http://schemas.openxmlformats.org/officeDocument/2006/relationships/hyperlink" Target="https://podminky.urs.cz/item/CS_URS_2023_01/977213213" TargetMode="External" /><Relationship Id="rId64" Type="http://schemas.openxmlformats.org/officeDocument/2006/relationships/hyperlink" Target="https://podminky.urs.cz/item/CS_URS_2023_01/977213214" TargetMode="External" /><Relationship Id="rId65" Type="http://schemas.openxmlformats.org/officeDocument/2006/relationships/hyperlink" Target="https://podminky.urs.cz/item/CS_URS_2023_01/977213215" TargetMode="External" /><Relationship Id="rId66" Type="http://schemas.openxmlformats.org/officeDocument/2006/relationships/hyperlink" Target="https://podminky.urs.cz/item/CS_URS_2023_01/977213216" TargetMode="External" /><Relationship Id="rId67" Type="http://schemas.openxmlformats.org/officeDocument/2006/relationships/hyperlink" Target="https://podminky.urs.cz/item/CS_URS_2023_01/998225111" TargetMode="External" /><Relationship Id="rId68" Type="http://schemas.openxmlformats.org/officeDocument/2006/relationships/hyperlink" Target="https://podminky.urs.cz/item/CS_URS_2023_01/997221611" TargetMode="External" /><Relationship Id="rId69" Type="http://schemas.openxmlformats.org/officeDocument/2006/relationships/hyperlink" Target="https://podminky.urs.cz/item/CS_URS_2023_01/997221551" TargetMode="External" /><Relationship Id="rId70" Type="http://schemas.openxmlformats.org/officeDocument/2006/relationships/hyperlink" Target="https://podminky.urs.cz/item/CS_URS_2023_01/997221559" TargetMode="External" /><Relationship Id="rId71" Type="http://schemas.openxmlformats.org/officeDocument/2006/relationships/hyperlink" Target="https://podminky.urs.cz/item/CS_URS_2023_01/997221873" TargetMode="External" /><Relationship Id="rId72" Type="http://schemas.openxmlformats.org/officeDocument/2006/relationships/hyperlink" Target="https://podminky.urs.cz/item/CS_URS_2023_01/997221612" TargetMode="External" /><Relationship Id="rId73" Type="http://schemas.openxmlformats.org/officeDocument/2006/relationships/hyperlink" Target="https://podminky.urs.cz/item/CS_URS_2023_01/997221561" TargetMode="External" /><Relationship Id="rId74" Type="http://schemas.openxmlformats.org/officeDocument/2006/relationships/hyperlink" Target="https://podminky.urs.cz/item/CS_URS_2023_01/997221569" TargetMode="External" /><Relationship Id="rId75" Type="http://schemas.openxmlformats.org/officeDocument/2006/relationships/hyperlink" Target="https://podminky.urs.cz/item/CS_URS_2023_01/997221862" TargetMode="External" /><Relationship Id="rId76" Type="http://schemas.openxmlformats.org/officeDocument/2006/relationships/hyperlink" Target="https://podminky.urs.cz/item/CS_URS_2023_01/997221645" TargetMode="External" /><Relationship Id="rId77" Type="http://schemas.openxmlformats.org/officeDocument/2006/relationships/hyperlink" Target="https://podminky.urs.cz/item/CS_URS_2023_01/711131811" TargetMode="External" /><Relationship Id="rId78" Type="http://schemas.openxmlformats.org/officeDocument/2006/relationships/hyperlink" Target="https://podminky.urs.cz/item/CS_URS_2023_01/711111001" TargetMode="External" /><Relationship Id="rId79" Type="http://schemas.openxmlformats.org/officeDocument/2006/relationships/hyperlink" Target="https://podminky.urs.cz/item/CS_URS_2023_01/711141559" TargetMode="External" /><Relationship Id="rId80" Type="http://schemas.openxmlformats.org/officeDocument/2006/relationships/hyperlink" Target="https://podminky.urs.cz/item/CS_URS_2023_01/998711101" TargetMode="External" /><Relationship Id="rId8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12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ROUND(AG54,1)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1)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1)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1)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1)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1)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1)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1)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II/187 Plánice – Neurazy, oprava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14. 4. 2023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Správa a údržba silnic Plzeňského kraje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SG Geotechnika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Roman Mitas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ROUND(SUM(AG55:AG57),1)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ROUND(SUM(AS55:AS57),1)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ROUND(SUM(AZ55:AZ57),1)</f>
        <v>0</v>
      </c>
      <c r="BA54" s="105">
        <f>ROUND(SUM(BA55:BA57),1)</f>
        <v>0</v>
      </c>
      <c r="BB54" s="105">
        <f>ROUND(SUM(BB55:BB57),1)</f>
        <v>0</v>
      </c>
      <c r="BC54" s="105">
        <f>ROUND(SUM(BC55:BC57),1)</f>
        <v>0</v>
      </c>
      <c r="BD54" s="107">
        <f>ROUND(SUM(BD55:BD57),1)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'00 - VEDLEJŠÍ A OSTATNÍ N...'!J30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'00 - VEDLEJŠÍ A OSTATNÍ N...'!P81</f>
        <v>0</v>
      </c>
      <c r="AV55" s="119">
        <f>'00 - VEDLEJŠÍ A OSTATNÍ N...'!J33</f>
        <v>0</v>
      </c>
      <c r="AW55" s="119">
        <f>'00 - VEDLEJŠÍ A OSTATNÍ N...'!J34</f>
        <v>0</v>
      </c>
      <c r="AX55" s="119">
        <f>'00 - VEDLEJŠÍ A OSTATNÍ N...'!J35</f>
        <v>0</v>
      </c>
      <c r="AY55" s="119">
        <f>'00 - VEDLEJŠÍ A OSTATNÍ N...'!J36</f>
        <v>0</v>
      </c>
      <c r="AZ55" s="119">
        <f>'00 - VEDLEJŠÍ A OSTATNÍ N...'!F33</f>
        <v>0</v>
      </c>
      <c r="BA55" s="119">
        <f>'00 - VEDLEJŠÍ A OSTATNÍ N...'!F34</f>
        <v>0</v>
      </c>
      <c r="BB55" s="119">
        <f>'00 - VEDLEJŠÍ A OSTATNÍ N...'!F35</f>
        <v>0</v>
      </c>
      <c r="BC55" s="119">
        <f>'00 - VEDLEJŠÍ A OSTATNÍ N...'!F36</f>
        <v>0</v>
      </c>
      <c r="BD55" s="121">
        <f>'00 - VEDLEJŠÍ A OSTATNÍ N...'!F37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6.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'01 - 1. ÚSEK'!J30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85</v>
      </c>
      <c r="AR56" s="117"/>
      <c r="AS56" s="118">
        <v>0</v>
      </c>
      <c r="AT56" s="119">
        <f>ROUND(SUM(AV56:AW56),2)</f>
        <v>0</v>
      </c>
      <c r="AU56" s="120">
        <f>'01 - 1. ÚSEK'!P86</f>
        <v>0</v>
      </c>
      <c r="AV56" s="119">
        <f>'01 - 1. ÚSEK'!J33</f>
        <v>0</v>
      </c>
      <c r="AW56" s="119">
        <f>'01 - 1. ÚSEK'!J34</f>
        <v>0</v>
      </c>
      <c r="AX56" s="119">
        <f>'01 - 1. ÚSEK'!J35</f>
        <v>0</v>
      </c>
      <c r="AY56" s="119">
        <f>'01 - 1. ÚSEK'!J36</f>
        <v>0</v>
      </c>
      <c r="AZ56" s="119">
        <f>'01 - 1. ÚSEK'!F33</f>
        <v>0</v>
      </c>
      <c r="BA56" s="119">
        <f>'01 - 1. ÚSEK'!F34</f>
        <v>0</v>
      </c>
      <c r="BB56" s="119">
        <f>'01 - 1. ÚSEK'!F35</f>
        <v>0</v>
      </c>
      <c r="BC56" s="119">
        <f>'01 - 1. ÚSEK'!F36</f>
        <v>0</v>
      </c>
      <c r="BD56" s="121">
        <f>'01 - 1. ÚSEK'!F37</f>
        <v>0</v>
      </c>
      <c r="BE56" s="7"/>
      <c r="BT56" s="122" t="s">
        <v>80</v>
      </c>
      <c r="BV56" s="122" t="s">
        <v>74</v>
      </c>
      <c r="BW56" s="122" t="s">
        <v>86</v>
      </c>
      <c r="BX56" s="122" t="s">
        <v>5</v>
      </c>
      <c r="CL56" s="122" t="s">
        <v>19</v>
      </c>
      <c r="CM56" s="122" t="s">
        <v>82</v>
      </c>
    </row>
    <row r="57" s="7" customFormat="1" ht="16.5" customHeight="1">
      <c r="A57" s="110" t="s">
        <v>76</v>
      </c>
      <c r="B57" s="111"/>
      <c r="C57" s="112"/>
      <c r="D57" s="113" t="s">
        <v>87</v>
      </c>
      <c r="E57" s="113"/>
      <c r="F57" s="113"/>
      <c r="G57" s="113"/>
      <c r="H57" s="113"/>
      <c r="I57" s="114"/>
      <c r="J57" s="113" t="s">
        <v>88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'02 - 2. ÚSEK'!J30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85</v>
      </c>
      <c r="AR57" s="117"/>
      <c r="AS57" s="123">
        <v>0</v>
      </c>
      <c r="AT57" s="124">
        <f>ROUND(SUM(AV57:AW57),2)</f>
        <v>0</v>
      </c>
      <c r="AU57" s="125">
        <f>'02 - 2. ÚSEK'!P91</f>
        <v>0</v>
      </c>
      <c r="AV57" s="124">
        <f>'02 - 2. ÚSEK'!J33</f>
        <v>0</v>
      </c>
      <c r="AW57" s="124">
        <f>'02 - 2. ÚSEK'!J34</f>
        <v>0</v>
      </c>
      <c r="AX57" s="124">
        <f>'02 - 2. ÚSEK'!J35</f>
        <v>0</v>
      </c>
      <c r="AY57" s="124">
        <f>'02 - 2. ÚSEK'!J36</f>
        <v>0</v>
      </c>
      <c r="AZ57" s="124">
        <f>'02 - 2. ÚSEK'!F33</f>
        <v>0</v>
      </c>
      <c r="BA57" s="124">
        <f>'02 - 2. ÚSEK'!F34</f>
        <v>0</v>
      </c>
      <c r="BB57" s="124">
        <f>'02 - 2. ÚSEK'!F35</f>
        <v>0</v>
      </c>
      <c r="BC57" s="124">
        <f>'02 - 2. ÚSEK'!F36</f>
        <v>0</v>
      </c>
      <c r="BD57" s="126">
        <f>'02 - 2. ÚSEK'!F37</f>
        <v>0</v>
      </c>
      <c r="BE57" s="7"/>
      <c r="BT57" s="122" t="s">
        <v>80</v>
      </c>
      <c r="BV57" s="122" t="s">
        <v>74</v>
      </c>
      <c r="BW57" s="122" t="s">
        <v>89</v>
      </c>
      <c r="BX57" s="122" t="s">
        <v>5</v>
      </c>
      <c r="CL57" s="122" t="s">
        <v>19</v>
      </c>
      <c r="CM57" s="122" t="s">
        <v>82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VrdUW0wKtJLIcfrNtjHWG6EksNg/ZCH5bVkceyTYups1yMoodTnltzzMD2xVyGpSXkAPF4X86BWybmO0wsot9g==" hashValue="AXAAT1KE9QuK1MejvgXtKSB4U2snMCshXxBOp3xP93+vadXrOFCiYA41EJstptRq4/2nuhTRdrMtaUv8otJzH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0 - VEDLEJŠÍ A OSTATNÍ N...'!C2" display="/"/>
    <hyperlink ref="A56" location="'01 - 1. ÚSEK'!C2" display="/"/>
    <hyperlink ref="A57" location="'02 - 2. ÚSE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II/187 Plánice – Neurazy,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1)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ROUND((SUM(BE81:BE107)),  1)</f>
        <v>0</v>
      </c>
      <c r="G33" s="37"/>
      <c r="H33" s="37"/>
      <c r="I33" s="147">
        <v>0.20999999999999999</v>
      </c>
      <c r="J33" s="146">
        <f>ROUND(((SUM(BE81:BE107))*I33),  1)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ROUND((SUM(BF81:BF107)),  1)</f>
        <v>0</v>
      </c>
      <c r="G34" s="37"/>
      <c r="H34" s="37"/>
      <c r="I34" s="147">
        <v>0.14999999999999999</v>
      </c>
      <c r="J34" s="146">
        <f>ROUND(((SUM(BF81:BF107))*I34),  1)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ROUND((SUM(BG81:BG107)),  1)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ROUND((SUM(BH81:BH107)),  1)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ROUND((SUM(BI81:BI107)),  1)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II/187 Plánice – Neurazy,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00 - VEDLEJŠÍ A OSTATNÍ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hidden="1" s="9" customFormat="1" ht="24.96" customHeight="1">
      <c r="A60" s="9"/>
      <c r="B60" s="164"/>
      <c r="C60" s="165"/>
      <c r="D60" s="166" t="s">
        <v>97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4"/>
      <c r="C61" s="165"/>
      <c r="D61" s="166" t="s">
        <v>98</v>
      </c>
      <c r="E61" s="167"/>
      <c r="F61" s="167"/>
      <c r="G61" s="167"/>
      <c r="H61" s="167"/>
      <c r="I61" s="167"/>
      <c r="J61" s="168">
        <f>J88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hidden="1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idden="1"/>
    <row r="65" hidden="1"/>
    <row r="66" hidden="1"/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99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II/187 Plánice – Neurazy, oprava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91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00 - VEDLEJŠÍ A OSTATNÍ NÁKLADY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</v>
      </c>
      <c r="G75" s="39"/>
      <c r="H75" s="39"/>
      <c r="I75" s="31" t="s">
        <v>23</v>
      </c>
      <c r="J75" s="71" t="str">
        <f>IF(J12="","",J12)</f>
        <v>14. 4. 2023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Správa a údržba silnic Plzeňského kraje</v>
      </c>
      <c r="G77" s="39"/>
      <c r="H77" s="39"/>
      <c r="I77" s="31" t="s">
        <v>31</v>
      </c>
      <c r="J77" s="35" t="str">
        <f>E21</f>
        <v>SG Geotechnika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Roman Mitas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0" customFormat="1" ht="29.28" customHeight="1">
      <c r="A80" s="170"/>
      <c r="B80" s="171"/>
      <c r="C80" s="172" t="s">
        <v>100</v>
      </c>
      <c r="D80" s="173" t="s">
        <v>57</v>
      </c>
      <c r="E80" s="173" t="s">
        <v>53</v>
      </c>
      <c r="F80" s="173" t="s">
        <v>54</v>
      </c>
      <c r="G80" s="173" t="s">
        <v>101</v>
      </c>
      <c r="H80" s="173" t="s">
        <v>102</v>
      </c>
      <c r="I80" s="173" t="s">
        <v>103</v>
      </c>
      <c r="J80" s="173" t="s">
        <v>95</v>
      </c>
      <c r="K80" s="174" t="s">
        <v>104</v>
      </c>
      <c r="L80" s="175"/>
      <c r="M80" s="91" t="s">
        <v>19</v>
      </c>
      <c r="N80" s="92" t="s">
        <v>42</v>
      </c>
      <c r="O80" s="92" t="s">
        <v>105</v>
      </c>
      <c r="P80" s="92" t="s">
        <v>106</v>
      </c>
      <c r="Q80" s="92" t="s">
        <v>107</v>
      </c>
      <c r="R80" s="92" t="s">
        <v>108</v>
      </c>
      <c r="S80" s="92" t="s">
        <v>109</v>
      </c>
      <c r="T80" s="93" t="s">
        <v>110</v>
      </c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="2" customFormat="1" ht="22.8" customHeight="1">
      <c r="A81" s="37"/>
      <c r="B81" s="38"/>
      <c r="C81" s="98" t="s">
        <v>111</v>
      </c>
      <c r="D81" s="39"/>
      <c r="E81" s="39"/>
      <c r="F81" s="39"/>
      <c r="G81" s="39"/>
      <c r="H81" s="39"/>
      <c r="I81" s="39"/>
      <c r="J81" s="176">
        <f>BK81</f>
        <v>0</v>
      </c>
      <c r="K81" s="39"/>
      <c r="L81" s="43"/>
      <c r="M81" s="94"/>
      <c r="N81" s="177"/>
      <c r="O81" s="95"/>
      <c r="P81" s="178">
        <f>P82+P88</f>
        <v>0</v>
      </c>
      <c r="Q81" s="95"/>
      <c r="R81" s="178">
        <f>R82+R88</f>
        <v>0</v>
      </c>
      <c r="S81" s="95"/>
      <c r="T81" s="179">
        <f>T82+T88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96</v>
      </c>
      <c r="BK81" s="180">
        <f>BK82+BK88</f>
        <v>0</v>
      </c>
    </row>
    <row r="82" s="11" customFormat="1" ht="25.92" customHeight="1">
      <c r="A82" s="11"/>
      <c r="B82" s="181"/>
      <c r="C82" s="182"/>
      <c r="D82" s="183" t="s">
        <v>71</v>
      </c>
      <c r="E82" s="184" t="s">
        <v>112</v>
      </c>
      <c r="F82" s="184" t="s">
        <v>113</v>
      </c>
      <c r="G82" s="182"/>
      <c r="H82" s="182"/>
      <c r="I82" s="185"/>
      <c r="J82" s="186">
        <f>BK82</f>
        <v>0</v>
      </c>
      <c r="K82" s="182"/>
      <c r="L82" s="187"/>
      <c r="M82" s="188"/>
      <c r="N82" s="189"/>
      <c r="O82" s="189"/>
      <c r="P82" s="190">
        <f>SUM(P83:P87)</f>
        <v>0</v>
      </c>
      <c r="Q82" s="189"/>
      <c r="R82" s="190">
        <f>SUM(R83:R87)</f>
        <v>0</v>
      </c>
      <c r="S82" s="189"/>
      <c r="T82" s="191">
        <f>SUM(T83:T87)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2" t="s">
        <v>80</v>
      </c>
      <c r="AT82" s="193" t="s">
        <v>71</v>
      </c>
      <c r="AU82" s="193" t="s">
        <v>72</v>
      </c>
      <c r="AY82" s="192" t="s">
        <v>114</v>
      </c>
      <c r="BK82" s="194">
        <f>SUM(BK83:BK87)</f>
        <v>0</v>
      </c>
    </row>
    <row r="83" s="2" customFormat="1" ht="24.15" customHeight="1">
      <c r="A83" s="37"/>
      <c r="B83" s="38"/>
      <c r="C83" s="195" t="s">
        <v>80</v>
      </c>
      <c r="D83" s="195" t="s">
        <v>115</v>
      </c>
      <c r="E83" s="196" t="s">
        <v>116</v>
      </c>
      <c r="F83" s="197" t="s">
        <v>117</v>
      </c>
      <c r="G83" s="198" t="s">
        <v>118</v>
      </c>
      <c r="H83" s="199">
        <v>1</v>
      </c>
      <c r="I83" s="200"/>
      <c r="J83" s="199">
        <f>ROUND(I83*H83,1)</f>
        <v>0</v>
      </c>
      <c r="K83" s="197" t="s">
        <v>119</v>
      </c>
      <c r="L83" s="43"/>
      <c r="M83" s="201" t="s">
        <v>19</v>
      </c>
      <c r="N83" s="202" t="s">
        <v>43</v>
      </c>
      <c r="O83" s="83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05" t="s">
        <v>120</v>
      </c>
      <c r="AT83" s="205" t="s">
        <v>115</v>
      </c>
      <c r="AU83" s="205" t="s">
        <v>80</v>
      </c>
      <c r="AY83" s="16" t="s">
        <v>114</v>
      </c>
      <c r="BE83" s="206">
        <f>IF(N83="základní",J83,0)</f>
        <v>0</v>
      </c>
      <c r="BF83" s="206">
        <f>IF(N83="snížená",J83,0)</f>
        <v>0</v>
      </c>
      <c r="BG83" s="206">
        <f>IF(N83="zákl. přenesená",J83,0)</f>
        <v>0</v>
      </c>
      <c r="BH83" s="206">
        <f>IF(N83="sníž. přenesená",J83,0)</f>
        <v>0</v>
      </c>
      <c r="BI83" s="206">
        <f>IF(N83="nulová",J83,0)</f>
        <v>0</v>
      </c>
      <c r="BJ83" s="16" t="s">
        <v>80</v>
      </c>
      <c r="BK83" s="206">
        <f>ROUND(I83*H83,1)</f>
        <v>0</v>
      </c>
      <c r="BL83" s="16" t="s">
        <v>120</v>
      </c>
      <c r="BM83" s="205" t="s">
        <v>121</v>
      </c>
    </row>
    <row r="84" s="2" customFormat="1">
      <c r="A84" s="37"/>
      <c r="B84" s="38"/>
      <c r="C84" s="39"/>
      <c r="D84" s="207" t="s">
        <v>122</v>
      </c>
      <c r="E84" s="39"/>
      <c r="F84" s="208" t="s">
        <v>123</v>
      </c>
      <c r="G84" s="39"/>
      <c r="H84" s="39"/>
      <c r="I84" s="209"/>
      <c r="J84" s="39"/>
      <c r="K84" s="39"/>
      <c r="L84" s="43"/>
      <c r="M84" s="210"/>
      <c r="N84" s="211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122</v>
      </c>
      <c r="AU84" s="16" t="s">
        <v>80</v>
      </c>
    </row>
    <row r="85" s="2" customFormat="1">
      <c r="A85" s="37"/>
      <c r="B85" s="38"/>
      <c r="C85" s="39"/>
      <c r="D85" s="212" t="s">
        <v>124</v>
      </c>
      <c r="E85" s="39"/>
      <c r="F85" s="213" t="s">
        <v>125</v>
      </c>
      <c r="G85" s="39"/>
      <c r="H85" s="39"/>
      <c r="I85" s="209"/>
      <c r="J85" s="39"/>
      <c r="K85" s="39"/>
      <c r="L85" s="43"/>
      <c r="M85" s="210"/>
      <c r="N85" s="211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124</v>
      </c>
      <c r="AU85" s="16" t="s">
        <v>80</v>
      </c>
    </row>
    <row r="86" s="2" customFormat="1" ht="24.15" customHeight="1">
      <c r="A86" s="37"/>
      <c r="B86" s="38"/>
      <c r="C86" s="195" t="s">
        <v>82</v>
      </c>
      <c r="D86" s="195" t="s">
        <v>115</v>
      </c>
      <c r="E86" s="196" t="s">
        <v>126</v>
      </c>
      <c r="F86" s="197" t="s">
        <v>127</v>
      </c>
      <c r="G86" s="198" t="s">
        <v>128</v>
      </c>
      <c r="H86" s="199">
        <v>2</v>
      </c>
      <c r="I86" s="200"/>
      <c r="J86" s="199">
        <f>ROUND(I86*H86,1)</f>
        <v>0</v>
      </c>
      <c r="K86" s="197" t="s">
        <v>119</v>
      </c>
      <c r="L86" s="43"/>
      <c r="M86" s="201" t="s">
        <v>19</v>
      </c>
      <c r="N86" s="202" t="s">
        <v>43</v>
      </c>
      <c r="O86" s="83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5" t="s">
        <v>120</v>
      </c>
      <c r="AT86" s="205" t="s">
        <v>115</v>
      </c>
      <c r="AU86" s="205" t="s">
        <v>80</v>
      </c>
      <c r="AY86" s="16" t="s">
        <v>114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6" t="s">
        <v>80</v>
      </c>
      <c r="BK86" s="206">
        <f>ROUND(I86*H86,1)</f>
        <v>0</v>
      </c>
      <c r="BL86" s="16" t="s">
        <v>120</v>
      </c>
      <c r="BM86" s="205" t="s">
        <v>129</v>
      </c>
    </row>
    <row r="87" s="2" customFormat="1">
      <c r="A87" s="37"/>
      <c r="B87" s="38"/>
      <c r="C87" s="39"/>
      <c r="D87" s="207" t="s">
        <v>122</v>
      </c>
      <c r="E87" s="39"/>
      <c r="F87" s="208" t="s">
        <v>130</v>
      </c>
      <c r="G87" s="39"/>
      <c r="H87" s="39"/>
      <c r="I87" s="209"/>
      <c r="J87" s="39"/>
      <c r="K87" s="39"/>
      <c r="L87" s="43"/>
      <c r="M87" s="210"/>
      <c r="N87" s="211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122</v>
      </c>
      <c r="AU87" s="16" t="s">
        <v>80</v>
      </c>
    </row>
    <row r="88" s="11" customFormat="1" ht="25.92" customHeight="1">
      <c r="A88" s="11"/>
      <c r="B88" s="181"/>
      <c r="C88" s="182"/>
      <c r="D88" s="183" t="s">
        <v>71</v>
      </c>
      <c r="E88" s="184" t="s">
        <v>131</v>
      </c>
      <c r="F88" s="184" t="s">
        <v>132</v>
      </c>
      <c r="G88" s="182"/>
      <c r="H88" s="182"/>
      <c r="I88" s="185"/>
      <c r="J88" s="186">
        <f>BK88</f>
        <v>0</v>
      </c>
      <c r="K88" s="182"/>
      <c r="L88" s="187"/>
      <c r="M88" s="188"/>
      <c r="N88" s="189"/>
      <c r="O88" s="189"/>
      <c r="P88" s="190">
        <f>SUM(P89:P107)</f>
        <v>0</v>
      </c>
      <c r="Q88" s="189"/>
      <c r="R88" s="190">
        <f>SUM(R89:R107)</f>
        <v>0</v>
      </c>
      <c r="S88" s="189"/>
      <c r="T88" s="191">
        <f>SUM(T89:T107)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72</v>
      </c>
      <c r="AY88" s="192" t="s">
        <v>114</v>
      </c>
      <c r="BK88" s="194">
        <f>SUM(BK89:BK107)</f>
        <v>0</v>
      </c>
    </row>
    <row r="89" s="2" customFormat="1" ht="24.15" customHeight="1">
      <c r="A89" s="37"/>
      <c r="B89" s="38"/>
      <c r="C89" s="195" t="s">
        <v>133</v>
      </c>
      <c r="D89" s="195" t="s">
        <v>115</v>
      </c>
      <c r="E89" s="196" t="s">
        <v>134</v>
      </c>
      <c r="F89" s="197" t="s">
        <v>135</v>
      </c>
      <c r="G89" s="198" t="s">
        <v>118</v>
      </c>
      <c r="H89" s="199">
        <v>1</v>
      </c>
      <c r="I89" s="200"/>
      <c r="J89" s="199">
        <f>ROUND(I89*H89,1)</f>
        <v>0</v>
      </c>
      <c r="K89" s="197" t="s">
        <v>119</v>
      </c>
      <c r="L89" s="43"/>
      <c r="M89" s="201" t="s">
        <v>19</v>
      </c>
      <c r="N89" s="202" t="s">
        <v>43</v>
      </c>
      <c r="O89" s="83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5" t="s">
        <v>120</v>
      </c>
      <c r="AT89" s="205" t="s">
        <v>115</v>
      </c>
      <c r="AU89" s="205" t="s">
        <v>80</v>
      </c>
      <c r="AY89" s="16" t="s">
        <v>114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6" t="s">
        <v>80</v>
      </c>
      <c r="BK89" s="206">
        <f>ROUND(I89*H89,1)</f>
        <v>0</v>
      </c>
      <c r="BL89" s="16" t="s">
        <v>120</v>
      </c>
      <c r="BM89" s="205" t="s">
        <v>136</v>
      </c>
    </row>
    <row r="90" s="2" customFormat="1">
      <c r="A90" s="37"/>
      <c r="B90" s="38"/>
      <c r="C90" s="39"/>
      <c r="D90" s="207" t="s">
        <v>122</v>
      </c>
      <c r="E90" s="39"/>
      <c r="F90" s="208" t="s">
        <v>137</v>
      </c>
      <c r="G90" s="39"/>
      <c r="H90" s="39"/>
      <c r="I90" s="209"/>
      <c r="J90" s="39"/>
      <c r="K90" s="39"/>
      <c r="L90" s="43"/>
      <c r="M90" s="210"/>
      <c r="N90" s="211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122</v>
      </c>
      <c r="AU90" s="16" t="s">
        <v>80</v>
      </c>
    </row>
    <row r="91" s="2" customFormat="1">
      <c r="A91" s="37"/>
      <c r="B91" s="38"/>
      <c r="C91" s="39"/>
      <c r="D91" s="212" t="s">
        <v>124</v>
      </c>
      <c r="E91" s="39"/>
      <c r="F91" s="213" t="s">
        <v>138</v>
      </c>
      <c r="G91" s="39"/>
      <c r="H91" s="39"/>
      <c r="I91" s="209"/>
      <c r="J91" s="39"/>
      <c r="K91" s="39"/>
      <c r="L91" s="43"/>
      <c r="M91" s="210"/>
      <c r="N91" s="211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124</v>
      </c>
      <c r="AU91" s="16" t="s">
        <v>80</v>
      </c>
    </row>
    <row r="92" s="2" customFormat="1" ht="24.15" customHeight="1">
      <c r="A92" s="37"/>
      <c r="B92" s="38"/>
      <c r="C92" s="195" t="s">
        <v>139</v>
      </c>
      <c r="D92" s="195" t="s">
        <v>115</v>
      </c>
      <c r="E92" s="196" t="s">
        <v>140</v>
      </c>
      <c r="F92" s="197" t="s">
        <v>141</v>
      </c>
      <c r="G92" s="198" t="s">
        <v>118</v>
      </c>
      <c r="H92" s="199">
        <v>1</v>
      </c>
      <c r="I92" s="200"/>
      <c r="J92" s="199">
        <f>ROUND(I92*H92,1)</f>
        <v>0</v>
      </c>
      <c r="K92" s="197" t="s">
        <v>119</v>
      </c>
      <c r="L92" s="43"/>
      <c r="M92" s="201" t="s">
        <v>19</v>
      </c>
      <c r="N92" s="202" t="s">
        <v>43</v>
      </c>
      <c r="O92" s="83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5" t="s">
        <v>120</v>
      </c>
      <c r="AT92" s="205" t="s">
        <v>115</v>
      </c>
      <c r="AU92" s="205" t="s">
        <v>80</v>
      </c>
      <c r="AY92" s="16" t="s">
        <v>114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6" t="s">
        <v>80</v>
      </c>
      <c r="BK92" s="206">
        <f>ROUND(I92*H92,1)</f>
        <v>0</v>
      </c>
      <c r="BL92" s="16" t="s">
        <v>120</v>
      </c>
      <c r="BM92" s="205" t="s">
        <v>142</v>
      </c>
    </row>
    <row r="93" s="2" customFormat="1">
      <c r="A93" s="37"/>
      <c r="B93" s="38"/>
      <c r="C93" s="39"/>
      <c r="D93" s="207" t="s">
        <v>122</v>
      </c>
      <c r="E93" s="39"/>
      <c r="F93" s="208" t="s">
        <v>143</v>
      </c>
      <c r="G93" s="39"/>
      <c r="H93" s="39"/>
      <c r="I93" s="209"/>
      <c r="J93" s="39"/>
      <c r="K93" s="39"/>
      <c r="L93" s="43"/>
      <c r="M93" s="210"/>
      <c r="N93" s="211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122</v>
      </c>
      <c r="AU93" s="16" t="s">
        <v>80</v>
      </c>
    </row>
    <row r="94" s="2" customFormat="1" ht="24.15" customHeight="1">
      <c r="A94" s="37"/>
      <c r="B94" s="38"/>
      <c r="C94" s="195" t="s">
        <v>144</v>
      </c>
      <c r="D94" s="195" t="s">
        <v>115</v>
      </c>
      <c r="E94" s="196" t="s">
        <v>145</v>
      </c>
      <c r="F94" s="197" t="s">
        <v>146</v>
      </c>
      <c r="G94" s="198" t="s">
        <v>118</v>
      </c>
      <c r="H94" s="199">
        <v>1</v>
      </c>
      <c r="I94" s="200"/>
      <c r="J94" s="199">
        <f>ROUND(I94*H94,1)</f>
        <v>0</v>
      </c>
      <c r="K94" s="197" t="s">
        <v>119</v>
      </c>
      <c r="L94" s="43"/>
      <c r="M94" s="201" t="s">
        <v>19</v>
      </c>
      <c r="N94" s="202" t="s">
        <v>43</v>
      </c>
      <c r="O94" s="83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5" t="s">
        <v>120</v>
      </c>
      <c r="AT94" s="205" t="s">
        <v>115</v>
      </c>
      <c r="AU94" s="205" t="s">
        <v>80</v>
      </c>
      <c r="AY94" s="16" t="s">
        <v>114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6" t="s">
        <v>80</v>
      </c>
      <c r="BK94" s="206">
        <f>ROUND(I94*H94,1)</f>
        <v>0</v>
      </c>
      <c r="BL94" s="16" t="s">
        <v>120</v>
      </c>
      <c r="BM94" s="205" t="s">
        <v>147</v>
      </c>
    </row>
    <row r="95" s="2" customFormat="1">
      <c r="A95" s="37"/>
      <c r="B95" s="38"/>
      <c r="C95" s="39"/>
      <c r="D95" s="207" t="s">
        <v>122</v>
      </c>
      <c r="E95" s="39"/>
      <c r="F95" s="208" t="s">
        <v>148</v>
      </c>
      <c r="G95" s="39"/>
      <c r="H95" s="39"/>
      <c r="I95" s="209"/>
      <c r="J95" s="39"/>
      <c r="K95" s="39"/>
      <c r="L95" s="43"/>
      <c r="M95" s="210"/>
      <c r="N95" s="211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122</v>
      </c>
      <c r="AU95" s="16" t="s">
        <v>80</v>
      </c>
    </row>
    <row r="96" s="2" customFormat="1">
      <c r="A96" s="37"/>
      <c r="B96" s="38"/>
      <c r="C96" s="39"/>
      <c r="D96" s="212" t="s">
        <v>124</v>
      </c>
      <c r="E96" s="39"/>
      <c r="F96" s="213" t="s">
        <v>149</v>
      </c>
      <c r="G96" s="39"/>
      <c r="H96" s="39"/>
      <c r="I96" s="209"/>
      <c r="J96" s="39"/>
      <c r="K96" s="39"/>
      <c r="L96" s="43"/>
      <c r="M96" s="210"/>
      <c r="N96" s="211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124</v>
      </c>
      <c r="AU96" s="16" t="s">
        <v>80</v>
      </c>
    </row>
    <row r="97" s="2" customFormat="1" ht="16.5" customHeight="1">
      <c r="A97" s="37"/>
      <c r="B97" s="38"/>
      <c r="C97" s="195" t="s">
        <v>150</v>
      </c>
      <c r="D97" s="195" t="s">
        <v>115</v>
      </c>
      <c r="E97" s="196" t="s">
        <v>151</v>
      </c>
      <c r="F97" s="197" t="s">
        <v>152</v>
      </c>
      <c r="G97" s="198" t="s">
        <v>118</v>
      </c>
      <c r="H97" s="199">
        <v>1</v>
      </c>
      <c r="I97" s="200"/>
      <c r="J97" s="199">
        <f>ROUND(I97*H97,1)</f>
        <v>0</v>
      </c>
      <c r="K97" s="197" t="s">
        <v>119</v>
      </c>
      <c r="L97" s="43"/>
      <c r="M97" s="201" t="s">
        <v>19</v>
      </c>
      <c r="N97" s="202" t="s">
        <v>43</v>
      </c>
      <c r="O97" s="83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5" t="s">
        <v>120</v>
      </c>
      <c r="AT97" s="205" t="s">
        <v>115</v>
      </c>
      <c r="AU97" s="205" t="s">
        <v>80</v>
      </c>
      <c r="AY97" s="16" t="s">
        <v>114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6" t="s">
        <v>80</v>
      </c>
      <c r="BK97" s="206">
        <f>ROUND(I97*H97,1)</f>
        <v>0</v>
      </c>
      <c r="BL97" s="16" t="s">
        <v>120</v>
      </c>
      <c r="BM97" s="205" t="s">
        <v>153</v>
      </c>
    </row>
    <row r="98" s="2" customFormat="1">
      <c r="A98" s="37"/>
      <c r="B98" s="38"/>
      <c r="C98" s="39"/>
      <c r="D98" s="207" t="s">
        <v>122</v>
      </c>
      <c r="E98" s="39"/>
      <c r="F98" s="208" t="s">
        <v>154</v>
      </c>
      <c r="G98" s="39"/>
      <c r="H98" s="39"/>
      <c r="I98" s="209"/>
      <c r="J98" s="39"/>
      <c r="K98" s="39"/>
      <c r="L98" s="43"/>
      <c r="M98" s="210"/>
      <c r="N98" s="211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122</v>
      </c>
      <c r="AU98" s="16" t="s">
        <v>80</v>
      </c>
    </row>
    <row r="99" s="2" customFormat="1">
      <c r="A99" s="37"/>
      <c r="B99" s="38"/>
      <c r="C99" s="39"/>
      <c r="D99" s="212" t="s">
        <v>124</v>
      </c>
      <c r="E99" s="39"/>
      <c r="F99" s="213" t="s">
        <v>155</v>
      </c>
      <c r="G99" s="39"/>
      <c r="H99" s="39"/>
      <c r="I99" s="209"/>
      <c r="J99" s="39"/>
      <c r="K99" s="39"/>
      <c r="L99" s="43"/>
      <c r="M99" s="210"/>
      <c r="N99" s="211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124</v>
      </c>
      <c r="AU99" s="16" t="s">
        <v>80</v>
      </c>
    </row>
    <row r="100" s="2" customFormat="1" ht="37.8" customHeight="1">
      <c r="A100" s="37"/>
      <c r="B100" s="38"/>
      <c r="C100" s="195" t="s">
        <v>156</v>
      </c>
      <c r="D100" s="195" t="s">
        <v>115</v>
      </c>
      <c r="E100" s="196" t="s">
        <v>157</v>
      </c>
      <c r="F100" s="197" t="s">
        <v>158</v>
      </c>
      <c r="G100" s="198" t="s">
        <v>118</v>
      </c>
      <c r="H100" s="199">
        <v>1</v>
      </c>
      <c r="I100" s="200"/>
      <c r="J100" s="199">
        <f>ROUND(I100*H100,1)</f>
        <v>0</v>
      </c>
      <c r="K100" s="197" t="s">
        <v>119</v>
      </c>
      <c r="L100" s="43"/>
      <c r="M100" s="201" t="s">
        <v>19</v>
      </c>
      <c r="N100" s="202" t="s">
        <v>43</v>
      </c>
      <c r="O100" s="83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5" t="s">
        <v>120</v>
      </c>
      <c r="AT100" s="205" t="s">
        <v>115</v>
      </c>
      <c r="AU100" s="205" t="s">
        <v>80</v>
      </c>
      <c r="AY100" s="16" t="s">
        <v>114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6" t="s">
        <v>80</v>
      </c>
      <c r="BK100" s="206">
        <f>ROUND(I100*H100,1)</f>
        <v>0</v>
      </c>
      <c r="BL100" s="16" t="s">
        <v>120</v>
      </c>
      <c r="BM100" s="205" t="s">
        <v>159</v>
      </c>
    </row>
    <row r="101" s="2" customFormat="1">
      <c r="A101" s="37"/>
      <c r="B101" s="38"/>
      <c r="C101" s="39"/>
      <c r="D101" s="207" t="s">
        <v>122</v>
      </c>
      <c r="E101" s="39"/>
      <c r="F101" s="208" t="s">
        <v>160</v>
      </c>
      <c r="G101" s="39"/>
      <c r="H101" s="39"/>
      <c r="I101" s="209"/>
      <c r="J101" s="39"/>
      <c r="K101" s="39"/>
      <c r="L101" s="43"/>
      <c r="M101" s="210"/>
      <c r="N101" s="211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122</v>
      </c>
      <c r="AU101" s="16" t="s">
        <v>80</v>
      </c>
    </row>
    <row r="102" s="2" customFormat="1">
      <c r="A102" s="37"/>
      <c r="B102" s="38"/>
      <c r="C102" s="39"/>
      <c r="D102" s="212" t="s">
        <v>124</v>
      </c>
      <c r="E102" s="39"/>
      <c r="F102" s="213" t="s">
        <v>161</v>
      </c>
      <c r="G102" s="39"/>
      <c r="H102" s="39"/>
      <c r="I102" s="209"/>
      <c r="J102" s="39"/>
      <c r="K102" s="39"/>
      <c r="L102" s="43"/>
      <c r="M102" s="210"/>
      <c r="N102" s="211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124</v>
      </c>
      <c r="AU102" s="16" t="s">
        <v>80</v>
      </c>
    </row>
    <row r="103" s="2" customFormat="1" ht="24.15" customHeight="1">
      <c r="A103" s="37"/>
      <c r="B103" s="38"/>
      <c r="C103" s="195" t="s">
        <v>162</v>
      </c>
      <c r="D103" s="195" t="s">
        <v>115</v>
      </c>
      <c r="E103" s="196" t="s">
        <v>163</v>
      </c>
      <c r="F103" s="197" t="s">
        <v>164</v>
      </c>
      <c r="G103" s="198" t="s">
        <v>118</v>
      </c>
      <c r="H103" s="199">
        <v>1</v>
      </c>
      <c r="I103" s="200"/>
      <c r="J103" s="199">
        <f>ROUND(I103*H103,1)</f>
        <v>0</v>
      </c>
      <c r="K103" s="197" t="s">
        <v>119</v>
      </c>
      <c r="L103" s="43"/>
      <c r="M103" s="201" t="s">
        <v>19</v>
      </c>
      <c r="N103" s="202" t="s">
        <v>43</v>
      </c>
      <c r="O103" s="83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5" t="s">
        <v>120</v>
      </c>
      <c r="AT103" s="205" t="s">
        <v>115</v>
      </c>
      <c r="AU103" s="205" t="s">
        <v>80</v>
      </c>
      <c r="AY103" s="16" t="s">
        <v>114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6" t="s">
        <v>80</v>
      </c>
      <c r="BK103" s="206">
        <f>ROUND(I103*H103,1)</f>
        <v>0</v>
      </c>
      <c r="BL103" s="16" t="s">
        <v>120</v>
      </c>
      <c r="BM103" s="205" t="s">
        <v>165</v>
      </c>
    </row>
    <row r="104" s="2" customFormat="1">
      <c r="A104" s="37"/>
      <c r="B104" s="38"/>
      <c r="C104" s="39"/>
      <c r="D104" s="207" t="s">
        <v>122</v>
      </c>
      <c r="E104" s="39"/>
      <c r="F104" s="208" t="s">
        <v>166</v>
      </c>
      <c r="G104" s="39"/>
      <c r="H104" s="39"/>
      <c r="I104" s="209"/>
      <c r="J104" s="39"/>
      <c r="K104" s="39"/>
      <c r="L104" s="43"/>
      <c r="M104" s="210"/>
      <c r="N104" s="211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122</v>
      </c>
      <c r="AU104" s="16" t="s">
        <v>80</v>
      </c>
    </row>
    <row r="105" s="2" customFormat="1">
      <c r="A105" s="37"/>
      <c r="B105" s="38"/>
      <c r="C105" s="39"/>
      <c r="D105" s="212" t="s">
        <v>124</v>
      </c>
      <c r="E105" s="39"/>
      <c r="F105" s="213" t="s">
        <v>167</v>
      </c>
      <c r="G105" s="39"/>
      <c r="H105" s="39"/>
      <c r="I105" s="209"/>
      <c r="J105" s="39"/>
      <c r="K105" s="39"/>
      <c r="L105" s="43"/>
      <c r="M105" s="210"/>
      <c r="N105" s="211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124</v>
      </c>
      <c r="AU105" s="16" t="s">
        <v>80</v>
      </c>
    </row>
    <row r="106" s="2" customFormat="1" ht="21.75" customHeight="1">
      <c r="A106" s="37"/>
      <c r="B106" s="38"/>
      <c r="C106" s="195" t="s">
        <v>168</v>
      </c>
      <c r="D106" s="195" t="s">
        <v>115</v>
      </c>
      <c r="E106" s="196" t="s">
        <v>169</v>
      </c>
      <c r="F106" s="197" t="s">
        <v>170</v>
      </c>
      <c r="G106" s="198" t="s">
        <v>118</v>
      </c>
      <c r="H106" s="199">
        <v>1</v>
      </c>
      <c r="I106" s="200"/>
      <c r="J106" s="199">
        <f>ROUND(I106*H106,1)</f>
        <v>0</v>
      </c>
      <c r="K106" s="197" t="s">
        <v>19</v>
      </c>
      <c r="L106" s="43"/>
      <c r="M106" s="201" t="s">
        <v>19</v>
      </c>
      <c r="N106" s="202" t="s">
        <v>43</v>
      </c>
      <c r="O106" s="83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5" t="s">
        <v>120</v>
      </c>
      <c r="AT106" s="205" t="s">
        <v>115</v>
      </c>
      <c r="AU106" s="205" t="s">
        <v>80</v>
      </c>
      <c r="AY106" s="16" t="s">
        <v>114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6" t="s">
        <v>80</v>
      </c>
      <c r="BK106" s="206">
        <f>ROUND(I106*H106,1)</f>
        <v>0</v>
      </c>
      <c r="BL106" s="16" t="s">
        <v>120</v>
      </c>
      <c r="BM106" s="205" t="s">
        <v>171</v>
      </c>
    </row>
    <row r="107" s="2" customFormat="1" ht="21.75" customHeight="1">
      <c r="A107" s="37"/>
      <c r="B107" s="38"/>
      <c r="C107" s="195" t="s">
        <v>172</v>
      </c>
      <c r="D107" s="195" t="s">
        <v>115</v>
      </c>
      <c r="E107" s="196" t="s">
        <v>173</v>
      </c>
      <c r="F107" s="197" t="s">
        <v>174</v>
      </c>
      <c r="G107" s="198" t="s">
        <v>118</v>
      </c>
      <c r="H107" s="199">
        <v>1</v>
      </c>
      <c r="I107" s="200"/>
      <c r="J107" s="199">
        <f>ROUND(I107*H107,1)</f>
        <v>0</v>
      </c>
      <c r="K107" s="197" t="s">
        <v>19</v>
      </c>
      <c r="L107" s="43"/>
      <c r="M107" s="214" t="s">
        <v>19</v>
      </c>
      <c r="N107" s="215" t="s">
        <v>43</v>
      </c>
      <c r="O107" s="21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5" t="s">
        <v>120</v>
      </c>
      <c r="AT107" s="205" t="s">
        <v>115</v>
      </c>
      <c r="AU107" s="205" t="s">
        <v>80</v>
      </c>
      <c r="AY107" s="16" t="s">
        <v>114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6" t="s">
        <v>80</v>
      </c>
      <c r="BK107" s="206">
        <f>ROUND(I107*H107,1)</f>
        <v>0</v>
      </c>
      <c r="BL107" s="16" t="s">
        <v>120</v>
      </c>
      <c r="BM107" s="205" t="s">
        <v>175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ve1bn6KUlcxAAb9t2aevckQDilFj5Yv3bx5ZgUUIaOLJg2Vd61NG6TAKNEZJ9x9FbPg2Rq7f5/EgD7nTWpYEfg==" hashValue="FsxugqAbPBLGmIG2qw8oAaP3e498i5dtboI8ctASuI0pO4OnbomKe90e7duD6oZNa5t8t10g86yQNZ9YtoDJuw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3_01/030001000"/>
    <hyperlink ref="F87" r:id="rId2" display="https://podminky.urs.cz/item/CS_URS_2023_01/034503000"/>
    <hyperlink ref="F90" r:id="rId3" display="https://podminky.urs.cz/item/CS_URS_2023_01/012103000"/>
    <hyperlink ref="F93" r:id="rId4" display="https://podminky.urs.cz/item/CS_URS_2023_01/012203000"/>
    <hyperlink ref="F95" r:id="rId5" display="https://podminky.urs.cz/item/CS_URS_2023_01/012303000"/>
    <hyperlink ref="F98" r:id="rId6" display="https://podminky.urs.cz/item/CS_URS_2023_01/013244000"/>
    <hyperlink ref="F101" r:id="rId7" display="https://podminky.urs.cz/item/CS_URS_2023_01/013254000"/>
    <hyperlink ref="F104" r:id="rId8" display="https://podminky.urs.cz/item/CS_URS_2023_01/04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II/187 Plánice – Neurazy,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176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ROUND(J86, 1)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ROUND((SUM(BE86:BE270)),  1)</f>
        <v>0</v>
      </c>
      <c r="G33" s="37"/>
      <c r="H33" s="37"/>
      <c r="I33" s="147">
        <v>0.20999999999999999</v>
      </c>
      <c r="J33" s="146">
        <f>ROUND(((SUM(BE86:BE270))*I33),  1)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ROUND((SUM(BF86:BF270)),  1)</f>
        <v>0</v>
      </c>
      <c r="G34" s="37"/>
      <c r="H34" s="37"/>
      <c r="I34" s="147">
        <v>0.14999999999999999</v>
      </c>
      <c r="J34" s="146">
        <f>ROUND(((SUM(BF86:BF270))*I34),  1)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ROUND((SUM(BG86:BG270)),  1)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ROUND((SUM(BH86:BH270)),  1)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ROUND((SUM(BI86:BI270)),  1)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II/187 Plánice – Neurazy,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01 - 1. ÚSEK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hidden="1" s="9" customFormat="1" ht="24.96" customHeight="1">
      <c r="A60" s="9"/>
      <c r="B60" s="164"/>
      <c r="C60" s="165"/>
      <c r="D60" s="166" t="s">
        <v>177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19"/>
      <c r="C61" s="220"/>
      <c r="D61" s="221" t="s">
        <v>178</v>
      </c>
      <c r="E61" s="222"/>
      <c r="F61" s="222"/>
      <c r="G61" s="222"/>
      <c r="H61" s="222"/>
      <c r="I61" s="222"/>
      <c r="J61" s="223">
        <f>J88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19"/>
      <c r="C62" s="220"/>
      <c r="D62" s="221" t="s">
        <v>179</v>
      </c>
      <c r="E62" s="222"/>
      <c r="F62" s="222"/>
      <c r="G62" s="222"/>
      <c r="H62" s="222"/>
      <c r="I62" s="222"/>
      <c r="J62" s="223">
        <f>J149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19"/>
      <c r="C63" s="220"/>
      <c r="D63" s="221" t="s">
        <v>180</v>
      </c>
      <c r="E63" s="222"/>
      <c r="F63" s="222"/>
      <c r="G63" s="222"/>
      <c r="H63" s="222"/>
      <c r="I63" s="222"/>
      <c r="J63" s="223">
        <f>J208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19"/>
      <c r="C64" s="220"/>
      <c r="D64" s="221" t="s">
        <v>181</v>
      </c>
      <c r="E64" s="222"/>
      <c r="F64" s="222"/>
      <c r="G64" s="222"/>
      <c r="H64" s="222"/>
      <c r="I64" s="222"/>
      <c r="J64" s="223">
        <f>J211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19"/>
      <c r="C65" s="220"/>
      <c r="D65" s="221" t="s">
        <v>182</v>
      </c>
      <c r="E65" s="222"/>
      <c r="F65" s="222"/>
      <c r="G65" s="222"/>
      <c r="H65" s="222"/>
      <c r="I65" s="222"/>
      <c r="J65" s="223">
        <f>J250</f>
        <v>0</v>
      </c>
      <c r="K65" s="220"/>
      <c r="L65" s="22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19"/>
      <c r="C66" s="220"/>
      <c r="D66" s="221" t="s">
        <v>183</v>
      </c>
      <c r="E66" s="222"/>
      <c r="F66" s="222"/>
      <c r="G66" s="222"/>
      <c r="H66" s="222"/>
      <c r="I66" s="222"/>
      <c r="J66" s="223">
        <f>J253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/>
    <row r="70" hidden="1"/>
    <row r="71" hidden="1"/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99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II/187 Plánice – Neurazy, oprava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91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01 - 1. ÚSEK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14. 4. 2023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9"/>
      <c r="E82" s="39"/>
      <c r="F82" s="26" t="str">
        <f>E15</f>
        <v>Správa a údržba silnic Plzeňského kraje</v>
      </c>
      <c r="G82" s="39"/>
      <c r="H82" s="39"/>
      <c r="I82" s="31" t="s">
        <v>31</v>
      </c>
      <c r="J82" s="35" t="str">
        <f>E21</f>
        <v>SG Geotechnika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34</v>
      </c>
      <c r="J83" s="35" t="str">
        <f>E24</f>
        <v>Roman Mitas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0" customFormat="1" ht="29.28" customHeight="1">
      <c r="A85" s="170"/>
      <c r="B85" s="171"/>
      <c r="C85" s="172" t="s">
        <v>100</v>
      </c>
      <c r="D85" s="173" t="s">
        <v>57</v>
      </c>
      <c r="E85" s="173" t="s">
        <v>53</v>
      </c>
      <c r="F85" s="173" t="s">
        <v>54</v>
      </c>
      <c r="G85" s="173" t="s">
        <v>101</v>
      </c>
      <c r="H85" s="173" t="s">
        <v>102</v>
      </c>
      <c r="I85" s="173" t="s">
        <v>103</v>
      </c>
      <c r="J85" s="173" t="s">
        <v>95</v>
      </c>
      <c r="K85" s="174" t="s">
        <v>104</v>
      </c>
      <c r="L85" s="175"/>
      <c r="M85" s="91" t="s">
        <v>19</v>
      </c>
      <c r="N85" s="92" t="s">
        <v>42</v>
      </c>
      <c r="O85" s="92" t="s">
        <v>105</v>
      </c>
      <c r="P85" s="92" t="s">
        <v>106</v>
      </c>
      <c r="Q85" s="92" t="s">
        <v>107</v>
      </c>
      <c r="R85" s="92" t="s">
        <v>108</v>
      </c>
      <c r="S85" s="92" t="s">
        <v>109</v>
      </c>
      <c r="T85" s="93" t="s">
        <v>110</v>
      </c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="2" customFormat="1" ht="22.8" customHeight="1">
      <c r="A86" s="37"/>
      <c r="B86" s="38"/>
      <c r="C86" s="98" t="s">
        <v>111</v>
      </c>
      <c r="D86" s="39"/>
      <c r="E86" s="39"/>
      <c r="F86" s="39"/>
      <c r="G86" s="39"/>
      <c r="H86" s="39"/>
      <c r="I86" s="39"/>
      <c r="J86" s="176">
        <f>BK86</f>
        <v>0</v>
      </c>
      <c r="K86" s="39"/>
      <c r="L86" s="43"/>
      <c r="M86" s="94"/>
      <c r="N86" s="177"/>
      <c r="O86" s="95"/>
      <c r="P86" s="178">
        <f>P87</f>
        <v>0</v>
      </c>
      <c r="Q86" s="95"/>
      <c r="R86" s="178">
        <f>R87</f>
        <v>4972.1480060000004</v>
      </c>
      <c r="S86" s="95"/>
      <c r="T86" s="179">
        <f>T87</f>
        <v>3171.2036000000003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71</v>
      </c>
      <c r="AU86" s="16" t="s">
        <v>96</v>
      </c>
      <c r="BK86" s="180">
        <f>BK87</f>
        <v>0</v>
      </c>
    </row>
    <row r="87" s="11" customFormat="1" ht="25.92" customHeight="1">
      <c r="A87" s="11"/>
      <c r="B87" s="181"/>
      <c r="C87" s="182"/>
      <c r="D87" s="183" t="s">
        <v>71</v>
      </c>
      <c r="E87" s="184" t="s">
        <v>184</v>
      </c>
      <c r="F87" s="184" t="s">
        <v>185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P88+P149+P208+P211+P250+P253</f>
        <v>0</v>
      </c>
      <c r="Q87" s="189"/>
      <c r="R87" s="190">
        <f>R88+R149+R208+R211+R250+R253</f>
        <v>4972.1480060000004</v>
      </c>
      <c r="S87" s="189"/>
      <c r="T87" s="191">
        <f>T88+T149+T208+T211+T250+T253</f>
        <v>3171.2036000000003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2" t="s">
        <v>80</v>
      </c>
      <c r="AT87" s="193" t="s">
        <v>71</v>
      </c>
      <c r="AU87" s="193" t="s">
        <v>72</v>
      </c>
      <c r="AY87" s="192" t="s">
        <v>114</v>
      </c>
      <c r="BK87" s="194">
        <f>BK88+BK149+BK208+BK211+BK250+BK253</f>
        <v>0</v>
      </c>
    </row>
    <row r="88" s="11" customFormat="1" ht="22.8" customHeight="1">
      <c r="A88" s="11"/>
      <c r="B88" s="181"/>
      <c r="C88" s="182"/>
      <c r="D88" s="183" t="s">
        <v>71</v>
      </c>
      <c r="E88" s="225" t="s">
        <v>80</v>
      </c>
      <c r="F88" s="225" t="s">
        <v>186</v>
      </c>
      <c r="G88" s="182"/>
      <c r="H88" s="182"/>
      <c r="I88" s="185"/>
      <c r="J88" s="226">
        <f>BK88</f>
        <v>0</v>
      </c>
      <c r="K88" s="182"/>
      <c r="L88" s="187"/>
      <c r="M88" s="188"/>
      <c r="N88" s="189"/>
      <c r="O88" s="189"/>
      <c r="P88" s="190">
        <f>SUM(P89:P148)</f>
        <v>0</v>
      </c>
      <c r="Q88" s="189"/>
      <c r="R88" s="190">
        <f>SUM(R89:R148)</f>
        <v>2031.08187</v>
      </c>
      <c r="S88" s="189"/>
      <c r="T88" s="191">
        <f>SUM(T89:T148)</f>
        <v>2752.5500000000002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80</v>
      </c>
      <c r="AY88" s="192" t="s">
        <v>114</v>
      </c>
      <c r="BK88" s="194">
        <f>SUM(BK89:BK148)</f>
        <v>0</v>
      </c>
    </row>
    <row r="89" s="2" customFormat="1" ht="49.05" customHeight="1">
      <c r="A89" s="37"/>
      <c r="B89" s="38"/>
      <c r="C89" s="195" t="s">
        <v>80</v>
      </c>
      <c r="D89" s="195" t="s">
        <v>115</v>
      </c>
      <c r="E89" s="196" t="s">
        <v>187</v>
      </c>
      <c r="F89" s="197" t="s">
        <v>188</v>
      </c>
      <c r="G89" s="198" t="s">
        <v>189</v>
      </c>
      <c r="H89" s="199">
        <v>1500</v>
      </c>
      <c r="I89" s="200"/>
      <c r="J89" s="199">
        <f>ROUND(I89*H89,1)</f>
        <v>0</v>
      </c>
      <c r="K89" s="197" t="s">
        <v>119</v>
      </c>
      <c r="L89" s="43"/>
      <c r="M89" s="201" t="s">
        <v>19</v>
      </c>
      <c r="N89" s="202" t="s">
        <v>43</v>
      </c>
      <c r="O89" s="83"/>
      <c r="P89" s="203">
        <f>O89*H89</f>
        <v>0</v>
      </c>
      <c r="Q89" s="203">
        <v>0.00017000000000000001</v>
      </c>
      <c r="R89" s="203">
        <f>Q89*H89</f>
        <v>0.255</v>
      </c>
      <c r="S89" s="203">
        <v>0.46000000000000002</v>
      </c>
      <c r="T89" s="204">
        <f>S89*H89</f>
        <v>690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5" t="s">
        <v>139</v>
      </c>
      <c r="AT89" s="205" t="s">
        <v>115</v>
      </c>
      <c r="AU89" s="205" t="s">
        <v>82</v>
      </c>
      <c r="AY89" s="16" t="s">
        <v>114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6" t="s">
        <v>80</v>
      </c>
      <c r="BK89" s="206">
        <f>ROUND(I89*H89,1)</f>
        <v>0</v>
      </c>
      <c r="BL89" s="16" t="s">
        <v>139</v>
      </c>
      <c r="BM89" s="205" t="s">
        <v>190</v>
      </c>
    </row>
    <row r="90" s="2" customFormat="1">
      <c r="A90" s="37"/>
      <c r="B90" s="38"/>
      <c r="C90" s="39"/>
      <c r="D90" s="207" t="s">
        <v>122</v>
      </c>
      <c r="E90" s="39"/>
      <c r="F90" s="208" t="s">
        <v>191</v>
      </c>
      <c r="G90" s="39"/>
      <c r="H90" s="39"/>
      <c r="I90" s="209"/>
      <c r="J90" s="39"/>
      <c r="K90" s="39"/>
      <c r="L90" s="43"/>
      <c r="M90" s="210"/>
      <c r="N90" s="211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122</v>
      </c>
      <c r="AU90" s="16" t="s">
        <v>82</v>
      </c>
    </row>
    <row r="91" s="13" customFormat="1">
      <c r="A91" s="13"/>
      <c r="B91" s="227"/>
      <c r="C91" s="228"/>
      <c r="D91" s="212" t="s">
        <v>192</v>
      </c>
      <c r="E91" s="229" t="s">
        <v>19</v>
      </c>
      <c r="F91" s="230" t="s">
        <v>193</v>
      </c>
      <c r="G91" s="228"/>
      <c r="H91" s="229" t="s">
        <v>19</v>
      </c>
      <c r="I91" s="231"/>
      <c r="J91" s="228"/>
      <c r="K91" s="228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192</v>
      </c>
      <c r="AU91" s="236" t="s">
        <v>82</v>
      </c>
      <c r="AV91" s="13" t="s">
        <v>80</v>
      </c>
      <c r="AW91" s="13" t="s">
        <v>33</v>
      </c>
      <c r="AX91" s="13" t="s">
        <v>72</v>
      </c>
      <c r="AY91" s="236" t="s">
        <v>114</v>
      </c>
    </row>
    <row r="92" s="14" customFormat="1">
      <c r="A92" s="14"/>
      <c r="B92" s="237"/>
      <c r="C92" s="238"/>
      <c r="D92" s="212" t="s">
        <v>192</v>
      </c>
      <c r="E92" s="239" t="s">
        <v>19</v>
      </c>
      <c r="F92" s="240" t="s">
        <v>194</v>
      </c>
      <c r="G92" s="238"/>
      <c r="H92" s="241">
        <v>1500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192</v>
      </c>
      <c r="AU92" s="247" t="s">
        <v>82</v>
      </c>
      <c r="AV92" s="14" t="s">
        <v>82</v>
      </c>
      <c r="AW92" s="14" t="s">
        <v>33</v>
      </c>
      <c r="AX92" s="14" t="s">
        <v>72</v>
      </c>
      <c r="AY92" s="247" t="s">
        <v>114</v>
      </c>
    </row>
    <row r="93" s="2" customFormat="1" ht="66.75" customHeight="1">
      <c r="A93" s="37"/>
      <c r="B93" s="38"/>
      <c r="C93" s="195" t="s">
        <v>82</v>
      </c>
      <c r="D93" s="195" t="s">
        <v>115</v>
      </c>
      <c r="E93" s="196" t="s">
        <v>195</v>
      </c>
      <c r="F93" s="197" t="s">
        <v>196</v>
      </c>
      <c r="G93" s="198" t="s">
        <v>189</v>
      </c>
      <c r="H93" s="199">
        <v>1500</v>
      </c>
      <c r="I93" s="200"/>
      <c r="J93" s="199">
        <f>ROUND(I93*H93,1)</f>
        <v>0</v>
      </c>
      <c r="K93" s="197" t="s">
        <v>119</v>
      </c>
      <c r="L93" s="43"/>
      <c r="M93" s="201" t="s">
        <v>19</v>
      </c>
      <c r="N93" s="202" t="s">
        <v>43</v>
      </c>
      <c r="O93" s="83"/>
      <c r="P93" s="203">
        <f>O93*H93</f>
        <v>0</v>
      </c>
      <c r="Q93" s="203">
        <v>0</v>
      </c>
      <c r="R93" s="203">
        <f>Q93*H93</f>
        <v>0</v>
      </c>
      <c r="S93" s="203">
        <v>0.57999999999999996</v>
      </c>
      <c r="T93" s="204">
        <f>S93*H93</f>
        <v>869.99999999999989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05" t="s">
        <v>139</v>
      </c>
      <c r="AT93" s="205" t="s">
        <v>115</v>
      </c>
      <c r="AU93" s="205" t="s">
        <v>82</v>
      </c>
      <c r="AY93" s="16" t="s">
        <v>114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6" t="s">
        <v>80</v>
      </c>
      <c r="BK93" s="206">
        <f>ROUND(I93*H93,1)</f>
        <v>0</v>
      </c>
      <c r="BL93" s="16" t="s">
        <v>139</v>
      </c>
      <c r="BM93" s="205" t="s">
        <v>197</v>
      </c>
    </row>
    <row r="94" s="2" customFormat="1">
      <c r="A94" s="37"/>
      <c r="B94" s="38"/>
      <c r="C94" s="39"/>
      <c r="D94" s="207" t="s">
        <v>122</v>
      </c>
      <c r="E94" s="39"/>
      <c r="F94" s="208" t="s">
        <v>198</v>
      </c>
      <c r="G94" s="39"/>
      <c r="H94" s="39"/>
      <c r="I94" s="209"/>
      <c r="J94" s="39"/>
      <c r="K94" s="39"/>
      <c r="L94" s="43"/>
      <c r="M94" s="210"/>
      <c r="N94" s="211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122</v>
      </c>
      <c r="AU94" s="16" t="s">
        <v>82</v>
      </c>
    </row>
    <row r="95" s="13" customFormat="1">
      <c r="A95" s="13"/>
      <c r="B95" s="227"/>
      <c r="C95" s="228"/>
      <c r="D95" s="212" t="s">
        <v>192</v>
      </c>
      <c r="E95" s="229" t="s">
        <v>19</v>
      </c>
      <c r="F95" s="230" t="s">
        <v>193</v>
      </c>
      <c r="G95" s="228"/>
      <c r="H95" s="229" t="s">
        <v>19</v>
      </c>
      <c r="I95" s="231"/>
      <c r="J95" s="228"/>
      <c r="K95" s="228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192</v>
      </c>
      <c r="AU95" s="236" t="s">
        <v>82</v>
      </c>
      <c r="AV95" s="13" t="s">
        <v>80</v>
      </c>
      <c r="AW95" s="13" t="s">
        <v>33</v>
      </c>
      <c r="AX95" s="13" t="s">
        <v>72</v>
      </c>
      <c r="AY95" s="236" t="s">
        <v>114</v>
      </c>
    </row>
    <row r="96" s="14" customFormat="1">
      <c r="A96" s="14"/>
      <c r="B96" s="237"/>
      <c r="C96" s="238"/>
      <c r="D96" s="212" t="s">
        <v>192</v>
      </c>
      <c r="E96" s="239" t="s">
        <v>19</v>
      </c>
      <c r="F96" s="240" t="s">
        <v>194</v>
      </c>
      <c r="G96" s="238"/>
      <c r="H96" s="241">
        <v>1500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192</v>
      </c>
      <c r="AU96" s="247" t="s">
        <v>82</v>
      </c>
      <c r="AV96" s="14" t="s">
        <v>82</v>
      </c>
      <c r="AW96" s="14" t="s">
        <v>33</v>
      </c>
      <c r="AX96" s="14" t="s">
        <v>72</v>
      </c>
      <c r="AY96" s="247" t="s">
        <v>114</v>
      </c>
    </row>
    <row r="97" s="2" customFormat="1" ht="49.05" customHeight="1">
      <c r="A97" s="37"/>
      <c r="B97" s="38"/>
      <c r="C97" s="195" t="s">
        <v>133</v>
      </c>
      <c r="D97" s="195" t="s">
        <v>115</v>
      </c>
      <c r="E97" s="196" t="s">
        <v>199</v>
      </c>
      <c r="F97" s="197" t="s">
        <v>200</v>
      </c>
      <c r="G97" s="198" t="s">
        <v>189</v>
      </c>
      <c r="H97" s="199">
        <v>4743</v>
      </c>
      <c r="I97" s="200"/>
      <c r="J97" s="199">
        <f>ROUND(I97*H97,1)</f>
        <v>0</v>
      </c>
      <c r="K97" s="197" t="s">
        <v>119</v>
      </c>
      <c r="L97" s="43"/>
      <c r="M97" s="201" t="s">
        <v>19</v>
      </c>
      <c r="N97" s="202" t="s">
        <v>43</v>
      </c>
      <c r="O97" s="83"/>
      <c r="P97" s="203">
        <f>O97*H97</f>
        <v>0</v>
      </c>
      <c r="Q97" s="203">
        <v>9.0000000000000006E-05</v>
      </c>
      <c r="R97" s="203">
        <f>Q97*H97</f>
        <v>0.42687000000000003</v>
      </c>
      <c r="S97" s="203">
        <v>0.23000000000000001</v>
      </c>
      <c r="T97" s="204">
        <f>S97*H97</f>
        <v>1090.8900000000001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5" t="s">
        <v>139</v>
      </c>
      <c r="AT97" s="205" t="s">
        <v>115</v>
      </c>
      <c r="AU97" s="205" t="s">
        <v>82</v>
      </c>
      <c r="AY97" s="16" t="s">
        <v>114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6" t="s">
        <v>80</v>
      </c>
      <c r="BK97" s="206">
        <f>ROUND(I97*H97,1)</f>
        <v>0</v>
      </c>
      <c r="BL97" s="16" t="s">
        <v>139</v>
      </c>
      <c r="BM97" s="205" t="s">
        <v>201</v>
      </c>
    </row>
    <row r="98" s="2" customFormat="1">
      <c r="A98" s="37"/>
      <c r="B98" s="38"/>
      <c r="C98" s="39"/>
      <c r="D98" s="207" t="s">
        <v>122</v>
      </c>
      <c r="E98" s="39"/>
      <c r="F98" s="208" t="s">
        <v>202</v>
      </c>
      <c r="G98" s="39"/>
      <c r="H98" s="39"/>
      <c r="I98" s="209"/>
      <c r="J98" s="39"/>
      <c r="K98" s="39"/>
      <c r="L98" s="43"/>
      <c r="M98" s="210"/>
      <c r="N98" s="211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122</v>
      </c>
      <c r="AU98" s="16" t="s">
        <v>82</v>
      </c>
    </row>
    <row r="99" s="13" customFormat="1">
      <c r="A99" s="13"/>
      <c r="B99" s="227"/>
      <c r="C99" s="228"/>
      <c r="D99" s="212" t="s">
        <v>192</v>
      </c>
      <c r="E99" s="229" t="s">
        <v>19</v>
      </c>
      <c r="F99" s="230" t="s">
        <v>203</v>
      </c>
      <c r="G99" s="228"/>
      <c r="H99" s="229" t="s">
        <v>19</v>
      </c>
      <c r="I99" s="231"/>
      <c r="J99" s="228"/>
      <c r="K99" s="228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192</v>
      </c>
      <c r="AU99" s="236" t="s">
        <v>82</v>
      </c>
      <c r="AV99" s="13" t="s">
        <v>80</v>
      </c>
      <c r="AW99" s="13" t="s">
        <v>33</v>
      </c>
      <c r="AX99" s="13" t="s">
        <v>72</v>
      </c>
      <c r="AY99" s="236" t="s">
        <v>114</v>
      </c>
    </row>
    <row r="100" s="14" customFormat="1">
      <c r="A100" s="14"/>
      <c r="B100" s="237"/>
      <c r="C100" s="238"/>
      <c r="D100" s="212" t="s">
        <v>192</v>
      </c>
      <c r="E100" s="239" t="s">
        <v>19</v>
      </c>
      <c r="F100" s="240" t="s">
        <v>204</v>
      </c>
      <c r="G100" s="238"/>
      <c r="H100" s="241">
        <v>3900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192</v>
      </c>
      <c r="AU100" s="247" t="s">
        <v>82</v>
      </c>
      <c r="AV100" s="14" t="s">
        <v>82</v>
      </c>
      <c r="AW100" s="14" t="s">
        <v>33</v>
      </c>
      <c r="AX100" s="14" t="s">
        <v>72</v>
      </c>
      <c r="AY100" s="247" t="s">
        <v>114</v>
      </c>
    </row>
    <row r="101" s="13" customFormat="1">
      <c r="A101" s="13"/>
      <c r="B101" s="227"/>
      <c r="C101" s="228"/>
      <c r="D101" s="212" t="s">
        <v>192</v>
      </c>
      <c r="E101" s="229" t="s">
        <v>19</v>
      </c>
      <c r="F101" s="230" t="s">
        <v>205</v>
      </c>
      <c r="G101" s="228"/>
      <c r="H101" s="229" t="s">
        <v>19</v>
      </c>
      <c r="I101" s="231"/>
      <c r="J101" s="228"/>
      <c r="K101" s="228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192</v>
      </c>
      <c r="AU101" s="236" t="s">
        <v>82</v>
      </c>
      <c r="AV101" s="13" t="s">
        <v>80</v>
      </c>
      <c r="AW101" s="13" t="s">
        <v>33</v>
      </c>
      <c r="AX101" s="13" t="s">
        <v>72</v>
      </c>
      <c r="AY101" s="236" t="s">
        <v>114</v>
      </c>
    </row>
    <row r="102" s="14" customFormat="1">
      <c r="A102" s="14"/>
      <c r="B102" s="237"/>
      <c r="C102" s="238"/>
      <c r="D102" s="212" t="s">
        <v>192</v>
      </c>
      <c r="E102" s="239" t="s">
        <v>19</v>
      </c>
      <c r="F102" s="240" t="s">
        <v>206</v>
      </c>
      <c r="G102" s="238"/>
      <c r="H102" s="241">
        <v>843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192</v>
      </c>
      <c r="AU102" s="247" t="s">
        <v>82</v>
      </c>
      <c r="AV102" s="14" t="s">
        <v>82</v>
      </c>
      <c r="AW102" s="14" t="s">
        <v>33</v>
      </c>
      <c r="AX102" s="14" t="s">
        <v>72</v>
      </c>
      <c r="AY102" s="247" t="s">
        <v>114</v>
      </c>
    </row>
    <row r="103" s="2" customFormat="1" ht="44.25" customHeight="1">
      <c r="A103" s="37"/>
      <c r="B103" s="38"/>
      <c r="C103" s="195" t="s">
        <v>139</v>
      </c>
      <c r="D103" s="195" t="s">
        <v>115</v>
      </c>
      <c r="E103" s="196" t="s">
        <v>207</v>
      </c>
      <c r="F103" s="197" t="s">
        <v>208</v>
      </c>
      <c r="G103" s="198" t="s">
        <v>189</v>
      </c>
      <c r="H103" s="199">
        <v>380</v>
      </c>
      <c r="I103" s="200"/>
      <c r="J103" s="199">
        <f>ROUND(I103*H103,1)</f>
        <v>0</v>
      </c>
      <c r="K103" s="197" t="s">
        <v>119</v>
      </c>
      <c r="L103" s="43"/>
      <c r="M103" s="201" t="s">
        <v>19</v>
      </c>
      <c r="N103" s="202" t="s">
        <v>43</v>
      </c>
      <c r="O103" s="83"/>
      <c r="P103" s="203">
        <f>O103*H103</f>
        <v>0</v>
      </c>
      <c r="Q103" s="203">
        <v>0</v>
      </c>
      <c r="R103" s="203">
        <f>Q103*H103</f>
        <v>0</v>
      </c>
      <c r="S103" s="203">
        <v>0.11500000000000001</v>
      </c>
      <c r="T103" s="204">
        <f>S103*H103</f>
        <v>43.700000000000003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5" t="s">
        <v>139</v>
      </c>
      <c r="AT103" s="205" t="s">
        <v>115</v>
      </c>
      <c r="AU103" s="205" t="s">
        <v>82</v>
      </c>
      <c r="AY103" s="16" t="s">
        <v>114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16" t="s">
        <v>80</v>
      </c>
      <c r="BK103" s="206">
        <f>ROUND(I103*H103,1)</f>
        <v>0</v>
      </c>
      <c r="BL103" s="16" t="s">
        <v>139</v>
      </c>
      <c r="BM103" s="205" t="s">
        <v>209</v>
      </c>
    </row>
    <row r="104" s="2" customFormat="1">
      <c r="A104" s="37"/>
      <c r="B104" s="38"/>
      <c r="C104" s="39"/>
      <c r="D104" s="207" t="s">
        <v>122</v>
      </c>
      <c r="E104" s="39"/>
      <c r="F104" s="208" t="s">
        <v>210</v>
      </c>
      <c r="G104" s="39"/>
      <c r="H104" s="39"/>
      <c r="I104" s="209"/>
      <c r="J104" s="39"/>
      <c r="K104" s="39"/>
      <c r="L104" s="43"/>
      <c r="M104" s="210"/>
      <c r="N104" s="211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122</v>
      </c>
      <c r="AU104" s="16" t="s">
        <v>82</v>
      </c>
    </row>
    <row r="105" s="13" customFormat="1">
      <c r="A105" s="13"/>
      <c r="B105" s="227"/>
      <c r="C105" s="228"/>
      <c r="D105" s="212" t="s">
        <v>192</v>
      </c>
      <c r="E105" s="229" t="s">
        <v>19</v>
      </c>
      <c r="F105" s="230" t="s">
        <v>211</v>
      </c>
      <c r="G105" s="228"/>
      <c r="H105" s="229" t="s">
        <v>19</v>
      </c>
      <c r="I105" s="231"/>
      <c r="J105" s="228"/>
      <c r="K105" s="228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192</v>
      </c>
      <c r="AU105" s="236" t="s">
        <v>82</v>
      </c>
      <c r="AV105" s="13" t="s">
        <v>80</v>
      </c>
      <c r="AW105" s="13" t="s">
        <v>33</v>
      </c>
      <c r="AX105" s="13" t="s">
        <v>72</v>
      </c>
      <c r="AY105" s="236" t="s">
        <v>114</v>
      </c>
    </row>
    <row r="106" s="14" customFormat="1">
      <c r="A106" s="14"/>
      <c r="B106" s="237"/>
      <c r="C106" s="238"/>
      <c r="D106" s="212" t="s">
        <v>192</v>
      </c>
      <c r="E106" s="239" t="s">
        <v>19</v>
      </c>
      <c r="F106" s="240" t="s">
        <v>212</v>
      </c>
      <c r="G106" s="238"/>
      <c r="H106" s="241">
        <v>380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192</v>
      </c>
      <c r="AU106" s="247" t="s">
        <v>82</v>
      </c>
      <c r="AV106" s="14" t="s">
        <v>82</v>
      </c>
      <c r="AW106" s="14" t="s">
        <v>33</v>
      </c>
      <c r="AX106" s="14" t="s">
        <v>72</v>
      </c>
      <c r="AY106" s="247" t="s">
        <v>114</v>
      </c>
    </row>
    <row r="107" s="2" customFormat="1" ht="55.5" customHeight="1">
      <c r="A107" s="37"/>
      <c r="B107" s="38"/>
      <c r="C107" s="195" t="s">
        <v>144</v>
      </c>
      <c r="D107" s="195" t="s">
        <v>115</v>
      </c>
      <c r="E107" s="196" t="s">
        <v>213</v>
      </c>
      <c r="F107" s="197" t="s">
        <v>214</v>
      </c>
      <c r="G107" s="198" t="s">
        <v>189</v>
      </c>
      <c r="H107" s="199">
        <v>322</v>
      </c>
      <c r="I107" s="200"/>
      <c r="J107" s="199">
        <f>ROUND(I107*H107,1)</f>
        <v>0</v>
      </c>
      <c r="K107" s="197" t="s">
        <v>119</v>
      </c>
      <c r="L107" s="43"/>
      <c r="M107" s="201" t="s">
        <v>19</v>
      </c>
      <c r="N107" s="202" t="s">
        <v>43</v>
      </c>
      <c r="O107" s="83"/>
      <c r="P107" s="203">
        <f>O107*H107</f>
        <v>0</v>
      </c>
      <c r="Q107" s="203">
        <v>0</v>
      </c>
      <c r="R107" s="203">
        <f>Q107*H107</f>
        <v>0</v>
      </c>
      <c r="S107" s="203">
        <v>0.17999999999999999</v>
      </c>
      <c r="T107" s="204">
        <f>S107*H107</f>
        <v>57.960000000000001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05" t="s">
        <v>139</v>
      </c>
      <c r="AT107" s="205" t="s">
        <v>115</v>
      </c>
      <c r="AU107" s="205" t="s">
        <v>82</v>
      </c>
      <c r="AY107" s="16" t="s">
        <v>114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16" t="s">
        <v>80</v>
      </c>
      <c r="BK107" s="206">
        <f>ROUND(I107*H107,1)</f>
        <v>0</v>
      </c>
      <c r="BL107" s="16" t="s">
        <v>139</v>
      </c>
      <c r="BM107" s="205" t="s">
        <v>215</v>
      </c>
    </row>
    <row r="108" s="2" customFormat="1">
      <c r="A108" s="37"/>
      <c r="B108" s="38"/>
      <c r="C108" s="39"/>
      <c r="D108" s="207" t="s">
        <v>122</v>
      </c>
      <c r="E108" s="39"/>
      <c r="F108" s="208" t="s">
        <v>216</v>
      </c>
      <c r="G108" s="39"/>
      <c r="H108" s="39"/>
      <c r="I108" s="209"/>
      <c r="J108" s="39"/>
      <c r="K108" s="39"/>
      <c r="L108" s="43"/>
      <c r="M108" s="210"/>
      <c r="N108" s="211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122</v>
      </c>
      <c r="AU108" s="16" t="s">
        <v>82</v>
      </c>
    </row>
    <row r="109" s="13" customFormat="1">
      <c r="A109" s="13"/>
      <c r="B109" s="227"/>
      <c r="C109" s="228"/>
      <c r="D109" s="212" t="s">
        <v>192</v>
      </c>
      <c r="E109" s="229" t="s">
        <v>19</v>
      </c>
      <c r="F109" s="230" t="s">
        <v>217</v>
      </c>
      <c r="G109" s="228"/>
      <c r="H109" s="229" t="s">
        <v>19</v>
      </c>
      <c r="I109" s="231"/>
      <c r="J109" s="228"/>
      <c r="K109" s="228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192</v>
      </c>
      <c r="AU109" s="236" t="s">
        <v>82</v>
      </c>
      <c r="AV109" s="13" t="s">
        <v>80</v>
      </c>
      <c r="AW109" s="13" t="s">
        <v>33</v>
      </c>
      <c r="AX109" s="13" t="s">
        <v>72</v>
      </c>
      <c r="AY109" s="236" t="s">
        <v>114</v>
      </c>
    </row>
    <row r="110" s="14" customFormat="1">
      <c r="A110" s="14"/>
      <c r="B110" s="237"/>
      <c r="C110" s="238"/>
      <c r="D110" s="212" t="s">
        <v>192</v>
      </c>
      <c r="E110" s="239" t="s">
        <v>19</v>
      </c>
      <c r="F110" s="240" t="s">
        <v>218</v>
      </c>
      <c r="G110" s="238"/>
      <c r="H110" s="241">
        <v>322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192</v>
      </c>
      <c r="AU110" s="247" t="s">
        <v>82</v>
      </c>
      <c r="AV110" s="14" t="s">
        <v>82</v>
      </c>
      <c r="AW110" s="14" t="s">
        <v>33</v>
      </c>
      <c r="AX110" s="14" t="s">
        <v>72</v>
      </c>
      <c r="AY110" s="247" t="s">
        <v>114</v>
      </c>
    </row>
    <row r="111" s="2" customFormat="1" ht="49.05" customHeight="1">
      <c r="A111" s="37"/>
      <c r="B111" s="38"/>
      <c r="C111" s="195" t="s">
        <v>150</v>
      </c>
      <c r="D111" s="195" t="s">
        <v>115</v>
      </c>
      <c r="E111" s="196" t="s">
        <v>219</v>
      </c>
      <c r="F111" s="197" t="s">
        <v>220</v>
      </c>
      <c r="G111" s="198" t="s">
        <v>221</v>
      </c>
      <c r="H111" s="199">
        <v>226</v>
      </c>
      <c r="I111" s="200"/>
      <c r="J111" s="199">
        <f>ROUND(I111*H111,1)</f>
        <v>0</v>
      </c>
      <c r="K111" s="197" t="s">
        <v>119</v>
      </c>
      <c r="L111" s="43"/>
      <c r="M111" s="201" t="s">
        <v>19</v>
      </c>
      <c r="N111" s="202" t="s">
        <v>43</v>
      </c>
      <c r="O111" s="83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5" t="s">
        <v>139</v>
      </c>
      <c r="AT111" s="205" t="s">
        <v>115</v>
      </c>
      <c r="AU111" s="205" t="s">
        <v>82</v>
      </c>
      <c r="AY111" s="16" t="s">
        <v>114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6" t="s">
        <v>80</v>
      </c>
      <c r="BK111" s="206">
        <f>ROUND(I111*H111,1)</f>
        <v>0</v>
      </c>
      <c r="BL111" s="16" t="s">
        <v>139</v>
      </c>
      <c r="BM111" s="205" t="s">
        <v>222</v>
      </c>
    </row>
    <row r="112" s="2" customFormat="1">
      <c r="A112" s="37"/>
      <c r="B112" s="38"/>
      <c r="C112" s="39"/>
      <c r="D112" s="207" t="s">
        <v>122</v>
      </c>
      <c r="E112" s="39"/>
      <c r="F112" s="208" t="s">
        <v>223</v>
      </c>
      <c r="G112" s="39"/>
      <c r="H112" s="39"/>
      <c r="I112" s="209"/>
      <c r="J112" s="39"/>
      <c r="K112" s="39"/>
      <c r="L112" s="43"/>
      <c r="M112" s="210"/>
      <c r="N112" s="211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122</v>
      </c>
      <c r="AU112" s="16" t="s">
        <v>82</v>
      </c>
    </row>
    <row r="113" s="13" customFormat="1">
      <c r="A113" s="13"/>
      <c r="B113" s="227"/>
      <c r="C113" s="228"/>
      <c r="D113" s="212" t="s">
        <v>192</v>
      </c>
      <c r="E113" s="229" t="s">
        <v>19</v>
      </c>
      <c r="F113" s="230" t="s">
        <v>193</v>
      </c>
      <c r="G113" s="228"/>
      <c r="H113" s="229" t="s">
        <v>19</v>
      </c>
      <c r="I113" s="231"/>
      <c r="J113" s="228"/>
      <c r="K113" s="228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192</v>
      </c>
      <c r="AU113" s="236" t="s">
        <v>82</v>
      </c>
      <c r="AV113" s="13" t="s">
        <v>80</v>
      </c>
      <c r="AW113" s="13" t="s">
        <v>33</v>
      </c>
      <c r="AX113" s="13" t="s">
        <v>72</v>
      </c>
      <c r="AY113" s="236" t="s">
        <v>114</v>
      </c>
    </row>
    <row r="114" s="14" customFormat="1">
      <c r="A114" s="14"/>
      <c r="B114" s="237"/>
      <c r="C114" s="238"/>
      <c r="D114" s="212" t="s">
        <v>192</v>
      </c>
      <c r="E114" s="239" t="s">
        <v>19</v>
      </c>
      <c r="F114" s="240" t="s">
        <v>224</v>
      </c>
      <c r="G114" s="238"/>
      <c r="H114" s="241">
        <v>150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192</v>
      </c>
      <c r="AU114" s="247" t="s">
        <v>82</v>
      </c>
      <c r="AV114" s="14" t="s">
        <v>82</v>
      </c>
      <c r="AW114" s="14" t="s">
        <v>33</v>
      </c>
      <c r="AX114" s="14" t="s">
        <v>72</v>
      </c>
      <c r="AY114" s="247" t="s">
        <v>114</v>
      </c>
    </row>
    <row r="115" s="13" customFormat="1">
      <c r="A115" s="13"/>
      <c r="B115" s="227"/>
      <c r="C115" s="228"/>
      <c r="D115" s="212" t="s">
        <v>192</v>
      </c>
      <c r="E115" s="229" t="s">
        <v>19</v>
      </c>
      <c r="F115" s="230" t="s">
        <v>211</v>
      </c>
      <c r="G115" s="228"/>
      <c r="H115" s="229" t="s">
        <v>19</v>
      </c>
      <c r="I115" s="231"/>
      <c r="J115" s="228"/>
      <c r="K115" s="228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192</v>
      </c>
      <c r="AU115" s="236" t="s">
        <v>82</v>
      </c>
      <c r="AV115" s="13" t="s">
        <v>80</v>
      </c>
      <c r="AW115" s="13" t="s">
        <v>33</v>
      </c>
      <c r="AX115" s="13" t="s">
        <v>72</v>
      </c>
      <c r="AY115" s="236" t="s">
        <v>114</v>
      </c>
    </row>
    <row r="116" s="14" customFormat="1">
      <c r="A116" s="14"/>
      <c r="B116" s="237"/>
      <c r="C116" s="238"/>
      <c r="D116" s="212" t="s">
        <v>192</v>
      </c>
      <c r="E116" s="239" t="s">
        <v>19</v>
      </c>
      <c r="F116" s="240" t="s">
        <v>225</v>
      </c>
      <c r="G116" s="238"/>
      <c r="H116" s="241">
        <v>76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192</v>
      </c>
      <c r="AU116" s="247" t="s">
        <v>82</v>
      </c>
      <c r="AV116" s="14" t="s">
        <v>82</v>
      </c>
      <c r="AW116" s="14" t="s">
        <v>33</v>
      </c>
      <c r="AX116" s="14" t="s">
        <v>72</v>
      </c>
      <c r="AY116" s="247" t="s">
        <v>114</v>
      </c>
    </row>
    <row r="117" s="2" customFormat="1" ht="62.7" customHeight="1">
      <c r="A117" s="37"/>
      <c r="B117" s="38"/>
      <c r="C117" s="195" t="s">
        <v>156</v>
      </c>
      <c r="D117" s="195" t="s">
        <v>115</v>
      </c>
      <c r="E117" s="196" t="s">
        <v>226</v>
      </c>
      <c r="F117" s="197" t="s">
        <v>227</v>
      </c>
      <c r="G117" s="198" t="s">
        <v>221</v>
      </c>
      <c r="H117" s="199">
        <v>226</v>
      </c>
      <c r="I117" s="200"/>
      <c r="J117" s="199">
        <f>ROUND(I117*H117,1)</f>
        <v>0</v>
      </c>
      <c r="K117" s="197" t="s">
        <v>119</v>
      </c>
      <c r="L117" s="43"/>
      <c r="M117" s="201" t="s">
        <v>19</v>
      </c>
      <c r="N117" s="202" t="s">
        <v>43</v>
      </c>
      <c r="O117" s="83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5" t="s">
        <v>139</v>
      </c>
      <c r="AT117" s="205" t="s">
        <v>115</v>
      </c>
      <c r="AU117" s="205" t="s">
        <v>82</v>
      </c>
      <c r="AY117" s="16" t="s">
        <v>114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6" t="s">
        <v>80</v>
      </c>
      <c r="BK117" s="206">
        <f>ROUND(I117*H117,1)</f>
        <v>0</v>
      </c>
      <c r="BL117" s="16" t="s">
        <v>139</v>
      </c>
      <c r="BM117" s="205" t="s">
        <v>228</v>
      </c>
    </row>
    <row r="118" s="2" customFormat="1">
      <c r="A118" s="37"/>
      <c r="B118" s="38"/>
      <c r="C118" s="39"/>
      <c r="D118" s="207" t="s">
        <v>122</v>
      </c>
      <c r="E118" s="39"/>
      <c r="F118" s="208" t="s">
        <v>229</v>
      </c>
      <c r="G118" s="39"/>
      <c r="H118" s="39"/>
      <c r="I118" s="209"/>
      <c r="J118" s="39"/>
      <c r="K118" s="39"/>
      <c r="L118" s="43"/>
      <c r="M118" s="210"/>
      <c r="N118" s="211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122</v>
      </c>
      <c r="AU118" s="16" t="s">
        <v>82</v>
      </c>
    </row>
    <row r="119" s="2" customFormat="1" ht="66.75" customHeight="1">
      <c r="A119" s="37"/>
      <c r="B119" s="38"/>
      <c r="C119" s="195" t="s">
        <v>162</v>
      </c>
      <c r="D119" s="195" t="s">
        <v>115</v>
      </c>
      <c r="E119" s="196" t="s">
        <v>230</v>
      </c>
      <c r="F119" s="197" t="s">
        <v>231</v>
      </c>
      <c r="G119" s="198" t="s">
        <v>221</v>
      </c>
      <c r="H119" s="199">
        <v>2260</v>
      </c>
      <c r="I119" s="200"/>
      <c r="J119" s="199">
        <f>ROUND(I119*H119,1)</f>
        <v>0</v>
      </c>
      <c r="K119" s="197" t="s">
        <v>119</v>
      </c>
      <c r="L119" s="43"/>
      <c r="M119" s="201" t="s">
        <v>19</v>
      </c>
      <c r="N119" s="202" t="s">
        <v>43</v>
      </c>
      <c r="O119" s="83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5" t="s">
        <v>139</v>
      </c>
      <c r="AT119" s="205" t="s">
        <v>115</v>
      </c>
      <c r="AU119" s="205" t="s">
        <v>82</v>
      </c>
      <c r="AY119" s="16" t="s">
        <v>114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16" t="s">
        <v>80</v>
      </c>
      <c r="BK119" s="206">
        <f>ROUND(I119*H119,1)</f>
        <v>0</v>
      </c>
      <c r="BL119" s="16" t="s">
        <v>139</v>
      </c>
      <c r="BM119" s="205" t="s">
        <v>232</v>
      </c>
    </row>
    <row r="120" s="2" customFormat="1">
      <c r="A120" s="37"/>
      <c r="B120" s="38"/>
      <c r="C120" s="39"/>
      <c r="D120" s="207" t="s">
        <v>122</v>
      </c>
      <c r="E120" s="39"/>
      <c r="F120" s="208" t="s">
        <v>233</v>
      </c>
      <c r="G120" s="39"/>
      <c r="H120" s="39"/>
      <c r="I120" s="209"/>
      <c r="J120" s="39"/>
      <c r="K120" s="39"/>
      <c r="L120" s="43"/>
      <c r="M120" s="210"/>
      <c r="N120" s="211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122</v>
      </c>
      <c r="AU120" s="16" t="s">
        <v>82</v>
      </c>
    </row>
    <row r="121" s="14" customFormat="1">
      <c r="A121" s="14"/>
      <c r="B121" s="237"/>
      <c r="C121" s="238"/>
      <c r="D121" s="212" t="s">
        <v>192</v>
      </c>
      <c r="E121" s="239" t="s">
        <v>19</v>
      </c>
      <c r="F121" s="240" t="s">
        <v>234</v>
      </c>
      <c r="G121" s="238"/>
      <c r="H121" s="241">
        <v>2260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192</v>
      </c>
      <c r="AU121" s="247" t="s">
        <v>82</v>
      </c>
      <c r="AV121" s="14" t="s">
        <v>82</v>
      </c>
      <c r="AW121" s="14" t="s">
        <v>33</v>
      </c>
      <c r="AX121" s="14" t="s">
        <v>72</v>
      </c>
      <c r="AY121" s="247" t="s">
        <v>114</v>
      </c>
    </row>
    <row r="122" s="2" customFormat="1" ht="44.25" customHeight="1">
      <c r="A122" s="37"/>
      <c r="B122" s="38"/>
      <c r="C122" s="195" t="s">
        <v>168</v>
      </c>
      <c r="D122" s="195" t="s">
        <v>115</v>
      </c>
      <c r="E122" s="196" t="s">
        <v>235</v>
      </c>
      <c r="F122" s="197" t="s">
        <v>236</v>
      </c>
      <c r="G122" s="198" t="s">
        <v>237</v>
      </c>
      <c r="H122" s="199">
        <v>418.10000000000002</v>
      </c>
      <c r="I122" s="200"/>
      <c r="J122" s="199">
        <f>ROUND(I122*H122,1)</f>
        <v>0</v>
      </c>
      <c r="K122" s="197" t="s">
        <v>119</v>
      </c>
      <c r="L122" s="43"/>
      <c r="M122" s="201" t="s">
        <v>19</v>
      </c>
      <c r="N122" s="202" t="s">
        <v>43</v>
      </c>
      <c r="O122" s="83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5" t="s">
        <v>139</v>
      </c>
      <c r="AT122" s="205" t="s">
        <v>115</v>
      </c>
      <c r="AU122" s="205" t="s">
        <v>82</v>
      </c>
      <c r="AY122" s="16" t="s">
        <v>114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6" t="s">
        <v>80</v>
      </c>
      <c r="BK122" s="206">
        <f>ROUND(I122*H122,1)</f>
        <v>0</v>
      </c>
      <c r="BL122" s="16" t="s">
        <v>139</v>
      </c>
      <c r="BM122" s="205" t="s">
        <v>238</v>
      </c>
    </row>
    <row r="123" s="2" customFormat="1">
      <c r="A123" s="37"/>
      <c r="B123" s="38"/>
      <c r="C123" s="39"/>
      <c r="D123" s="207" t="s">
        <v>122</v>
      </c>
      <c r="E123" s="39"/>
      <c r="F123" s="208" t="s">
        <v>239</v>
      </c>
      <c r="G123" s="39"/>
      <c r="H123" s="39"/>
      <c r="I123" s="209"/>
      <c r="J123" s="39"/>
      <c r="K123" s="39"/>
      <c r="L123" s="43"/>
      <c r="M123" s="210"/>
      <c r="N123" s="211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122</v>
      </c>
      <c r="AU123" s="16" t="s">
        <v>82</v>
      </c>
    </row>
    <row r="124" s="14" customFormat="1">
      <c r="A124" s="14"/>
      <c r="B124" s="237"/>
      <c r="C124" s="238"/>
      <c r="D124" s="212" t="s">
        <v>192</v>
      </c>
      <c r="E124" s="239" t="s">
        <v>19</v>
      </c>
      <c r="F124" s="240" t="s">
        <v>240</v>
      </c>
      <c r="G124" s="238"/>
      <c r="H124" s="241">
        <v>418.10000000000002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192</v>
      </c>
      <c r="AU124" s="247" t="s">
        <v>82</v>
      </c>
      <c r="AV124" s="14" t="s">
        <v>82</v>
      </c>
      <c r="AW124" s="14" t="s">
        <v>33</v>
      </c>
      <c r="AX124" s="14" t="s">
        <v>72</v>
      </c>
      <c r="AY124" s="247" t="s">
        <v>114</v>
      </c>
    </row>
    <row r="125" s="2" customFormat="1" ht="44.25" customHeight="1">
      <c r="A125" s="37"/>
      <c r="B125" s="38"/>
      <c r="C125" s="195" t="s">
        <v>172</v>
      </c>
      <c r="D125" s="195" t="s">
        <v>115</v>
      </c>
      <c r="E125" s="196" t="s">
        <v>241</v>
      </c>
      <c r="F125" s="197" t="s">
        <v>242</v>
      </c>
      <c r="G125" s="198" t="s">
        <v>221</v>
      </c>
      <c r="H125" s="199">
        <v>1128</v>
      </c>
      <c r="I125" s="200"/>
      <c r="J125" s="199">
        <f>ROUND(I125*H125,1)</f>
        <v>0</v>
      </c>
      <c r="K125" s="197" t="s">
        <v>119</v>
      </c>
      <c r="L125" s="43"/>
      <c r="M125" s="201" t="s">
        <v>19</v>
      </c>
      <c r="N125" s="202" t="s">
        <v>43</v>
      </c>
      <c r="O125" s="83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5" t="s">
        <v>139</v>
      </c>
      <c r="AT125" s="205" t="s">
        <v>115</v>
      </c>
      <c r="AU125" s="205" t="s">
        <v>82</v>
      </c>
      <c r="AY125" s="16" t="s">
        <v>114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6" t="s">
        <v>80</v>
      </c>
      <c r="BK125" s="206">
        <f>ROUND(I125*H125,1)</f>
        <v>0</v>
      </c>
      <c r="BL125" s="16" t="s">
        <v>139</v>
      </c>
      <c r="BM125" s="205" t="s">
        <v>243</v>
      </c>
    </row>
    <row r="126" s="2" customFormat="1">
      <c r="A126" s="37"/>
      <c r="B126" s="38"/>
      <c r="C126" s="39"/>
      <c r="D126" s="207" t="s">
        <v>122</v>
      </c>
      <c r="E126" s="39"/>
      <c r="F126" s="208" t="s">
        <v>244</v>
      </c>
      <c r="G126" s="39"/>
      <c r="H126" s="39"/>
      <c r="I126" s="209"/>
      <c r="J126" s="39"/>
      <c r="K126" s="39"/>
      <c r="L126" s="43"/>
      <c r="M126" s="210"/>
      <c r="N126" s="211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122</v>
      </c>
      <c r="AU126" s="16" t="s">
        <v>82</v>
      </c>
    </row>
    <row r="127" s="13" customFormat="1">
      <c r="A127" s="13"/>
      <c r="B127" s="227"/>
      <c r="C127" s="228"/>
      <c r="D127" s="212" t="s">
        <v>192</v>
      </c>
      <c r="E127" s="229" t="s">
        <v>19</v>
      </c>
      <c r="F127" s="230" t="s">
        <v>193</v>
      </c>
      <c r="G127" s="228"/>
      <c r="H127" s="229" t="s">
        <v>19</v>
      </c>
      <c r="I127" s="231"/>
      <c r="J127" s="228"/>
      <c r="K127" s="228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192</v>
      </c>
      <c r="AU127" s="236" t="s">
        <v>82</v>
      </c>
      <c r="AV127" s="13" t="s">
        <v>80</v>
      </c>
      <c r="AW127" s="13" t="s">
        <v>33</v>
      </c>
      <c r="AX127" s="13" t="s">
        <v>72</v>
      </c>
      <c r="AY127" s="236" t="s">
        <v>114</v>
      </c>
    </row>
    <row r="128" s="14" customFormat="1">
      <c r="A128" s="14"/>
      <c r="B128" s="237"/>
      <c r="C128" s="238"/>
      <c r="D128" s="212" t="s">
        <v>192</v>
      </c>
      <c r="E128" s="239" t="s">
        <v>19</v>
      </c>
      <c r="F128" s="240" t="s">
        <v>245</v>
      </c>
      <c r="G128" s="238"/>
      <c r="H128" s="241">
        <v>900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192</v>
      </c>
      <c r="AU128" s="247" t="s">
        <v>82</v>
      </c>
      <c r="AV128" s="14" t="s">
        <v>82</v>
      </c>
      <c r="AW128" s="14" t="s">
        <v>33</v>
      </c>
      <c r="AX128" s="14" t="s">
        <v>72</v>
      </c>
      <c r="AY128" s="247" t="s">
        <v>114</v>
      </c>
    </row>
    <row r="129" s="13" customFormat="1">
      <c r="A129" s="13"/>
      <c r="B129" s="227"/>
      <c r="C129" s="228"/>
      <c r="D129" s="212" t="s">
        <v>192</v>
      </c>
      <c r="E129" s="229" t="s">
        <v>19</v>
      </c>
      <c r="F129" s="230" t="s">
        <v>211</v>
      </c>
      <c r="G129" s="228"/>
      <c r="H129" s="229" t="s">
        <v>19</v>
      </c>
      <c r="I129" s="231"/>
      <c r="J129" s="228"/>
      <c r="K129" s="228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192</v>
      </c>
      <c r="AU129" s="236" t="s">
        <v>82</v>
      </c>
      <c r="AV129" s="13" t="s">
        <v>80</v>
      </c>
      <c r="AW129" s="13" t="s">
        <v>33</v>
      </c>
      <c r="AX129" s="13" t="s">
        <v>72</v>
      </c>
      <c r="AY129" s="236" t="s">
        <v>114</v>
      </c>
    </row>
    <row r="130" s="14" customFormat="1">
      <c r="A130" s="14"/>
      <c r="B130" s="237"/>
      <c r="C130" s="238"/>
      <c r="D130" s="212" t="s">
        <v>192</v>
      </c>
      <c r="E130" s="239" t="s">
        <v>19</v>
      </c>
      <c r="F130" s="240" t="s">
        <v>246</v>
      </c>
      <c r="G130" s="238"/>
      <c r="H130" s="241">
        <v>228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192</v>
      </c>
      <c r="AU130" s="247" t="s">
        <v>82</v>
      </c>
      <c r="AV130" s="14" t="s">
        <v>82</v>
      </c>
      <c r="AW130" s="14" t="s">
        <v>33</v>
      </c>
      <c r="AX130" s="14" t="s">
        <v>72</v>
      </c>
      <c r="AY130" s="247" t="s">
        <v>114</v>
      </c>
    </row>
    <row r="131" s="2" customFormat="1" ht="16.5" customHeight="1">
      <c r="A131" s="37"/>
      <c r="B131" s="38"/>
      <c r="C131" s="248" t="s">
        <v>247</v>
      </c>
      <c r="D131" s="248" t="s">
        <v>248</v>
      </c>
      <c r="E131" s="249" t="s">
        <v>249</v>
      </c>
      <c r="F131" s="250" t="s">
        <v>250</v>
      </c>
      <c r="G131" s="251" t="s">
        <v>237</v>
      </c>
      <c r="H131" s="252">
        <v>1015.2000000000001</v>
      </c>
      <c r="I131" s="253"/>
      <c r="J131" s="252">
        <f>ROUND(I131*H131,1)</f>
        <v>0</v>
      </c>
      <c r="K131" s="250" t="s">
        <v>119</v>
      </c>
      <c r="L131" s="254"/>
      <c r="M131" s="255" t="s">
        <v>19</v>
      </c>
      <c r="N131" s="256" t="s">
        <v>43</v>
      </c>
      <c r="O131" s="83"/>
      <c r="P131" s="203">
        <f>O131*H131</f>
        <v>0</v>
      </c>
      <c r="Q131" s="203">
        <v>1</v>
      </c>
      <c r="R131" s="203">
        <f>Q131*H131</f>
        <v>1015.2000000000001</v>
      </c>
      <c r="S131" s="203">
        <v>0</v>
      </c>
      <c r="T131" s="20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5" t="s">
        <v>162</v>
      </c>
      <c r="AT131" s="205" t="s">
        <v>248</v>
      </c>
      <c r="AU131" s="205" t="s">
        <v>82</v>
      </c>
      <c r="AY131" s="16" t="s">
        <v>114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6" t="s">
        <v>80</v>
      </c>
      <c r="BK131" s="206">
        <f>ROUND(I131*H131,1)</f>
        <v>0</v>
      </c>
      <c r="BL131" s="16" t="s">
        <v>139</v>
      </c>
      <c r="BM131" s="205" t="s">
        <v>251</v>
      </c>
    </row>
    <row r="132" s="13" customFormat="1">
      <c r="A132" s="13"/>
      <c r="B132" s="227"/>
      <c r="C132" s="228"/>
      <c r="D132" s="212" t="s">
        <v>192</v>
      </c>
      <c r="E132" s="229" t="s">
        <v>19</v>
      </c>
      <c r="F132" s="230" t="s">
        <v>193</v>
      </c>
      <c r="G132" s="228"/>
      <c r="H132" s="229" t="s">
        <v>19</v>
      </c>
      <c r="I132" s="231"/>
      <c r="J132" s="228"/>
      <c r="K132" s="228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192</v>
      </c>
      <c r="AU132" s="236" t="s">
        <v>82</v>
      </c>
      <c r="AV132" s="13" t="s">
        <v>80</v>
      </c>
      <c r="AW132" s="13" t="s">
        <v>33</v>
      </c>
      <c r="AX132" s="13" t="s">
        <v>72</v>
      </c>
      <c r="AY132" s="236" t="s">
        <v>114</v>
      </c>
    </row>
    <row r="133" s="14" customFormat="1">
      <c r="A133" s="14"/>
      <c r="B133" s="237"/>
      <c r="C133" s="238"/>
      <c r="D133" s="212" t="s">
        <v>192</v>
      </c>
      <c r="E133" s="239" t="s">
        <v>19</v>
      </c>
      <c r="F133" s="240" t="s">
        <v>252</v>
      </c>
      <c r="G133" s="238"/>
      <c r="H133" s="241">
        <v>810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192</v>
      </c>
      <c r="AU133" s="247" t="s">
        <v>82</v>
      </c>
      <c r="AV133" s="14" t="s">
        <v>82</v>
      </c>
      <c r="AW133" s="14" t="s">
        <v>33</v>
      </c>
      <c r="AX133" s="14" t="s">
        <v>72</v>
      </c>
      <c r="AY133" s="247" t="s">
        <v>114</v>
      </c>
    </row>
    <row r="134" s="13" customFormat="1">
      <c r="A134" s="13"/>
      <c r="B134" s="227"/>
      <c r="C134" s="228"/>
      <c r="D134" s="212" t="s">
        <v>192</v>
      </c>
      <c r="E134" s="229" t="s">
        <v>19</v>
      </c>
      <c r="F134" s="230" t="s">
        <v>211</v>
      </c>
      <c r="G134" s="228"/>
      <c r="H134" s="229" t="s">
        <v>19</v>
      </c>
      <c r="I134" s="231"/>
      <c r="J134" s="228"/>
      <c r="K134" s="228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192</v>
      </c>
      <c r="AU134" s="236" t="s">
        <v>82</v>
      </c>
      <c r="AV134" s="13" t="s">
        <v>80</v>
      </c>
      <c r="AW134" s="13" t="s">
        <v>33</v>
      </c>
      <c r="AX134" s="13" t="s">
        <v>72</v>
      </c>
      <c r="AY134" s="236" t="s">
        <v>114</v>
      </c>
    </row>
    <row r="135" s="14" customFormat="1">
      <c r="A135" s="14"/>
      <c r="B135" s="237"/>
      <c r="C135" s="238"/>
      <c r="D135" s="212" t="s">
        <v>192</v>
      </c>
      <c r="E135" s="239" t="s">
        <v>19</v>
      </c>
      <c r="F135" s="240" t="s">
        <v>253</v>
      </c>
      <c r="G135" s="238"/>
      <c r="H135" s="241">
        <v>205.19999999999999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192</v>
      </c>
      <c r="AU135" s="247" t="s">
        <v>82</v>
      </c>
      <c r="AV135" s="14" t="s">
        <v>82</v>
      </c>
      <c r="AW135" s="14" t="s">
        <v>33</v>
      </c>
      <c r="AX135" s="14" t="s">
        <v>72</v>
      </c>
      <c r="AY135" s="247" t="s">
        <v>114</v>
      </c>
    </row>
    <row r="136" s="2" customFormat="1" ht="16.5" customHeight="1">
      <c r="A136" s="37"/>
      <c r="B136" s="38"/>
      <c r="C136" s="248" t="s">
        <v>254</v>
      </c>
      <c r="D136" s="248" t="s">
        <v>248</v>
      </c>
      <c r="E136" s="249" t="s">
        <v>255</v>
      </c>
      <c r="F136" s="250" t="s">
        <v>256</v>
      </c>
      <c r="G136" s="251" t="s">
        <v>237</v>
      </c>
      <c r="H136" s="252">
        <v>1015.2000000000001</v>
      </c>
      <c r="I136" s="253"/>
      <c r="J136" s="252">
        <f>ROUND(I136*H136,1)</f>
        <v>0</v>
      </c>
      <c r="K136" s="250" t="s">
        <v>119</v>
      </c>
      <c r="L136" s="254"/>
      <c r="M136" s="255" t="s">
        <v>19</v>
      </c>
      <c r="N136" s="256" t="s">
        <v>43</v>
      </c>
      <c r="O136" s="83"/>
      <c r="P136" s="203">
        <f>O136*H136</f>
        <v>0</v>
      </c>
      <c r="Q136" s="203">
        <v>1</v>
      </c>
      <c r="R136" s="203">
        <f>Q136*H136</f>
        <v>1015.2000000000001</v>
      </c>
      <c r="S136" s="203">
        <v>0</v>
      </c>
      <c r="T136" s="20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5" t="s">
        <v>162</v>
      </c>
      <c r="AT136" s="205" t="s">
        <v>248</v>
      </c>
      <c r="AU136" s="205" t="s">
        <v>82</v>
      </c>
      <c r="AY136" s="16" t="s">
        <v>114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6" t="s">
        <v>80</v>
      </c>
      <c r="BK136" s="206">
        <f>ROUND(I136*H136,1)</f>
        <v>0</v>
      </c>
      <c r="BL136" s="16" t="s">
        <v>139</v>
      </c>
      <c r="BM136" s="205" t="s">
        <v>257</v>
      </c>
    </row>
    <row r="137" s="13" customFormat="1">
      <c r="A137" s="13"/>
      <c r="B137" s="227"/>
      <c r="C137" s="228"/>
      <c r="D137" s="212" t="s">
        <v>192</v>
      </c>
      <c r="E137" s="229" t="s">
        <v>19</v>
      </c>
      <c r="F137" s="230" t="s">
        <v>193</v>
      </c>
      <c r="G137" s="228"/>
      <c r="H137" s="229" t="s">
        <v>19</v>
      </c>
      <c r="I137" s="231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192</v>
      </c>
      <c r="AU137" s="236" t="s">
        <v>82</v>
      </c>
      <c r="AV137" s="13" t="s">
        <v>80</v>
      </c>
      <c r="AW137" s="13" t="s">
        <v>33</v>
      </c>
      <c r="AX137" s="13" t="s">
        <v>72</v>
      </c>
      <c r="AY137" s="236" t="s">
        <v>114</v>
      </c>
    </row>
    <row r="138" s="14" customFormat="1">
      <c r="A138" s="14"/>
      <c r="B138" s="237"/>
      <c r="C138" s="238"/>
      <c r="D138" s="212" t="s">
        <v>192</v>
      </c>
      <c r="E138" s="239" t="s">
        <v>19</v>
      </c>
      <c r="F138" s="240" t="s">
        <v>252</v>
      </c>
      <c r="G138" s="238"/>
      <c r="H138" s="241">
        <v>810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192</v>
      </c>
      <c r="AU138" s="247" t="s">
        <v>82</v>
      </c>
      <c r="AV138" s="14" t="s">
        <v>82</v>
      </c>
      <c r="AW138" s="14" t="s">
        <v>33</v>
      </c>
      <c r="AX138" s="14" t="s">
        <v>72</v>
      </c>
      <c r="AY138" s="247" t="s">
        <v>114</v>
      </c>
    </row>
    <row r="139" s="13" customFormat="1">
      <c r="A139" s="13"/>
      <c r="B139" s="227"/>
      <c r="C139" s="228"/>
      <c r="D139" s="212" t="s">
        <v>192</v>
      </c>
      <c r="E139" s="229" t="s">
        <v>19</v>
      </c>
      <c r="F139" s="230" t="s">
        <v>211</v>
      </c>
      <c r="G139" s="228"/>
      <c r="H139" s="229" t="s">
        <v>19</v>
      </c>
      <c r="I139" s="231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192</v>
      </c>
      <c r="AU139" s="236" t="s">
        <v>82</v>
      </c>
      <c r="AV139" s="13" t="s">
        <v>80</v>
      </c>
      <c r="AW139" s="13" t="s">
        <v>33</v>
      </c>
      <c r="AX139" s="13" t="s">
        <v>72</v>
      </c>
      <c r="AY139" s="236" t="s">
        <v>114</v>
      </c>
    </row>
    <row r="140" s="14" customFormat="1">
      <c r="A140" s="14"/>
      <c r="B140" s="237"/>
      <c r="C140" s="238"/>
      <c r="D140" s="212" t="s">
        <v>192</v>
      </c>
      <c r="E140" s="239" t="s">
        <v>19</v>
      </c>
      <c r="F140" s="240" t="s">
        <v>253</v>
      </c>
      <c r="G140" s="238"/>
      <c r="H140" s="241">
        <v>205.19999999999999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192</v>
      </c>
      <c r="AU140" s="247" t="s">
        <v>82</v>
      </c>
      <c r="AV140" s="14" t="s">
        <v>82</v>
      </c>
      <c r="AW140" s="14" t="s">
        <v>33</v>
      </c>
      <c r="AX140" s="14" t="s">
        <v>72</v>
      </c>
      <c r="AY140" s="247" t="s">
        <v>114</v>
      </c>
    </row>
    <row r="141" s="2" customFormat="1" ht="33" customHeight="1">
      <c r="A141" s="37"/>
      <c r="B141" s="38"/>
      <c r="C141" s="195" t="s">
        <v>258</v>
      </c>
      <c r="D141" s="195" t="s">
        <v>115</v>
      </c>
      <c r="E141" s="196" t="s">
        <v>259</v>
      </c>
      <c r="F141" s="197" t="s">
        <v>260</v>
      </c>
      <c r="G141" s="198" t="s">
        <v>189</v>
      </c>
      <c r="H141" s="199">
        <v>2055</v>
      </c>
      <c r="I141" s="200"/>
      <c r="J141" s="199">
        <f>ROUND(I141*H141,1)</f>
        <v>0</v>
      </c>
      <c r="K141" s="197" t="s">
        <v>119</v>
      </c>
      <c r="L141" s="43"/>
      <c r="M141" s="201" t="s">
        <v>19</v>
      </c>
      <c r="N141" s="202" t="s">
        <v>43</v>
      </c>
      <c r="O141" s="83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5" t="s">
        <v>139</v>
      </c>
      <c r="AT141" s="205" t="s">
        <v>115</v>
      </c>
      <c r="AU141" s="205" t="s">
        <v>82</v>
      </c>
      <c r="AY141" s="16" t="s">
        <v>114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6" t="s">
        <v>80</v>
      </c>
      <c r="BK141" s="206">
        <f>ROUND(I141*H141,1)</f>
        <v>0</v>
      </c>
      <c r="BL141" s="16" t="s">
        <v>139</v>
      </c>
      <c r="BM141" s="205" t="s">
        <v>261</v>
      </c>
    </row>
    <row r="142" s="2" customFormat="1">
      <c r="A142" s="37"/>
      <c r="B142" s="38"/>
      <c r="C142" s="39"/>
      <c r="D142" s="207" t="s">
        <v>122</v>
      </c>
      <c r="E142" s="39"/>
      <c r="F142" s="208" t="s">
        <v>262</v>
      </c>
      <c r="G142" s="39"/>
      <c r="H142" s="39"/>
      <c r="I142" s="209"/>
      <c r="J142" s="39"/>
      <c r="K142" s="39"/>
      <c r="L142" s="43"/>
      <c r="M142" s="210"/>
      <c r="N142" s="211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122</v>
      </c>
      <c r="AU142" s="16" t="s">
        <v>82</v>
      </c>
    </row>
    <row r="143" s="13" customFormat="1">
      <c r="A143" s="13"/>
      <c r="B143" s="227"/>
      <c r="C143" s="228"/>
      <c r="D143" s="212" t="s">
        <v>192</v>
      </c>
      <c r="E143" s="229" t="s">
        <v>19</v>
      </c>
      <c r="F143" s="230" t="s">
        <v>217</v>
      </c>
      <c r="G143" s="228"/>
      <c r="H143" s="229" t="s">
        <v>19</v>
      </c>
      <c r="I143" s="231"/>
      <c r="J143" s="228"/>
      <c r="K143" s="228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192</v>
      </c>
      <c r="AU143" s="236" t="s">
        <v>82</v>
      </c>
      <c r="AV143" s="13" t="s">
        <v>80</v>
      </c>
      <c r="AW143" s="13" t="s">
        <v>33</v>
      </c>
      <c r="AX143" s="13" t="s">
        <v>72</v>
      </c>
      <c r="AY143" s="236" t="s">
        <v>114</v>
      </c>
    </row>
    <row r="144" s="14" customFormat="1">
      <c r="A144" s="14"/>
      <c r="B144" s="237"/>
      <c r="C144" s="238"/>
      <c r="D144" s="212" t="s">
        <v>192</v>
      </c>
      <c r="E144" s="239" t="s">
        <v>19</v>
      </c>
      <c r="F144" s="240" t="s">
        <v>263</v>
      </c>
      <c r="G144" s="238"/>
      <c r="H144" s="241">
        <v>175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192</v>
      </c>
      <c r="AU144" s="247" t="s">
        <v>82</v>
      </c>
      <c r="AV144" s="14" t="s">
        <v>82</v>
      </c>
      <c r="AW144" s="14" t="s">
        <v>33</v>
      </c>
      <c r="AX144" s="14" t="s">
        <v>72</v>
      </c>
      <c r="AY144" s="247" t="s">
        <v>114</v>
      </c>
    </row>
    <row r="145" s="13" customFormat="1">
      <c r="A145" s="13"/>
      <c r="B145" s="227"/>
      <c r="C145" s="228"/>
      <c r="D145" s="212" t="s">
        <v>192</v>
      </c>
      <c r="E145" s="229" t="s">
        <v>19</v>
      </c>
      <c r="F145" s="230" t="s">
        <v>193</v>
      </c>
      <c r="G145" s="228"/>
      <c r="H145" s="229" t="s">
        <v>19</v>
      </c>
      <c r="I145" s="231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192</v>
      </c>
      <c r="AU145" s="236" t="s">
        <v>82</v>
      </c>
      <c r="AV145" s="13" t="s">
        <v>80</v>
      </c>
      <c r="AW145" s="13" t="s">
        <v>33</v>
      </c>
      <c r="AX145" s="13" t="s">
        <v>72</v>
      </c>
      <c r="AY145" s="236" t="s">
        <v>114</v>
      </c>
    </row>
    <row r="146" s="14" customFormat="1">
      <c r="A146" s="14"/>
      <c r="B146" s="237"/>
      <c r="C146" s="238"/>
      <c r="D146" s="212" t="s">
        <v>192</v>
      </c>
      <c r="E146" s="239" t="s">
        <v>19</v>
      </c>
      <c r="F146" s="240" t="s">
        <v>194</v>
      </c>
      <c r="G146" s="238"/>
      <c r="H146" s="241">
        <v>1500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192</v>
      </c>
      <c r="AU146" s="247" t="s">
        <v>82</v>
      </c>
      <c r="AV146" s="14" t="s">
        <v>82</v>
      </c>
      <c r="AW146" s="14" t="s">
        <v>33</v>
      </c>
      <c r="AX146" s="14" t="s">
        <v>72</v>
      </c>
      <c r="AY146" s="247" t="s">
        <v>114</v>
      </c>
    </row>
    <row r="147" s="13" customFormat="1">
      <c r="A147" s="13"/>
      <c r="B147" s="227"/>
      <c r="C147" s="228"/>
      <c r="D147" s="212" t="s">
        <v>192</v>
      </c>
      <c r="E147" s="229" t="s">
        <v>19</v>
      </c>
      <c r="F147" s="230" t="s">
        <v>211</v>
      </c>
      <c r="G147" s="228"/>
      <c r="H147" s="229" t="s">
        <v>19</v>
      </c>
      <c r="I147" s="231"/>
      <c r="J147" s="228"/>
      <c r="K147" s="228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192</v>
      </c>
      <c r="AU147" s="236" t="s">
        <v>82</v>
      </c>
      <c r="AV147" s="13" t="s">
        <v>80</v>
      </c>
      <c r="AW147" s="13" t="s">
        <v>33</v>
      </c>
      <c r="AX147" s="13" t="s">
        <v>72</v>
      </c>
      <c r="AY147" s="236" t="s">
        <v>114</v>
      </c>
    </row>
    <row r="148" s="14" customFormat="1">
      <c r="A148" s="14"/>
      <c r="B148" s="237"/>
      <c r="C148" s="238"/>
      <c r="D148" s="212" t="s">
        <v>192</v>
      </c>
      <c r="E148" s="239" t="s">
        <v>19</v>
      </c>
      <c r="F148" s="240" t="s">
        <v>212</v>
      </c>
      <c r="G148" s="238"/>
      <c r="H148" s="241">
        <v>380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192</v>
      </c>
      <c r="AU148" s="247" t="s">
        <v>82</v>
      </c>
      <c r="AV148" s="14" t="s">
        <v>82</v>
      </c>
      <c r="AW148" s="14" t="s">
        <v>33</v>
      </c>
      <c r="AX148" s="14" t="s">
        <v>72</v>
      </c>
      <c r="AY148" s="247" t="s">
        <v>114</v>
      </c>
    </row>
    <row r="149" s="11" customFormat="1" ht="22.8" customHeight="1">
      <c r="A149" s="11"/>
      <c r="B149" s="181"/>
      <c r="C149" s="182"/>
      <c r="D149" s="183" t="s">
        <v>71</v>
      </c>
      <c r="E149" s="225" t="s">
        <v>144</v>
      </c>
      <c r="F149" s="225" t="s">
        <v>264</v>
      </c>
      <c r="G149" s="182"/>
      <c r="H149" s="182"/>
      <c r="I149" s="185"/>
      <c r="J149" s="226">
        <f>BK149</f>
        <v>0</v>
      </c>
      <c r="K149" s="182"/>
      <c r="L149" s="187"/>
      <c r="M149" s="188"/>
      <c r="N149" s="189"/>
      <c r="O149" s="189"/>
      <c r="P149" s="190">
        <f>SUM(P150:P207)</f>
        <v>0</v>
      </c>
      <c r="Q149" s="189"/>
      <c r="R149" s="190">
        <f>SUM(R150:R207)</f>
        <v>2928.5999999999999</v>
      </c>
      <c r="S149" s="189"/>
      <c r="T149" s="191">
        <f>SUM(T150:T207)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2" t="s">
        <v>80</v>
      </c>
      <c r="AT149" s="193" t="s">
        <v>71</v>
      </c>
      <c r="AU149" s="193" t="s">
        <v>80</v>
      </c>
      <c r="AY149" s="192" t="s">
        <v>114</v>
      </c>
      <c r="BK149" s="194">
        <f>SUM(BK150:BK207)</f>
        <v>0</v>
      </c>
    </row>
    <row r="150" s="2" customFormat="1" ht="44.25" customHeight="1">
      <c r="A150" s="37"/>
      <c r="B150" s="38"/>
      <c r="C150" s="195" t="s">
        <v>265</v>
      </c>
      <c r="D150" s="195" t="s">
        <v>115</v>
      </c>
      <c r="E150" s="196" t="s">
        <v>266</v>
      </c>
      <c r="F150" s="197" t="s">
        <v>267</v>
      </c>
      <c r="G150" s="198" t="s">
        <v>189</v>
      </c>
      <c r="H150" s="199">
        <v>17945</v>
      </c>
      <c r="I150" s="200"/>
      <c r="J150" s="199">
        <f>ROUND(I150*H150,1)</f>
        <v>0</v>
      </c>
      <c r="K150" s="197" t="s">
        <v>119</v>
      </c>
      <c r="L150" s="43"/>
      <c r="M150" s="201" t="s">
        <v>19</v>
      </c>
      <c r="N150" s="202" t="s">
        <v>43</v>
      </c>
      <c r="O150" s="83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5" t="s">
        <v>139</v>
      </c>
      <c r="AT150" s="205" t="s">
        <v>115</v>
      </c>
      <c r="AU150" s="205" t="s">
        <v>82</v>
      </c>
      <c r="AY150" s="16" t="s">
        <v>114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6" t="s">
        <v>80</v>
      </c>
      <c r="BK150" s="206">
        <f>ROUND(I150*H150,1)</f>
        <v>0</v>
      </c>
      <c r="BL150" s="16" t="s">
        <v>139</v>
      </c>
      <c r="BM150" s="205" t="s">
        <v>268</v>
      </c>
    </row>
    <row r="151" s="2" customFormat="1">
      <c r="A151" s="37"/>
      <c r="B151" s="38"/>
      <c r="C151" s="39"/>
      <c r="D151" s="207" t="s">
        <v>122</v>
      </c>
      <c r="E151" s="39"/>
      <c r="F151" s="208" t="s">
        <v>269</v>
      </c>
      <c r="G151" s="39"/>
      <c r="H151" s="39"/>
      <c r="I151" s="209"/>
      <c r="J151" s="39"/>
      <c r="K151" s="39"/>
      <c r="L151" s="43"/>
      <c r="M151" s="210"/>
      <c r="N151" s="211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122</v>
      </c>
      <c r="AU151" s="16" t="s">
        <v>82</v>
      </c>
    </row>
    <row r="152" s="2" customFormat="1" ht="62.7" customHeight="1">
      <c r="A152" s="37"/>
      <c r="B152" s="38"/>
      <c r="C152" s="195" t="s">
        <v>8</v>
      </c>
      <c r="D152" s="195" t="s">
        <v>115</v>
      </c>
      <c r="E152" s="196" t="s">
        <v>270</v>
      </c>
      <c r="F152" s="197" t="s">
        <v>271</v>
      </c>
      <c r="G152" s="198" t="s">
        <v>189</v>
      </c>
      <c r="H152" s="199">
        <v>17945</v>
      </c>
      <c r="I152" s="200"/>
      <c r="J152" s="199">
        <f>ROUND(I152*H152,1)</f>
        <v>0</v>
      </c>
      <c r="K152" s="197" t="s">
        <v>119</v>
      </c>
      <c r="L152" s="43"/>
      <c r="M152" s="201" t="s">
        <v>19</v>
      </c>
      <c r="N152" s="202" t="s">
        <v>43</v>
      </c>
      <c r="O152" s="83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5" t="s">
        <v>139</v>
      </c>
      <c r="AT152" s="205" t="s">
        <v>115</v>
      </c>
      <c r="AU152" s="205" t="s">
        <v>82</v>
      </c>
      <c r="AY152" s="16" t="s">
        <v>114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6" t="s">
        <v>80</v>
      </c>
      <c r="BK152" s="206">
        <f>ROUND(I152*H152,1)</f>
        <v>0</v>
      </c>
      <c r="BL152" s="16" t="s">
        <v>139</v>
      </c>
      <c r="BM152" s="205" t="s">
        <v>272</v>
      </c>
    </row>
    <row r="153" s="2" customFormat="1">
      <c r="A153" s="37"/>
      <c r="B153" s="38"/>
      <c r="C153" s="39"/>
      <c r="D153" s="207" t="s">
        <v>122</v>
      </c>
      <c r="E153" s="39"/>
      <c r="F153" s="208" t="s">
        <v>273</v>
      </c>
      <c r="G153" s="39"/>
      <c r="H153" s="39"/>
      <c r="I153" s="209"/>
      <c r="J153" s="39"/>
      <c r="K153" s="39"/>
      <c r="L153" s="43"/>
      <c r="M153" s="210"/>
      <c r="N153" s="211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122</v>
      </c>
      <c r="AU153" s="16" t="s">
        <v>82</v>
      </c>
    </row>
    <row r="154" s="2" customFormat="1" ht="16.5" customHeight="1">
      <c r="A154" s="37"/>
      <c r="B154" s="38"/>
      <c r="C154" s="248" t="s">
        <v>274</v>
      </c>
      <c r="D154" s="248" t="s">
        <v>248</v>
      </c>
      <c r="E154" s="249" t="s">
        <v>275</v>
      </c>
      <c r="F154" s="250" t="s">
        <v>276</v>
      </c>
      <c r="G154" s="251" t="s">
        <v>237</v>
      </c>
      <c r="H154" s="252">
        <v>1824.5999999999999</v>
      </c>
      <c r="I154" s="253"/>
      <c r="J154" s="252">
        <f>ROUND(I154*H154,1)</f>
        <v>0</v>
      </c>
      <c r="K154" s="250" t="s">
        <v>119</v>
      </c>
      <c r="L154" s="254"/>
      <c r="M154" s="255" t="s">
        <v>19</v>
      </c>
      <c r="N154" s="256" t="s">
        <v>43</v>
      </c>
      <c r="O154" s="83"/>
      <c r="P154" s="203">
        <f>O154*H154</f>
        <v>0</v>
      </c>
      <c r="Q154" s="203">
        <v>1</v>
      </c>
      <c r="R154" s="203">
        <f>Q154*H154</f>
        <v>1824.5999999999999</v>
      </c>
      <c r="S154" s="203">
        <v>0</v>
      </c>
      <c r="T154" s="20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5" t="s">
        <v>277</v>
      </c>
      <c r="AT154" s="205" t="s">
        <v>248</v>
      </c>
      <c r="AU154" s="205" t="s">
        <v>82</v>
      </c>
      <c r="AY154" s="16" t="s">
        <v>114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6" t="s">
        <v>80</v>
      </c>
      <c r="BK154" s="206">
        <f>ROUND(I154*H154,1)</f>
        <v>0</v>
      </c>
      <c r="BL154" s="16" t="s">
        <v>277</v>
      </c>
      <c r="BM154" s="205" t="s">
        <v>278</v>
      </c>
    </row>
    <row r="155" s="2" customFormat="1">
      <c r="A155" s="37"/>
      <c r="B155" s="38"/>
      <c r="C155" s="39"/>
      <c r="D155" s="212" t="s">
        <v>124</v>
      </c>
      <c r="E155" s="39"/>
      <c r="F155" s="213" t="s">
        <v>279</v>
      </c>
      <c r="G155" s="39"/>
      <c r="H155" s="39"/>
      <c r="I155" s="209"/>
      <c r="J155" s="39"/>
      <c r="K155" s="39"/>
      <c r="L155" s="43"/>
      <c r="M155" s="210"/>
      <c r="N155" s="211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124</v>
      </c>
      <c r="AU155" s="16" t="s">
        <v>82</v>
      </c>
    </row>
    <row r="156" s="13" customFormat="1">
      <c r="A156" s="13"/>
      <c r="B156" s="227"/>
      <c r="C156" s="228"/>
      <c r="D156" s="212" t="s">
        <v>192</v>
      </c>
      <c r="E156" s="229" t="s">
        <v>19</v>
      </c>
      <c r="F156" s="230" t="s">
        <v>280</v>
      </c>
      <c r="G156" s="228"/>
      <c r="H156" s="229" t="s">
        <v>19</v>
      </c>
      <c r="I156" s="231"/>
      <c r="J156" s="228"/>
      <c r="K156" s="228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192</v>
      </c>
      <c r="AU156" s="236" t="s">
        <v>82</v>
      </c>
      <c r="AV156" s="13" t="s">
        <v>80</v>
      </c>
      <c r="AW156" s="13" t="s">
        <v>33</v>
      </c>
      <c r="AX156" s="13" t="s">
        <v>72</v>
      </c>
      <c r="AY156" s="236" t="s">
        <v>114</v>
      </c>
    </row>
    <row r="157" s="14" customFormat="1">
      <c r="A157" s="14"/>
      <c r="B157" s="237"/>
      <c r="C157" s="238"/>
      <c r="D157" s="212" t="s">
        <v>192</v>
      </c>
      <c r="E157" s="239" t="s">
        <v>19</v>
      </c>
      <c r="F157" s="240" t="s">
        <v>281</v>
      </c>
      <c r="G157" s="238"/>
      <c r="H157" s="241">
        <v>1824.5999999999999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192</v>
      </c>
      <c r="AU157" s="247" t="s">
        <v>82</v>
      </c>
      <c r="AV157" s="14" t="s">
        <v>82</v>
      </c>
      <c r="AW157" s="14" t="s">
        <v>33</v>
      </c>
      <c r="AX157" s="14" t="s">
        <v>72</v>
      </c>
      <c r="AY157" s="247" t="s">
        <v>114</v>
      </c>
    </row>
    <row r="158" s="2" customFormat="1" ht="16.5" customHeight="1">
      <c r="A158" s="37"/>
      <c r="B158" s="38"/>
      <c r="C158" s="248" t="s">
        <v>282</v>
      </c>
      <c r="D158" s="248" t="s">
        <v>248</v>
      </c>
      <c r="E158" s="249" t="s">
        <v>283</v>
      </c>
      <c r="F158" s="250" t="s">
        <v>284</v>
      </c>
      <c r="G158" s="251" t="s">
        <v>237</v>
      </c>
      <c r="H158" s="252">
        <v>254.09999999999999</v>
      </c>
      <c r="I158" s="253"/>
      <c r="J158" s="252">
        <f>ROUND(I158*H158,1)</f>
        <v>0</v>
      </c>
      <c r="K158" s="250" t="s">
        <v>119</v>
      </c>
      <c r="L158" s="254"/>
      <c r="M158" s="255" t="s">
        <v>19</v>
      </c>
      <c r="N158" s="256" t="s">
        <v>43</v>
      </c>
      <c r="O158" s="83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5" t="s">
        <v>277</v>
      </c>
      <c r="AT158" s="205" t="s">
        <v>248</v>
      </c>
      <c r="AU158" s="205" t="s">
        <v>82</v>
      </c>
      <c r="AY158" s="16" t="s">
        <v>114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6" t="s">
        <v>80</v>
      </c>
      <c r="BK158" s="206">
        <f>ROUND(I158*H158,1)</f>
        <v>0</v>
      </c>
      <c r="BL158" s="16" t="s">
        <v>277</v>
      </c>
      <c r="BM158" s="205" t="s">
        <v>285</v>
      </c>
    </row>
    <row r="159" s="13" customFormat="1">
      <c r="A159" s="13"/>
      <c r="B159" s="227"/>
      <c r="C159" s="228"/>
      <c r="D159" s="212" t="s">
        <v>192</v>
      </c>
      <c r="E159" s="229" t="s">
        <v>19</v>
      </c>
      <c r="F159" s="230" t="s">
        <v>286</v>
      </c>
      <c r="G159" s="228"/>
      <c r="H159" s="229" t="s">
        <v>19</v>
      </c>
      <c r="I159" s="231"/>
      <c r="J159" s="228"/>
      <c r="K159" s="228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192</v>
      </c>
      <c r="AU159" s="236" t="s">
        <v>82</v>
      </c>
      <c r="AV159" s="13" t="s">
        <v>80</v>
      </c>
      <c r="AW159" s="13" t="s">
        <v>33</v>
      </c>
      <c r="AX159" s="13" t="s">
        <v>72</v>
      </c>
      <c r="AY159" s="236" t="s">
        <v>114</v>
      </c>
    </row>
    <row r="160" s="13" customFormat="1">
      <c r="A160" s="13"/>
      <c r="B160" s="227"/>
      <c r="C160" s="228"/>
      <c r="D160" s="212" t="s">
        <v>192</v>
      </c>
      <c r="E160" s="229" t="s">
        <v>19</v>
      </c>
      <c r="F160" s="230" t="s">
        <v>287</v>
      </c>
      <c r="G160" s="228"/>
      <c r="H160" s="229" t="s">
        <v>19</v>
      </c>
      <c r="I160" s="231"/>
      <c r="J160" s="228"/>
      <c r="K160" s="228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192</v>
      </c>
      <c r="AU160" s="236" t="s">
        <v>82</v>
      </c>
      <c r="AV160" s="13" t="s">
        <v>80</v>
      </c>
      <c r="AW160" s="13" t="s">
        <v>33</v>
      </c>
      <c r="AX160" s="13" t="s">
        <v>72</v>
      </c>
      <c r="AY160" s="236" t="s">
        <v>114</v>
      </c>
    </row>
    <row r="161" s="13" customFormat="1">
      <c r="A161" s="13"/>
      <c r="B161" s="227"/>
      <c r="C161" s="228"/>
      <c r="D161" s="212" t="s">
        <v>192</v>
      </c>
      <c r="E161" s="229" t="s">
        <v>19</v>
      </c>
      <c r="F161" s="230" t="s">
        <v>288</v>
      </c>
      <c r="G161" s="228"/>
      <c r="H161" s="229" t="s">
        <v>19</v>
      </c>
      <c r="I161" s="231"/>
      <c r="J161" s="228"/>
      <c r="K161" s="228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192</v>
      </c>
      <c r="AU161" s="236" t="s">
        <v>82</v>
      </c>
      <c r="AV161" s="13" t="s">
        <v>80</v>
      </c>
      <c r="AW161" s="13" t="s">
        <v>33</v>
      </c>
      <c r="AX161" s="13" t="s">
        <v>72</v>
      </c>
      <c r="AY161" s="236" t="s">
        <v>114</v>
      </c>
    </row>
    <row r="162" s="13" customFormat="1">
      <c r="A162" s="13"/>
      <c r="B162" s="227"/>
      <c r="C162" s="228"/>
      <c r="D162" s="212" t="s">
        <v>192</v>
      </c>
      <c r="E162" s="229" t="s">
        <v>19</v>
      </c>
      <c r="F162" s="230" t="s">
        <v>289</v>
      </c>
      <c r="G162" s="228"/>
      <c r="H162" s="229" t="s">
        <v>19</v>
      </c>
      <c r="I162" s="231"/>
      <c r="J162" s="228"/>
      <c r="K162" s="228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192</v>
      </c>
      <c r="AU162" s="236" t="s">
        <v>82</v>
      </c>
      <c r="AV162" s="13" t="s">
        <v>80</v>
      </c>
      <c r="AW162" s="13" t="s">
        <v>33</v>
      </c>
      <c r="AX162" s="13" t="s">
        <v>72</v>
      </c>
      <c r="AY162" s="236" t="s">
        <v>114</v>
      </c>
    </row>
    <row r="163" s="14" customFormat="1">
      <c r="A163" s="14"/>
      <c r="B163" s="237"/>
      <c r="C163" s="238"/>
      <c r="D163" s="212" t="s">
        <v>192</v>
      </c>
      <c r="E163" s="239" t="s">
        <v>19</v>
      </c>
      <c r="F163" s="240" t="s">
        <v>290</v>
      </c>
      <c r="G163" s="238"/>
      <c r="H163" s="241">
        <v>254.09999999999999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192</v>
      </c>
      <c r="AU163" s="247" t="s">
        <v>82</v>
      </c>
      <c r="AV163" s="14" t="s">
        <v>82</v>
      </c>
      <c r="AW163" s="14" t="s">
        <v>33</v>
      </c>
      <c r="AX163" s="14" t="s">
        <v>72</v>
      </c>
      <c r="AY163" s="247" t="s">
        <v>114</v>
      </c>
    </row>
    <row r="164" s="2" customFormat="1" ht="16.5" customHeight="1">
      <c r="A164" s="37"/>
      <c r="B164" s="38"/>
      <c r="C164" s="248" t="s">
        <v>291</v>
      </c>
      <c r="D164" s="248" t="s">
        <v>248</v>
      </c>
      <c r="E164" s="249" t="s">
        <v>292</v>
      </c>
      <c r="F164" s="250" t="s">
        <v>293</v>
      </c>
      <c r="G164" s="251" t="s">
        <v>237</v>
      </c>
      <c r="H164" s="252">
        <v>127.05</v>
      </c>
      <c r="I164" s="253"/>
      <c r="J164" s="252">
        <f>ROUND(I164*H164,1)</f>
        <v>0</v>
      </c>
      <c r="K164" s="250" t="s">
        <v>119</v>
      </c>
      <c r="L164" s="254"/>
      <c r="M164" s="255" t="s">
        <v>19</v>
      </c>
      <c r="N164" s="256" t="s">
        <v>43</v>
      </c>
      <c r="O164" s="83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5" t="s">
        <v>277</v>
      </c>
      <c r="AT164" s="205" t="s">
        <v>248</v>
      </c>
      <c r="AU164" s="205" t="s">
        <v>82</v>
      </c>
      <c r="AY164" s="16" t="s">
        <v>114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6" t="s">
        <v>80</v>
      </c>
      <c r="BK164" s="206">
        <f>ROUND(I164*H164,1)</f>
        <v>0</v>
      </c>
      <c r="BL164" s="16" t="s">
        <v>277</v>
      </c>
      <c r="BM164" s="205" t="s">
        <v>294</v>
      </c>
    </row>
    <row r="165" s="13" customFormat="1">
      <c r="A165" s="13"/>
      <c r="B165" s="227"/>
      <c r="C165" s="228"/>
      <c r="D165" s="212" t="s">
        <v>192</v>
      </c>
      <c r="E165" s="229" t="s">
        <v>19</v>
      </c>
      <c r="F165" s="230" t="s">
        <v>286</v>
      </c>
      <c r="G165" s="228"/>
      <c r="H165" s="229" t="s">
        <v>19</v>
      </c>
      <c r="I165" s="231"/>
      <c r="J165" s="228"/>
      <c r="K165" s="228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192</v>
      </c>
      <c r="AU165" s="236" t="s">
        <v>82</v>
      </c>
      <c r="AV165" s="13" t="s">
        <v>80</v>
      </c>
      <c r="AW165" s="13" t="s">
        <v>33</v>
      </c>
      <c r="AX165" s="13" t="s">
        <v>72</v>
      </c>
      <c r="AY165" s="236" t="s">
        <v>114</v>
      </c>
    </row>
    <row r="166" s="13" customFormat="1">
      <c r="A166" s="13"/>
      <c r="B166" s="227"/>
      <c r="C166" s="228"/>
      <c r="D166" s="212" t="s">
        <v>192</v>
      </c>
      <c r="E166" s="229" t="s">
        <v>19</v>
      </c>
      <c r="F166" s="230" t="s">
        <v>287</v>
      </c>
      <c r="G166" s="228"/>
      <c r="H166" s="229" t="s">
        <v>19</v>
      </c>
      <c r="I166" s="231"/>
      <c r="J166" s="228"/>
      <c r="K166" s="228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192</v>
      </c>
      <c r="AU166" s="236" t="s">
        <v>82</v>
      </c>
      <c r="AV166" s="13" t="s">
        <v>80</v>
      </c>
      <c r="AW166" s="13" t="s">
        <v>33</v>
      </c>
      <c r="AX166" s="13" t="s">
        <v>72</v>
      </c>
      <c r="AY166" s="236" t="s">
        <v>114</v>
      </c>
    </row>
    <row r="167" s="13" customFormat="1">
      <c r="A167" s="13"/>
      <c r="B167" s="227"/>
      <c r="C167" s="228"/>
      <c r="D167" s="212" t="s">
        <v>192</v>
      </c>
      <c r="E167" s="229" t="s">
        <v>19</v>
      </c>
      <c r="F167" s="230" t="s">
        <v>295</v>
      </c>
      <c r="G167" s="228"/>
      <c r="H167" s="229" t="s">
        <v>19</v>
      </c>
      <c r="I167" s="231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192</v>
      </c>
      <c r="AU167" s="236" t="s">
        <v>82</v>
      </c>
      <c r="AV167" s="13" t="s">
        <v>80</v>
      </c>
      <c r="AW167" s="13" t="s">
        <v>33</v>
      </c>
      <c r="AX167" s="13" t="s">
        <v>72</v>
      </c>
      <c r="AY167" s="236" t="s">
        <v>114</v>
      </c>
    </row>
    <row r="168" s="13" customFormat="1">
      <c r="A168" s="13"/>
      <c r="B168" s="227"/>
      <c r="C168" s="228"/>
      <c r="D168" s="212" t="s">
        <v>192</v>
      </c>
      <c r="E168" s="229" t="s">
        <v>19</v>
      </c>
      <c r="F168" s="230" t="s">
        <v>289</v>
      </c>
      <c r="G168" s="228"/>
      <c r="H168" s="229" t="s">
        <v>19</v>
      </c>
      <c r="I168" s="231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192</v>
      </c>
      <c r="AU168" s="236" t="s">
        <v>82</v>
      </c>
      <c r="AV168" s="13" t="s">
        <v>80</v>
      </c>
      <c r="AW168" s="13" t="s">
        <v>33</v>
      </c>
      <c r="AX168" s="13" t="s">
        <v>72</v>
      </c>
      <c r="AY168" s="236" t="s">
        <v>114</v>
      </c>
    </row>
    <row r="169" s="14" customFormat="1">
      <c r="A169" s="14"/>
      <c r="B169" s="237"/>
      <c r="C169" s="238"/>
      <c r="D169" s="212" t="s">
        <v>192</v>
      </c>
      <c r="E169" s="239" t="s">
        <v>19</v>
      </c>
      <c r="F169" s="240" t="s">
        <v>296</v>
      </c>
      <c r="G169" s="238"/>
      <c r="H169" s="241">
        <v>127.05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192</v>
      </c>
      <c r="AU169" s="247" t="s">
        <v>82</v>
      </c>
      <c r="AV169" s="14" t="s">
        <v>82</v>
      </c>
      <c r="AW169" s="14" t="s">
        <v>33</v>
      </c>
      <c r="AX169" s="14" t="s">
        <v>72</v>
      </c>
      <c r="AY169" s="247" t="s">
        <v>114</v>
      </c>
    </row>
    <row r="170" s="2" customFormat="1" ht="24.15" customHeight="1">
      <c r="A170" s="37"/>
      <c r="B170" s="38"/>
      <c r="C170" s="195" t="s">
        <v>297</v>
      </c>
      <c r="D170" s="195" t="s">
        <v>115</v>
      </c>
      <c r="E170" s="196" t="s">
        <v>298</v>
      </c>
      <c r="F170" s="197" t="s">
        <v>299</v>
      </c>
      <c r="G170" s="198" t="s">
        <v>189</v>
      </c>
      <c r="H170" s="199">
        <v>22688</v>
      </c>
      <c r="I170" s="200"/>
      <c r="J170" s="199">
        <f>ROUND(I170*H170,1)</f>
        <v>0</v>
      </c>
      <c r="K170" s="197" t="s">
        <v>119</v>
      </c>
      <c r="L170" s="43"/>
      <c r="M170" s="201" t="s">
        <v>19</v>
      </c>
      <c r="N170" s="202" t="s">
        <v>43</v>
      </c>
      <c r="O170" s="83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5" t="s">
        <v>139</v>
      </c>
      <c r="AT170" s="205" t="s">
        <v>115</v>
      </c>
      <c r="AU170" s="205" t="s">
        <v>82</v>
      </c>
      <c r="AY170" s="16" t="s">
        <v>114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6" t="s">
        <v>80</v>
      </c>
      <c r="BK170" s="206">
        <f>ROUND(I170*H170,1)</f>
        <v>0</v>
      </c>
      <c r="BL170" s="16" t="s">
        <v>139</v>
      </c>
      <c r="BM170" s="205" t="s">
        <v>300</v>
      </c>
    </row>
    <row r="171" s="2" customFormat="1">
      <c r="A171" s="37"/>
      <c r="B171" s="38"/>
      <c r="C171" s="39"/>
      <c r="D171" s="207" t="s">
        <v>122</v>
      </c>
      <c r="E171" s="39"/>
      <c r="F171" s="208" t="s">
        <v>301</v>
      </c>
      <c r="G171" s="39"/>
      <c r="H171" s="39"/>
      <c r="I171" s="209"/>
      <c r="J171" s="39"/>
      <c r="K171" s="39"/>
      <c r="L171" s="43"/>
      <c r="M171" s="210"/>
      <c r="N171" s="211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122</v>
      </c>
      <c r="AU171" s="16" t="s">
        <v>82</v>
      </c>
    </row>
    <row r="172" s="13" customFormat="1">
      <c r="A172" s="13"/>
      <c r="B172" s="227"/>
      <c r="C172" s="228"/>
      <c r="D172" s="212" t="s">
        <v>192</v>
      </c>
      <c r="E172" s="229" t="s">
        <v>19</v>
      </c>
      <c r="F172" s="230" t="s">
        <v>302</v>
      </c>
      <c r="G172" s="228"/>
      <c r="H172" s="229" t="s">
        <v>19</v>
      </c>
      <c r="I172" s="231"/>
      <c r="J172" s="228"/>
      <c r="K172" s="228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192</v>
      </c>
      <c r="AU172" s="236" t="s">
        <v>82</v>
      </c>
      <c r="AV172" s="13" t="s">
        <v>80</v>
      </c>
      <c r="AW172" s="13" t="s">
        <v>33</v>
      </c>
      <c r="AX172" s="13" t="s">
        <v>72</v>
      </c>
      <c r="AY172" s="236" t="s">
        <v>114</v>
      </c>
    </row>
    <row r="173" s="14" customFormat="1">
      <c r="A173" s="14"/>
      <c r="B173" s="237"/>
      <c r="C173" s="238"/>
      <c r="D173" s="212" t="s">
        <v>192</v>
      </c>
      <c r="E173" s="239" t="s">
        <v>19</v>
      </c>
      <c r="F173" s="240" t="s">
        <v>303</v>
      </c>
      <c r="G173" s="238"/>
      <c r="H173" s="241">
        <v>17945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192</v>
      </c>
      <c r="AU173" s="247" t="s">
        <v>82</v>
      </c>
      <c r="AV173" s="14" t="s">
        <v>82</v>
      </c>
      <c r="AW173" s="14" t="s">
        <v>33</v>
      </c>
      <c r="AX173" s="14" t="s">
        <v>72</v>
      </c>
      <c r="AY173" s="247" t="s">
        <v>114</v>
      </c>
    </row>
    <row r="174" s="13" customFormat="1">
      <c r="A174" s="13"/>
      <c r="B174" s="227"/>
      <c r="C174" s="228"/>
      <c r="D174" s="212" t="s">
        <v>192</v>
      </c>
      <c r="E174" s="229" t="s">
        <v>19</v>
      </c>
      <c r="F174" s="230" t="s">
        <v>203</v>
      </c>
      <c r="G174" s="228"/>
      <c r="H174" s="229" t="s">
        <v>19</v>
      </c>
      <c r="I174" s="231"/>
      <c r="J174" s="228"/>
      <c r="K174" s="228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192</v>
      </c>
      <c r="AU174" s="236" t="s">
        <v>82</v>
      </c>
      <c r="AV174" s="13" t="s">
        <v>80</v>
      </c>
      <c r="AW174" s="13" t="s">
        <v>33</v>
      </c>
      <c r="AX174" s="13" t="s">
        <v>72</v>
      </c>
      <c r="AY174" s="236" t="s">
        <v>114</v>
      </c>
    </row>
    <row r="175" s="14" customFormat="1">
      <c r="A175" s="14"/>
      <c r="B175" s="237"/>
      <c r="C175" s="238"/>
      <c r="D175" s="212" t="s">
        <v>192</v>
      </c>
      <c r="E175" s="239" t="s">
        <v>19</v>
      </c>
      <c r="F175" s="240" t="s">
        <v>204</v>
      </c>
      <c r="G175" s="238"/>
      <c r="H175" s="241">
        <v>3900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192</v>
      </c>
      <c r="AU175" s="247" t="s">
        <v>82</v>
      </c>
      <c r="AV175" s="14" t="s">
        <v>82</v>
      </c>
      <c r="AW175" s="14" t="s">
        <v>33</v>
      </c>
      <c r="AX175" s="14" t="s">
        <v>72</v>
      </c>
      <c r="AY175" s="247" t="s">
        <v>114</v>
      </c>
    </row>
    <row r="176" s="13" customFormat="1">
      <c r="A176" s="13"/>
      <c r="B176" s="227"/>
      <c r="C176" s="228"/>
      <c r="D176" s="212" t="s">
        <v>192</v>
      </c>
      <c r="E176" s="229" t="s">
        <v>19</v>
      </c>
      <c r="F176" s="230" t="s">
        <v>205</v>
      </c>
      <c r="G176" s="228"/>
      <c r="H176" s="229" t="s">
        <v>19</v>
      </c>
      <c r="I176" s="231"/>
      <c r="J176" s="228"/>
      <c r="K176" s="228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192</v>
      </c>
      <c r="AU176" s="236" t="s">
        <v>82</v>
      </c>
      <c r="AV176" s="13" t="s">
        <v>80</v>
      </c>
      <c r="AW176" s="13" t="s">
        <v>33</v>
      </c>
      <c r="AX176" s="13" t="s">
        <v>72</v>
      </c>
      <c r="AY176" s="236" t="s">
        <v>114</v>
      </c>
    </row>
    <row r="177" s="14" customFormat="1">
      <c r="A177" s="14"/>
      <c r="B177" s="237"/>
      <c r="C177" s="238"/>
      <c r="D177" s="212" t="s">
        <v>192</v>
      </c>
      <c r="E177" s="239" t="s">
        <v>19</v>
      </c>
      <c r="F177" s="240" t="s">
        <v>206</v>
      </c>
      <c r="G177" s="238"/>
      <c r="H177" s="241">
        <v>843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192</v>
      </c>
      <c r="AU177" s="247" t="s">
        <v>82</v>
      </c>
      <c r="AV177" s="14" t="s">
        <v>82</v>
      </c>
      <c r="AW177" s="14" t="s">
        <v>33</v>
      </c>
      <c r="AX177" s="14" t="s">
        <v>72</v>
      </c>
      <c r="AY177" s="247" t="s">
        <v>114</v>
      </c>
    </row>
    <row r="178" s="2" customFormat="1" ht="49.05" customHeight="1">
      <c r="A178" s="37"/>
      <c r="B178" s="38"/>
      <c r="C178" s="195" t="s">
        <v>304</v>
      </c>
      <c r="D178" s="195" t="s">
        <v>115</v>
      </c>
      <c r="E178" s="196" t="s">
        <v>305</v>
      </c>
      <c r="F178" s="197" t="s">
        <v>306</v>
      </c>
      <c r="G178" s="198" t="s">
        <v>189</v>
      </c>
      <c r="H178" s="199">
        <v>4743</v>
      </c>
      <c r="I178" s="200"/>
      <c r="J178" s="199">
        <f>ROUND(I178*H178,1)</f>
        <v>0</v>
      </c>
      <c r="K178" s="197" t="s">
        <v>119</v>
      </c>
      <c r="L178" s="43"/>
      <c r="M178" s="201" t="s">
        <v>19</v>
      </c>
      <c r="N178" s="202" t="s">
        <v>43</v>
      </c>
      <c r="O178" s="83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5" t="s">
        <v>139</v>
      </c>
      <c r="AT178" s="205" t="s">
        <v>115</v>
      </c>
      <c r="AU178" s="205" t="s">
        <v>82</v>
      </c>
      <c r="AY178" s="16" t="s">
        <v>114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6" t="s">
        <v>80</v>
      </c>
      <c r="BK178" s="206">
        <f>ROUND(I178*H178,1)</f>
        <v>0</v>
      </c>
      <c r="BL178" s="16" t="s">
        <v>139</v>
      </c>
      <c r="BM178" s="205" t="s">
        <v>307</v>
      </c>
    </row>
    <row r="179" s="2" customFormat="1">
      <c r="A179" s="37"/>
      <c r="B179" s="38"/>
      <c r="C179" s="39"/>
      <c r="D179" s="207" t="s">
        <v>122</v>
      </c>
      <c r="E179" s="39"/>
      <c r="F179" s="208" t="s">
        <v>308</v>
      </c>
      <c r="G179" s="39"/>
      <c r="H179" s="39"/>
      <c r="I179" s="209"/>
      <c r="J179" s="39"/>
      <c r="K179" s="39"/>
      <c r="L179" s="43"/>
      <c r="M179" s="210"/>
      <c r="N179" s="211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122</v>
      </c>
      <c r="AU179" s="16" t="s">
        <v>82</v>
      </c>
    </row>
    <row r="180" s="13" customFormat="1">
      <c r="A180" s="13"/>
      <c r="B180" s="227"/>
      <c r="C180" s="228"/>
      <c r="D180" s="212" t="s">
        <v>192</v>
      </c>
      <c r="E180" s="229" t="s">
        <v>19</v>
      </c>
      <c r="F180" s="230" t="s">
        <v>203</v>
      </c>
      <c r="G180" s="228"/>
      <c r="H180" s="229" t="s">
        <v>19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192</v>
      </c>
      <c r="AU180" s="236" t="s">
        <v>82</v>
      </c>
      <c r="AV180" s="13" t="s">
        <v>80</v>
      </c>
      <c r="AW180" s="13" t="s">
        <v>33</v>
      </c>
      <c r="AX180" s="13" t="s">
        <v>72</v>
      </c>
      <c r="AY180" s="236" t="s">
        <v>114</v>
      </c>
    </row>
    <row r="181" s="14" customFormat="1">
      <c r="A181" s="14"/>
      <c r="B181" s="237"/>
      <c r="C181" s="238"/>
      <c r="D181" s="212" t="s">
        <v>192</v>
      </c>
      <c r="E181" s="239" t="s">
        <v>19</v>
      </c>
      <c r="F181" s="240" t="s">
        <v>204</v>
      </c>
      <c r="G181" s="238"/>
      <c r="H181" s="241">
        <v>3900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192</v>
      </c>
      <c r="AU181" s="247" t="s">
        <v>82</v>
      </c>
      <c r="AV181" s="14" t="s">
        <v>82</v>
      </c>
      <c r="AW181" s="14" t="s">
        <v>33</v>
      </c>
      <c r="AX181" s="14" t="s">
        <v>72</v>
      </c>
      <c r="AY181" s="247" t="s">
        <v>114</v>
      </c>
    </row>
    <row r="182" s="13" customFormat="1">
      <c r="A182" s="13"/>
      <c r="B182" s="227"/>
      <c r="C182" s="228"/>
      <c r="D182" s="212" t="s">
        <v>192</v>
      </c>
      <c r="E182" s="229" t="s">
        <v>19</v>
      </c>
      <c r="F182" s="230" t="s">
        <v>205</v>
      </c>
      <c r="G182" s="228"/>
      <c r="H182" s="229" t="s">
        <v>19</v>
      </c>
      <c r="I182" s="231"/>
      <c r="J182" s="228"/>
      <c r="K182" s="228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192</v>
      </c>
      <c r="AU182" s="236" t="s">
        <v>82</v>
      </c>
      <c r="AV182" s="13" t="s">
        <v>80</v>
      </c>
      <c r="AW182" s="13" t="s">
        <v>33</v>
      </c>
      <c r="AX182" s="13" t="s">
        <v>72</v>
      </c>
      <c r="AY182" s="236" t="s">
        <v>114</v>
      </c>
    </row>
    <row r="183" s="14" customFormat="1">
      <c r="A183" s="14"/>
      <c r="B183" s="237"/>
      <c r="C183" s="238"/>
      <c r="D183" s="212" t="s">
        <v>192</v>
      </c>
      <c r="E183" s="239" t="s">
        <v>19</v>
      </c>
      <c r="F183" s="240" t="s">
        <v>206</v>
      </c>
      <c r="G183" s="238"/>
      <c r="H183" s="241">
        <v>843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192</v>
      </c>
      <c r="AU183" s="247" t="s">
        <v>82</v>
      </c>
      <c r="AV183" s="14" t="s">
        <v>82</v>
      </c>
      <c r="AW183" s="14" t="s">
        <v>33</v>
      </c>
      <c r="AX183" s="14" t="s">
        <v>72</v>
      </c>
      <c r="AY183" s="247" t="s">
        <v>114</v>
      </c>
    </row>
    <row r="184" s="2" customFormat="1" ht="49.05" customHeight="1">
      <c r="A184" s="37"/>
      <c r="B184" s="38"/>
      <c r="C184" s="195" t="s">
        <v>7</v>
      </c>
      <c r="D184" s="195" t="s">
        <v>115</v>
      </c>
      <c r="E184" s="196" t="s">
        <v>309</v>
      </c>
      <c r="F184" s="197" t="s">
        <v>310</v>
      </c>
      <c r="G184" s="198" t="s">
        <v>189</v>
      </c>
      <c r="H184" s="199">
        <v>15720</v>
      </c>
      <c r="I184" s="200"/>
      <c r="J184" s="199">
        <f>ROUND(I184*H184,1)</f>
        <v>0</v>
      </c>
      <c r="K184" s="197" t="s">
        <v>119</v>
      </c>
      <c r="L184" s="43"/>
      <c r="M184" s="201" t="s">
        <v>19</v>
      </c>
      <c r="N184" s="202" t="s">
        <v>43</v>
      </c>
      <c r="O184" s="83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5" t="s">
        <v>139</v>
      </c>
      <c r="AT184" s="205" t="s">
        <v>115</v>
      </c>
      <c r="AU184" s="205" t="s">
        <v>82</v>
      </c>
      <c r="AY184" s="16" t="s">
        <v>114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6" t="s">
        <v>80</v>
      </c>
      <c r="BK184" s="206">
        <f>ROUND(I184*H184,1)</f>
        <v>0</v>
      </c>
      <c r="BL184" s="16" t="s">
        <v>139</v>
      </c>
      <c r="BM184" s="205" t="s">
        <v>311</v>
      </c>
    </row>
    <row r="185" s="2" customFormat="1">
      <c r="A185" s="37"/>
      <c r="B185" s="38"/>
      <c r="C185" s="39"/>
      <c r="D185" s="207" t="s">
        <v>122</v>
      </c>
      <c r="E185" s="39"/>
      <c r="F185" s="208" t="s">
        <v>312</v>
      </c>
      <c r="G185" s="39"/>
      <c r="H185" s="39"/>
      <c r="I185" s="209"/>
      <c r="J185" s="39"/>
      <c r="K185" s="39"/>
      <c r="L185" s="43"/>
      <c r="M185" s="210"/>
      <c r="N185" s="211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122</v>
      </c>
      <c r="AU185" s="16" t="s">
        <v>82</v>
      </c>
    </row>
    <row r="186" s="2" customFormat="1" ht="24.15" customHeight="1">
      <c r="A186" s="37"/>
      <c r="B186" s="38"/>
      <c r="C186" s="195" t="s">
        <v>313</v>
      </c>
      <c r="D186" s="195" t="s">
        <v>115</v>
      </c>
      <c r="E186" s="196" t="s">
        <v>314</v>
      </c>
      <c r="F186" s="197" t="s">
        <v>315</v>
      </c>
      <c r="G186" s="198" t="s">
        <v>189</v>
      </c>
      <c r="H186" s="199">
        <v>20403</v>
      </c>
      <c r="I186" s="200"/>
      <c r="J186" s="199">
        <f>ROUND(I186*H186,1)</f>
        <v>0</v>
      </c>
      <c r="K186" s="197" t="s">
        <v>119</v>
      </c>
      <c r="L186" s="43"/>
      <c r="M186" s="201" t="s">
        <v>19</v>
      </c>
      <c r="N186" s="202" t="s">
        <v>43</v>
      </c>
      <c r="O186" s="83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5" t="s">
        <v>139</v>
      </c>
      <c r="AT186" s="205" t="s">
        <v>115</v>
      </c>
      <c r="AU186" s="205" t="s">
        <v>82</v>
      </c>
      <c r="AY186" s="16" t="s">
        <v>114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6" t="s">
        <v>80</v>
      </c>
      <c r="BK186" s="206">
        <f>ROUND(I186*H186,1)</f>
        <v>0</v>
      </c>
      <c r="BL186" s="16" t="s">
        <v>139</v>
      </c>
      <c r="BM186" s="205" t="s">
        <v>316</v>
      </c>
    </row>
    <row r="187" s="2" customFormat="1">
      <c r="A187" s="37"/>
      <c r="B187" s="38"/>
      <c r="C187" s="39"/>
      <c r="D187" s="207" t="s">
        <v>122</v>
      </c>
      <c r="E187" s="39"/>
      <c r="F187" s="208" t="s">
        <v>317</v>
      </c>
      <c r="G187" s="39"/>
      <c r="H187" s="39"/>
      <c r="I187" s="209"/>
      <c r="J187" s="39"/>
      <c r="K187" s="39"/>
      <c r="L187" s="43"/>
      <c r="M187" s="210"/>
      <c r="N187" s="211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122</v>
      </c>
      <c r="AU187" s="16" t="s">
        <v>82</v>
      </c>
    </row>
    <row r="188" s="13" customFormat="1">
      <c r="A188" s="13"/>
      <c r="B188" s="227"/>
      <c r="C188" s="228"/>
      <c r="D188" s="212" t="s">
        <v>192</v>
      </c>
      <c r="E188" s="229" t="s">
        <v>19</v>
      </c>
      <c r="F188" s="230" t="s">
        <v>302</v>
      </c>
      <c r="G188" s="228"/>
      <c r="H188" s="229" t="s">
        <v>19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192</v>
      </c>
      <c r="AU188" s="236" t="s">
        <v>82</v>
      </c>
      <c r="AV188" s="13" t="s">
        <v>80</v>
      </c>
      <c r="AW188" s="13" t="s">
        <v>33</v>
      </c>
      <c r="AX188" s="13" t="s">
        <v>72</v>
      </c>
      <c r="AY188" s="236" t="s">
        <v>114</v>
      </c>
    </row>
    <row r="189" s="14" customFormat="1">
      <c r="A189" s="14"/>
      <c r="B189" s="237"/>
      <c r="C189" s="238"/>
      <c r="D189" s="212" t="s">
        <v>192</v>
      </c>
      <c r="E189" s="239" t="s">
        <v>19</v>
      </c>
      <c r="F189" s="240" t="s">
        <v>318</v>
      </c>
      <c r="G189" s="238"/>
      <c r="H189" s="241">
        <v>15720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192</v>
      </c>
      <c r="AU189" s="247" t="s">
        <v>82</v>
      </c>
      <c r="AV189" s="14" t="s">
        <v>82</v>
      </c>
      <c r="AW189" s="14" t="s">
        <v>33</v>
      </c>
      <c r="AX189" s="14" t="s">
        <v>72</v>
      </c>
      <c r="AY189" s="247" t="s">
        <v>114</v>
      </c>
    </row>
    <row r="190" s="13" customFormat="1">
      <c r="A190" s="13"/>
      <c r="B190" s="227"/>
      <c r="C190" s="228"/>
      <c r="D190" s="212" t="s">
        <v>192</v>
      </c>
      <c r="E190" s="229" t="s">
        <v>19</v>
      </c>
      <c r="F190" s="230" t="s">
        <v>203</v>
      </c>
      <c r="G190" s="228"/>
      <c r="H190" s="229" t="s">
        <v>19</v>
      </c>
      <c r="I190" s="231"/>
      <c r="J190" s="228"/>
      <c r="K190" s="228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192</v>
      </c>
      <c r="AU190" s="236" t="s">
        <v>82</v>
      </c>
      <c r="AV190" s="13" t="s">
        <v>80</v>
      </c>
      <c r="AW190" s="13" t="s">
        <v>33</v>
      </c>
      <c r="AX190" s="13" t="s">
        <v>72</v>
      </c>
      <c r="AY190" s="236" t="s">
        <v>114</v>
      </c>
    </row>
    <row r="191" s="14" customFormat="1">
      <c r="A191" s="14"/>
      <c r="B191" s="237"/>
      <c r="C191" s="238"/>
      <c r="D191" s="212" t="s">
        <v>192</v>
      </c>
      <c r="E191" s="239" t="s">
        <v>19</v>
      </c>
      <c r="F191" s="240" t="s">
        <v>319</v>
      </c>
      <c r="G191" s="238"/>
      <c r="H191" s="241">
        <v>3840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192</v>
      </c>
      <c r="AU191" s="247" t="s">
        <v>82</v>
      </c>
      <c r="AV191" s="14" t="s">
        <v>82</v>
      </c>
      <c r="AW191" s="14" t="s">
        <v>33</v>
      </c>
      <c r="AX191" s="14" t="s">
        <v>72</v>
      </c>
      <c r="AY191" s="247" t="s">
        <v>114</v>
      </c>
    </row>
    <row r="192" s="13" customFormat="1">
      <c r="A192" s="13"/>
      <c r="B192" s="227"/>
      <c r="C192" s="228"/>
      <c r="D192" s="212" t="s">
        <v>192</v>
      </c>
      <c r="E192" s="229" t="s">
        <v>19</v>
      </c>
      <c r="F192" s="230" t="s">
        <v>205</v>
      </c>
      <c r="G192" s="228"/>
      <c r="H192" s="229" t="s">
        <v>19</v>
      </c>
      <c r="I192" s="231"/>
      <c r="J192" s="228"/>
      <c r="K192" s="228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192</v>
      </c>
      <c r="AU192" s="236" t="s">
        <v>82</v>
      </c>
      <c r="AV192" s="13" t="s">
        <v>80</v>
      </c>
      <c r="AW192" s="13" t="s">
        <v>33</v>
      </c>
      <c r="AX192" s="13" t="s">
        <v>72</v>
      </c>
      <c r="AY192" s="236" t="s">
        <v>114</v>
      </c>
    </row>
    <row r="193" s="14" customFormat="1">
      <c r="A193" s="14"/>
      <c r="B193" s="237"/>
      <c r="C193" s="238"/>
      <c r="D193" s="212" t="s">
        <v>192</v>
      </c>
      <c r="E193" s="239" t="s">
        <v>19</v>
      </c>
      <c r="F193" s="240" t="s">
        <v>206</v>
      </c>
      <c r="G193" s="238"/>
      <c r="H193" s="241">
        <v>843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192</v>
      </c>
      <c r="AU193" s="247" t="s">
        <v>82</v>
      </c>
      <c r="AV193" s="14" t="s">
        <v>82</v>
      </c>
      <c r="AW193" s="14" t="s">
        <v>33</v>
      </c>
      <c r="AX193" s="14" t="s">
        <v>72</v>
      </c>
      <c r="AY193" s="247" t="s">
        <v>114</v>
      </c>
    </row>
    <row r="194" s="2" customFormat="1" ht="44.25" customHeight="1">
      <c r="A194" s="37"/>
      <c r="B194" s="38"/>
      <c r="C194" s="195" t="s">
        <v>320</v>
      </c>
      <c r="D194" s="195" t="s">
        <v>115</v>
      </c>
      <c r="E194" s="196" t="s">
        <v>321</v>
      </c>
      <c r="F194" s="197" t="s">
        <v>322</v>
      </c>
      <c r="G194" s="198" t="s">
        <v>189</v>
      </c>
      <c r="H194" s="199">
        <v>15163</v>
      </c>
      <c r="I194" s="200"/>
      <c r="J194" s="199">
        <f>ROUND(I194*H194,1)</f>
        <v>0</v>
      </c>
      <c r="K194" s="197" t="s">
        <v>119</v>
      </c>
      <c r="L194" s="43"/>
      <c r="M194" s="201" t="s">
        <v>19</v>
      </c>
      <c r="N194" s="202" t="s">
        <v>43</v>
      </c>
      <c r="O194" s="83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5" t="s">
        <v>139</v>
      </c>
      <c r="AT194" s="205" t="s">
        <v>115</v>
      </c>
      <c r="AU194" s="205" t="s">
        <v>82</v>
      </c>
      <c r="AY194" s="16" t="s">
        <v>114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6" t="s">
        <v>80</v>
      </c>
      <c r="BK194" s="206">
        <f>ROUND(I194*H194,1)</f>
        <v>0</v>
      </c>
      <c r="BL194" s="16" t="s">
        <v>139</v>
      </c>
      <c r="BM194" s="205" t="s">
        <v>323</v>
      </c>
    </row>
    <row r="195" s="2" customFormat="1">
      <c r="A195" s="37"/>
      <c r="B195" s="38"/>
      <c r="C195" s="39"/>
      <c r="D195" s="207" t="s">
        <v>122</v>
      </c>
      <c r="E195" s="39"/>
      <c r="F195" s="208" t="s">
        <v>324</v>
      </c>
      <c r="G195" s="39"/>
      <c r="H195" s="39"/>
      <c r="I195" s="209"/>
      <c r="J195" s="39"/>
      <c r="K195" s="39"/>
      <c r="L195" s="43"/>
      <c r="M195" s="210"/>
      <c r="N195" s="211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122</v>
      </c>
      <c r="AU195" s="16" t="s">
        <v>82</v>
      </c>
    </row>
    <row r="196" s="2" customFormat="1" ht="44.25" customHeight="1">
      <c r="A196" s="37"/>
      <c r="B196" s="38"/>
      <c r="C196" s="195" t="s">
        <v>325</v>
      </c>
      <c r="D196" s="195" t="s">
        <v>115</v>
      </c>
      <c r="E196" s="196" t="s">
        <v>326</v>
      </c>
      <c r="F196" s="197" t="s">
        <v>327</v>
      </c>
      <c r="G196" s="198" t="s">
        <v>189</v>
      </c>
      <c r="H196" s="199">
        <v>4618</v>
      </c>
      <c r="I196" s="200"/>
      <c r="J196" s="199">
        <f>ROUND(I196*H196,1)</f>
        <v>0</v>
      </c>
      <c r="K196" s="197" t="s">
        <v>119</v>
      </c>
      <c r="L196" s="43"/>
      <c r="M196" s="201" t="s">
        <v>19</v>
      </c>
      <c r="N196" s="202" t="s">
        <v>43</v>
      </c>
      <c r="O196" s="83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5" t="s">
        <v>139</v>
      </c>
      <c r="AT196" s="205" t="s">
        <v>115</v>
      </c>
      <c r="AU196" s="205" t="s">
        <v>82</v>
      </c>
      <c r="AY196" s="16" t="s">
        <v>114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6" t="s">
        <v>80</v>
      </c>
      <c r="BK196" s="206">
        <f>ROUND(I196*H196,1)</f>
        <v>0</v>
      </c>
      <c r="BL196" s="16" t="s">
        <v>139</v>
      </c>
      <c r="BM196" s="205" t="s">
        <v>328</v>
      </c>
    </row>
    <row r="197" s="2" customFormat="1">
      <c r="A197" s="37"/>
      <c r="B197" s="38"/>
      <c r="C197" s="39"/>
      <c r="D197" s="207" t="s">
        <v>122</v>
      </c>
      <c r="E197" s="39"/>
      <c r="F197" s="208" t="s">
        <v>329</v>
      </c>
      <c r="G197" s="39"/>
      <c r="H197" s="39"/>
      <c r="I197" s="209"/>
      <c r="J197" s="39"/>
      <c r="K197" s="39"/>
      <c r="L197" s="43"/>
      <c r="M197" s="210"/>
      <c r="N197" s="211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122</v>
      </c>
      <c r="AU197" s="16" t="s">
        <v>82</v>
      </c>
    </row>
    <row r="198" s="13" customFormat="1">
      <c r="A198" s="13"/>
      <c r="B198" s="227"/>
      <c r="C198" s="228"/>
      <c r="D198" s="212" t="s">
        <v>192</v>
      </c>
      <c r="E198" s="229" t="s">
        <v>19</v>
      </c>
      <c r="F198" s="230" t="s">
        <v>203</v>
      </c>
      <c r="G198" s="228"/>
      <c r="H198" s="229" t="s">
        <v>19</v>
      </c>
      <c r="I198" s="231"/>
      <c r="J198" s="228"/>
      <c r="K198" s="228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192</v>
      </c>
      <c r="AU198" s="236" t="s">
        <v>82</v>
      </c>
      <c r="AV198" s="13" t="s">
        <v>80</v>
      </c>
      <c r="AW198" s="13" t="s">
        <v>33</v>
      </c>
      <c r="AX198" s="13" t="s">
        <v>72</v>
      </c>
      <c r="AY198" s="236" t="s">
        <v>114</v>
      </c>
    </row>
    <row r="199" s="14" customFormat="1">
      <c r="A199" s="14"/>
      <c r="B199" s="237"/>
      <c r="C199" s="238"/>
      <c r="D199" s="212" t="s">
        <v>192</v>
      </c>
      <c r="E199" s="239" t="s">
        <v>19</v>
      </c>
      <c r="F199" s="240" t="s">
        <v>330</v>
      </c>
      <c r="G199" s="238"/>
      <c r="H199" s="241">
        <v>3775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192</v>
      </c>
      <c r="AU199" s="247" t="s">
        <v>82</v>
      </c>
      <c r="AV199" s="14" t="s">
        <v>82</v>
      </c>
      <c r="AW199" s="14" t="s">
        <v>33</v>
      </c>
      <c r="AX199" s="14" t="s">
        <v>72</v>
      </c>
      <c r="AY199" s="247" t="s">
        <v>114</v>
      </c>
    </row>
    <row r="200" s="13" customFormat="1">
      <c r="A200" s="13"/>
      <c r="B200" s="227"/>
      <c r="C200" s="228"/>
      <c r="D200" s="212" t="s">
        <v>192</v>
      </c>
      <c r="E200" s="229" t="s">
        <v>19</v>
      </c>
      <c r="F200" s="230" t="s">
        <v>205</v>
      </c>
      <c r="G200" s="228"/>
      <c r="H200" s="229" t="s">
        <v>19</v>
      </c>
      <c r="I200" s="231"/>
      <c r="J200" s="228"/>
      <c r="K200" s="228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192</v>
      </c>
      <c r="AU200" s="236" t="s">
        <v>82</v>
      </c>
      <c r="AV200" s="13" t="s">
        <v>80</v>
      </c>
      <c r="AW200" s="13" t="s">
        <v>33</v>
      </c>
      <c r="AX200" s="13" t="s">
        <v>72</v>
      </c>
      <c r="AY200" s="236" t="s">
        <v>114</v>
      </c>
    </row>
    <row r="201" s="14" customFormat="1">
      <c r="A201" s="14"/>
      <c r="B201" s="237"/>
      <c r="C201" s="238"/>
      <c r="D201" s="212" t="s">
        <v>192</v>
      </c>
      <c r="E201" s="239" t="s">
        <v>19</v>
      </c>
      <c r="F201" s="240" t="s">
        <v>206</v>
      </c>
      <c r="G201" s="238"/>
      <c r="H201" s="241">
        <v>843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192</v>
      </c>
      <c r="AU201" s="247" t="s">
        <v>82</v>
      </c>
      <c r="AV201" s="14" t="s">
        <v>82</v>
      </c>
      <c r="AW201" s="14" t="s">
        <v>33</v>
      </c>
      <c r="AX201" s="14" t="s">
        <v>72</v>
      </c>
      <c r="AY201" s="247" t="s">
        <v>114</v>
      </c>
    </row>
    <row r="202" s="2" customFormat="1" ht="37.8" customHeight="1">
      <c r="A202" s="37"/>
      <c r="B202" s="38"/>
      <c r="C202" s="195" t="s">
        <v>331</v>
      </c>
      <c r="D202" s="195" t="s">
        <v>115</v>
      </c>
      <c r="E202" s="196" t="s">
        <v>332</v>
      </c>
      <c r="F202" s="197" t="s">
        <v>333</v>
      </c>
      <c r="G202" s="198" t="s">
        <v>189</v>
      </c>
      <c r="H202" s="199">
        <v>3200</v>
      </c>
      <c r="I202" s="200"/>
      <c r="J202" s="199">
        <f>ROUND(I202*H202,1)</f>
        <v>0</v>
      </c>
      <c r="K202" s="197" t="s">
        <v>119</v>
      </c>
      <c r="L202" s="43"/>
      <c r="M202" s="201" t="s">
        <v>19</v>
      </c>
      <c r="N202" s="202" t="s">
        <v>43</v>
      </c>
      <c r="O202" s="83"/>
      <c r="P202" s="203">
        <f>O202*H202</f>
        <v>0</v>
      </c>
      <c r="Q202" s="203">
        <v>0.34499999999999997</v>
      </c>
      <c r="R202" s="203">
        <f>Q202*H202</f>
        <v>1104</v>
      </c>
      <c r="S202" s="203">
        <v>0</v>
      </c>
      <c r="T202" s="20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05" t="s">
        <v>139</v>
      </c>
      <c r="AT202" s="205" t="s">
        <v>115</v>
      </c>
      <c r="AU202" s="205" t="s">
        <v>82</v>
      </c>
      <c r="AY202" s="16" t="s">
        <v>114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6" t="s">
        <v>80</v>
      </c>
      <c r="BK202" s="206">
        <f>ROUND(I202*H202,1)</f>
        <v>0</v>
      </c>
      <c r="BL202" s="16" t="s">
        <v>139</v>
      </c>
      <c r="BM202" s="205" t="s">
        <v>334</v>
      </c>
    </row>
    <row r="203" s="2" customFormat="1">
      <c r="A203" s="37"/>
      <c r="B203" s="38"/>
      <c r="C203" s="39"/>
      <c r="D203" s="207" t="s">
        <v>122</v>
      </c>
      <c r="E203" s="39"/>
      <c r="F203" s="208" t="s">
        <v>335</v>
      </c>
      <c r="G203" s="39"/>
      <c r="H203" s="39"/>
      <c r="I203" s="209"/>
      <c r="J203" s="39"/>
      <c r="K203" s="39"/>
      <c r="L203" s="43"/>
      <c r="M203" s="210"/>
      <c r="N203" s="211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122</v>
      </c>
      <c r="AU203" s="16" t="s">
        <v>82</v>
      </c>
    </row>
    <row r="204" s="2" customFormat="1" ht="33" customHeight="1">
      <c r="A204" s="37"/>
      <c r="B204" s="38"/>
      <c r="C204" s="195" t="s">
        <v>336</v>
      </c>
      <c r="D204" s="195" t="s">
        <v>115</v>
      </c>
      <c r="E204" s="196" t="s">
        <v>337</v>
      </c>
      <c r="F204" s="197" t="s">
        <v>338</v>
      </c>
      <c r="G204" s="198" t="s">
        <v>189</v>
      </c>
      <c r="H204" s="199">
        <v>322</v>
      </c>
      <c r="I204" s="200"/>
      <c r="J204" s="199">
        <f>ROUND(I204*H204,1)</f>
        <v>0</v>
      </c>
      <c r="K204" s="197" t="s">
        <v>119</v>
      </c>
      <c r="L204" s="43"/>
      <c r="M204" s="201" t="s">
        <v>19</v>
      </c>
      <c r="N204" s="202" t="s">
        <v>43</v>
      </c>
      <c r="O204" s="83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05" t="s">
        <v>139</v>
      </c>
      <c r="AT204" s="205" t="s">
        <v>115</v>
      </c>
      <c r="AU204" s="205" t="s">
        <v>82</v>
      </c>
      <c r="AY204" s="16" t="s">
        <v>114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6" t="s">
        <v>80</v>
      </c>
      <c r="BK204" s="206">
        <f>ROUND(I204*H204,1)</f>
        <v>0</v>
      </c>
      <c r="BL204" s="16" t="s">
        <v>139</v>
      </c>
      <c r="BM204" s="205" t="s">
        <v>339</v>
      </c>
    </row>
    <row r="205" s="2" customFormat="1">
      <c r="A205" s="37"/>
      <c r="B205" s="38"/>
      <c r="C205" s="39"/>
      <c r="D205" s="207" t="s">
        <v>122</v>
      </c>
      <c r="E205" s="39"/>
      <c r="F205" s="208" t="s">
        <v>340</v>
      </c>
      <c r="G205" s="39"/>
      <c r="H205" s="39"/>
      <c r="I205" s="209"/>
      <c r="J205" s="39"/>
      <c r="K205" s="39"/>
      <c r="L205" s="43"/>
      <c r="M205" s="210"/>
      <c r="N205" s="211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122</v>
      </c>
      <c r="AU205" s="16" t="s">
        <v>82</v>
      </c>
    </row>
    <row r="206" s="13" customFormat="1">
      <c r="A206" s="13"/>
      <c r="B206" s="227"/>
      <c r="C206" s="228"/>
      <c r="D206" s="212" t="s">
        <v>192</v>
      </c>
      <c r="E206" s="229" t="s">
        <v>19</v>
      </c>
      <c r="F206" s="230" t="s">
        <v>341</v>
      </c>
      <c r="G206" s="228"/>
      <c r="H206" s="229" t="s">
        <v>19</v>
      </c>
      <c r="I206" s="231"/>
      <c r="J206" s="228"/>
      <c r="K206" s="228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192</v>
      </c>
      <c r="AU206" s="236" t="s">
        <v>82</v>
      </c>
      <c r="AV206" s="13" t="s">
        <v>80</v>
      </c>
      <c r="AW206" s="13" t="s">
        <v>33</v>
      </c>
      <c r="AX206" s="13" t="s">
        <v>72</v>
      </c>
      <c r="AY206" s="236" t="s">
        <v>114</v>
      </c>
    </row>
    <row r="207" s="14" customFormat="1">
      <c r="A207" s="14"/>
      <c r="B207" s="237"/>
      <c r="C207" s="238"/>
      <c r="D207" s="212" t="s">
        <v>192</v>
      </c>
      <c r="E207" s="239" t="s">
        <v>19</v>
      </c>
      <c r="F207" s="240" t="s">
        <v>218</v>
      </c>
      <c r="G207" s="238"/>
      <c r="H207" s="241">
        <v>322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192</v>
      </c>
      <c r="AU207" s="247" t="s">
        <v>82</v>
      </c>
      <c r="AV207" s="14" t="s">
        <v>82</v>
      </c>
      <c r="AW207" s="14" t="s">
        <v>33</v>
      </c>
      <c r="AX207" s="14" t="s">
        <v>72</v>
      </c>
      <c r="AY207" s="247" t="s">
        <v>114</v>
      </c>
    </row>
    <row r="208" s="11" customFormat="1" ht="22.8" customHeight="1">
      <c r="A208" s="11"/>
      <c r="B208" s="181"/>
      <c r="C208" s="182"/>
      <c r="D208" s="183" t="s">
        <v>71</v>
      </c>
      <c r="E208" s="225" t="s">
        <v>162</v>
      </c>
      <c r="F208" s="225" t="s">
        <v>342</v>
      </c>
      <c r="G208" s="182"/>
      <c r="H208" s="182"/>
      <c r="I208" s="185"/>
      <c r="J208" s="226">
        <f>BK208</f>
        <v>0</v>
      </c>
      <c r="K208" s="182"/>
      <c r="L208" s="187"/>
      <c r="M208" s="188"/>
      <c r="N208" s="189"/>
      <c r="O208" s="189"/>
      <c r="P208" s="190">
        <f>SUM(P209:P210)</f>
        <v>0</v>
      </c>
      <c r="Q208" s="189"/>
      <c r="R208" s="190">
        <f>SUM(R209:R210)</f>
        <v>3.9581600000000003</v>
      </c>
      <c r="S208" s="189"/>
      <c r="T208" s="191">
        <f>SUM(T209:T210)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192" t="s">
        <v>80</v>
      </c>
      <c r="AT208" s="193" t="s">
        <v>71</v>
      </c>
      <c r="AU208" s="193" t="s">
        <v>80</v>
      </c>
      <c r="AY208" s="192" t="s">
        <v>114</v>
      </c>
      <c r="BK208" s="194">
        <f>SUM(BK209:BK210)</f>
        <v>0</v>
      </c>
    </row>
    <row r="209" s="2" customFormat="1" ht="24.15" customHeight="1">
      <c r="A209" s="37"/>
      <c r="B209" s="38"/>
      <c r="C209" s="195" t="s">
        <v>343</v>
      </c>
      <c r="D209" s="195" t="s">
        <v>115</v>
      </c>
      <c r="E209" s="196" t="s">
        <v>344</v>
      </c>
      <c r="F209" s="197" t="s">
        <v>345</v>
      </c>
      <c r="G209" s="198" t="s">
        <v>128</v>
      </c>
      <c r="H209" s="199">
        <v>2</v>
      </c>
      <c r="I209" s="200"/>
      <c r="J209" s="199">
        <f>ROUND(I209*H209,1)</f>
        <v>0</v>
      </c>
      <c r="K209" s="197" t="s">
        <v>346</v>
      </c>
      <c r="L209" s="43"/>
      <c r="M209" s="201" t="s">
        <v>19</v>
      </c>
      <c r="N209" s="202" t="s">
        <v>43</v>
      </c>
      <c r="O209" s="83"/>
      <c r="P209" s="203">
        <f>O209*H209</f>
        <v>0</v>
      </c>
      <c r="Q209" s="203">
        <v>0.42368</v>
      </c>
      <c r="R209" s="203">
        <f>Q209*H209</f>
        <v>0.84736</v>
      </c>
      <c r="S209" s="203">
        <v>0</v>
      </c>
      <c r="T209" s="20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05" t="s">
        <v>139</v>
      </c>
      <c r="AT209" s="205" t="s">
        <v>115</v>
      </c>
      <c r="AU209" s="205" t="s">
        <v>82</v>
      </c>
      <c r="AY209" s="16" t="s">
        <v>114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6" t="s">
        <v>80</v>
      </c>
      <c r="BK209" s="206">
        <f>ROUND(I209*H209,1)</f>
        <v>0</v>
      </c>
      <c r="BL209" s="16" t="s">
        <v>139</v>
      </c>
      <c r="BM209" s="205" t="s">
        <v>347</v>
      </c>
    </row>
    <row r="210" s="2" customFormat="1" ht="37.8" customHeight="1">
      <c r="A210" s="37"/>
      <c r="B210" s="38"/>
      <c r="C210" s="195" t="s">
        <v>348</v>
      </c>
      <c r="D210" s="195" t="s">
        <v>115</v>
      </c>
      <c r="E210" s="196" t="s">
        <v>349</v>
      </c>
      <c r="F210" s="197" t="s">
        <v>350</v>
      </c>
      <c r="G210" s="198" t="s">
        <v>128</v>
      </c>
      <c r="H210" s="199">
        <v>10</v>
      </c>
      <c r="I210" s="200"/>
      <c r="J210" s="199">
        <f>ROUND(I210*H210,1)</f>
        <v>0</v>
      </c>
      <c r="K210" s="197" t="s">
        <v>346</v>
      </c>
      <c r="L210" s="43"/>
      <c r="M210" s="201" t="s">
        <v>19</v>
      </c>
      <c r="N210" s="202" t="s">
        <v>43</v>
      </c>
      <c r="O210" s="83"/>
      <c r="P210" s="203">
        <f>O210*H210</f>
        <v>0</v>
      </c>
      <c r="Q210" s="203">
        <v>0.31108000000000002</v>
      </c>
      <c r="R210" s="203">
        <f>Q210*H210</f>
        <v>3.1108000000000002</v>
      </c>
      <c r="S210" s="203">
        <v>0</v>
      </c>
      <c r="T210" s="20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5" t="s">
        <v>139</v>
      </c>
      <c r="AT210" s="205" t="s">
        <v>115</v>
      </c>
      <c r="AU210" s="205" t="s">
        <v>82</v>
      </c>
      <c r="AY210" s="16" t="s">
        <v>114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6" t="s">
        <v>80</v>
      </c>
      <c r="BK210" s="206">
        <f>ROUND(I210*H210,1)</f>
        <v>0</v>
      </c>
      <c r="BL210" s="16" t="s">
        <v>139</v>
      </c>
      <c r="BM210" s="205" t="s">
        <v>351</v>
      </c>
    </row>
    <row r="211" s="11" customFormat="1" ht="22.8" customHeight="1">
      <c r="A211" s="11"/>
      <c r="B211" s="181"/>
      <c r="C211" s="182"/>
      <c r="D211" s="183" t="s">
        <v>71</v>
      </c>
      <c r="E211" s="225" t="s">
        <v>168</v>
      </c>
      <c r="F211" s="225" t="s">
        <v>352</v>
      </c>
      <c r="G211" s="182"/>
      <c r="H211" s="182"/>
      <c r="I211" s="185"/>
      <c r="J211" s="226">
        <f>BK211</f>
        <v>0</v>
      </c>
      <c r="K211" s="182"/>
      <c r="L211" s="187"/>
      <c r="M211" s="188"/>
      <c r="N211" s="189"/>
      <c r="O211" s="189"/>
      <c r="P211" s="190">
        <f>SUM(P212:P249)</f>
        <v>0</v>
      </c>
      <c r="Q211" s="189"/>
      <c r="R211" s="190">
        <f>SUM(R212:R249)</f>
        <v>8.5079759999999993</v>
      </c>
      <c r="S211" s="189"/>
      <c r="T211" s="191">
        <f>SUM(T212:T249)</f>
        <v>418.65359999999998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192" t="s">
        <v>80</v>
      </c>
      <c r="AT211" s="193" t="s">
        <v>71</v>
      </c>
      <c r="AU211" s="193" t="s">
        <v>80</v>
      </c>
      <c r="AY211" s="192" t="s">
        <v>114</v>
      </c>
      <c r="BK211" s="194">
        <f>SUM(BK212:BK249)</f>
        <v>0</v>
      </c>
    </row>
    <row r="212" s="2" customFormat="1" ht="24.15" customHeight="1">
      <c r="A212" s="37"/>
      <c r="B212" s="38"/>
      <c r="C212" s="195" t="s">
        <v>353</v>
      </c>
      <c r="D212" s="195" t="s">
        <v>115</v>
      </c>
      <c r="E212" s="196" t="s">
        <v>354</v>
      </c>
      <c r="F212" s="197" t="s">
        <v>355</v>
      </c>
      <c r="G212" s="198" t="s">
        <v>356</v>
      </c>
      <c r="H212" s="199">
        <v>28</v>
      </c>
      <c r="I212" s="200"/>
      <c r="J212" s="199">
        <f>ROUND(I212*H212,1)</f>
        <v>0</v>
      </c>
      <c r="K212" s="197" t="s">
        <v>119</v>
      </c>
      <c r="L212" s="43"/>
      <c r="M212" s="201" t="s">
        <v>19</v>
      </c>
      <c r="N212" s="202" t="s">
        <v>43</v>
      </c>
      <c r="O212" s="83"/>
      <c r="P212" s="203">
        <f>O212*H212</f>
        <v>0</v>
      </c>
      <c r="Q212" s="203">
        <v>0.00029999999999999997</v>
      </c>
      <c r="R212" s="203">
        <f>Q212*H212</f>
        <v>0.0083999999999999995</v>
      </c>
      <c r="S212" s="203">
        <v>0</v>
      </c>
      <c r="T212" s="20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5" t="s">
        <v>139</v>
      </c>
      <c r="AT212" s="205" t="s">
        <v>115</v>
      </c>
      <c r="AU212" s="205" t="s">
        <v>82</v>
      </c>
      <c r="AY212" s="16" t="s">
        <v>114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6" t="s">
        <v>80</v>
      </c>
      <c r="BK212" s="206">
        <f>ROUND(I212*H212,1)</f>
        <v>0</v>
      </c>
      <c r="BL212" s="16" t="s">
        <v>139</v>
      </c>
      <c r="BM212" s="205" t="s">
        <v>357</v>
      </c>
    </row>
    <row r="213" s="2" customFormat="1">
      <c r="A213" s="37"/>
      <c r="B213" s="38"/>
      <c r="C213" s="39"/>
      <c r="D213" s="207" t="s">
        <v>122</v>
      </c>
      <c r="E213" s="39"/>
      <c r="F213" s="208" t="s">
        <v>358</v>
      </c>
      <c r="G213" s="39"/>
      <c r="H213" s="39"/>
      <c r="I213" s="209"/>
      <c r="J213" s="39"/>
      <c r="K213" s="39"/>
      <c r="L213" s="43"/>
      <c r="M213" s="210"/>
      <c r="N213" s="211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122</v>
      </c>
      <c r="AU213" s="16" t="s">
        <v>82</v>
      </c>
    </row>
    <row r="214" s="2" customFormat="1" ht="16.5" customHeight="1">
      <c r="A214" s="37"/>
      <c r="B214" s="38"/>
      <c r="C214" s="248" t="s">
        <v>359</v>
      </c>
      <c r="D214" s="248" t="s">
        <v>248</v>
      </c>
      <c r="E214" s="249" t="s">
        <v>360</v>
      </c>
      <c r="F214" s="250" t="s">
        <v>361</v>
      </c>
      <c r="G214" s="251" t="s">
        <v>356</v>
      </c>
      <c r="H214" s="252">
        <v>28</v>
      </c>
      <c r="I214" s="253"/>
      <c r="J214" s="252">
        <f>ROUND(I214*H214,1)</f>
        <v>0</v>
      </c>
      <c r="K214" s="250" t="s">
        <v>19</v>
      </c>
      <c r="L214" s="254"/>
      <c r="M214" s="255" t="s">
        <v>19</v>
      </c>
      <c r="N214" s="256" t="s">
        <v>43</v>
      </c>
      <c r="O214" s="83"/>
      <c r="P214" s="203">
        <f>O214*H214</f>
        <v>0</v>
      </c>
      <c r="Q214" s="203">
        <v>0.071999999999999995</v>
      </c>
      <c r="R214" s="203">
        <f>Q214*H214</f>
        <v>2.016</v>
      </c>
      <c r="S214" s="203">
        <v>0</v>
      </c>
      <c r="T214" s="20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05" t="s">
        <v>162</v>
      </c>
      <c r="AT214" s="205" t="s">
        <v>248</v>
      </c>
      <c r="AU214" s="205" t="s">
        <v>82</v>
      </c>
      <c r="AY214" s="16" t="s">
        <v>114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6" t="s">
        <v>80</v>
      </c>
      <c r="BK214" s="206">
        <f>ROUND(I214*H214,1)</f>
        <v>0</v>
      </c>
      <c r="BL214" s="16" t="s">
        <v>139</v>
      </c>
      <c r="BM214" s="205" t="s">
        <v>362</v>
      </c>
    </row>
    <row r="215" s="2" customFormat="1" ht="37.8" customHeight="1">
      <c r="A215" s="37"/>
      <c r="B215" s="38"/>
      <c r="C215" s="195" t="s">
        <v>363</v>
      </c>
      <c r="D215" s="195" t="s">
        <v>115</v>
      </c>
      <c r="E215" s="196" t="s">
        <v>364</v>
      </c>
      <c r="F215" s="197" t="s">
        <v>365</v>
      </c>
      <c r="G215" s="198" t="s">
        <v>356</v>
      </c>
      <c r="H215" s="199">
        <v>96</v>
      </c>
      <c r="I215" s="200"/>
      <c r="J215" s="199">
        <f>ROUND(I215*H215,1)</f>
        <v>0</v>
      </c>
      <c r="K215" s="197" t="s">
        <v>119</v>
      </c>
      <c r="L215" s="43"/>
      <c r="M215" s="201" t="s">
        <v>19</v>
      </c>
      <c r="N215" s="202" t="s">
        <v>43</v>
      </c>
      <c r="O215" s="83"/>
      <c r="P215" s="203">
        <f>O215*H215</f>
        <v>0</v>
      </c>
      <c r="Q215" s="203">
        <v>0.029999999999999999</v>
      </c>
      <c r="R215" s="203">
        <f>Q215*H215</f>
        <v>2.8799999999999999</v>
      </c>
      <c r="S215" s="203">
        <v>0</v>
      </c>
      <c r="T215" s="20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5" t="s">
        <v>139</v>
      </c>
      <c r="AT215" s="205" t="s">
        <v>115</v>
      </c>
      <c r="AU215" s="205" t="s">
        <v>82</v>
      </c>
      <c r="AY215" s="16" t="s">
        <v>114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6" t="s">
        <v>80</v>
      </c>
      <c r="BK215" s="206">
        <f>ROUND(I215*H215,1)</f>
        <v>0</v>
      </c>
      <c r="BL215" s="16" t="s">
        <v>139</v>
      </c>
      <c r="BM215" s="205" t="s">
        <v>366</v>
      </c>
    </row>
    <row r="216" s="2" customFormat="1">
      <c r="A216" s="37"/>
      <c r="B216" s="38"/>
      <c r="C216" s="39"/>
      <c r="D216" s="207" t="s">
        <v>122</v>
      </c>
      <c r="E216" s="39"/>
      <c r="F216" s="208" t="s">
        <v>367</v>
      </c>
      <c r="G216" s="39"/>
      <c r="H216" s="39"/>
      <c r="I216" s="209"/>
      <c r="J216" s="39"/>
      <c r="K216" s="39"/>
      <c r="L216" s="43"/>
      <c r="M216" s="210"/>
      <c r="N216" s="211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122</v>
      </c>
      <c r="AU216" s="16" t="s">
        <v>82</v>
      </c>
    </row>
    <row r="217" s="2" customFormat="1" ht="33" customHeight="1">
      <c r="A217" s="37"/>
      <c r="B217" s="38"/>
      <c r="C217" s="195" t="s">
        <v>368</v>
      </c>
      <c r="D217" s="195" t="s">
        <v>115</v>
      </c>
      <c r="E217" s="196" t="s">
        <v>369</v>
      </c>
      <c r="F217" s="197" t="s">
        <v>370</v>
      </c>
      <c r="G217" s="198" t="s">
        <v>356</v>
      </c>
      <c r="H217" s="199">
        <v>32</v>
      </c>
      <c r="I217" s="200"/>
      <c r="J217" s="199">
        <f>ROUND(I217*H217,1)</f>
        <v>0</v>
      </c>
      <c r="K217" s="197" t="s">
        <v>371</v>
      </c>
      <c r="L217" s="43"/>
      <c r="M217" s="201" t="s">
        <v>19</v>
      </c>
      <c r="N217" s="202" t="s">
        <v>43</v>
      </c>
      <c r="O217" s="83"/>
      <c r="P217" s="203">
        <f>O217*H217</f>
        <v>0</v>
      </c>
      <c r="Q217" s="203">
        <v>0.027799999999999998</v>
      </c>
      <c r="R217" s="203">
        <f>Q217*H217</f>
        <v>0.88959999999999995</v>
      </c>
      <c r="S217" s="203">
        <v>0</v>
      </c>
      <c r="T217" s="20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05" t="s">
        <v>139</v>
      </c>
      <c r="AT217" s="205" t="s">
        <v>115</v>
      </c>
      <c r="AU217" s="205" t="s">
        <v>82</v>
      </c>
      <c r="AY217" s="16" t="s">
        <v>114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6" t="s">
        <v>80</v>
      </c>
      <c r="BK217" s="206">
        <f>ROUND(I217*H217,1)</f>
        <v>0</v>
      </c>
      <c r="BL217" s="16" t="s">
        <v>139</v>
      </c>
      <c r="BM217" s="205" t="s">
        <v>372</v>
      </c>
    </row>
    <row r="218" s="2" customFormat="1">
      <c r="A218" s="37"/>
      <c r="B218" s="38"/>
      <c r="C218" s="39"/>
      <c r="D218" s="207" t="s">
        <v>122</v>
      </c>
      <c r="E218" s="39"/>
      <c r="F218" s="208" t="s">
        <v>373</v>
      </c>
      <c r="G218" s="39"/>
      <c r="H218" s="39"/>
      <c r="I218" s="209"/>
      <c r="J218" s="39"/>
      <c r="K218" s="39"/>
      <c r="L218" s="43"/>
      <c r="M218" s="210"/>
      <c r="N218" s="211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122</v>
      </c>
      <c r="AU218" s="16" t="s">
        <v>82</v>
      </c>
    </row>
    <row r="219" s="14" customFormat="1">
      <c r="A219" s="14"/>
      <c r="B219" s="237"/>
      <c r="C219" s="238"/>
      <c r="D219" s="212" t="s">
        <v>192</v>
      </c>
      <c r="E219" s="239" t="s">
        <v>19</v>
      </c>
      <c r="F219" s="240" t="s">
        <v>374</v>
      </c>
      <c r="G219" s="238"/>
      <c r="H219" s="241">
        <v>32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192</v>
      </c>
      <c r="AU219" s="247" t="s">
        <v>82</v>
      </c>
      <c r="AV219" s="14" t="s">
        <v>82</v>
      </c>
      <c r="AW219" s="14" t="s">
        <v>33</v>
      </c>
      <c r="AX219" s="14" t="s">
        <v>72</v>
      </c>
      <c r="AY219" s="247" t="s">
        <v>114</v>
      </c>
    </row>
    <row r="220" s="2" customFormat="1" ht="24.15" customHeight="1">
      <c r="A220" s="37"/>
      <c r="B220" s="38"/>
      <c r="C220" s="195" t="s">
        <v>375</v>
      </c>
      <c r="D220" s="195" t="s">
        <v>115</v>
      </c>
      <c r="E220" s="196" t="s">
        <v>376</v>
      </c>
      <c r="F220" s="197" t="s">
        <v>377</v>
      </c>
      <c r="G220" s="198" t="s">
        <v>128</v>
      </c>
      <c r="H220" s="199">
        <v>178</v>
      </c>
      <c r="I220" s="200"/>
      <c r="J220" s="199">
        <f>ROUND(I220*H220,1)</f>
        <v>0</v>
      </c>
      <c r="K220" s="197" t="s">
        <v>119</v>
      </c>
      <c r="L220" s="43"/>
      <c r="M220" s="201" t="s">
        <v>19</v>
      </c>
      <c r="N220" s="202" t="s">
        <v>43</v>
      </c>
      <c r="O220" s="83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05" t="s">
        <v>139</v>
      </c>
      <c r="AT220" s="205" t="s">
        <v>115</v>
      </c>
      <c r="AU220" s="205" t="s">
        <v>82</v>
      </c>
      <c r="AY220" s="16" t="s">
        <v>114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6" t="s">
        <v>80</v>
      </c>
      <c r="BK220" s="206">
        <f>ROUND(I220*H220,1)</f>
        <v>0</v>
      </c>
      <c r="BL220" s="16" t="s">
        <v>139</v>
      </c>
      <c r="BM220" s="205" t="s">
        <v>378</v>
      </c>
    </row>
    <row r="221" s="2" customFormat="1">
      <c r="A221" s="37"/>
      <c r="B221" s="38"/>
      <c r="C221" s="39"/>
      <c r="D221" s="207" t="s">
        <v>122</v>
      </c>
      <c r="E221" s="39"/>
      <c r="F221" s="208" t="s">
        <v>379</v>
      </c>
      <c r="G221" s="39"/>
      <c r="H221" s="39"/>
      <c r="I221" s="209"/>
      <c r="J221" s="39"/>
      <c r="K221" s="39"/>
      <c r="L221" s="43"/>
      <c r="M221" s="210"/>
      <c r="N221" s="211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122</v>
      </c>
      <c r="AU221" s="16" t="s">
        <v>82</v>
      </c>
    </row>
    <row r="222" s="2" customFormat="1" ht="16.5" customHeight="1">
      <c r="A222" s="37"/>
      <c r="B222" s="38"/>
      <c r="C222" s="248" t="s">
        <v>380</v>
      </c>
      <c r="D222" s="248" t="s">
        <v>248</v>
      </c>
      <c r="E222" s="249" t="s">
        <v>381</v>
      </c>
      <c r="F222" s="250" t="s">
        <v>382</v>
      </c>
      <c r="G222" s="251" t="s">
        <v>128</v>
      </c>
      <c r="H222" s="252">
        <v>178</v>
      </c>
      <c r="I222" s="253"/>
      <c r="J222" s="252">
        <f>ROUND(I222*H222,1)</f>
        <v>0</v>
      </c>
      <c r="K222" s="250" t="s">
        <v>119</v>
      </c>
      <c r="L222" s="254"/>
      <c r="M222" s="255" t="s">
        <v>19</v>
      </c>
      <c r="N222" s="256" t="s">
        <v>43</v>
      </c>
      <c r="O222" s="83"/>
      <c r="P222" s="203">
        <f>O222*H222</f>
        <v>0</v>
      </c>
      <c r="Q222" s="203">
        <v>0.0014499999999999999</v>
      </c>
      <c r="R222" s="203">
        <f>Q222*H222</f>
        <v>0.2581</v>
      </c>
      <c r="S222" s="203">
        <v>0</v>
      </c>
      <c r="T222" s="20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05" t="s">
        <v>162</v>
      </c>
      <c r="AT222" s="205" t="s">
        <v>248</v>
      </c>
      <c r="AU222" s="205" t="s">
        <v>82</v>
      </c>
      <c r="AY222" s="16" t="s">
        <v>114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6" t="s">
        <v>80</v>
      </c>
      <c r="BK222" s="206">
        <f>ROUND(I222*H222,1)</f>
        <v>0</v>
      </c>
      <c r="BL222" s="16" t="s">
        <v>139</v>
      </c>
      <c r="BM222" s="205" t="s">
        <v>383</v>
      </c>
    </row>
    <row r="223" s="2" customFormat="1" ht="33" customHeight="1">
      <c r="A223" s="37"/>
      <c r="B223" s="38"/>
      <c r="C223" s="195" t="s">
        <v>384</v>
      </c>
      <c r="D223" s="195" t="s">
        <v>115</v>
      </c>
      <c r="E223" s="196" t="s">
        <v>385</v>
      </c>
      <c r="F223" s="197" t="s">
        <v>386</v>
      </c>
      <c r="G223" s="198" t="s">
        <v>356</v>
      </c>
      <c r="H223" s="199">
        <v>6650</v>
      </c>
      <c r="I223" s="200"/>
      <c r="J223" s="199">
        <f>ROUND(I223*H223,1)</f>
        <v>0</v>
      </c>
      <c r="K223" s="197" t="s">
        <v>119</v>
      </c>
      <c r="L223" s="43"/>
      <c r="M223" s="201" t="s">
        <v>19</v>
      </c>
      <c r="N223" s="202" t="s">
        <v>43</v>
      </c>
      <c r="O223" s="83"/>
      <c r="P223" s="203">
        <f>O223*H223</f>
        <v>0</v>
      </c>
      <c r="Q223" s="203">
        <v>0.00033</v>
      </c>
      <c r="R223" s="203">
        <f>Q223*H223</f>
        <v>2.1945000000000001</v>
      </c>
      <c r="S223" s="203">
        <v>0</v>
      </c>
      <c r="T223" s="20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05" t="s">
        <v>139</v>
      </c>
      <c r="AT223" s="205" t="s">
        <v>115</v>
      </c>
      <c r="AU223" s="205" t="s">
        <v>82</v>
      </c>
      <c r="AY223" s="16" t="s">
        <v>114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6" t="s">
        <v>80</v>
      </c>
      <c r="BK223" s="206">
        <f>ROUND(I223*H223,1)</f>
        <v>0</v>
      </c>
      <c r="BL223" s="16" t="s">
        <v>139</v>
      </c>
      <c r="BM223" s="205" t="s">
        <v>387</v>
      </c>
    </row>
    <row r="224" s="2" customFormat="1">
      <c r="A224" s="37"/>
      <c r="B224" s="38"/>
      <c r="C224" s="39"/>
      <c r="D224" s="207" t="s">
        <v>122</v>
      </c>
      <c r="E224" s="39"/>
      <c r="F224" s="208" t="s">
        <v>388</v>
      </c>
      <c r="G224" s="39"/>
      <c r="H224" s="39"/>
      <c r="I224" s="209"/>
      <c r="J224" s="39"/>
      <c r="K224" s="39"/>
      <c r="L224" s="43"/>
      <c r="M224" s="210"/>
      <c r="N224" s="211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122</v>
      </c>
      <c r="AU224" s="16" t="s">
        <v>82</v>
      </c>
    </row>
    <row r="225" s="2" customFormat="1" ht="33" customHeight="1">
      <c r="A225" s="37"/>
      <c r="B225" s="38"/>
      <c r="C225" s="195" t="s">
        <v>389</v>
      </c>
      <c r="D225" s="195" t="s">
        <v>115</v>
      </c>
      <c r="E225" s="196" t="s">
        <v>390</v>
      </c>
      <c r="F225" s="197" t="s">
        <v>391</v>
      </c>
      <c r="G225" s="198" t="s">
        <v>356</v>
      </c>
      <c r="H225" s="199">
        <v>190</v>
      </c>
      <c r="I225" s="200"/>
      <c r="J225" s="199">
        <f>ROUND(I225*H225,1)</f>
        <v>0</v>
      </c>
      <c r="K225" s="197" t="s">
        <v>119</v>
      </c>
      <c r="L225" s="43"/>
      <c r="M225" s="201" t="s">
        <v>19</v>
      </c>
      <c r="N225" s="202" t="s">
        <v>43</v>
      </c>
      <c r="O225" s="83"/>
      <c r="P225" s="203">
        <f>O225*H225</f>
        <v>0</v>
      </c>
      <c r="Q225" s="203">
        <v>0.00038000000000000002</v>
      </c>
      <c r="R225" s="203">
        <f>Q225*H225</f>
        <v>0.0722</v>
      </c>
      <c r="S225" s="203">
        <v>0</v>
      </c>
      <c r="T225" s="20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05" t="s">
        <v>139</v>
      </c>
      <c r="AT225" s="205" t="s">
        <v>115</v>
      </c>
      <c r="AU225" s="205" t="s">
        <v>82</v>
      </c>
      <c r="AY225" s="16" t="s">
        <v>114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6" t="s">
        <v>80</v>
      </c>
      <c r="BK225" s="206">
        <f>ROUND(I225*H225,1)</f>
        <v>0</v>
      </c>
      <c r="BL225" s="16" t="s">
        <v>139</v>
      </c>
      <c r="BM225" s="205" t="s">
        <v>392</v>
      </c>
    </row>
    <row r="226" s="2" customFormat="1">
      <c r="A226" s="37"/>
      <c r="B226" s="38"/>
      <c r="C226" s="39"/>
      <c r="D226" s="207" t="s">
        <v>122</v>
      </c>
      <c r="E226" s="39"/>
      <c r="F226" s="208" t="s">
        <v>393</v>
      </c>
      <c r="G226" s="39"/>
      <c r="H226" s="39"/>
      <c r="I226" s="209"/>
      <c r="J226" s="39"/>
      <c r="K226" s="39"/>
      <c r="L226" s="43"/>
      <c r="M226" s="210"/>
      <c r="N226" s="211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122</v>
      </c>
      <c r="AU226" s="16" t="s">
        <v>82</v>
      </c>
    </row>
    <row r="227" s="2" customFormat="1" ht="33" customHeight="1">
      <c r="A227" s="37"/>
      <c r="B227" s="38"/>
      <c r="C227" s="195" t="s">
        <v>394</v>
      </c>
      <c r="D227" s="195" t="s">
        <v>115</v>
      </c>
      <c r="E227" s="196" t="s">
        <v>395</v>
      </c>
      <c r="F227" s="197" t="s">
        <v>396</v>
      </c>
      <c r="G227" s="198" t="s">
        <v>356</v>
      </c>
      <c r="H227" s="199">
        <v>890</v>
      </c>
      <c r="I227" s="200"/>
      <c r="J227" s="199">
        <f>ROUND(I227*H227,1)</f>
        <v>0</v>
      </c>
      <c r="K227" s="197" t="s">
        <v>119</v>
      </c>
      <c r="L227" s="43"/>
      <c r="M227" s="201" t="s">
        <v>19</v>
      </c>
      <c r="N227" s="202" t="s">
        <v>43</v>
      </c>
      <c r="O227" s="83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5" t="s">
        <v>139</v>
      </c>
      <c r="AT227" s="205" t="s">
        <v>115</v>
      </c>
      <c r="AU227" s="205" t="s">
        <v>82</v>
      </c>
      <c r="AY227" s="16" t="s">
        <v>114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6" t="s">
        <v>80</v>
      </c>
      <c r="BK227" s="206">
        <f>ROUND(I227*H227,1)</f>
        <v>0</v>
      </c>
      <c r="BL227" s="16" t="s">
        <v>139</v>
      </c>
      <c r="BM227" s="205" t="s">
        <v>397</v>
      </c>
    </row>
    <row r="228" s="2" customFormat="1">
      <c r="A228" s="37"/>
      <c r="B228" s="38"/>
      <c r="C228" s="39"/>
      <c r="D228" s="207" t="s">
        <v>122</v>
      </c>
      <c r="E228" s="39"/>
      <c r="F228" s="208" t="s">
        <v>398</v>
      </c>
      <c r="G228" s="39"/>
      <c r="H228" s="39"/>
      <c r="I228" s="209"/>
      <c r="J228" s="39"/>
      <c r="K228" s="39"/>
      <c r="L228" s="43"/>
      <c r="M228" s="210"/>
      <c r="N228" s="211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122</v>
      </c>
      <c r="AU228" s="16" t="s">
        <v>82</v>
      </c>
    </row>
    <row r="229" s="14" customFormat="1">
      <c r="A229" s="14"/>
      <c r="B229" s="237"/>
      <c r="C229" s="238"/>
      <c r="D229" s="212" t="s">
        <v>192</v>
      </c>
      <c r="E229" s="239" t="s">
        <v>19</v>
      </c>
      <c r="F229" s="240" t="s">
        <v>399</v>
      </c>
      <c r="G229" s="238"/>
      <c r="H229" s="241">
        <v>890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192</v>
      </c>
      <c r="AU229" s="247" t="s">
        <v>82</v>
      </c>
      <c r="AV229" s="14" t="s">
        <v>82</v>
      </c>
      <c r="AW229" s="14" t="s">
        <v>33</v>
      </c>
      <c r="AX229" s="14" t="s">
        <v>72</v>
      </c>
      <c r="AY229" s="247" t="s">
        <v>114</v>
      </c>
    </row>
    <row r="230" s="2" customFormat="1" ht="55.5" customHeight="1">
      <c r="A230" s="37"/>
      <c r="B230" s="38"/>
      <c r="C230" s="195" t="s">
        <v>400</v>
      </c>
      <c r="D230" s="195" t="s">
        <v>115</v>
      </c>
      <c r="E230" s="196" t="s">
        <v>401</v>
      </c>
      <c r="F230" s="197" t="s">
        <v>402</v>
      </c>
      <c r="G230" s="198" t="s">
        <v>356</v>
      </c>
      <c r="H230" s="199">
        <v>850</v>
      </c>
      <c r="I230" s="200"/>
      <c r="J230" s="199">
        <f>ROUND(I230*H230,1)</f>
        <v>0</v>
      </c>
      <c r="K230" s="197" t="s">
        <v>119</v>
      </c>
      <c r="L230" s="43"/>
      <c r="M230" s="201" t="s">
        <v>19</v>
      </c>
      <c r="N230" s="202" t="s">
        <v>43</v>
      </c>
      <c r="O230" s="83"/>
      <c r="P230" s="203">
        <f>O230*H230</f>
        <v>0</v>
      </c>
      <c r="Q230" s="203">
        <v>0.00022000000000000001</v>
      </c>
      <c r="R230" s="203">
        <f>Q230*H230</f>
        <v>0.187</v>
      </c>
      <c r="S230" s="203">
        <v>0</v>
      </c>
      <c r="T230" s="20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05" t="s">
        <v>139</v>
      </c>
      <c r="AT230" s="205" t="s">
        <v>115</v>
      </c>
      <c r="AU230" s="205" t="s">
        <v>82</v>
      </c>
      <c r="AY230" s="16" t="s">
        <v>114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6" t="s">
        <v>80</v>
      </c>
      <c r="BK230" s="206">
        <f>ROUND(I230*H230,1)</f>
        <v>0</v>
      </c>
      <c r="BL230" s="16" t="s">
        <v>139</v>
      </c>
      <c r="BM230" s="205" t="s">
        <v>403</v>
      </c>
    </row>
    <row r="231" s="2" customFormat="1">
      <c r="A231" s="37"/>
      <c r="B231" s="38"/>
      <c r="C231" s="39"/>
      <c r="D231" s="207" t="s">
        <v>122</v>
      </c>
      <c r="E231" s="39"/>
      <c r="F231" s="208" t="s">
        <v>404</v>
      </c>
      <c r="G231" s="39"/>
      <c r="H231" s="39"/>
      <c r="I231" s="209"/>
      <c r="J231" s="39"/>
      <c r="K231" s="39"/>
      <c r="L231" s="43"/>
      <c r="M231" s="210"/>
      <c r="N231" s="211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122</v>
      </c>
      <c r="AU231" s="16" t="s">
        <v>82</v>
      </c>
    </row>
    <row r="232" s="2" customFormat="1" ht="62.7" customHeight="1">
      <c r="A232" s="37"/>
      <c r="B232" s="38"/>
      <c r="C232" s="195" t="s">
        <v>405</v>
      </c>
      <c r="D232" s="195" t="s">
        <v>115</v>
      </c>
      <c r="E232" s="196" t="s">
        <v>406</v>
      </c>
      <c r="F232" s="197" t="s">
        <v>407</v>
      </c>
      <c r="G232" s="198" t="s">
        <v>356</v>
      </c>
      <c r="H232" s="199">
        <v>3900</v>
      </c>
      <c r="I232" s="200"/>
      <c r="J232" s="199">
        <f>ROUND(I232*H232,1)</f>
        <v>0</v>
      </c>
      <c r="K232" s="197" t="s">
        <v>119</v>
      </c>
      <c r="L232" s="43"/>
      <c r="M232" s="201" t="s">
        <v>19</v>
      </c>
      <c r="N232" s="202" t="s">
        <v>43</v>
      </c>
      <c r="O232" s="83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05" t="s">
        <v>139</v>
      </c>
      <c r="AT232" s="205" t="s">
        <v>115</v>
      </c>
      <c r="AU232" s="205" t="s">
        <v>82</v>
      </c>
      <c r="AY232" s="16" t="s">
        <v>114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6" t="s">
        <v>80</v>
      </c>
      <c r="BK232" s="206">
        <f>ROUND(I232*H232,1)</f>
        <v>0</v>
      </c>
      <c r="BL232" s="16" t="s">
        <v>139</v>
      </c>
      <c r="BM232" s="205" t="s">
        <v>408</v>
      </c>
    </row>
    <row r="233" s="2" customFormat="1">
      <c r="A233" s="37"/>
      <c r="B233" s="38"/>
      <c r="C233" s="39"/>
      <c r="D233" s="207" t="s">
        <v>122</v>
      </c>
      <c r="E233" s="39"/>
      <c r="F233" s="208" t="s">
        <v>409</v>
      </c>
      <c r="G233" s="39"/>
      <c r="H233" s="39"/>
      <c r="I233" s="209"/>
      <c r="J233" s="39"/>
      <c r="K233" s="39"/>
      <c r="L233" s="43"/>
      <c r="M233" s="210"/>
      <c r="N233" s="211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122</v>
      </c>
      <c r="AU233" s="16" t="s">
        <v>82</v>
      </c>
    </row>
    <row r="234" s="2" customFormat="1" ht="66.75" customHeight="1">
      <c r="A234" s="37"/>
      <c r="B234" s="38"/>
      <c r="C234" s="195" t="s">
        <v>410</v>
      </c>
      <c r="D234" s="195" t="s">
        <v>115</v>
      </c>
      <c r="E234" s="196" t="s">
        <v>411</v>
      </c>
      <c r="F234" s="197" t="s">
        <v>412</v>
      </c>
      <c r="G234" s="198" t="s">
        <v>356</v>
      </c>
      <c r="H234" s="199">
        <v>174</v>
      </c>
      <c r="I234" s="200"/>
      <c r="J234" s="199">
        <f>ROUND(I234*H234,1)</f>
        <v>0</v>
      </c>
      <c r="K234" s="197" t="s">
        <v>119</v>
      </c>
      <c r="L234" s="43"/>
      <c r="M234" s="201" t="s">
        <v>19</v>
      </c>
      <c r="N234" s="202" t="s">
        <v>43</v>
      </c>
      <c r="O234" s="83"/>
      <c r="P234" s="203">
        <f>O234*H234</f>
        <v>0</v>
      </c>
      <c r="Q234" s="203">
        <v>0</v>
      </c>
      <c r="R234" s="203">
        <f>Q234*H234</f>
        <v>0</v>
      </c>
      <c r="S234" s="203">
        <v>0.085999999999999993</v>
      </c>
      <c r="T234" s="204">
        <f>S234*H234</f>
        <v>14.963999999999999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05" t="s">
        <v>139</v>
      </c>
      <c r="AT234" s="205" t="s">
        <v>115</v>
      </c>
      <c r="AU234" s="205" t="s">
        <v>82</v>
      </c>
      <c r="AY234" s="16" t="s">
        <v>114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6" t="s">
        <v>80</v>
      </c>
      <c r="BK234" s="206">
        <f>ROUND(I234*H234,1)</f>
        <v>0</v>
      </c>
      <c r="BL234" s="16" t="s">
        <v>139</v>
      </c>
      <c r="BM234" s="205" t="s">
        <v>413</v>
      </c>
    </row>
    <row r="235" s="2" customFormat="1">
      <c r="A235" s="37"/>
      <c r="B235" s="38"/>
      <c r="C235" s="39"/>
      <c r="D235" s="207" t="s">
        <v>122</v>
      </c>
      <c r="E235" s="39"/>
      <c r="F235" s="208" t="s">
        <v>414</v>
      </c>
      <c r="G235" s="39"/>
      <c r="H235" s="39"/>
      <c r="I235" s="209"/>
      <c r="J235" s="39"/>
      <c r="K235" s="39"/>
      <c r="L235" s="43"/>
      <c r="M235" s="210"/>
      <c r="N235" s="211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122</v>
      </c>
      <c r="AU235" s="16" t="s">
        <v>82</v>
      </c>
    </row>
    <row r="236" s="13" customFormat="1">
      <c r="A236" s="13"/>
      <c r="B236" s="227"/>
      <c r="C236" s="228"/>
      <c r="D236" s="212" t="s">
        <v>192</v>
      </c>
      <c r="E236" s="229" t="s">
        <v>19</v>
      </c>
      <c r="F236" s="230" t="s">
        <v>415</v>
      </c>
      <c r="G236" s="228"/>
      <c r="H236" s="229" t="s">
        <v>19</v>
      </c>
      <c r="I236" s="231"/>
      <c r="J236" s="228"/>
      <c r="K236" s="228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192</v>
      </c>
      <c r="AU236" s="236" t="s">
        <v>82</v>
      </c>
      <c r="AV236" s="13" t="s">
        <v>80</v>
      </c>
      <c r="AW236" s="13" t="s">
        <v>33</v>
      </c>
      <c r="AX236" s="13" t="s">
        <v>72</v>
      </c>
      <c r="AY236" s="236" t="s">
        <v>114</v>
      </c>
    </row>
    <row r="237" s="14" customFormat="1">
      <c r="A237" s="14"/>
      <c r="B237" s="237"/>
      <c r="C237" s="238"/>
      <c r="D237" s="212" t="s">
        <v>192</v>
      </c>
      <c r="E237" s="239" t="s">
        <v>19</v>
      </c>
      <c r="F237" s="240" t="s">
        <v>416</v>
      </c>
      <c r="G237" s="238"/>
      <c r="H237" s="241">
        <v>164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192</v>
      </c>
      <c r="AU237" s="247" t="s">
        <v>82</v>
      </c>
      <c r="AV237" s="14" t="s">
        <v>82</v>
      </c>
      <c r="AW237" s="14" t="s">
        <v>33</v>
      </c>
      <c r="AX237" s="14" t="s">
        <v>72</v>
      </c>
      <c r="AY237" s="247" t="s">
        <v>114</v>
      </c>
    </row>
    <row r="238" s="13" customFormat="1">
      <c r="A238" s="13"/>
      <c r="B238" s="227"/>
      <c r="C238" s="228"/>
      <c r="D238" s="212" t="s">
        <v>192</v>
      </c>
      <c r="E238" s="229" t="s">
        <v>19</v>
      </c>
      <c r="F238" s="230" t="s">
        <v>417</v>
      </c>
      <c r="G238" s="228"/>
      <c r="H238" s="229" t="s">
        <v>19</v>
      </c>
      <c r="I238" s="231"/>
      <c r="J238" s="228"/>
      <c r="K238" s="228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192</v>
      </c>
      <c r="AU238" s="236" t="s">
        <v>82</v>
      </c>
      <c r="AV238" s="13" t="s">
        <v>80</v>
      </c>
      <c r="AW238" s="13" t="s">
        <v>33</v>
      </c>
      <c r="AX238" s="13" t="s">
        <v>72</v>
      </c>
      <c r="AY238" s="236" t="s">
        <v>114</v>
      </c>
    </row>
    <row r="239" s="14" customFormat="1">
      <c r="A239" s="14"/>
      <c r="B239" s="237"/>
      <c r="C239" s="238"/>
      <c r="D239" s="212" t="s">
        <v>192</v>
      </c>
      <c r="E239" s="239" t="s">
        <v>19</v>
      </c>
      <c r="F239" s="240" t="s">
        <v>172</v>
      </c>
      <c r="G239" s="238"/>
      <c r="H239" s="241">
        <v>10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192</v>
      </c>
      <c r="AU239" s="247" t="s">
        <v>82</v>
      </c>
      <c r="AV239" s="14" t="s">
        <v>82</v>
      </c>
      <c r="AW239" s="14" t="s">
        <v>33</v>
      </c>
      <c r="AX239" s="14" t="s">
        <v>72</v>
      </c>
      <c r="AY239" s="247" t="s">
        <v>114</v>
      </c>
    </row>
    <row r="240" s="2" customFormat="1" ht="66.75" customHeight="1">
      <c r="A240" s="37"/>
      <c r="B240" s="38"/>
      <c r="C240" s="195" t="s">
        <v>418</v>
      </c>
      <c r="D240" s="195" t="s">
        <v>115</v>
      </c>
      <c r="E240" s="196" t="s">
        <v>419</v>
      </c>
      <c r="F240" s="197" t="s">
        <v>420</v>
      </c>
      <c r="G240" s="198" t="s">
        <v>189</v>
      </c>
      <c r="H240" s="199">
        <v>3200</v>
      </c>
      <c r="I240" s="200"/>
      <c r="J240" s="199">
        <f>ROUND(I240*H240,1)</f>
        <v>0</v>
      </c>
      <c r="K240" s="197" t="s">
        <v>119</v>
      </c>
      <c r="L240" s="43"/>
      <c r="M240" s="201" t="s">
        <v>19</v>
      </c>
      <c r="N240" s="202" t="s">
        <v>43</v>
      </c>
      <c r="O240" s="83"/>
      <c r="P240" s="203">
        <f>O240*H240</f>
        <v>0</v>
      </c>
      <c r="Q240" s="203">
        <v>0</v>
      </c>
      <c r="R240" s="203">
        <f>Q240*H240</f>
        <v>0</v>
      </c>
      <c r="S240" s="203">
        <v>0.126</v>
      </c>
      <c r="T240" s="204">
        <f>S240*H240</f>
        <v>403.19999999999999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05" t="s">
        <v>139</v>
      </c>
      <c r="AT240" s="205" t="s">
        <v>115</v>
      </c>
      <c r="AU240" s="205" t="s">
        <v>82</v>
      </c>
      <c r="AY240" s="16" t="s">
        <v>114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6" t="s">
        <v>80</v>
      </c>
      <c r="BK240" s="206">
        <f>ROUND(I240*H240,1)</f>
        <v>0</v>
      </c>
      <c r="BL240" s="16" t="s">
        <v>139</v>
      </c>
      <c r="BM240" s="205" t="s">
        <v>421</v>
      </c>
    </row>
    <row r="241" s="2" customFormat="1">
      <c r="A241" s="37"/>
      <c r="B241" s="38"/>
      <c r="C241" s="39"/>
      <c r="D241" s="207" t="s">
        <v>122</v>
      </c>
      <c r="E241" s="39"/>
      <c r="F241" s="208" t="s">
        <v>422</v>
      </c>
      <c r="G241" s="39"/>
      <c r="H241" s="39"/>
      <c r="I241" s="209"/>
      <c r="J241" s="39"/>
      <c r="K241" s="39"/>
      <c r="L241" s="43"/>
      <c r="M241" s="210"/>
      <c r="N241" s="211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122</v>
      </c>
      <c r="AU241" s="16" t="s">
        <v>82</v>
      </c>
    </row>
    <row r="242" s="13" customFormat="1">
      <c r="A242" s="13"/>
      <c r="B242" s="227"/>
      <c r="C242" s="228"/>
      <c r="D242" s="212" t="s">
        <v>192</v>
      </c>
      <c r="E242" s="229" t="s">
        <v>19</v>
      </c>
      <c r="F242" s="230" t="s">
        <v>423</v>
      </c>
      <c r="G242" s="228"/>
      <c r="H242" s="229" t="s">
        <v>19</v>
      </c>
      <c r="I242" s="231"/>
      <c r="J242" s="228"/>
      <c r="K242" s="228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192</v>
      </c>
      <c r="AU242" s="236" t="s">
        <v>82</v>
      </c>
      <c r="AV242" s="13" t="s">
        <v>80</v>
      </c>
      <c r="AW242" s="13" t="s">
        <v>33</v>
      </c>
      <c r="AX242" s="13" t="s">
        <v>72</v>
      </c>
      <c r="AY242" s="236" t="s">
        <v>114</v>
      </c>
    </row>
    <row r="243" s="14" customFormat="1">
      <c r="A243" s="14"/>
      <c r="B243" s="237"/>
      <c r="C243" s="238"/>
      <c r="D243" s="212" t="s">
        <v>192</v>
      </c>
      <c r="E243" s="239" t="s">
        <v>19</v>
      </c>
      <c r="F243" s="240" t="s">
        <v>424</v>
      </c>
      <c r="G243" s="238"/>
      <c r="H243" s="241">
        <v>3200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192</v>
      </c>
      <c r="AU243" s="247" t="s">
        <v>82</v>
      </c>
      <c r="AV243" s="14" t="s">
        <v>82</v>
      </c>
      <c r="AW243" s="14" t="s">
        <v>33</v>
      </c>
      <c r="AX243" s="14" t="s">
        <v>72</v>
      </c>
      <c r="AY243" s="247" t="s">
        <v>114</v>
      </c>
    </row>
    <row r="244" s="2" customFormat="1" ht="24.15" customHeight="1">
      <c r="A244" s="37"/>
      <c r="B244" s="38"/>
      <c r="C244" s="195" t="s">
        <v>425</v>
      </c>
      <c r="D244" s="195" t="s">
        <v>115</v>
      </c>
      <c r="E244" s="196" t="s">
        <v>426</v>
      </c>
      <c r="F244" s="197" t="s">
        <v>427</v>
      </c>
      <c r="G244" s="198" t="s">
        <v>356</v>
      </c>
      <c r="H244" s="199">
        <v>27.199999999999999</v>
      </c>
      <c r="I244" s="200"/>
      <c r="J244" s="199">
        <f>ROUND(I244*H244,1)</f>
        <v>0</v>
      </c>
      <c r="K244" s="197" t="s">
        <v>119</v>
      </c>
      <c r="L244" s="43"/>
      <c r="M244" s="201" t="s">
        <v>19</v>
      </c>
      <c r="N244" s="202" t="s">
        <v>43</v>
      </c>
      <c r="O244" s="83"/>
      <c r="P244" s="203">
        <f>O244*H244</f>
        <v>0</v>
      </c>
      <c r="Q244" s="203">
        <v>8.0000000000000007E-05</v>
      </c>
      <c r="R244" s="203">
        <f>Q244*H244</f>
        <v>0.002176</v>
      </c>
      <c r="S244" s="203">
        <v>0.017999999999999999</v>
      </c>
      <c r="T244" s="204">
        <f>S244*H244</f>
        <v>0.48959999999999992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05" t="s">
        <v>139</v>
      </c>
      <c r="AT244" s="205" t="s">
        <v>115</v>
      </c>
      <c r="AU244" s="205" t="s">
        <v>82</v>
      </c>
      <c r="AY244" s="16" t="s">
        <v>114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6" t="s">
        <v>80</v>
      </c>
      <c r="BK244" s="206">
        <f>ROUND(I244*H244,1)</f>
        <v>0</v>
      </c>
      <c r="BL244" s="16" t="s">
        <v>139</v>
      </c>
      <c r="BM244" s="205" t="s">
        <v>428</v>
      </c>
    </row>
    <row r="245" s="2" customFormat="1">
      <c r="A245" s="37"/>
      <c r="B245" s="38"/>
      <c r="C245" s="39"/>
      <c r="D245" s="207" t="s">
        <v>122</v>
      </c>
      <c r="E245" s="39"/>
      <c r="F245" s="208" t="s">
        <v>429</v>
      </c>
      <c r="G245" s="39"/>
      <c r="H245" s="39"/>
      <c r="I245" s="209"/>
      <c r="J245" s="39"/>
      <c r="K245" s="39"/>
      <c r="L245" s="43"/>
      <c r="M245" s="210"/>
      <c r="N245" s="211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122</v>
      </c>
      <c r="AU245" s="16" t="s">
        <v>82</v>
      </c>
    </row>
    <row r="246" s="2" customFormat="1" ht="24.15" customHeight="1">
      <c r="A246" s="37"/>
      <c r="B246" s="38"/>
      <c r="C246" s="195" t="s">
        <v>430</v>
      </c>
      <c r="D246" s="195" t="s">
        <v>115</v>
      </c>
      <c r="E246" s="196" t="s">
        <v>431</v>
      </c>
      <c r="F246" s="197" t="s">
        <v>432</v>
      </c>
      <c r="G246" s="198" t="s">
        <v>189</v>
      </c>
      <c r="H246" s="199">
        <v>40</v>
      </c>
      <c r="I246" s="200"/>
      <c r="J246" s="199">
        <f>ROUND(I246*H246,1)</f>
        <v>0</v>
      </c>
      <c r="K246" s="197" t="s">
        <v>19</v>
      </c>
      <c r="L246" s="43"/>
      <c r="M246" s="201" t="s">
        <v>19</v>
      </c>
      <c r="N246" s="202" t="s">
        <v>43</v>
      </c>
      <c r="O246" s="83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05" t="s">
        <v>433</v>
      </c>
      <c r="AT246" s="205" t="s">
        <v>115</v>
      </c>
      <c r="AU246" s="205" t="s">
        <v>82</v>
      </c>
      <c r="AY246" s="16" t="s">
        <v>114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6" t="s">
        <v>80</v>
      </c>
      <c r="BK246" s="206">
        <f>ROUND(I246*H246,1)</f>
        <v>0</v>
      </c>
      <c r="BL246" s="16" t="s">
        <v>433</v>
      </c>
      <c r="BM246" s="205" t="s">
        <v>434</v>
      </c>
    </row>
    <row r="247" s="2" customFormat="1" ht="24.15" customHeight="1">
      <c r="A247" s="37"/>
      <c r="B247" s="38"/>
      <c r="C247" s="195" t="s">
        <v>435</v>
      </c>
      <c r="D247" s="195" t="s">
        <v>115</v>
      </c>
      <c r="E247" s="196" t="s">
        <v>436</v>
      </c>
      <c r="F247" s="197" t="s">
        <v>437</v>
      </c>
      <c r="G247" s="198" t="s">
        <v>189</v>
      </c>
      <c r="H247" s="199">
        <v>6</v>
      </c>
      <c r="I247" s="200"/>
      <c r="J247" s="199">
        <f>ROUND(I247*H247,1)</f>
        <v>0</v>
      </c>
      <c r="K247" s="197" t="s">
        <v>19</v>
      </c>
      <c r="L247" s="43"/>
      <c r="M247" s="201" t="s">
        <v>19</v>
      </c>
      <c r="N247" s="202" t="s">
        <v>43</v>
      </c>
      <c r="O247" s="83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05" t="s">
        <v>139</v>
      </c>
      <c r="AT247" s="205" t="s">
        <v>115</v>
      </c>
      <c r="AU247" s="205" t="s">
        <v>82</v>
      </c>
      <c r="AY247" s="16" t="s">
        <v>114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6" t="s">
        <v>80</v>
      </c>
      <c r="BK247" s="206">
        <f>ROUND(I247*H247,1)</f>
        <v>0</v>
      </c>
      <c r="BL247" s="16" t="s">
        <v>139</v>
      </c>
      <c r="BM247" s="205" t="s">
        <v>438</v>
      </c>
    </row>
    <row r="248" s="13" customFormat="1">
      <c r="A248" s="13"/>
      <c r="B248" s="227"/>
      <c r="C248" s="228"/>
      <c r="D248" s="212" t="s">
        <v>192</v>
      </c>
      <c r="E248" s="229" t="s">
        <v>19</v>
      </c>
      <c r="F248" s="230" t="s">
        <v>417</v>
      </c>
      <c r="G248" s="228"/>
      <c r="H248" s="229" t="s">
        <v>19</v>
      </c>
      <c r="I248" s="231"/>
      <c r="J248" s="228"/>
      <c r="K248" s="228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192</v>
      </c>
      <c r="AU248" s="236" t="s">
        <v>82</v>
      </c>
      <c r="AV248" s="13" t="s">
        <v>80</v>
      </c>
      <c r="AW248" s="13" t="s">
        <v>33</v>
      </c>
      <c r="AX248" s="13" t="s">
        <v>72</v>
      </c>
      <c r="AY248" s="236" t="s">
        <v>114</v>
      </c>
    </row>
    <row r="249" s="14" customFormat="1">
      <c r="A249" s="14"/>
      <c r="B249" s="237"/>
      <c r="C249" s="238"/>
      <c r="D249" s="212" t="s">
        <v>192</v>
      </c>
      <c r="E249" s="239" t="s">
        <v>19</v>
      </c>
      <c r="F249" s="240" t="s">
        <v>150</v>
      </c>
      <c r="G249" s="238"/>
      <c r="H249" s="241">
        <v>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192</v>
      </c>
      <c r="AU249" s="247" t="s">
        <v>82</v>
      </c>
      <c r="AV249" s="14" t="s">
        <v>82</v>
      </c>
      <c r="AW249" s="14" t="s">
        <v>33</v>
      </c>
      <c r="AX249" s="14" t="s">
        <v>72</v>
      </c>
      <c r="AY249" s="247" t="s">
        <v>114</v>
      </c>
    </row>
    <row r="250" s="11" customFormat="1" ht="22.8" customHeight="1">
      <c r="A250" s="11"/>
      <c r="B250" s="181"/>
      <c r="C250" s="182"/>
      <c r="D250" s="183" t="s">
        <v>71</v>
      </c>
      <c r="E250" s="225" t="s">
        <v>439</v>
      </c>
      <c r="F250" s="225" t="s">
        <v>440</v>
      </c>
      <c r="G250" s="182"/>
      <c r="H250" s="182"/>
      <c r="I250" s="185"/>
      <c r="J250" s="226">
        <f>BK250</f>
        <v>0</v>
      </c>
      <c r="K250" s="182"/>
      <c r="L250" s="187"/>
      <c r="M250" s="188"/>
      <c r="N250" s="189"/>
      <c r="O250" s="189"/>
      <c r="P250" s="190">
        <f>SUM(P251:P252)</f>
        <v>0</v>
      </c>
      <c r="Q250" s="189"/>
      <c r="R250" s="190">
        <f>SUM(R251:R252)</f>
        <v>0</v>
      </c>
      <c r="S250" s="189"/>
      <c r="T250" s="191">
        <f>SUM(T251:T252)</f>
        <v>0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R250" s="192" t="s">
        <v>80</v>
      </c>
      <c r="AT250" s="193" t="s">
        <v>71</v>
      </c>
      <c r="AU250" s="193" t="s">
        <v>80</v>
      </c>
      <c r="AY250" s="192" t="s">
        <v>114</v>
      </c>
      <c r="BK250" s="194">
        <f>SUM(BK251:BK252)</f>
        <v>0</v>
      </c>
    </row>
    <row r="251" s="2" customFormat="1" ht="44.25" customHeight="1">
      <c r="A251" s="37"/>
      <c r="B251" s="38"/>
      <c r="C251" s="195" t="s">
        <v>441</v>
      </c>
      <c r="D251" s="195" t="s">
        <v>115</v>
      </c>
      <c r="E251" s="196" t="s">
        <v>442</v>
      </c>
      <c r="F251" s="197" t="s">
        <v>443</v>
      </c>
      <c r="G251" s="198" t="s">
        <v>237</v>
      </c>
      <c r="H251" s="199">
        <v>4968.5699999999997</v>
      </c>
      <c r="I251" s="200"/>
      <c r="J251" s="199">
        <f>ROUND(I251*H251,1)</f>
        <v>0</v>
      </c>
      <c r="K251" s="197" t="s">
        <v>119</v>
      </c>
      <c r="L251" s="43"/>
      <c r="M251" s="201" t="s">
        <v>19</v>
      </c>
      <c r="N251" s="202" t="s">
        <v>43</v>
      </c>
      <c r="O251" s="83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5" t="s">
        <v>139</v>
      </c>
      <c r="AT251" s="205" t="s">
        <v>115</v>
      </c>
      <c r="AU251" s="205" t="s">
        <v>82</v>
      </c>
      <c r="AY251" s="16" t="s">
        <v>114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6" t="s">
        <v>80</v>
      </c>
      <c r="BK251" s="206">
        <f>ROUND(I251*H251,1)</f>
        <v>0</v>
      </c>
      <c r="BL251" s="16" t="s">
        <v>139</v>
      </c>
      <c r="BM251" s="205" t="s">
        <v>444</v>
      </c>
    </row>
    <row r="252" s="2" customFormat="1">
      <c r="A252" s="37"/>
      <c r="B252" s="38"/>
      <c r="C252" s="39"/>
      <c r="D252" s="207" t="s">
        <v>122</v>
      </c>
      <c r="E252" s="39"/>
      <c r="F252" s="208" t="s">
        <v>445</v>
      </c>
      <c r="G252" s="39"/>
      <c r="H252" s="39"/>
      <c r="I252" s="209"/>
      <c r="J252" s="39"/>
      <c r="K252" s="39"/>
      <c r="L252" s="43"/>
      <c r="M252" s="210"/>
      <c r="N252" s="211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122</v>
      </c>
      <c r="AU252" s="16" t="s">
        <v>82</v>
      </c>
    </row>
    <row r="253" s="11" customFormat="1" ht="22.8" customHeight="1">
      <c r="A253" s="11"/>
      <c r="B253" s="181"/>
      <c r="C253" s="182"/>
      <c r="D253" s="183" t="s">
        <v>71</v>
      </c>
      <c r="E253" s="225" t="s">
        <v>446</v>
      </c>
      <c r="F253" s="225" t="s">
        <v>447</v>
      </c>
      <c r="G253" s="182"/>
      <c r="H253" s="182"/>
      <c r="I253" s="185"/>
      <c r="J253" s="226">
        <f>BK253</f>
        <v>0</v>
      </c>
      <c r="K253" s="182"/>
      <c r="L253" s="187"/>
      <c r="M253" s="188"/>
      <c r="N253" s="189"/>
      <c r="O253" s="189"/>
      <c r="P253" s="190">
        <f>SUM(P254:P270)</f>
        <v>0</v>
      </c>
      <c r="Q253" s="189"/>
      <c r="R253" s="190">
        <f>SUM(R254:R270)</f>
        <v>0</v>
      </c>
      <c r="S253" s="189"/>
      <c r="T253" s="191">
        <f>SUM(T254:T270)</f>
        <v>0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R253" s="192" t="s">
        <v>80</v>
      </c>
      <c r="AT253" s="193" t="s">
        <v>71</v>
      </c>
      <c r="AU253" s="193" t="s">
        <v>80</v>
      </c>
      <c r="AY253" s="192" t="s">
        <v>114</v>
      </c>
      <c r="BK253" s="194">
        <f>SUM(BK254:BK270)</f>
        <v>0</v>
      </c>
    </row>
    <row r="254" s="2" customFormat="1" ht="24.15" customHeight="1">
      <c r="A254" s="37"/>
      <c r="B254" s="38"/>
      <c r="C254" s="195" t="s">
        <v>448</v>
      </c>
      <c r="D254" s="195" t="s">
        <v>115</v>
      </c>
      <c r="E254" s="196" t="s">
        <v>449</v>
      </c>
      <c r="F254" s="197" t="s">
        <v>450</v>
      </c>
      <c r="G254" s="198" t="s">
        <v>237</v>
      </c>
      <c r="H254" s="199">
        <v>14.960000000000001</v>
      </c>
      <c r="I254" s="200"/>
      <c r="J254" s="199">
        <f>ROUND(I254*H254,1)</f>
        <v>0</v>
      </c>
      <c r="K254" s="197" t="s">
        <v>119</v>
      </c>
      <c r="L254" s="43"/>
      <c r="M254" s="201" t="s">
        <v>19</v>
      </c>
      <c r="N254" s="202" t="s">
        <v>43</v>
      </c>
      <c r="O254" s="83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05" t="s">
        <v>139</v>
      </c>
      <c r="AT254" s="205" t="s">
        <v>115</v>
      </c>
      <c r="AU254" s="205" t="s">
        <v>82</v>
      </c>
      <c r="AY254" s="16" t="s">
        <v>114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6" t="s">
        <v>80</v>
      </c>
      <c r="BK254" s="206">
        <f>ROUND(I254*H254,1)</f>
        <v>0</v>
      </c>
      <c r="BL254" s="16" t="s">
        <v>139</v>
      </c>
      <c r="BM254" s="205" t="s">
        <v>451</v>
      </c>
    </row>
    <row r="255" s="2" customFormat="1">
      <c r="A255" s="37"/>
      <c r="B255" s="38"/>
      <c r="C255" s="39"/>
      <c r="D255" s="207" t="s">
        <v>122</v>
      </c>
      <c r="E255" s="39"/>
      <c r="F255" s="208" t="s">
        <v>452</v>
      </c>
      <c r="G255" s="39"/>
      <c r="H255" s="39"/>
      <c r="I255" s="209"/>
      <c r="J255" s="39"/>
      <c r="K255" s="39"/>
      <c r="L255" s="43"/>
      <c r="M255" s="210"/>
      <c r="N255" s="211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122</v>
      </c>
      <c r="AU255" s="16" t="s">
        <v>82</v>
      </c>
    </row>
    <row r="256" s="13" customFormat="1">
      <c r="A256" s="13"/>
      <c r="B256" s="227"/>
      <c r="C256" s="228"/>
      <c r="D256" s="212" t="s">
        <v>192</v>
      </c>
      <c r="E256" s="229" t="s">
        <v>19</v>
      </c>
      <c r="F256" s="230" t="s">
        <v>453</v>
      </c>
      <c r="G256" s="228"/>
      <c r="H256" s="229" t="s">
        <v>19</v>
      </c>
      <c r="I256" s="231"/>
      <c r="J256" s="228"/>
      <c r="K256" s="228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192</v>
      </c>
      <c r="AU256" s="236" t="s">
        <v>82</v>
      </c>
      <c r="AV256" s="13" t="s">
        <v>80</v>
      </c>
      <c r="AW256" s="13" t="s">
        <v>33</v>
      </c>
      <c r="AX256" s="13" t="s">
        <v>72</v>
      </c>
      <c r="AY256" s="236" t="s">
        <v>114</v>
      </c>
    </row>
    <row r="257" s="14" customFormat="1">
      <c r="A257" s="14"/>
      <c r="B257" s="237"/>
      <c r="C257" s="238"/>
      <c r="D257" s="212" t="s">
        <v>192</v>
      </c>
      <c r="E257" s="239" t="s">
        <v>19</v>
      </c>
      <c r="F257" s="240" t="s">
        <v>454</v>
      </c>
      <c r="G257" s="238"/>
      <c r="H257" s="241">
        <v>14.960000000000001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192</v>
      </c>
      <c r="AU257" s="247" t="s">
        <v>82</v>
      </c>
      <c r="AV257" s="14" t="s">
        <v>82</v>
      </c>
      <c r="AW257" s="14" t="s">
        <v>33</v>
      </c>
      <c r="AX257" s="14" t="s">
        <v>72</v>
      </c>
      <c r="AY257" s="247" t="s">
        <v>114</v>
      </c>
    </row>
    <row r="258" s="2" customFormat="1" ht="37.8" customHeight="1">
      <c r="A258" s="37"/>
      <c r="B258" s="38"/>
      <c r="C258" s="195" t="s">
        <v>455</v>
      </c>
      <c r="D258" s="195" t="s">
        <v>115</v>
      </c>
      <c r="E258" s="196" t="s">
        <v>456</v>
      </c>
      <c r="F258" s="197" t="s">
        <v>457</v>
      </c>
      <c r="G258" s="198" t="s">
        <v>237</v>
      </c>
      <c r="H258" s="199">
        <v>1346.1199999999999</v>
      </c>
      <c r="I258" s="200"/>
      <c r="J258" s="199">
        <f>ROUND(I258*H258,1)</f>
        <v>0</v>
      </c>
      <c r="K258" s="197" t="s">
        <v>119</v>
      </c>
      <c r="L258" s="43"/>
      <c r="M258" s="201" t="s">
        <v>19</v>
      </c>
      <c r="N258" s="202" t="s">
        <v>43</v>
      </c>
      <c r="O258" s="83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5" t="s">
        <v>139</v>
      </c>
      <c r="AT258" s="205" t="s">
        <v>115</v>
      </c>
      <c r="AU258" s="205" t="s">
        <v>82</v>
      </c>
      <c r="AY258" s="16" t="s">
        <v>114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6" t="s">
        <v>80</v>
      </c>
      <c r="BK258" s="206">
        <f>ROUND(I258*H258,1)</f>
        <v>0</v>
      </c>
      <c r="BL258" s="16" t="s">
        <v>139</v>
      </c>
      <c r="BM258" s="205" t="s">
        <v>458</v>
      </c>
    </row>
    <row r="259" s="2" customFormat="1">
      <c r="A259" s="37"/>
      <c r="B259" s="38"/>
      <c r="C259" s="39"/>
      <c r="D259" s="207" t="s">
        <v>122</v>
      </c>
      <c r="E259" s="39"/>
      <c r="F259" s="208" t="s">
        <v>459</v>
      </c>
      <c r="G259" s="39"/>
      <c r="H259" s="39"/>
      <c r="I259" s="209"/>
      <c r="J259" s="39"/>
      <c r="K259" s="39"/>
      <c r="L259" s="43"/>
      <c r="M259" s="210"/>
      <c r="N259" s="211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122</v>
      </c>
      <c r="AU259" s="16" t="s">
        <v>82</v>
      </c>
    </row>
    <row r="260" s="13" customFormat="1">
      <c r="A260" s="13"/>
      <c r="B260" s="227"/>
      <c r="C260" s="228"/>
      <c r="D260" s="212" t="s">
        <v>192</v>
      </c>
      <c r="E260" s="229" t="s">
        <v>19</v>
      </c>
      <c r="F260" s="230" t="s">
        <v>460</v>
      </c>
      <c r="G260" s="228"/>
      <c r="H260" s="229" t="s">
        <v>19</v>
      </c>
      <c r="I260" s="231"/>
      <c r="J260" s="228"/>
      <c r="K260" s="228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192</v>
      </c>
      <c r="AU260" s="236" t="s">
        <v>82</v>
      </c>
      <c r="AV260" s="13" t="s">
        <v>80</v>
      </c>
      <c r="AW260" s="13" t="s">
        <v>33</v>
      </c>
      <c r="AX260" s="13" t="s">
        <v>72</v>
      </c>
      <c r="AY260" s="236" t="s">
        <v>114</v>
      </c>
    </row>
    <row r="261" s="14" customFormat="1">
      <c r="A261" s="14"/>
      <c r="B261" s="237"/>
      <c r="C261" s="238"/>
      <c r="D261" s="212" t="s">
        <v>192</v>
      </c>
      <c r="E261" s="239" t="s">
        <v>19</v>
      </c>
      <c r="F261" s="240" t="s">
        <v>461</v>
      </c>
      <c r="G261" s="238"/>
      <c r="H261" s="241">
        <v>927.96000000000004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192</v>
      </c>
      <c r="AU261" s="247" t="s">
        <v>82</v>
      </c>
      <c r="AV261" s="14" t="s">
        <v>82</v>
      </c>
      <c r="AW261" s="14" t="s">
        <v>33</v>
      </c>
      <c r="AX261" s="14" t="s">
        <v>72</v>
      </c>
      <c r="AY261" s="247" t="s">
        <v>114</v>
      </c>
    </row>
    <row r="262" s="13" customFormat="1">
      <c r="A262" s="13"/>
      <c r="B262" s="227"/>
      <c r="C262" s="228"/>
      <c r="D262" s="212" t="s">
        <v>192</v>
      </c>
      <c r="E262" s="229" t="s">
        <v>19</v>
      </c>
      <c r="F262" s="230" t="s">
        <v>453</v>
      </c>
      <c r="G262" s="228"/>
      <c r="H262" s="229" t="s">
        <v>19</v>
      </c>
      <c r="I262" s="231"/>
      <c r="J262" s="228"/>
      <c r="K262" s="228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192</v>
      </c>
      <c r="AU262" s="236" t="s">
        <v>82</v>
      </c>
      <c r="AV262" s="13" t="s">
        <v>80</v>
      </c>
      <c r="AW262" s="13" t="s">
        <v>33</v>
      </c>
      <c r="AX262" s="13" t="s">
        <v>72</v>
      </c>
      <c r="AY262" s="236" t="s">
        <v>114</v>
      </c>
    </row>
    <row r="263" s="14" customFormat="1">
      <c r="A263" s="14"/>
      <c r="B263" s="237"/>
      <c r="C263" s="238"/>
      <c r="D263" s="212" t="s">
        <v>192</v>
      </c>
      <c r="E263" s="239" t="s">
        <v>19</v>
      </c>
      <c r="F263" s="240" t="s">
        <v>454</v>
      </c>
      <c r="G263" s="238"/>
      <c r="H263" s="241">
        <v>14.960000000000001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192</v>
      </c>
      <c r="AU263" s="247" t="s">
        <v>82</v>
      </c>
      <c r="AV263" s="14" t="s">
        <v>82</v>
      </c>
      <c r="AW263" s="14" t="s">
        <v>33</v>
      </c>
      <c r="AX263" s="14" t="s">
        <v>72</v>
      </c>
      <c r="AY263" s="247" t="s">
        <v>114</v>
      </c>
    </row>
    <row r="264" s="13" customFormat="1">
      <c r="A264" s="13"/>
      <c r="B264" s="227"/>
      <c r="C264" s="228"/>
      <c r="D264" s="212" t="s">
        <v>192</v>
      </c>
      <c r="E264" s="229" t="s">
        <v>19</v>
      </c>
      <c r="F264" s="230" t="s">
        <v>462</v>
      </c>
      <c r="G264" s="228"/>
      <c r="H264" s="229" t="s">
        <v>19</v>
      </c>
      <c r="I264" s="231"/>
      <c r="J264" s="228"/>
      <c r="K264" s="228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192</v>
      </c>
      <c r="AU264" s="236" t="s">
        <v>82</v>
      </c>
      <c r="AV264" s="13" t="s">
        <v>80</v>
      </c>
      <c r="AW264" s="13" t="s">
        <v>33</v>
      </c>
      <c r="AX264" s="13" t="s">
        <v>72</v>
      </c>
      <c r="AY264" s="236" t="s">
        <v>114</v>
      </c>
    </row>
    <row r="265" s="14" customFormat="1">
      <c r="A265" s="14"/>
      <c r="B265" s="237"/>
      <c r="C265" s="238"/>
      <c r="D265" s="212" t="s">
        <v>192</v>
      </c>
      <c r="E265" s="239" t="s">
        <v>19</v>
      </c>
      <c r="F265" s="240" t="s">
        <v>463</v>
      </c>
      <c r="G265" s="238"/>
      <c r="H265" s="241">
        <v>403.19999999999999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192</v>
      </c>
      <c r="AU265" s="247" t="s">
        <v>82</v>
      </c>
      <c r="AV265" s="14" t="s">
        <v>82</v>
      </c>
      <c r="AW265" s="14" t="s">
        <v>33</v>
      </c>
      <c r="AX265" s="14" t="s">
        <v>72</v>
      </c>
      <c r="AY265" s="247" t="s">
        <v>114</v>
      </c>
    </row>
    <row r="266" s="2" customFormat="1" ht="37.8" customHeight="1">
      <c r="A266" s="37"/>
      <c r="B266" s="38"/>
      <c r="C266" s="195" t="s">
        <v>464</v>
      </c>
      <c r="D266" s="195" t="s">
        <v>115</v>
      </c>
      <c r="E266" s="196" t="s">
        <v>465</v>
      </c>
      <c r="F266" s="197" t="s">
        <v>466</v>
      </c>
      <c r="G266" s="198" t="s">
        <v>237</v>
      </c>
      <c r="H266" s="199">
        <v>25576.279999999999</v>
      </c>
      <c r="I266" s="200"/>
      <c r="J266" s="199">
        <f>ROUND(I266*H266,1)</f>
        <v>0</v>
      </c>
      <c r="K266" s="197" t="s">
        <v>119</v>
      </c>
      <c r="L266" s="43"/>
      <c r="M266" s="201" t="s">
        <v>19</v>
      </c>
      <c r="N266" s="202" t="s">
        <v>43</v>
      </c>
      <c r="O266" s="83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05" t="s">
        <v>139</v>
      </c>
      <c r="AT266" s="205" t="s">
        <v>115</v>
      </c>
      <c r="AU266" s="205" t="s">
        <v>82</v>
      </c>
      <c r="AY266" s="16" t="s">
        <v>114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6" t="s">
        <v>80</v>
      </c>
      <c r="BK266" s="206">
        <f>ROUND(I266*H266,1)</f>
        <v>0</v>
      </c>
      <c r="BL266" s="16" t="s">
        <v>139</v>
      </c>
      <c r="BM266" s="205" t="s">
        <v>467</v>
      </c>
    </row>
    <row r="267" s="2" customFormat="1">
      <c r="A267" s="37"/>
      <c r="B267" s="38"/>
      <c r="C267" s="39"/>
      <c r="D267" s="207" t="s">
        <v>122</v>
      </c>
      <c r="E267" s="39"/>
      <c r="F267" s="208" t="s">
        <v>468</v>
      </c>
      <c r="G267" s="39"/>
      <c r="H267" s="39"/>
      <c r="I267" s="209"/>
      <c r="J267" s="39"/>
      <c r="K267" s="39"/>
      <c r="L267" s="43"/>
      <c r="M267" s="210"/>
      <c r="N267" s="211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122</v>
      </c>
      <c r="AU267" s="16" t="s">
        <v>82</v>
      </c>
    </row>
    <row r="268" s="14" customFormat="1">
      <c r="A268" s="14"/>
      <c r="B268" s="237"/>
      <c r="C268" s="238"/>
      <c r="D268" s="212" t="s">
        <v>192</v>
      </c>
      <c r="E268" s="239" t="s">
        <v>19</v>
      </c>
      <c r="F268" s="240" t="s">
        <v>469</v>
      </c>
      <c r="G268" s="238"/>
      <c r="H268" s="241">
        <v>25576.279999999999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192</v>
      </c>
      <c r="AU268" s="247" t="s">
        <v>82</v>
      </c>
      <c r="AV268" s="14" t="s">
        <v>82</v>
      </c>
      <c r="AW268" s="14" t="s">
        <v>33</v>
      </c>
      <c r="AX268" s="14" t="s">
        <v>72</v>
      </c>
      <c r="AY268" s="247" t="s">
        <v>114</v>
      </c>
    </row>
    <row r="269" s="2" customFormat="1" ht="44.25" customHeight="1">
      <c r="A269" s="37"/>
      <c r="B269" s="38"/>
      <c r="C269" s="195" t="s">
        <v>470</v>
      </c>
      <c r="D269" s="195" t="s">
        <v>115</v>
      </c>
      <c r="E269" s="196" t="s">
        <v>471</v>
      </c>
      <c r="F269" s="197" t="s">
        <v>236</v>
      </c>
      <c r="G269" s="198" t="s">
        <v>237</v>
      </c>
      <c r="H269" s="199">
        <v>1346.1199999999999</v>
      </c>
      <c r="I269" s="200"/>
      <c r="J269" s="199">
        <f>ROUND(I269*H269,1)</f>
        <v>0</v>
      </c>
      <c r="K269" s="197" t="s">
        <v>119</v>
      </c>
      <c r="L269" s="43"/>
      <c r="M269" s="201" t="s">
        <v>19</v>
      </c>
      <c r="N269" s="202" t="s">
        <v>43</v>
      </c>
      <c r="O269" s="83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05" t="s">
        <v>139</v>
      </c>
      <c r="AT269" s="205" t="s">
        <v>115</v>
      </c>
      <c r="AU269" s="205" t="s">
        <v>82</v>
      </c>
      <c r="AY269" s="16" t="s">
        <v>114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6" t="s">
        <v>80</v>
      </c>
      <c r="BK269" s="206">
        <f>ROUND(I269*H269,1)</f>
        <v>0</v>
      </c>
      <c r="BL269" s="16" t="s">
        <v>139</v>
      </c>
      <c r="BM269" s="205" t="s">
        <v>472</v>
      </c>
    </row>
    <row r="270" s="2" customFormat="1">
      <c r="A270" s="37"/>
      <c r="B270" s="38"/>
      <c r="C270" s="39"/>
      <c r="D270" s="207" t="s">
        <v>122</v>
      </c>
      <c r="E270" s="39"/>
      <c r="F270" s="208" t="s">
        <v>473</v>
      </c>
      <c r="G270" s="39"/>
      <c r="H270" s="39"/>
      <c r="I270" s="209"/>
      <c r="J270" s="39"/>
      <c r="K270" s="39"/>
      <c r="L270" s="43"/>
      <c r="M270" s="257"/>
      <c r="N270" s="258"/>
      <c r="O270" s="216"/>
      <c r="P270" s="216"/>
      <c r="Q270" s="216"/>
      <c r="R270" s="216"/>
      <c r="S270" s="216"/>
      <c r="T270" s="259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122</v>
      </c>
      <c r="AU270" s="16" t="s">
        <v>82</v>
      </c>
    </row>
    <row r="271" s="2" customFormat="1" ht="6.96" customHeight="1">
      <c r="A271" s="37"/>
      <c r="B271" s="58"/>
      <c r="C271" s="59"/>
      <c r="D271" s="59"/>
      <c r="E271" s="59"/>
      <c r="F271" s="59"/>
      <c r="G271" s="59"/>
      <c r="H271" s="59"/>
      <c r="I271" s="59"/>
      <c r="J271" s="59"/>
      <c r="K271" s="59"/>
      <c r="L271" s="43"/>
      <c r="M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</row>
  </sheetData>
  <sheetProtection sheet="1" autoFilter="0" formatColumns="0" formatRows="0" objects="1" scenarios="1" spinCount="100000" saltValue="wun7UNToXD/JKDPBgvxrHg1NeZDrt801wk9I3MSs+tyjriLltKgqs02A1YKa43cHgYQIqIrHudcgt1OaSPy7ow==" hashValue="tzTdvi296hXgsFSLa7xP67FpDxDlOLWmGzCAl/rylDDwZwycECnAx+S9+YZFe6vy5xvle3ZZ22DoFX2pRFwcxQ==" algorithmName="SHA-512" password="CC35"/>
  <autoFilter ref="C85:K27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13154325"/>
    <hyperlink ref="F94" r:id="rId2" display="https://podminky.urs.cz/item/CS_URS_2023_01/113107224"/>
    <hyperlink ref="F98" r:id="rId3" display="https://podminky.urs.cz/item/CS_URS_2023_01/113154324"/>
    <hyperlink ref="F104" r:id="rId4" display="https://podminky.urs.cz/item/CS_URS_2023_01/113154113"/>
    <hyperlink ref="F108" r:id="rId5" display="https://podminky.urs.cz/item/CS_URS_2023_01/113107311"/>
    <hyperlink ref="F112" r:id="rId6" display="https://podminky.urs.cz/item/CS_URS_2023_01/131251104"/>
    <hyperlink ref="F118" r:id="rId7" display="https://podminky.urs.cz/item/CS_URS_2023_01/162751117"/>
    <hyperlink ref="F120" r:id="rId8" display="https://podminky.urs.cz/item/CS_URS_2023_01/162751119"/>
    <hyperlink ref="F123" r:id="rId9" display="https://podminky.urs.cz/item/CS_URS_2023_01/171201231"/>
    <hyperlink ref="F126" r:id="rId10" display="https://podminky.urs.cz/item/CS_URS_2023_01/174151101"/>
    <hyperlink ref="F142" r:id="rId11" display="https://podminky.urs.cz/item/CS_URS_2023_01/181951112"/>
    <hyperlink ref="F151" r:id="rId12" display="https://podminky.urs.cz/item/CS_URS_2023_01/567521151"/>
    <hyperlink ref="F153" r:id="rId13" display="https://podminky.urs.cz/item/CS_URS_2023_01/567522154"/>
    <hyperlink ref="F171" r:id="rId14" display="https://podminky.urs.cz/item/CS_URS_2023_01/573211108"/>
    <hyperlink ref="F179" r:id="rId15" display="https://podminky.urs.cz/item/CS_URS_2023_01/565135121"/>
    <hyperlink ref="F185" r:id="rId16" display="https://podminky.urs.cz/item/CS_URS_2023_01/565145121"/>
    <hyperlink ref="F187" r:id="rId17" display="https://podminky.urs.cz/item/CS_URS_2023_01/573231107"/>
    <hyperlink ref="F195" r:id="rId18" display="https://podminky.urs.cz/item/CS_URS_2023_01/577134141"/>
    <hyperlink ref="F197" r:id="rId19" display="https://podminky.urs.cz/item/CS_URS_2023_01/577144141"/>
    <hyperlink ref="F203" r:id="rId20" display="https://podminky.urs.cz/item/CS_URS_2023_01/569851111"/>
    <hyperlink ref="F205" r:id="rId21" display="https://podminky.urs.cz/item/CS_URS_2023_01/564851011"/>
    <hyperlink ref="F213" r:id="rId22" display="https://podminky.urs.cz/item/CS_URS_2023_01/911121111"/>
    <hyperlink ref="F216" r:id="rId23" display="https://podminky.urs.cz/item/CS_URS_2023_01/911331111"/>
    <hyperlink ref="F218" r:id="rId24" display="https://podminky.urs.cz/item/CS_URS_2022_01/911331412"/>
    <hyperlink ref="F221" r:id="rId25" display="https://podminky.urs.cz/item/CS_URS_2023_01/912221111"/>
    <hyperlink ref="F224" r:id="rId26" display="https://podminky.urs.cz/item/CS_URS_2023_01/915211112"/>
    <hyperlink ref="F226" r:id="rId27" display="https://podminky.urs.cz/item/CS_URS_2023_01/915221122"/>
    <hyperlink ref="F228" r:id="rId28" display="https://podminky.urs.cz/item/CS_URS_2023_01/919112111"/>
    <hyperlink ref="F231" r:id="rId29" display="https://podminky.urs.cz/item/CS_URS_2023_01/919121212"/>
    <hyperlink ref="F233" r:id="rId30" display="https://podminky.urs.cz/item/CS_URS_2023_01/938902151"/>
    <hyperlink ref="F235" r:id="rId31" display="https://podminky.urs.cz/item/CS_URS_2023_01/938902421"/>
    <hyperlink ref="F241" r:id="rId32" display="https://podminky.urs.cz/item/CS_URS_2023_01/938909611"/>
    <hyperlink ref="F245" r:id="rId33" display="https://podminky.urs.cz/item/CS_URS_2023_01/966075141"/>
    <hyperlink ref="F252" r:id="rId34" display="https://podminky.urs.cz/item/CS_URS_2023_01/998225111"/>
    <hyperlink ref="F255" r:id="rId35" display="https://podminky.urs.cz/item/CS_URS_2023_01/997221611"/>
    <hyperlink ref="F259" r:id="rId36" display="https://podminky.urs.cz/item/CS_URS_2023_01/997221551"/>
    <hyperlink ref="F267" r:id="rId37" display="https://podminky.urs.cz/item/CS_URS_2023_01/997221559"/>
    <hyperlink ref="F270" r:id="rId38" display="https://podminky.urs.cz/item/CS_URS_2023_01/997221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90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II/187 Plánice – Neurazy,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91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474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14. 4. 2023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ROUND(J91, 1)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ROUND((SUM(BE91:BE555)),  1)</f>
        <v>0</v>
      </c>
      <c r="G33" s="37"/>
      <c r="H33" s="37"/>
      <c r="I33" s="147">
        <v>0.20999999999999999</v>
      </c>
      <c r="J33" s="146">
        <f>ROUND(((SUM(BE91:BE555))*I33),  1)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ROUND((SUM(BF91:BF555)),  1)</f>
        <v>0</v>
      </c>
      <c r="G34" s="37"/>
      <c r="H34" s="37"/>
      <c r="I34" s="147">
        <v>0.14999999999999999</v>
      </c>
      <c r="J34" s="146">
        <f>ROUND(((SUM(BF91:BF555))*I34),  1)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ROUND((SUM(BG91:BG555)),  1)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ROUND((SUM(BH91:BH555)),  1)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ROUND((SUM(BI91:BI555)),  1)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II/187 Plánice – Neurazy,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91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02 - 2. ÚSEK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14. 4. 2023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94</v>
      </c>
      <c r="D57" s="161"/>
      <c r="E57" s="161"/>
      <c r="F57" s="161"/>
      <c r="G57" s="161"/>
      <c r="H57" s="161"/>
      <c r="I57" s="161"/>
      <c r="J57" s="162" t="s">
        <v>95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J91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96</v>
      </c>
    </row>
    <row r="60" hidden="1" s="9" customFormat="1" ht="24.96" customHeight="1">
      <c r="A60" s="9"/>
      <c r="B60" s="164"/>
      <c r="C60" s="165"/>
      <c r="D60" s="166" t="s">
        <v>177</v>
      </c>
      <c r="E60" s="167"/>
      <c r="F60" s="167"/>
      <c r="G60" s="167"/>
      <c r="H60" s="167"/>
      <c r="I60" s="167"/>
      <c r="J60" s="168">
        <f>J92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19"/>
      <c r="C61" s="220"/>
      <c r="D61" s="221" t="s">
        <v>178</v>
      </c>
      <c r="E61" s="222"/>
      <c r="F61" s="222"/>
      <c r="G61" s="222"/>
      <c r="H61" s="222"/>
      <c r="I61" s="222"/>
      <c r="J61" s="223">
        <f>J93</f>
        <v>0</v>
      </c>
      <c r="K61" s="220"/>
      <c r="L61" s="224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19"/>
      <c r="C62" s="220"/>
      <c r="D62" s="221" t="s">
        <v>475</v>
      </c>
      <c r="E62" s="222"/>
      <c r="F62" s="222"/>
      <c r="G62" s="222"/>
      <c r="H62" s="222"/>
      <c r="I62" s="222"/>
      <c r="J62" s="223">
        <f>J231</f>
        <v>0</v>
      </c>
      <c r="K62" s="220"/>
      <c r="L62" s="224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19"/>
      <c r="C63" s="220"/>
      <c r="D63" s="221" t="s">
        <v>476</v>
      </c>
      <c r="E63" s="222"/>
      <c r="F63" s="222"/>
      <c r="G63" s="222"/>
      <c r="H63" s="222"/>
      <c r="I63" s="222"/>
      <c r="J63" s="223">
        <f>J261</f>
        <v>0</v>
      </c>
      <c r="K63" s="220"/>
      <c r="L63" s="224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19"/>
      <c r="C64" s="220"/>
      <c r="D64" s="221" t="s">
        <v>179</v>
      </c>
      <c r="E64" s="222"/>
      <c r="F64" s="222"/>
      <c r="G64" s="222"/>
      <c r="H64" s="222"/>
      <c r="I64" s="222"/>
      <c r="J64" s="223">
        <f>J317</f>
        <v>0</v>
      </c>
      <c r="K64" s="220"/>
      <c r="L64" s="224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19"/>
      <c r="C65" s="220"/>
      <c r="D65" s="221" t="s">
        <v>477</v>
      </c>
      <c r="E65" s="222"/>
      <c r="F65" s="222"/>
      <c r="G65" s="222"/>
      <c r="H65" s="222"/>
      <c r="I65" s="222"/>
      <c r="J65" s="223">
        <f>J376</f>
        <v>0</v>
      </c>
      <c r="K65" s="220"/>
      <c r="L65" s="22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19"/>
      <c r="C66" s="220"/>
      <c r="D66" s="221" t="s">
        <v>180</v>
      </c>
      <c r="E66" s="222"/>
      <c r="F66" s="222"/>
      <c r="G66" s="222"/>
      <c r="H66" s="222"/>
      <c r="I66" s="222"/>
      <c r="J66" s="223">
        <f>J381</f>
        <v>0</v>
      </c>
      <c r="K66" s="220"/>
      <c r="L66" s="22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12" customFormat="1" ht="19.92" customHeight="1">
      <c r="A67" s="12"/>
      <c r="B67" s="219"/>
      <c r="C67" s="220"/>
      <c r="D67" s="221" t="s">
        <v>181</v>
      </c>
      <c r="E67" s="222"/>
      <c r="F67" s="222"/>
      <c r="G67" s="222"/>
      <c r="H67" s="222"/>
      <c r="I67" s="222"/>
      <c r="J67" s="223">
        <f>J384</f>
        <v>0</v>
      </c>
      <c r="K67" s="220"/>
      <c r="L67" s="22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hidden="1" s="12" customFormat="1" ht="19.92" customHeight="1">
      <c r="A68" s="12"/>
      <c r="B68" s="219"/>
      <c r="C68" s="220"/>
      <c r="D68" s="221" t="s">
        <v>182</v>
      </c>
      <c r="E68" s="222"/>
      <c r="F68" s="222"/>
      <c r="G68" s="222"/>
      <c r="H68" s="222"/>
      <c r="I68" s="222"/>
      <c r="J68" s="223">
        <f>J507</f>
        <v>0</v>
      </c>
      <c r="K68" s="220"/>
      <c r="L68" s="224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hidden="1" s="12" customFormat="1" ht="19.92" customHeight="1">
      <c r="A69" s="12"/>
      <c r="B69" s="219"/>
      <c r="C69" s="220"/>
      <c r="D69" s="221" t="s">
        <v>183</v>
      </c>
      <c r="E69" s="222"/>
      <c r="F69" s="222"/>
      <c r="G69" s="222"/>
      <c r="H69" s="222"/>
      <c r="I69" s="222"/>
      <c r="J69" s="223">
        <f>J510</f>
        <v>0</v>
      </c>
      <c r="K69" s="220"/>
      <c r="L69" s="224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hidden="1" s="9" customFormat="1" ht="24.96" customHeight="1">
      <c r="A70" s="9"/>
      <c r="B70" s="164"/>
      <c r="C70" s="165"/>
      <c r="D70" s="166" t="s">
        <v>478</v>
      </c>
      <c r="E70" s="167"/>
      <c r="F70" s="167"/>
      <c r="G70" s="167"/>
      <c r="H70" s="167"/>
      <c r="I70" s="167"/>
      <c r="J70" s="168">
        <f>J541</f>
        <v>0</v>
      </c>
      <c r="K70" s="165"/>
      <c r="L70" s="16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2" customFormat="1" ht="19.92" customHeight="1">
      <c r="A71" s="12"/>
      <c r="B71" s="219"/>
      <c r="C71" s="220"/>
      <c r="D71" s="221" t="s">
        <v>479</v>
      </c>
      <c r="E71" s="222"/>
      <c r="F71" s="222"/>
      <c r="G71" s="222"/>
      <c r="H71" s="222"/>
      <c r="I71" s="222"/>
      <c r="J71" s="223">
        <f>J542</f>
        <v>0</v>
      </c>
      <c r="K71" s="220"/>
      <c r="L71" s="224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hidden="1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hidden="1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hidden="1"/>
    <row r="75" hidden="1"/>
    <row r="76" hidden="1"/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99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59" t="str">
        <f>E7</f>
        <v>II/187 Plánice – Neurazy, oprava</v>
      </c>
      <c r="F81" s="31"/>
      <c r="G81" s="31"/>
      <c r="H81" s="31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91</v>
      </c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>02 - 2. ÚSEK</v>
      </c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9"/>
      <c r="E85" s="39"/>
      <c r="F85" s="26" t="str">
        <f>F12</f>
        <v xml:space="preserve"> </v>
      </c>
      <c r="G85" s="39"/>
      <c r="H85" s="39"/>
      <c r="I85" s="31" t="s">
        <v>23</v>
      </c>
      <c r="J85" s="71" t="str">
        <f>IF(J12="","",J12)</f>
        <v>14. 4. 2023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9"/>
      <c r="E87" s="39"/>
      <c r="F87" s="26" t="str">
        <f>E15</f>
        <v>Správa a údržba silnic Plzeňského kraje</v>
      </c>
      <c r="G87" s="39"/>
      <c r="H87" s="39"/>
      <c r="I87" s="31" t="s">
        <v>31</v>
      </c>
      <c r="J87" s="35" t="str">
        <f>E21</f>
        <v>SG Geotechnika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29</v>
      </c>
      <c r="D88" s="39"/>
      <c r="E88" s="39"/>
      <c r="F88" s="26" t="str">
        <f>IF(E18="","",E18)</f>
        <v>Vyplň údaj</v>
      </c>
      <c r="G88" s="39"/>
      <c r="H88" s="39"/>
      <c r="I88" s="31" t="s">
        <v>34</v>
      </c>
      <c r="J88" s="35" t="str">
        <f>E24</f>
        <v>Roman Mitas</v>
      </c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0" customFormat="1" ht="29.28" customHeight="1">
      <c r="A90" s="170"/>
      <c r="B90" s="171"/>
      <c r="C90" s="172" t="s">
        <v>100</v>
      </c>
      <c r="D90" s="173" t="s">
        <v>57</v>
      </c>
      <c r="E90" s="173" t="s">
        <v>53</v>
      </c>
      <c r="F90" s="173" t="s">
        <v>54</v>
      </c>
      <c r="G90" s="173" t="s">
        <v>101</v>
      </c>
      <c r="H90" s="173" t="s">
        <v>102</v>
      </c>
      <c r="I90" s="173" t="s">
        <v>103</v>
      </c>
      <c r="J90" s="173" t="s">
        <v>95</v>
      </c>
      <c r="K90" s="174" t="s">
        <v>104</v>
      </c>
      <c r="L90" s="175"/>
      <c r="M90" s="91" t="s">
        <v>19</v>
      </c>
      <c r="N90" s="92" t="s">
        <v>42</v>
      </c>
      <c r="O90" s="92" t="s">
        <v>105</v>
      </c>
      <c r="P90" s="92" t="s">
        <v>106</v>
      </c>
      <c r="Q90" s="92" t="s">
        <v>107</v>
      </c>
      <c r="R90" s="92" t="s">
        <v>108</v>
      </c>
      <c r="S90" s="92" t="s">
        <v>109</v>
      </c>
      <c r="T90" s="93" t="s">
        <v>110</v>
      </c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="2" customFormat="1" ht="22.8" customHeight="1">
      <c r="A91" s="37"/>
      <c r="B91" s="38"/>
      <c r="C91" s="98" t="s">
        <v>111</v>
      </c>
      <c r="D91" s="39"/>
      <c r="E91" s="39"/>
      <c r="F91" s="39"/>
      <c r="G91" s="39"/>
      <c r="H91" s="39"/>
      <c r="I91" s="39"/>
      <c r="J91" s="176">
        <f>BK91</f>
        <v>0</v>
      </c>
      <c r="K91" s="39"/>
      <c r="L91" s="43"/>
      <c r="M91" s="94"/>
      <c r="N91" s="177"/>
      <c r="O91" s="95"/>
      <c r="P91" s="178">
        <f>P92+P541</f>
        <v>0</v>
      </c>
      <c r="Q91" s="95"/>
      <c r="R91" s="178">
        <f>R92+R541</f>
        <v>5595.232803599999</v>
      </c>
      <c r="S91" s="95"/>
      <c r="T91" s="179">
        <f>T92+T541</f>
        <v>3583.7885999999999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71</v>
      </c>
      <c r="AU91" s="16" t="s">
        <v>96</v>
      </c>
      <c r="BK91" s="180">
        <f>BK92+BK541</f>
        <v>0</v>
      </c>
    </row>
    <row r="92" s="11" customFormat="1" ht="25.92" customHeight="1">
      <c r="A92" s="11"/>
      <c r="B92" s="181"/>
      <c r="C92" s="182"/>
      <c r="D92" s="183" t="s">
        <v>71</v>
      </c>
      <c r="E92" s="184" t="s">
        <v>184</v>
      </c>
      <c r="F92" s="184" t="s">
        <v>185</v>
      </c>
      <c r="G92" s="182"/>
      <c r="H92" s="182"/>
      <c r="I92" s="185"/>
      <c r="J92" s="186">
        <f>BK92</f>
        <v>0</v>
      </c>
      <c r="K92" s="182"/>
      <c r="L92" s="187"/>
      <c r="M92" s="188"/>
      <c r="N92" s="189"/>
      <c r="O92" s="189"/>
      <c r="P92" s="190">
        <f>P93+P231+P261+P317+P376+P381+P384+P507+P510</f>
        <v>0</v>
      </c>
      <c r="Q92" s="189"/>
      <c r="R92" s="190">
        <f>R93+R231+R261+R317+R376+R381+R384+R507+R510</f>
        <v>5594.0791035999991</v>
      </c>
      <c r="S92" s="189"/>
      <c r="T92" s="191">
        <f>T93+T231+T261+T317+T376+T381+T384+T507+T510</f>
        <v>3583.4485999999997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2" t="s">
        <v>80</v>
      </c>
      <c r="AT92" s="193" t="s">
        <v>71</v>
      </c>
      <c r="AU92" s="193" t="s">
        <v>72</v>
      </c>
      <c r="AY92" s="192" t="s">
        <v>114</v>
      </c>
      <c r="BK92" s="194">
        <f>BK93+BK231+BK261+BK317+BK376+BK381+BK384+BK507+BK510</f>
        <v>0</v>
      </c>
    </row>
    <row r="93" s="11" customFormat="1" ht="22.8" customHeight="1">
      <c r="A93" s="11"/>
      <c r="B93" s="181"/>
      <c r="C93" s="182"/>
      <c r="D93" s="183" t="s">
        <v>71</v>
      </c>
      <c r="E93" s="225" t="s">
        <v>80</v>
      </c>
      <c r="F93" s="225" t="s">
        <v>186</v>
      </c>
      <c r="G93" s="182"/>
      <c r="H93" s="182"/>
      <c r="I93" s="185"/>
      <c r="J93" s="226">
        <f>BK93</f>
        <v>0</v>
      </c>
      <c r="K93" s="182"/>
      <c r="L93" s="187"/>
      <c r="M93" s="188"/>
      <c r="N93" s="189"/>
      <c r="O93" s="189"/>
      <c r="P93" s="190">
        <f>SUM(P94:P230)</f>
        <v>0</v>
      </c>
      <c r="Q93" s="189"/>
      <c r="R93" s="190">
        <f>SUM(R94:R230)</f>
        <v>1889.1559199999999</v>
      </c>
      <c r="S93" s="189"/>
      <c r="T93" s="191">
        <f>SUM(T94:T230)</f>
        <v>3154.54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2" t="s">
        <v>80</v>
      </c>
      <c r="AT93" s="193" t="s">
        <v>71</v>
      </c>
      <c r="AU93" s="193" t="s">
        <v>80</v>
      </c>
      <c r="AY93" s="192" t="s">
        <v>114</v>
      </c>
      <c r="BK93" s="194">
        <f>SUM(BK94:BK230)</f>
        <v>0</v>
      </c>
    </row>
    <row r="94" s="2" customFormat="1" ht="49.05" customHeight="1">
      <c r="A94" s="37"/>
      <c r="B94" s="38"/>
      <c r="C94" s="195" t="s">
        <v>80</v>
      </c>
      <c r="D94" s="195" t="s">
        <v>115</v>
      </c>
      <c r="E94" s="196" t="s">
        <v>480</v>
      </c>
      <c r="F94" s="197" t="s">
        <v>481</v>
      </c>
      <c r="G94" s="198" t="s">
        <v>189</v>
      </c>
      <c r="H94" s="199">
        <v>950</v>
      </c>
      <c r="I94" s="200"/>
      <c r="J94" s="199">
        <f>ROUND(I94*H94,1)</f>
        <v>0</v>
      </c>
      <c r="K94" s="197" t="s">
        <v>119</v>
      </c>
      <c r="L94" s="43"/>
      <c r="M94" s="201" t="s">
        <v>19</v>
      </c>
      <c r="N94" s="202" t="s">
        <v>43</v>
      </c>
      <c r="O94" s="83"/>
      <c r="P94" s="203">
        <f>O94*H94</f>
        <v>0</v>
      </c>
      <c r="Q94" s="203">
        <v>0.00017000000000000001</v>
      </c>
      <c r="R94" s="203">
        <f>Q94*H94</f>
        <v>0.16150000000000001</v>
      </c>
      <c r="S94" s="203">
        <v>0.46000000000000002</v>
      </c>
      <c r="T94" s="204">
        <f>S94*H94</f>
        <v>437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5" t="s">
        <v>139</v>
      </c>
      <c r="AT94" s="205" t="s">
        <v>115</v>
      </c>
      <c r="AU94" s="205" t="s">
        <v>82</v>
      </c>
      <c r="AY94" s="16" t="s">
        <v>114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6" t="s">
        <v>80</v>
      </c>
      <c r="BK94" s="206">
        <f>ROUND(I94*H94,1)</f>
        <v>0</v>
      </c>
      <c r="BL94" s="16" t="s">
        <v>139</v>
      </c>
      <c r="BM94" s="205" t="s">
        <v>190</v>
      </c>
    </row>
    <row r="95" s="2" customFormat="1">
      <c r="A95" s="37"/>
      <c r="B95" s="38"/>
      <c r="C95" s="39"/>
      <c r="D95" s="207" t="s">
        <v>122</v>
      </c>
      <c r="E95" s="39"/>
      <c r="F95" s="208" t="s">
        <v>482</v>
      </c>
      <c r="G95" s="39"/>
      <c r="H95" s="39"/>
      <c r="I95" s="209"/>
      <c r="J95" s="39"/>
      <c r="K95" s="39"/>
      <c r="L95" s="43"/>
      <c r="M95" s="210"/>
      <c r="N95" s="211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122</v>
      </c>
      <c r="AU95" s="16" t="s">
        <v>82</v>
      </c>
    </row>
    <row r="96" s="13" customFormat="1">
      <c r="A96" s="13"/>
      <c r="B96" s="227"/>
      <c r="C96" s="228"/>
      <c r="D96" s="212" t="s">
        <v>192</v>
      </c>
      <c r="E96" s="229" t="s">
        <v>19</v>
      </c>
      <c r="F96" s="230" t="s">
        <v>193</v>
      </c>
      <c r="G96" s="228"/>
      <c r="H96" s="229" t="s">
        <v>19</v>
      </c>
      <c r="I96" s="231"/>
      <c r="J96" s="228"/>
      <c r="K96" s="228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192</v>
      </c>
      <c r="AU96" s="236" t="s">
        <v>82</v>
      </c>
      <c r="AV96" s="13" t="s">
        <v>80</v>
      </c>
      <c r="AW96" s="13" t="s">
        <v>33</v>
      </c>
      <c r="AX96" s="13" t="s">
        <v>72</v>
      </c>
      <c r="AY96" s="236" t="s">
        <v>114</v>
      </c>
    </row>
    <row r="97" s="14" customFormat="1">
      <c r="A97" s="14"/>
      <c r="B97" s="237"/>
      <c r="C97" s="238"/>
      <c r="D97" s="212" t="s">
        <v>192</v>
      </c>
      <c r="E97" s="239" t="s">
        <v>19</v>
      </c>
      <c r="F97" s="240" t="s">
        <v>483</v>
      </c>
      <c r="G97" s="238"/>
      <c r="H97" s="241">
        <v>950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192</v>
      </c>
      <c r="AU97" s="247" t="s">
        <v>82</v>
      </c>
      <c r="AV97" s="14" t="s">
        <v>82</v>
      </c>
      <c r="AW97" s="14" t="s">
        <v>33</v>
      </c>
      <c r="AX97" s="14" t="s">
        <v>72</v>
      </c>
      <c r="AY97" s="247" t="s">
        <v>114</v>
      </c>
    </row>
    <row r="98" s="2" customFormat="1" ht="66.75" customHeight="1">
      <c r="A98" s="37"/>
      <c r="B98" s="38"/>
      <c r="C98" s="195" t="s">
        <v>82</v>
      </c>
      <c r="D98" s="195" t="s">
        <v>115</v>
      </c>
      <c r="E98" s="196" t="s">
        <v>195</v>
      </c>
      <c r="F98" s="197" t="s">
        <v>196</v>
      </c>
      <c r="G98" s="198" t="s">
        <v>189</v>
      </c>
      <c r="H98" s="199">
        <v>950</v>
      </c>
      <c r="I98" s="200"/>
      <c r="J98" s="199">
        <f>ROUND(I98*H98,1)</f>
        <v>0</v>
      </c>
      <c r="K98" s="197" t="s">
        <v>119</v>
      </c>
      <c r="L98" s="43"/>
      <c r="M98" s="201" t="s">
        <v>19</v>
      </c>
      <c r="N98" s="202" t="s">
        <v>43</v>
      </c>
      <c r="O98" s="83"/>
      <c r="P98" s="203">
        <f>O98*H98</f>
        <v>0</v>
      </c>
      <c r="Q98" s="203">
        <v>0</v>
      </c>
      <c r="R98" s="203">
        <f>Q98*H98</f>
        <v>0</v>
      </c>
      <c r="S98" s="203">
        <v>0.57999999999999996</v>
      </c>
      <c r="T98" s="204">
        <f>S98*H98</f>
        <v>551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5" t="s">
        <v>139</v>
      </c>
      <c r="AT98" s="205" t="s">
        <v>115</v>
      </c>
      <c r="AU98" s="205" t="s">
        <v>82</v>
      </c>
      <c r="AY98" s="16" t="s">
        <v>114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6" t="s">
        <v>80</v>
      </c>
      <c r="BK98" s="206">
        <f>ROUND(I98*H98,1)</f>
        <v>0</v>
      </c>
      <c r="BL98" s="16" t="s">
        <v>139</v>
      </c>
      <c r="BM98" s="205" t="s">
        <v>197</v>
      </c>
    </row>
    <row r="99" s="2" customFormat="1">
      <c r="A99" s="37"/>
      <c r="B99" s="38"/>
      <c r="C99" s="39"/>
      <c r="D99" s="207" t="s">
        <v>122</v>
      </c>
      <c r="E99" s="39"/>
      <c r="F99" s="208" t="s">
        <v>198</v>
      </c>
      <c r="G99" s="39"/>
      <c r="H99" s="39"/>
      <c r="I99" s="209"/>
      <c r="J99" s="39"/>
      <c r="K99" s="39"/>
      <c r="L99" s="43"/>
      <c r="M99" s="210"/>
      <c r="N99" s="211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122</v>
      </c>
      <c r="AU99" s="16" t="s">
        <v>82</v>
      </c>
    </row>
    <row r="100" s="13" customFormat="1">
      <c r="A100" s="13"/>
      <c r="B100" s="227"/>
      <c r="C100" s="228"/>
      <c r="D100" s="212" t="s">
        <v>192</v>
      </c>
      <c r="E100" s="229" t="s">
        <v>19</v>
      </c>
      <c r="F100" s="230" t="s">
        <v>193</v>
      </c>
      <c r="G100" s="228"/>
      <c r="H100" s="229" t="s">
        <v>19</v>
      </c>
      <c r="I100" s="231"/>
      <c r="J100" s="228"/>
      <c r="K100" s="228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192</v>
      </c>
      <c r="AU100" s="236" t="s">
        <v>82</v>
      </c>
      <c r="AV100" s="13" t="s">
        <v>80</v>
      </c>
      <c r="AW100" s="13" t="s">
        <v>33</v>
      </c>
      <c r="AX100" s="13" t="s">
        <v>72</v>
      </c>
      <c r="AY100" s="236" t="s">
        <v>114</v>
      </c>
    </row>
    <row r="101" s="14" customFormat="1">
      <c r="A101" s="14"/>
      <c r="B101" s="237"/>
      <c r="C101" s="238"/>
      <c r="D101" s="212" t="s">
        <v>192</v>
      </c>
      <c r="E101" s="239" t="s">
        <v>19</v>
      </c>
      <c r="F101" s="240" t="s">
        <v>483</v>
      </c>
      <c r="G101" s="238"/>
      <c r="H101" s="241">
        <v>950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192</v>
      </c>
      <c r="AU101" s="247" t="s">
        <v>82</v>
      </c>
      <c r="AV101" s="14" t="s">
        <v>82</v>
      </c>
      <c r="AW101" s="14" t="s">
        <v>33</v>
      </c>
      <c r="AX101" s="14" t="s">
        <v>72</v>
      </c>
      <c r="AY101" s="247" t="s">
        <v>114</v>
      </c>
    </row>
    <row r="102" s="2" customFormat="1" ht="49.05" customHeight="1">
      <c r="A102" s="37"/>
      <c r="B102" s="38"/>
      <c r="C102" s="195" t="s">
        <v>133</v>
      </c>
      <c r="D102" s="195" t="s">
        <v>115</v>
      </c>
      <c r="E102" s="196" t="s">
        <v>199</v>
      </c>
      <c r="F102" s="197" t="s">
        <v>200</v>
      </c>
      <c r="G102" s="198" t="s">
        <v>189</v>
      </c>
      <c r="H102" s="199">
        <v>8838</v>
      </c>
      <c r="I102" s="200"/>
      <c r="J102" s="199">
        <f>ROUND(I102*H102,1)</f>
        <v>0</v>
      </c>
      <c r="K102" s="197" t="s">
        <v>119</v>
      </c>
      <c r="L102" s="43"/>
      <c r="M102" s="201" t="s">
        <v>19</v>
      </c>
      <c r="N102" s="202" t="s">
        <v>43</v>
      </c>
      <c r="O102" s="83"/>
      <c r="P102" s="203">
        <f>O102*H102</f>
        <v>0</v>
      </c>
      <c r="Q102" s="203">
        <v>9.0000000000000006E-05</v>
      </c>
      <c r="R102" s="203">
        <f>Q102*H102</f>
        <v>0.79542000000000002</v>
      </c>
      <c r="S102" s="203">
        <v>0.23000000000000001</v>
      </c>
      <c r="T102" s="204">
        <f>S102*H102</f>
        <v>2032.74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5" t="s">
        <v>139</v>
      </c>
      <c r="AT102" s="205" t="s">
        <v>115</v>
      </c>
      <c r="AU102" s="205" t="s">
        <v>82</v>
      </c>
      <c r="AY102" s="16" t="s">
        <v>114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6" t="s">
        <v>80</v>
      </c>
      <c r="BK102" s="206">
        <f>ROUND(I102*H102,1)</f>
        <v>0</v>
      </c>
      <c r="BL102" s="16" t="s">
        <v>139</v>
      </c>
      <c r="BM102" s="205" t="s">
        <v>201</v>
      </c>
    </row>
    <row r="103" s="2" customFormat="1">
      <c r="A103" s="37"/>
      <c r="B103" s="38"/>
      <c r="C103" s="39"/>
      <c r="D103" s="207" t="s">
        <v>122</v>
      </c>
      <c r="E103" s="39"/>
      <c r="F103" s="208" t="s">
        <v>202</v>
      </c>
      <c r="G103" s="39"/>
      <c r="H103" s="39"/>
      <c r="I103" s="209"/>
      <c r="J103" s="39"/>
      <c r="K103" s="39"/>
      <c r="L103" s="43"/>
      <c r="M103" s="210"/>
      <c r="N103" s="211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122</v>
      </c>
      <c r="AU103" s="16" t="s">
        <v>82</v>
      </c>
    </row>
    <row r="104" s="13" customFormat="1">
      <c r="A104" s="13"/>
      <c r="B104" s="227"/>
      <c r="C104" s="228"/>
      <c r="D104" s="212" t="s">
        <v>192</v>
      </c>
      <c r="E104" s="229" t="s">
        <v>19</v>
      </c>
      <c r="F104" s="230" t="s">
        <v>203</v>
      </c>
      <c r="G104" s="228"/>
      <c r="H104" s="229" t="s">
        <v>19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192</v>
      </c>
      <c r="AU104" s="236" t="s">
        <v>82</v>
      </c>
      <c r="AV104" s="13" t="s">
        <v>80</v>
      </c>
      <c r="AW104" s="13" t="s">
        <v>33</v>
      </c>
      <c r="AX104" s="13" t="s">
        <v>72</v>
      </c>
      <c r="AY104" s="236" t="s">
        <v>114</v>
      </c>
    </row>
    <row r="105" s="14" customFormat="1">
      <c r="A105" s="14"/>
      <c r="B105" s="237"/>
      <c r="C105" s="238"/>
      <c r="D105" s="212" t="s">
        <v>192</v>
      </c>
      <c r="E105" s="239" t="s">
        <v>19</v>
      </c>
      <c r="F105" s="240" t="s">
        <v>484</v>
      </c>
      <c r="G105" s="238"/>
      <c r="H105" s="241">
        <v>8075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192</v>
      </c>
      <c r="AU105" s="247" t="s">
        <v>82</v>
      </c>
      <c r="AV105" s="14" t="s">
        <v>82</v>
      </c>
      <c r="AW105" s="14" t="s">
        <v>33</v>
      </c>
      <c r="AX105" s="14" t="s">
        <v>72</v>
      </c>
      <c r="AY105" s="247" t="s">
        <v>114</v>
      </c>
    </row>
    <row r="106" s="13" customFormat="1">
      <c r="A106" s="13"/>
      <c r="B106" s="227"/>
      <c r="C106" s="228"/>
      <c r="D106" s="212" t="s">
        <v>192</v>
      </c>
      <c r="E106" s="229" t="s">
        <v>19</v>
      </c>
      <c r="F106" s="230" t="s">
        <v>205</v>
      </c>
      <c r="G106" s="228"/>
      <c r="H106" s="229" t="s">
        <v>19</v>
      </c>
      <c r="I106" s="231"/>
      <c r="J106" s="228"/>
      <c r="K106" s="228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192</v>
      </c>
      <c r="AU106" s="236" t="s">
        <v>82</v>
      </c>
      <c r="AV106" s="13" t="s">
        <v>80</v>
      </c>
      <c r="AW106" s="13" t="s">
        <v>33</v>
      </c>
      <c r="AX106" s="13" t="s">
        <v>72</v>
      </c>
      <c r="AY106" s="236" t="s">
        <v>114</v>
      </c>
    </row>
    <row r="107" s="14" customFormat="1">
      <c r="A107" s="14"/>
      <c r="B107" s="237"/>
      <c r="C107" s="238"/>
      <c r="D107" s="212" t="s">
        <v>192</v>
      </c>
      <c r="E107" s="239" t="s">
        <v>19</v>
      </c>
      <c r="F107" s="240" t="s">
        <v>485</v>
      </c>
      <c r="G107" s="238"/>
      <c r="H107" s="241">
        <v>763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192</v>
      </c>
      <c r="AU107" s="247" t="s">
        <v>82</v>
      </c>
      <c r="AV107" s="14" t="s">
        <v>82</v>
      </c>
      <c r="AW107" s="14" t="s">
        <v>33</v>
      </c>
      <c r="AX107" s="14" t="s">
        <v>72</v>
      </c>
      <c r="AY107" s="247" t="s">
        <v>114</v>
      </c>
    </row>
    <row r="108" s="2" customFormat="1" ht="49.05" customHeight="1">
      <c r="A108" s="37"/>
      <c r="B108" s="38"/>
      <c r="C108" s="195" t="s">
        <v>139</v>
      </c>
      <c r="D108" s="195" t="s">
        <v>115</v>
      </c>
      <c r="E108" s="196" t="s">
        <v>486</v>
      </c>
      <c r="F108" s="197" t="s">
        <v>487</v>
      </c>
      <c r="G108" s="198" t="s">
        <v>189</v>
      </c>
      <c r="H108" s="199">
        <v>780</v>
      </c>
      <c r="I108" s="200"/>
      <c r="J108" s="199">
        <f>ROUND(I108*H108,1)</f>
        <v>0</v>
      </c>
      <c r="K108" s="197" t="s">
        <v>119</v>
      </c>
      <c r="L108" s="43"/>
      <c r="M108" s="201" t="s">
        <v>19</v>
      </c>
      <c r="N108" s="202" t="s">
        <v>43</v>
      </c>
      <c r="O108" s="83"/>
      <c r="P108" s="203">
        <f>O108*H108</f>
        <v>0</v>
      </c>
      <c r="Q108" s="203">
        <v>5.0000000000000002E-05</v>
      </c>
      <c r="R108" s="203">
        <f>Q108*H108</f>
        <v>0.039</v>
      </c>
      <c r="S108" s="203">
        <v>0.11500000000000001</v>
      </c>
      <c r="T108" s="204">
        <f>S108*H108</f>
        <v>89.700000000000003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5" t="s">
        <v>139</v>
      </c>
      <c r="AT108" s="205" t="s">
        <v>115</v>
      </c>
      <c r="AU108" s="205" t="s">
        <v>82</v>
      </c>
      <c r="AY108" s="16" t="s">
        <v>114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6" t="s">
        <v>80</v>
      </c>
      <c r="BK108" s="206">
        <f>ROUND(I108*H108,1)</f>
        <v>0</v>
      </c>
      <c r="BL108" s="16" t="s">
        <v>139</v>
      </c>
      <c r="BM108" s="205" t="s">
        <v>209</v>
      </c>
    </row>
    <row r="109" s="2" customFormat="1">
      <c r="A109" s="37"/>
      <c r="B109" s="38"/>
      <c r="C109" s="39"/>
      <c r="D109" s="207" t="s">
        <v>122</v>
      </c>
      <c r="E109" s="39"/>
      <c r="F109" s="208" t="s">
        <v>488</v>
      </c>
      <c r="G109" s="39"/>
      <c r="H109" s="39"/>
      <c r="I109" s="209"/>
      <c r="J109" s="39"/>
      <c r="K109" s="39"/>
      <c r="L109" s="43"/>
      <c r="M109" s="210"/>
      <c r="N109" s="211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122</v>
      </c>
      <c r="AU109" s="16" t="s">
        <v>82</v>
      </c>
    </row>
    <row r="110" s="13" customFormat="1">
      <c r="A110" s="13"/>
      <c r="B110" s="227"/>
      <c r="C110" s="228"/>
      <c r="D110" s="212" t="s">
        <v>192</v>
      </c>
      <c r="E110" s="229" t="s">
        <v>19</v>
      </c>
      <c r="F110" s="230" t="s">
        <v>211</v>
      </c>
      <c r="G110" s="228"/>
      <c r="H110" s="229" t="s">
        <v>19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192</v>
      </c>
      <c r="AU110" s="236" t="s">
        <v>82</v>
      </c>
      <c r="AV110" s="13" t="s">
        <v>80</v>
      </c>
      <c r="AW110" s="13" t="s">
        <v>33</v>
      </c>
      <c r="AX110" s="13" t="s">
        <v>72</v>
      </c>
      <c r="AY110" s="236" t="s">
        <v>114</v>
      </c>
    </row>
    <row r="111" s="14" customFormat="1">
      <c r="A111" s="14"/>
      <c r="B111" s="237"/>
      <c r="C111" s="238"/>
      <c r="D111" s="212" t="s">
        <v>192</v>
      </c>
      <c r="E111" s="239" t="s">
        <v>19</v>
      </c>
      <c r="F111" s="240" t="s">
        <v>489</v>
      </c>
      <c r="G111" s="238"/>
      <c r="H111" s="241">
        <v>780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192</v>
      </c>
      <c r="AU111" s="247" t="s">
        <v>82</v>
      </c>
      <c r="AV111" s="14" t="s">
        <v>82</v>
      </c>
      <c r="AW111" s="14" t="s">
        <v>33</v>
      </c>
      <c r="AX111" s="14" t="s">
        <v>72</v>
      </c>
      <c r="AY111" s="247" t="s">
        <v>114</v>
      </c>
    </row>
    <row r="112" s="2" customFormat="1" ht="55.5" customHeight="1">
      <c r="A112" s="37"/>
      <c r="B112" s="38"/>
      <c r="C112" s="195" t="s">
        <v>144</v>
      </c>
      <c r="D112" s="195" t="s">
        <v>115</v>
      </c>
      <c r="E112" s="196" t="s">
        <v>213</v>
      </c>
      <c r="F112" s="197" t="s">
        <v>214</v>
      </c>
      <c r="G112" s="198" t="s">
        <v>189</v>
      </c>
      <c r="H112" s="199">
        <v>245</v>
      </c>
      <c r="I112" s="200"/>
      <c r="J112" s="199">
        <f>ROUND(I112*H112,1)</f>
        <v>0</v>
      </c>
      <c r="K112" s="197" t="s">
        <v>119</v>
      </c>
      <c r="L112" s="43"/>
      <c r="M112" s="201" t="s">
        <v>19</v>
      </c>
      <c r="N112" s="202" t="s">
        <v>43</v>
      </c>
      <c r="O112" s="83"/>
      <c r="P112" s="203">
        <f>O112*H112</f>
        <v>0</v>
      </c>
      <c r="Q112" s="203">
        <v>0</v>
      </c>
      <c r="R112" s="203">
        <f>Q112*H112</f>
        <v>0</v>
      </c>
      <c r="S112" s="203">
        <v>0.17999999999999999</v>
      </c>
      <c r="T112" s="204">
        <f>S112*H112</f>
        <v>44.100000000000001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5" t="s">
        <v>139</v>
      </c>
      <c r="AT112" s="205" t="s">
        <v>115</v>
      </c>
      <c r="AU112" s="205" t="s">
        <v>82</v>
      </c>
      <c r="AY112" s="16" t="s">
        <v>114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6" t="s">
        <v>80</v>
      </c>
      <c r="BK112" s="206">
        <f>ROUND(I112*H112,1)</f>
        <v>0</v>
      </c>
      <c r="BL112" s="16" t="s">
        <v>139</v>
      </c>
      <c r="BM112" s="205" t="s">
        <v>215</v>
      </c>
    </row>
    <row r="113" s="2" customFormat="1">
      <c r="A113" s="37"/>
      <c r="B113" s="38"/>
      <c r="C113" s="39"/>
      <c r="D113" s="207" t="s">
        <v>122</v>
      </c>
      <c r="E113" s="39"/>
      <c r="F113" s="208" t="s">
        <v>216</v>
      </c>
      <c r="G113" s="39"/>
      <c r="H113" s="39"/>
      <c r="I113" s="209"/>
      <c r="J113" s="39"/>
      <c r="K113" s="39"/>
      <c r="L113" s="43"/>
      <c r="M113" s="210"/>
      <c r="N113" s="211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122</v>
      </c>
      <c r="AU113" s="16" t="s">
        <v>82</v>
      </c>
    </row>
    <row r="114" s="13" customFormat="1">
      <c r="A114" s="13"/>
      <c r="B114" s="227"/>
      <c r="C114" s="228"/>
      <c r="D114" s="212" t="s">
        <v>192</v>
      </c>
      <c r="E114" s="229" t="s">
        <v>19</v>
      </c>
      <c r="F114" s="230" t="s">
        <v>217</v>
      </c>
      <c r="G114" s="228"/>
      <c r="H114" s="229" t="s">
        <v>19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192</v>
      </c>
      <c r="AU114" s="236" t="s">
        <v>82</v>
      </c>
      <c r="AV114" s="13" t="s">
        <v>80</v>
      </c>
      <c r="AW114" s="13" t="s">
        <v>33</v>
      </c>
      <c r="AX114" s="13" t="s">
        <v>72</v>
      </c>
      <c r="AY114" s="236" t="s">
        <v>114</v>
      </c>
    </row>
    <row r="115" s="14" customFormat="1">
      <c r="A115" s="14"/>
      <c r="B115" s="237"/>
      <c r="C115" s="238"/>
      <c r="D115" s="212" t="s">
        <v>192</v>
      </c>
      <c r="E115" s="239" t="s">
        <v>19</v>
      </c>
      <c r="F115" s="240" t="s">
        <v>490</v>
      </c>
      <c r="G115" s="238"/>
      <c r="H115" s="241">
        <v>245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192</v>
      </c>
      <c r="AU115" s="247" t="s">
        <v>82</v>
      </c>
      <c r="AV115" s="14" t="s">
        <v>82</v>
      </c>
      <c r="AW115" s="14" t="s">
        <v>33</v>
      </c>
      <c r="AX115" s="14" t="s">
        <v>72</v>
      </c>
      <c r="AY115" s="247" t="s">
        <v>114</v>
      </c>
    </row>
    <row r="116" s="2" customFormat="1" ht="24.15" customHeight="1">
      <c r="A116" s="37"/>
      <c r="B116" s="38"/>
      <c r="C116" s="195" t="s">
        <v>150</v>
      </c>
      <c r="D116" s="195" t="s">
        <v>115</v>
      </c>
      <c r="E116" s="196" t="s">
        <v>491</v>
      </c>
      <c r="F116" s="197" t="s">
        <v>492</v>
      </c>
      <c r="G116" s="198" t="s">
        <v>221</v>
      </c>
      <c r="H116" s="199">
        <v>16</v>
      </c>
      <c r="I116" s="200"/>
      <c r="J116" s="199">
        <f>ROUND(I116*H116,1)</f>
        <v>0</v>
      </c>
      <c r="K116" s="197" t="s">
        <v>119</v>
      </c>
      <c r="L116" s="43"/>
      <c r="M116" s="201" t="s">
        <v>19</v>
      </c>
      <c r="N116" s="202" t="s">
        <v>43</v>
      </c>
      <c r="O116" s="83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5" t="s">
        <v>139</v>
      </c>
      <c r="AT116" s="205" t="s">
        <v>115</v>
      </c>
      <c r="AU116" s="205" t="s">
        <v>82</v>
      </c>
      <c r="AY116" s="16" t="s">
        <v>114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6" t="s">
        <v>80</v>
      </c>
      <c r="BK116" s="206">
        <f>ROUND(I116*H116,1)</f>
        <v>0</v>
      </c>
      <c r="BL116" s="16" t="s">
        <v>139</v>
      </c>
      <c r="BM116" s="205" t="s">
        <v>493</v>
      </c>
    </row>
    <row r="117" s="2" customFormat="1">
      <c r="A117" s="37"/>
      <c r="B117" s="38"/>
      <c r="C117" s="39"/>
      <c r="D117" s="207" t="s">
        <v>122</v>
      </c>
      <c r="E117" s="39"/>
      <c r="F117" s="208" t="s">
        <v>494</v>
      </c>
      <c r="G117" s="39"/>
      <c r="H117" s="39"/>
      <c r="I117" s="209"/>
      <c r="J117" s="39"/>
      <c r="K117" s="39"/>
      <c r="L117" s="43"/>
      <c r="M117" s="210"/>
      <c r="N117" s="211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122</v>
      </c>
      <c r="AU117" s="16" t="s">
        <v>82</v>
      </c>
    </row>
    <row r="118" s="13" customFormat="1">
      <c r="A118" s="13"/>
      <c r="B118" s="227"/>
      <c r="C118" s="228"/>
      <c r="D118" s="212" t="s">
        <v>192</v>
      </c>
      <c r="E118" s="229" t="s">
        <v>19</v>
      </c>
      <c r="F118" s="230" t="s">
        <v>495</v>
      </c>
      <c r="G118" s="228"/>
      <c r="H118" s="229" t="s">
        <v>19</v>
      </c>
      <c r="I118" s="231"/>
      <c r="J118" s="228"/>
      <c r="K118" s="228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192</v>
      </c>
      <c r="AU118" s="236" t="s">
        <v>82</v>
      </c>
      <c r="AV118" s="13" t="s">
        <v>80</v>
      </c>
      <c r="AW118" s="13" t="s">
        <v>33</v>
      </c>
      <c r="AX118" s="13" t="s">
        <v>72</v>
      </c>
      <c r="AY118" s="236" t="s">
        <v>114</v>
      </c>
    </row>
    <row r="119" s="14" customFormat="1">
      <c r="A119" s="14"/>
      <c r="B119" s="237"/>
      <c r="C119" s="238"/>
      <c r="D119" s="212" t="s">
        <v>192</v>
      </c>
      <c r="E119" s="239" t="s">
        <v>19</v>
      </c>
      <c r="F119" s="240" t="s">
        <v>274</v>
      </c>
      <c r="G119" s="238"/>
      <c r="H119" s="241">
        <v>16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192</v>
      </c>
      <c r="AU119" s="247" t="s">
        <v>82</v>
      </c>
      <c r="AV119" s="14" t="s">
        <v>82</v>
      </c>
      <c r="AW119" s="14" t="s">
        <v>33</v>
      </c>
      <c r="AX119" s="14" t="s">
        <v>72</v>
      </c>
      <c r="AY119" s="247" t="s">
        <v>114</v>
      </c>
    </row>
    <row r="120" s="2" customFormat="1" ht="49.05" customHeight="1">
      <c r="A120" s="37"/>
      <c r="B120" s="38"/>
      <c r="C120" s="195" t="s">
        <v>156</v>
      </c>
      <c r="D120" s="195" t="s">
        <v>115</v>
      </c>
      <c r="E120" s="196" t="s">
        <v>219</v>
      </c>
      <c r="F120" s="197" t="s">
        <v>220</v>
      </c>
      <c r="G120" s="198" t="s">
        <v>221</v>
      </c>
      <c r="H120" s="199">
        <v>285.30000000000001</v>
      </c>
      <c r="I120" s="200"/>
      <c r="J120" s="199">
        <f>ROUND(I120*H120,1)</f>
        <v>0</v>
      </c>
      <c r="K120" s="197" t="s">
        <v>119</v>
      </c>
      <c r="L120" s="43"/>
      <c r="M120" s="201" t="s">
        <v>19</v>
      </c>
      <c r="N120" s="202" t="s">
        <v>43</v>
      </c>
      <c r="O120" s="83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05" t="s">
        <v>139</v>
      </c>
      <c r="AT120" s="205" t="s">
        <v>115</v>
      </c>
      <c r="AU120" s="205" t="s">
        <v>82</v>
      </c>
      <c r="AY120" s="16" t="s">
        <v>114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6" t="s">
        <v>80</v>
      </c>
      <c r="BK120" s="206">
        <f>ROUND(I120*H120,1)</f>
        <v>0</v>
      </c>
      <c r="BL120" s="16" t="s">
        <v>139</v>
      </c>
      <c r="BM120" s="205" t="s">
        <v>222</v>
      </c>
    </row>
    <row r="121" s="2" customFormat="1">
      <c r="A121" s="37"/>
      <c r="B121" s="38"/>
      <c r="C121" s="39"/>
      <c r="D121" s="207" t="s">
        <v>122</v>
      </c>
      <c r="E121" s="39"/>
      <c r="F121" s="208" t="s">
        <v>223</v>
      </c>
      <c r="G121" s="39"/>
      <c r="H121" s="39"/>
      <c r="I121" s="209"/>
      <c r="J121" s="39"/>
      <c r="K121" s="39"/>
      <c r="L121" s="43"/>
      <c r="M121" s="210"/>
      <c r="N121" s="211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122</v>
      </c>
      <c r="AU121" s="16" t="s">
        <v>82</v>
      </c>
    </row>
    <row r="122" s="13" customFormat="1">
      <c r="A122" s="13"/>
      <c r="B122" s="227"/>
      <c r="C122" s="228"/>
      <c r="D122" s="212" t="s">
        <v>192</v>
      </c>
      <c r="E122" s="229" t="s">
        <v>19</v>
      </c>
      <c r="F122" s="230" t="s">
        <v>193</v>
      </c>
      <c r="G122" s="228"/>
      <c r="H122" s="229" t="s">
        <v>19</v>
      </c>
      <c r="I122" s="231"/>
      <c r="J122" s="228"/>
      <c r="K122" s="228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192</v>
      </c>
      <c r="AU122" s="236" t="s">
        <v>82</v>
      </c>
      <c r="AV122" s="13" t="s">
        <v>80</v>
      </c>
      <c r="AW122" s="13" t="s">
        <v>33</v>
      </c>
      <c r="AX122" s="13" t="s">
        <v>72</v>
      </c>
      <c r="AY122" s="236" t="s">
        <v>114</v>
      </c>
    </row>
    <row r="123" s="14" customFormat="1">
      <c r="A123" s="14"/>
      <c r="B123" s="237"/>
      <c r="C123" s="238"/>
      <c r="D123" s="212" t="s">
        <v>192</v>
      </c>
      <c r="E123" s="239" t="s">
        <v>19</v>
      </c>
      <c r="F123" s="240" t="s">
        <v>496</v>
      </c>
      <c r="G123" s="238"/>
      <c r="H123" s="241">
        <v>95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192</v>
      </c>
      <c r="AU123" s="247" t="s">
        <v>82</v>
      </c>
      <c r="AV123" s="14" t="s">
        <v>82</v>
      </c>
      <c r="AW123" s="14" t="s">
        <v>33</v>
      </c>
      <c r="AX123" s="14" t="s">
        <v>72</v>
      </c>
      <c r="AY123" s="247" t="s">
        <v>114</v>
      </c>
    </row>
    <row r="124" s="13" customFormat="1">
      <c r="A124" s="13"/>
      <c r="B124" s="227"/>
      <c r="C124" s="228"/>
      <c r="D124" s="212" t="s">
        <v>192</v>
      </c>
      <c r="E124" s="229" t="s">
        <v>19</v>
      </c>
      <c r="F124" s="230" t="s">
        <v>211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192</v>
      </c>
      <c r="AU124" s="236" t="s">
        <v>82</v>
      </c>
      <c r="AV124" s="13" t="s">
        <v>80</v>
      </c>
      <c r="AW124" s="13" t="s">
        <v>33</v>
      </c>
      <c r="AX124" s="13" t="s">
        <v>72</v>
      </c>
      <c r="AY124" s="236" t="s">
        <v>114</v>
      </c>
    </row>
    <row r="125" s="14" customFormat="1">
      <c r="A125" s="14"/>
      <c r="B125" s="237"/>
      <c r="C125" s="238"/>
      <c r="D125" s="212" t="s">
        <v>192</v>
      </c>
      <c r="E125" s="239" t="s">
        <v>19</v>
      </c>
      <c r="F125" s="240" t="s">
        <v>497</v>
      </c>
      <c r="G125" s="238"/>
      <c r="H125" s="241">
        <v>156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192</v>
      </c>
      <c r="AU125" s="247" t="s">
        <v>82</v>
      </c>
      <c r="AV125" s="14" t="s">
        <v>82</v>
      </c>
      <c r="AW125" s="14" t="s">
        <v>33</v>
      </c>
      <c r="AX125" s="14" t="s">
        <v>72</v>
      </c>
      <c r="AY125" s="247" t="s">
        <v>114</v>
      </c>
    </row>
    <row r="126" s="13" customFormat="1">
      <c r="A126" s="13"/>
      <c r="B126" s="227"/>
      <c r="C126" s="228"/>
      <c r="D126" s="212" t="s">
        <v>192</v>
      </c>
      <c r="E126" s="229" t="s">
        <v>19</v>
      </c>
      <c r="F126" s="230" t="s">
        <v>498</v>
      </c>
      <c r="G126" s="228"/>
      <c r="H126" s="229" t="s">
        <v>19</v>
      </c>
      <c r="I126" s="231"/>
      <c r="J126" s="228"/>
      <c r="K126" s="228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192</v>
      </c>
      <c r="AU126" s="236" t="s">
        <v>82</v>
      </c>
      <c r="AV126" s="13" t="s">
        <v>80</v>
      </c>
      <c r="AW126" s="13" t="s">
        <v>33</v>
      </c>
      <c r="AX126" s="13" t="s">
        <v>72</v>
      </c>
      <c r="AY126" s="236" t="s">
        <v>114</v>
      </c>
    </row>
    <row r="127" s="13" customFormat="1">
      <c r="A127" s="13"/>
      <c r="B127" s="227"/>
      <c r="C127" s="228"/>
      <c r="D127" s="212" t="s">
        <v>192</v>
      </c>
      <c r="E127" s="229" t="s">
        <v>19</v>
      </c>
      <c r="F127" s="230" t="s">
        <v>499</v>
      </c>
      <c r="G127" s="228"/>
      <c r="H127" s="229" t="s">
        <v>19</v>
      </c>
      <c r="I127" s="231"/>
      <c r="J127" s="228"/>
      <c r="K127" s="228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192</v>
      </c>
      <c r="AU127" s="236" t="s">
        <v>82</v>
      </c>
      <c r="AV127" s="13" t="s">
        <v>80</v>
      </c>
      <c r="AW127" s="13" t="s">
        <v>33</v>
      </c>
      <c r="AX127" s="13" t="s">
        <v>72</v>
      </c>
      <c r="AY127" s="236" t="s">
        <v>114</v>
      </c>
    </row>
    <row r="128" s="14" customFormat="1">
      <c r="A128" s="14"/>
      <c r="B128" s="237"/>
      <c r="C128" s="238"/>
      <c r="D128" s="212" t="s">
        <v>192</v>
      </c>
      <c r="E128" s="239" t="s">
        <v>19</v>
      </c>
      <c r="F128" s="240" t="s">
        <v>500</v>
      </c>
      <c r="G128" s="238"/>
      <c r="H128" s="241">
        <v>3.5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192</v>
      </c>
      <c r="AU128" s="247" t="s">
        <v>82</v>
      </c>
      <c r="AV128" s="14" t="s">
        <v>82</v>
      </c>
      <c r="AW128" s="14" t="s">
        <v>33</v>
      </c>
      <c r="AX128" s="14" t="s">
        <v>72</v>
      </c>
      <c r="AY128" s="247" t="s">
        <v>114</v>
      </c>
    </row>
    <row r="129" s="13" customFormat="1">
      <c r="A129" s="13"/>
      <c r="B129" s="227"/>
      <c r="C129" s="228"/>
      <c r="D129" s="212" t="s">
        <v>192</v>
      </c>
      <c r="E129" s="229" t="s">
        <v>19</v>
      </c>
      <c r="F129" s="230" t="s">
        <v>501</v>
      </c>
      <c r="G129" s="228"/>
      <c r="H129" s="229" t="s">
        <v>19</v>
      </c>
      <c r="I129" s="231"/>
      <c r="J129" s="228"/>
      <c r="K129" s="228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192</v>
      </c>
      <c r="AU129" s="236" t="s">
        <v>82</v>
      </c>
      <c r="AV129" s="13" t="s">
        <v>80</v>
      </c>
      <c r="AW129" s="13" t="s">
        <v>33</v>
      </c>
      <c r="AX129" s="13" t="s">
        <v>72</v>
      </c>
      <c r="AY129" s="236" t="s">
        <v>114</v>
      </c>
    </row>
    <row r="130" s="14" customFormat="1">
      <c r="A130" s="14"/>
      <c r="B130" s="237"/>
      <c r="C130" s="238"/>
      <c r="D130" s="212" t="s">
        <v>192</v>
      </c>
      <c r="E130" s="239" t="s">
        <v>19</v>
      </c>
      <c r="F130" s="240" t="s">
        <v>502</v>
      </c>
      <c r="G130" s="238"/>
      <c r="H130" s="241">
        <v>5.5999999999999996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192</v>
      </c>
      <c r="AU130" s="247" t="s">
        <v>82</v>
      </c>
      <c r="AV130" s="14" t="s">
        <v>82</v>
      </c>
      <c r="AW130" s="14" t="s">
        <v>33</v>
      </c>
      <c r="AX130" s="14" t="s">
        <v>72</v>
      </c>
      <c r="AY130" s="247" t="s">
        <v>114</v>
      </c>
    </row>
    <row r="131" s="13" customFormat="1">
      <c r="A131" s="13"/>
      <c r="B131" s="227"/>
      <c r="C131" s="228"/>
      <c r="D131" s="212" t="s">
        <v>192</v>
      </c>
      <c r="E131" s="229" t="s">
        <v>19</v>
      </c>
      <c r="F131" s="230" t="s">
        <v>503</v>
      </c>
      <c r="G131" s="228"/>
      <c r="H131" s="229" t="s">
        <v>19</v>
      </c>
      <c r="I131" s="231"/>
      <c r="J131" s="228"/>
      <c r="K131" s="228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192</v>
      </c>
      <c r="AU131" s="236" t="s">
        <v>82</v>
      </c>
      <c r="AV131" s="13" t="s">
        <v>80</v>
      </c>
      <c r="AW131" s="13" t="s">
        <v>33</v>
      </c>
      <c r="AX131" s="13" t="s">
        <v>72</v>
      </c>
      <c r="AY131" s="236" t="s">
        <v>114</v>
      </c>
    </row>
    <row r="132" s="14" customFormat="1">
      <c r="A132" s="14"/>
      <c r="B132" s="237"/>
      <c r="C132" s="238"/>
      <c r="D132" s="212" t="s">
        <v>192</v>
      </c>
      <c r="E132" s="239" t="s">
        <v>19</v>
      </c>
      <c r="F132" s="240" t="s">
        <v>504</v>
      </c>
      <c r="G132" s="238"/>
      <c r="H132" s="241">
        <v>4.2000000000000002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192</v>
      </c>
      <c r="AU132" s="247" t="s">
        <v>82</v>
      </c>
      <c r="AV132" s="14" t="s">
        <v>82</v>
      </c>
      <c r="AW132" s="14" t="s">
        <v>33</v>
      </c>
      <c r="AX132" s="14" t="s">
        <v>72</v>
      </c>
      <c r="AY132" s="247" t="s">
        <v>114</v>
      </c>
    </row>
    <row r="133" s="13" customFormat="1">
      <c r="A133" s="13"/>
      <c r="B133" s="227"/>
      <c r="C133" s="228"/>
      <c r="D133" s="212" t="s">
        <v>192</v>
      </c>
      <c r="E133" s="229" t="s">
        <v>19</v>
      </c>
      <c r="F133" s="230" t="s">
        <v>505</v>
      </c>
      <c r="G133" s="228"/>
      <c r="H133" s="229" t="s">
        <v>19</v>
      </c>
      <c r="I133" s="231"/>
      <c r="J133" s="228"/>
      <c r="K133" s="228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192</v>
      </c>
      <c r="AU133" s="236" t="s">
        <v>82</v>
      </c>
      <c r="AV133" s="13" t="s">
        <v>80</v>
      </c>
      <c r="AW133" s="13" t="s">
        <v>33</v>
      </c>
      <c r="AX133" s="13" t="s">
        <v>72</v>
      </c>
      <c r="AY133" s="236" t="s">
        <v>114</v>
      </c>
    </row>
    <row r="134" s="14" customFormat="1">
      <c r="A134" s="14"/>
      <c r="B134" s="237"/>
      <c r="C134" s="238"/>
      <c r="D134" s="212" t="s">
        <v>192</v>
      </c>
      <c r="E134" s="239" t="s">
        <v>19</v>
      </c>
      <c r="F134" s="240" t="s">
        <v>504</v>
      </c>
      <c r="G134" s="238"/>
      <c r="H134" s="241">
        <v>4.2000000000000002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192</v>
      </c>
      <c r="AU134" s="247" t="s">
        <v>82</v>
      </c>
      <c r="AV134" s="14" t="s">
        <v>82</v>
      </c>
      <c r="AW134" s="14" t="s">
        <v>33</v>
      </c>
      <c r="AX134" s="14" t="s">
        <v>72</v>
      </c>
      <c r="AY134" s="247" t="s">
        <v>114</v>
      </c>
    </row>
    <row r="135" s="13" customFormat="1">
      <c r="A135" s="13"/>
      <c r="B135" s="227"/>
      <c r="C135" s="228"/>
      <c r="D135" s="212" t="s">
        <v>192</v>
      </c>
      <c r="E135" s="229" t="s">
        <v>19</v>
      </c>
      <c r="F135" s="230" t="s">
        <v>506</v>
      </c>
      <c r="G135" s="228"/>
      <c r="H135" s="229" t="s">
        <v>19</v>
      </c>
      <c r="I135" s="231"/>
      <c r="J135" s="228"/>
      <c r="K135" s="228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192</v>
      </c>
      <c r="AU135" s="236" t="s">
        <v>82</v>
      </c>
      <c r="AV135" s="13" t="s">
        <v>80</v>
      </c>
      <c r="AW135" s="13" t="s">
        <v>33</v>
      </c>
      <c r="AX135" s="13" t="s">
        <v>72</v>
      </c>
      <c r="AY135" s="236" t="s">
        <v>114</v>
      </c>
    </row>
    <row r="136" s="14" customFormat="1">
      <c r="A136" s="14"/>
      <c r="B136" s="237"/>
      <c r="C136" s="238"/>
      <c r="D136" s="212" t="s">
        <v>192</v>
      </c>
      <c r="E136" s="239" t="s">
        <v>19</v>
      </c>
      <c r="F136" s="240" t="s">
        <v>504</v>
      </c>
      <c r="G136" s="238"/>
      <c r="H136" s="241">
        <v>4.2000000000000002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192</v>
      </c>
      <c r="AU136" s="247" t="s">
        <v>82</v>
      </c>
      <c r="AV136" s="14" t="s">
        <v>82</v>
      </c>
      <c r="AW136" s="14" t="s">
        <v>33</v>
      </c>
      <c r="AX136" s="14" t="s">
        <v>72</v>
      </c>
      <c r="AY136" s="247" t="s">
        <v>114</v>
      </c>
    </row>
    <row r="137" s="13" customFormat="1">
      <c r="A137" s="13"/>
      <c r="B137" s="227"/>
      <c r="C137" s="228"/>
      <c r="D137" s="212" t="s">
        <v>192</v>
      </c>
      <c r="E137" s="229" t="s">
        <v>19</v>
      </c>
      <c r="F137" s="230" t="s">
        <v>507</v>
      </c>
      <c r="G137" s="228"/>
      <c r="H137" s="229" t="s">
        <v>19</v>
      </c>
      <c r="I137" s="231"/>
      <c r="J137" s="228"/>
      <c r="K137" s="228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192</v>
      </c>
      <c r="AU137" s="236" t="s">
        <v>82</v>
      </c>
      <c r="AV137" s="13" t="s">
        <v>80</v>
      </c>
      <c r="AW137" s="13" t="s">
        <v>33</v>
      </c>
      <c r="AX137" s="13" t="s">
        <v>72</v>
      </c>
      <c r="AY137" s="236" t="s">
        <v>114</v>
      </c>
    </row>
    <row r="138" s="14" customFormat="1">
      <c r="A138" s="14"/>
      <c r="B138" s="237"/>
      <c r="C138" s="238"/>
      <c r="D138" s="212" t="s">
        <v>192</v>
      </c>
      <c r="E138" s="239" t="s">
        <v>19</v>
      </c>
      <c r="F138" s="240" t="s">
        <v>508</v>
      </c>
      <c r="G138" s="238"/>
      <c r="H138" s="241">
        <v>2.7999999999999998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192</v>
      </c>
      <c r="AU138" s="247" t="s">
        <v>82</v>
      </c>
      <c r="AV138" s="14" t="s">
        <v>82</v>
      </c>
      <c r="AW138" s="14" t="s">
        <v>33</v>
      </c>
      <c r="AX138" s="14" t="s">
        <v>72</v>
      </c>
      <c r="AY138" s="247" t="s">
        <v>114</v>
      </c>
    </row>
    <row r="139" s="13" customFormat="1">
      <c r="A139" s="13"/>
      <c r="B139" s="227"/>
      <c r="C139" s="228"/>
      <c r="D139" s="212" t="s">
        <v>192</v>
      </c>
      <c r="E139" s="229" t="s">
        <v>19</v>
      </c>
      <c r="F139" s="230" t="s">
        <v>509</v>
      </c>
      <c r="G139" s="228"/>
      <c r="H139" s="229" t="s">
        <v>19</v>
      </c>
      <c r="I139" s="231"/>
      <c r="J139" s="228"/>
      <c r="K139" s="228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192</v>
      </c>
      <c r="AU139" s="236" t="s">
        <v>82</v>
      </c>
      <c r="AV139" s="13" t="s">
        <v>80</v>
      </c>
      <c r="AW139" s="13" t="s">
        <v>33</v>
      </c>
      <c r="AX139" s="13" t="s">
        <v>72</v>
      </c>
      <c r="AY139" s="236" t="s">
        <v>114</v>
      </c>
    </row>
    <row r="140" s="14" customFormat="1">
      <c r="A140" s="14"/>
      <c r="B140" s="237"/>
      <c r="C140" s="238"/>
      <c r="D140" s="212" t="s">
        <v>192</v>
      </c>
      <c r="E140" s="239" t="s">
        <v>19</v>
      </c>
      <c r="F140" s="240" t="s">
        <v>508</v>
      </c>
      <c r="G140" s="238"/>
      <c r="H140" s="241">
        <v>2.7999999999999998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192</v>
      </c>
      <c r="AU140" s="247" t="s">
        <v>82</v>
      </c>
      <c r="AV140" s="14" t="s">
        <v>82</v>
      </c>
      <c r="AW140" s="14" t="s">
        <v>33</v>
      </c>
      <c r="AX140" s="14" t="s">
        <v>72</v>
      </c>
      <c r="AY140" s="247" t="s">
        <v>114</v>
      </c>
    </row>
    <row r="141" s="13" customFormat="1">
      <c r="A141" s="13"/>
      <c r="B141" s="227"/>
      <c r="C141" s="228"/>
      <c r="D141" s="212" t="s">
        <v>192</v>
      </c>
      <c r="E141" s="229" t="s">
        <v>19</v>
      </c>
      <c r="F141" s="230" t="s">
        <v>510</v>
      </c>
      <c r="G141" s="228"/>
      <c r="H141" s="229" t="s">
        <v>19</v>
      </c>
      <c r="I141" s="231"/>
      <c r="J141" s="228"/>
      <c r="K141" s="228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192</v>
      </c>
      <c r="AU141" s="236" t="s">
        <v>82</v>
      </c>
      <c r="AV141" s="13" t="s">
        <v>80</v>
      </c>
      <c r="AW141" s="13" t="s">
        <v>33</v>
      </c>
      <c r="AX141" s="13" t="s">
        <v>72</v>
      </c>
      <c r="AY141" s="236" t="s">
        <v>114</v>
      </c>
    </row>
    <row r="142" s="14" customFormat="1">
      <c r="A142" s="14"/>
      <c r="B142" s="237"/>
      <c r="C142" s="238"/>
      <c r="D142" s="212" t="s">
        <v>192</v>
      </c>
      <c r="E142" s="239" t="s">
        <v>19</v>
      </c>
      <c r="F142" s="240" t="s">
        <v>511</v>
      </c>
      <c r="G142" s="238"/>
      <c r="H142" s="241">
        <v>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192</v>
      </c>
      <c r="AU142" s="247" t="s">
        <v>82</v>
      </c>
      <c r="AV142" s="14" t="s">
        <v>82</v>
      </c>
      <c r="AW142" s="14" t="s">
        <v>33</v>
      </c>
      <c r="AX142" s="14" t="s">
        <v>72</v>
      </c>
      <c r="AY142" s="247" t="s">
        <v>114</v>
      </c>
    </row>
    <row r="143" s="2" customFormat="1" ht="44.25" customHeight="1">
      <c r="A143" s="37"/>
      <c r="B143" s="38"/>
      <c r="C143" s="195" t="s">
        <v>162</v>
      </c>
      <c r="D143" s="195" t="s">
        <v>115</v>
      </c>
      <c r="E143" s="196" t="s">
        <v>512</v>
      </c>
      <c r="F143" s="197" t="s">
        <v>513</v>
      </c>
      <c r="G143" s="198" t="s">
        <v>221</v>
      </c>
      <c r="H143" s="199">
        <v>43.630000000000003</v>
      </c>
      <c r="I143" s="200"/>
      <c r="J143" s="199">
        <f>ROUND(I143*H143,1)</f>
        <v>0</v>
      </c>
      <c r="K143" s="197" t="s">
        <v>119</v>
      </c>
      <c r="L143" s="43"/>
      <c r="M143" s="201" t="s">
        <v>19</v>
      </c>
      <c r="N143" s="202" t="s">
        <v>43</v>
      </c>
      <c r="O143" s="83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5" t="s">
        <v>139</v>
      </c>
      <c r="AT143" s="205" t="s">
        <v>115</v>
      </c>
      <c r="AU143" s="205" t="s">
        <v>82</v>
      </c>
      <c r="AY143" s="16" t="s">
        <v>114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6" t="s">
        <v>80</v>
      </c>
      <c r="BK143" s="206">
        <f>ROUND(I143*H143,1)</f>
        <v>0</v>
      </c>
      <c r="BL143" s="16" t="s">
        <v>139</v>
      </c>
      <c r="BM143" s="205" t="s">
        <v>514</v>
      </c>
    </row>
    <row r="144" s="2" customFormat="1">
      <c r="A144" s="37"/>
      <c r="B144" s="38"/>
      <c r="C144" s="39"/>
      <c r="D144" s="207" t="s">
        <v>122</v>
      </c>
      <c r="E144" s="39"/>
      <c r="F144" s="208" t="s">
        <v>515</v>
      </c>
      <c r="G144" s="39"/>
      <c r="H144" s="39"/>
      <c r="I144" s="209"/>
      <c r="J144" s="39"/>
      <c r="K144" s="39"/>
      <c r="L144" s="43"/>
      <c r="M144" s="210"/>
      <c r="N144" s="211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122</v>
      </c>
      <c r="AU144" s="16" t="s">
        <v>82</v>
      </c>
    </row>
    <row r="145" s="13" customFormat="1">
      <c r="A145" s="13"/>
      <c r="B145" s="227"/>
      <c r="C145" s="228"/>
      <c r="D145" s="212" t="s">
        <v>192</v>
      </c>
      <c r="E145" s="229" t="s">
        <v>19</v>
      </c>
      <c r="F145" s="230" t="s">
        <v>498</v>
      </c>
      <c r="G145" s="228"/>
      <c r="H145" s="229" t="s">
        <v>19</v>
      </c>
      <c r="I145" s="231"/>
      <c r="J145" s="228"/>
      <c r="K145" s="228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192</v>
      </c>
      <c r="AU145" s="236" t="s">
        <v>82</v>
      </c>
      <c r="AV145" s="13" t="s">
        <v>80</v>
      </c>
      <c r="AW145" s="13" t="s">
        <v>33</v>
      </c>
      <c r="AX145" s="13" t="s">
        <v>72</v>
      </c>
      <c r="AY145" s="236" t="s">
        <v>114</v>
      </c>
    </row>
    <row r="146" s="13" customFormat="1">
      <c r="A146" s="13"/>
      <c r="B146" s="227"/>
      <c r="C146" s="228"/>
      <c r="D146" s="212" t="s">
        <v>192</v>
      </c>
      <c r="E146" s="229" t="s">
        <v>19</v>
      </c>
      <c r="F146" s="230" t="s">
        <v>501</v>
      </c>
      <c r="G146" s="228"/>
      <c r="H146" s="229" t="s">
        <v>19</v>
      </c>
      <c r="I146" s="231"/>
      <c r="J146" s="228"/>
      <c r="K146" s="228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192</v>
      </c>
      <c r="AU146" s="236" t="s">
        <v>82</v>
      </c>
      <c r="AV146" s="13" t="s">
        <v>80</v>
      </c>
      <c r="AW146" s="13" t="s">
        <v>33</v>
      </c>
      <c r="AX146" s="13" t="s">
        <v>72</v>
      </c>
      <c r="AY146" s="236" t="s">
        <v>114</v>
      </c>
    </row>
    <row r="147" s="14" customFormat="1">
      <c r="A147" s="14"/>
      <c r="B147" s="237"/>
      <c r="C147" s="238"/>
      <c r="D147" s="212" t="s">
        <v>192</v>
      </c>
      <c r="E147" s="239" t="s">
        <v>19</v>
      </c>
      <c r="F147" s="240" t="s">
        <v>516</v>
      </c>
      <c r="G147" s="238"/>
      <c r="H147" s="241">
        <v>23.52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192</v>
      </c>
      <c r="AU147" s="247" t="s">
        <v>82</v>
      </c>
      <c r="AV147" s="14" t="s">
        <v>82</v>
      </c>
      <c r="AW147" s="14" t="s">
        <v>33</v>
      </c>
      <c r="AX147" s="14" t="s">
        <v>72</v>
      </c>
      <c r="AY147" s="247" t="s">
        <v>114</v>
      </c>
    </row>
    <row r="148" s="13" customFormat="1">
      <c r="A148" s="13"/>
      <c r="B148" s="227"/>
      <c r="C148" s="228"/>
      <c r="D148" s="212" t="s">
        <v>192</v>
      </c>
      <c r="E148" s="229" t="s">
        <v>19</v>
      </c>
      <c r="F148" s="230" t="s">
        <v>517</v>
      </c>
      <c r="G148" s="228"/>
      <c r="H148" s="229" t="s">
        <v>19</v>
      </c>
      <c r="I148" s="231"/>
      <c r="J148" s="228"/>
      <c r="K148" s="228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192</v>
      </c>
      <c r="AU148" s="236" t="s">
        <v>82</v>
      </c>
      <c r="AV148" s="13" t="s">
        <v>80</v>
      </c>
      <c r="AW148" s="13" t="s">
        <v>33</v>
      </c>
      <c r="AX148" s="13" t="s">
        <v>72</v>
      </c>
      <c r="AY148" s="236" t="s">
        <v>114</v>
      </c>
    </row>
    <row r="149" s="14" customFormat="1">
      <c r="A149" s="14"/>
      <c r="B149" s="237"/>
      <c r="C149" s="238"/>
      <c r="D149" s="212" t="s">
        <v>192</v>
      </c>
      <c r="E149" s="239" t="s">
        <v>19</v>
      </c>
      <c r="F149" s="240" t="s">
        <v>518</v>
      </c>
      <c r="G149" s="238"/>
      <c r="H149" s="241">
        <v>2.4300000000000002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192</v>
      </c>
      <c r="AU149" s="247" t="s">
        <v>82</v>
      </c>
      <c r="AV149" s="14" t="s">
        <v>82</v>
      </c>
      <c r="AW149" s="14" t="s">
        <v>33</v>
      </c>
      <c r="AX149" s="14" t="s">
        <v>72</v>
      </c>
      <c r="AY149" s="247" t="s">
        <v>114</v>
      </c>
    </row>
    <row r="150" s="13" customFormat="1">
      <c r="A150" s="13"/>
      <c r="B150" s="227"/>
      <c r="C150" s="228"/>
      <c r="D150" s="212" t="s">
        <v>192</v>
      </c>
      <c r="E150" s="229" t="s">
        <v>19</v>
      </c>
      <c r="F150" s="230" t="s">
        <v>509</v>
      </c>
      <c r="G150" s="228"/>
      <c r="H150" s="229" t="s">
        <v>19</v>
      </c>
      <c r="I150" s="231"/>
      <c r="J150" s="228"/>
      <c r="K150" s="228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192</v>
      </c>
      <c r="AU150" s="236" t="s">
        <v>82</v>
      </c>
      <c r="AV150" s="13" t="s">
        <v>80</v>
      </c>
      <c r="AW150" s="13" t="s">
        <v>33</v>
      </c>
      <c r="AX150" s="13" t="s">
        <v>72</v>
      </c>
      <c r="AY150" s="236" t="s">
        <v>114</v>
      </c>
    </row>
    <row r="151" s="14" customFormat="1">
      <c r="A151" s="14"/>
      <c r="B151" s="237"/>
      <c r="C151" s="238"/>
      <c r="D151" s="212" t="s">
        <v>192</v>
      </c>
      <c r="E151" s="239" t="s">
        <v>19</v>
      </c>
      <c r="F151" s="240" t="s">
        <v>519</v>
      </c>
      <c r="G151" s="238"/>
      <c r="H151" s="241">
        <v>8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192</v>
      </c>
      <c r="AU151" s="247" t="s">
        <v>82</v>
      </c>
      <c r="AV151" s="14" t="s">
        <v>82</v>
      </c>
      <c r="AW151" s="14" t="s">
        <v>33</v>
      </c>
      <c r="AX151" s="14" t="s">
        <v>72</v>
      </c>
      <c r="AY151" s="247" t="s">
        <v>114</v>
      </c>
    </row>
    <row r="152" s="13" customFormat="1">
      <c r="A152" s="13"/>
      <c r="B152" s="227"/>
      <c r="C152" s="228"/>
      <c r="D152" s="212" t="s">
        <v>192</v>
      </c>
      <c r="E152" s="229" t="s">
        <v>19</v>
      </c>
      <c r="F152" s="230" t="s">
        <v>510</v>
      </c>
      <c r="G152" s="228"/>
      <c r="H152" s="229" t="s">
        <v>19</v>
      </c>
      <c r="I152" s="231"/>
      <c r="J152" s="228"/>
      <c r="K152" s="228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192</v>
      </c>
      <c r="AU152" s="236" t="s">
        <v>82</v>
      </c>
      <c r="AV152" s="13" t="s">
        <v>80</v>
      </c>
      <c r="AW152" s="13" t="s">
        <v>33</v>
      </c>
      <c r="AX152" s="13" t="s">
        <v>72</v>
      </c>
      <c r="AY152" s="236" t="s">
        <v>114</v>
      </c>
    </row>
    <row r="153" s="14" customFormat="1">
      <c r="A153" s="14"/>
      <c r="B153" s="237"/>
      <c r="C153" s="238"/>
      <c r="D153" s="212" t="s">
        <v>192</v>
      </c>
      <c r="E153" s="239" t="s">
        <v>19</v>
      </c>
      <c r="F153" s="240" t="s">
        <v>520</v>
      </c>
      <c r="G153" s="238"/>
      <c r="H153" s="241">
        <v>9.6799999999999997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192</v>
      </c>
      <c r="AU153" s="247" t="s">
        <v>82</v>
      </c>
      <c r="AV153" s="14" t="s">
        <v>82</v>
      </c>
      <c r="AW153" s="14" t="s">
        <v>33</v>
      </c>
      <c r="AX153" s="14" t="s">
        <v>72</v>
      </c>
      <c r="AY153" s="247" t="s">
        <v>114</v>
      </c>
    </row>
    <row r="154" s="2" customFormat="1" ht="62.7" customHeight="1">
      <c r="A154" s="37"/>
      <c r="B154" s="38"/>
      <c r="C154" s="195" t="s">
        <v>168</v>
      </c>
      <c r="D154" s="195" t="s">
        <v>115</v>
      </c>
      <c r="E154" s="196" t="s">
        <v>226</v>
      </c>
      <c r="F154" s="197" t="s">
        <v>227</v>
      </c>
      <c r="G154" s="198" t="s">
        <v>221</v>
      </c>
      <c r="H154" s="199">
        <v>344.93000000000001</v>
      </c>
      <c r="I154" s="200"/>
      <c r="J154" s="199">
        <f>ROUND(I154*H154,1)</f>
        <v>0</v>
      </c>
      <c r="K154" s="197" t="s">
        <v>119</v>
      </c>
      <c r="L154" s="43"/>
      <c r="M154" s="201" t="s">
        <v>19</v>
      </c>
      <c r="N154" s="202" t="s">
        <v>43</v>
      </c>
      <c r="O154" s="83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5" t="s">
        <v>139</v>
      </c>
      <c r="AT154" s="205" t="s">
        <v>115</v>
      </c>
      <c r="AU154" s="205" t="s">
        <v>82</v>
      </c>
      <c r="AY154" s="16" t="s">
        <v>114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6" t="s">
        <v>80</v>
      </c>
      <c r="BK154" s="206">
        <f>ROUND(I154*H154,1)</f>
        <v>0</v>
      </c>
      <c r="BL154" s="16" t="s">
        <v>139</v>
      </c>
      <c r="BM154" s="205" t="s">
        <v>228</v>
      </c>
    </row>
    <row r="155" s="2" customFormat="1">
      <c r="A155" s="37"/>
      <c r="B155" s="38"/>
      <c r="C155" s="39"/>
      <c r="D155" s="207" t="s">
        <v>122</v>
      </c>
      <c r="E155" s="39"/>
      <c r="F155" s="208" t="s">
        <v>229</v>
      </c>
      <c r="G155" s="39"/>
      <c r="H155" s="39"/>
      <c r="I155" s="209"/>
      <c r="J155" s="39"/>
      <c r="K155" s="39"/>
      <c r="L155" s="43"/>
      <c r="M155" s="210"/>
      <c r="N155" s="211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122</v>
      </c>
      <c r="AU155" s="16" t="s">
        <v>82</v>
      </c>
    </row>
    <row r="156" s="14" customFormat="1">
      <c r="A156" s="14"/>
      <c r="B156" s="237"/>
      <c r="C156" s="238"/>
      <c r="D156" s="212" t="s">
        <v>192</v>
      </c>
      <c r="E156" s="239" t="s">
        <v>19</v>
      </c>
      <c r="F156" s="240" t="s">
        <v>521</v>
      </c>
      <c r="G156" s="238"/>
      <c r="H156" s="241">
        <v>344.93000000000001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192</v>
      </c>
      <c r="AU156" s="247" t="s">
        <v>82</v>
      </c>
      <c r="AV156" s="14" t="s">
        <v>82</v>
      </c>
      <c r="AW156" s="14" t="s">
        <v>33</v>
      </c>
      <c r="AX156" s="14" t="s">
        <v>72</v>
      </c>
      <c r="AY156" s="247" t="s">
        <v>114</v>
      </c>
    </row>
    <row r="157" s="2" customFormat="1" ht="66.75" customHeight="1">
      <c r="A157" s="37"/>
      <c r="B157" s="38"/>
      <c r="C157" s="195" t="s">
        <v>172</v>
      </c>
      <c r="D157" s="195" t="s">
        <v>115</v>
      </c>
      <c r="E157" s="196" t="s">
        <v>230</v>
      </c>
      <c r="F157" s="197" t="s">
        <v>231</v>
      </c>
      <c r="G157" s="198" t="s">
        <v>221</v>
      </c>
      <c r="H157" s="199">
        <v>3449.3000000000002</v>
      </c>
      <c r="I157" s="200"/>
      <c r="J157" s="199">
        <f>ROUND(I157*H157,1)</f>
        <v>0</v>
      </c>
      <c r="K157" s="197" t="s">
        <v>119</v>
      </c>
      <c r="L157" s="43"/>
      <c r="M157" s="201" t="s">
        <v>19</v>
      </c>
      <c r="N157" s="202" t="s">
        <v>43</v>
      </c>
      <c r="O157" s="83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5" t="s">
        <v>139</v>
      </c>
      <c r="AT157" s="205" t="s">
        <v>115</v>
      </c>
      <c r="AU157" s="205" t="s">
        <v>82</v>
      </c>
      <c r="AY157" s="16" t="s">
        <v>114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6" t="s">
        <v>80</v>
      </c>
      <c r="BK157" s="206">
        <f>ROUND(I157*H157,1)</f>
        <v>0</v>
      </c>
      <c r="BL157" s="16" t="s">
        <v>139</v>
      </c>
      <c r="BM157" s="205" t="s">
        <v>522</v>
      </c>
    </row>
    <row r="158" s="2" customFormat="1">
      <c r="A158" s="37"/>
      <c r="B158" s="38"/>
      <c r="C158" s="39"/>
      <c r="D158" s="207" t="s">
        <v>122</v>
      </c>
      <c r="E158" s="39"/>
      <c r="F158" s="208" t="s">
        <v>233</v>
      </c>
      <c r="G158" s="39"/>
      <c r="H158" s="39"/>
      <c r="I158" s="209"/>
      <c r="J158" s="39"/>
      <c r="K158" s="39"/>
      <c r="L158" s="43"/>
      <c r="M158" s="210"/>
      <c r="N158" s="211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122</v>
      </c>
      <c r="AU158" s="16" t="s">
        <v>82</v>
      </c>
    </row>
    <row r="159" s="14" customFormat="1">
      <c r="A159" s="14"/>
      <c r="B159" s="237"/>
      <c r="C159" s="238"/>
      <c r="D159" s="212" t="s">
        <v>192</v>
      </c>
      <c r="E159" s="239" t="s">
        <v>19</v>
      </c>
      <c r="F159" s="240" t="s">
        <v>523</v>
      </c>
      <c r="G159" s="238"/>
      <c r="H159" s="241">
        <v>3449.3000000000002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192</v>
      </c>
      <c r="AU159" s="247" t="s">
        <v>82</v>
      </c>
      <c r="AV159" s="14" t="s">
        <v>82</v>
      </c>
      <c r="AW159" s="14" t="s">
        <v>33</v>
      </c>
      <c r="AX159" s="14" t="s">
        <v>72</v>
      </c>
      <c r="AY159" s="247" t="s">
        <v>114</v>
      </c>
    </row>
    <row r="160" s="2" customFormat="1" ht="44.25" customHeight="1">
      <c r="A160" s="37"/>
      <c r="B160" s="38"/>
      <c r="C160" s="195" t="s">
        <v>247</v>
      </c>
      <c r="D160" s="195" t="s">
        <v>115</v>
      </c>
      <c r="E160" s="196" t="s">
        <v>524</v>
      </c>
      <c r="F160" s="197" t="s">
        <v>525</v>
      </c>
      <c r="G160" s="198" t="s">
        <v>237</v>
      </c>
      <c r="H160" s="199">
        <v>638.12</v>
      </c>
      <c r="I160" s="200"/>
      <c r="J160" s="199">
        <f>ROUND(I160*H160,1)</f>
        <v>0</v>
      </c>
      <c r="K160" s="197" t="s">
        <v>119</v>
      </c>
      <c r="L160" s="43"/>
      <c r="M160" s="201" t="s">
        <v>19</v>
      </c>
      <c r="N160" s="202" t="s">
        <v>43</v>
      </c>
      <c r="O160" s="83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5" t="s">
        <v>139</v>
      </c>
      <c r="AT160" s="205" t="s">
        <v>115</v>
      </c>
      <c r="AU160" s="205" t="s">
        <v>82</v>
      </c>
      <c r="AY160" s="16" t="s">
        <v>114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6" t="s">
        <v>80</v>
      </c>
      <c r="BK160" s="206">
        <f>ROUND(I160*H160,1)</f>
        <v>0</v>
      </c>
      <c r="BL160" s="16" t="s">
        <v>139</v>
      </c>
      <c r="BM160" s="205" t="s">
        <v>238</v>
      </c>
    </row>
    <row r="161" s="2" customFormat="1">
      <c r="A161" s="37"/>
      <c r="B161" s="38"/>
      <c r="C161" s="39"/>
      <c r="D161" s="207" t="s">
        <v>122</v>
      </c>
      <c r="E161" s="39"/>
      <c r="F161" s="208" t="s">
        <v>526</v>
      </c>
      <c r="G161" s="39"/>
      <c r="H161" s="39"/>
      <c r="I161" s="209"/>
      <c r="J161" s="39"/>
      <c r="K161" s="39"/>
      <c r="L161" s="43"/>
      <c r="M161" s="210"/>
      <c r="N161" s="211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122</v>
      </c>
      <c r="AU161" s="16" t="s">
        <v>82</v>
      </c>
    </row>
    <row r="162" s="14" customFormat="1">
      <c r="A162" s="14"/>
      <c r="B162" s="237"/>
      <c r="C162" s="238"/>
      <c r="D162" s="212" t="s">
        <v>192</v>
      </c>
      <c r="E162" s="239" t="s">
        <v>19</v>
      </c>
      <c r="F162" s="240" t="s">
        <v>527</v>
      </c>
      <c r="G162" s="238"/>
      <c r="H162" s="241">
        <v>638.12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192</v>
      </c>
      <c r="AU162" s="247" t="s">
        <v>82</v>
      </c>
      <c r="AV162" s="14" t="s">
        <v>82</v>
      </c>
      <c r="AW162" s="14" t="s">
        <v>33</v>
      </c>
      <c r="AX162" s="14" t="s">
        <v>72</v>
      </c>
      <c r="AY162" s="247" t="s">
        <v>114</v>
      </c>
    </row>
    <row r="163" s="2" customFormat="1" ht="44.25" customHeight="1">
      <c r="A163" s="37"/>
      <c r="B163" s="38"/>
      <c r="C163" s="195" t="s">
        <v>254</v>
      </c>
      <c r="D163" s="195" t="s">
        <v>115</v>
      </c>
      <c r="E163" s="196" t="s">
        <v>241</v>
      </c>
      <c r="F163" s="197" t="s">
        <v>242</v>
      </c>
      <c r="G163" s="198" t="s">
        <v>221</v>
      </c>
      <c r="H163" s="199">
        <v>1048.8900000000001</v>
      </c>
      <c r="I163" s="200"/>
      <c r="J163" s="199">
        <f>ROUND(I163*H163,1)</f>
        <v>0</v>
      </c>
      <c r="K163" s="197" t="s">
        <v>119</v>
      </c>
      <c r="L163" s="43"/>
      <c r="M163" s="201" t="s">
        <v>19</v>
      </c>
      <c r="N163" s="202" t="s">
        <v>43</v>
      </c>
      <c r="O163" s="83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5" t="s">
        <v>139</v>
      </c>
      <c r="AT163" s="205" t="s">
        <v>115</v>
      </c>
      <c r="AU163" s="205" t="s">
        <v>82</v>
      </c>
      <c r="AY163" s="16" t="s">
        <v>114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6" t="s">
        <v>80</v>
      </c>
      <c r="BK163" s="206">
        <f>ROUND(I163*H163,1)</f>
        <v>0</v>
      </c>
      <c r="BL163" s="16" t="s">
        <v>139</v>
      </c>
      <c r="BM163" s="205" t="s">
        <v>243</v>
      </c>
    </row>
    <row r="164" s="2" customFormat="1">
      <c r="A164" s="37"/>
      <c r="B164" s="38"/>
      <c r="C164" s="39"/>
      <c r="D164" s="207" t="s">
        <v>122</v>
      </c>
      <c r="E164" s="39"/>
      <c r="F164" s="208" t="s">
        <v>244</v>
      </c>
      <c r="G164" s="39"/>
      <c r="H164" s="39"/>
      <c r="I164" s="209"/>
      <c r="J164" s="39"/>
      <c r="K164" s="39"/>
      <c r="L164" s="43"/>
      <c r="M164" s="210"/>
      <c r="N164" s="211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122</v>
      </c>
      <c r="AU164" s="16" t="s">
        <v>82</v>
      </c>
    </row>
    <row r="165" s="13" customFormat="1">
      <c r="A165" s="13"/>
      <c r="B165" s="227"/>
      <c r="C165" s="228"/>
      <c r="D165" s="212" t="s">
        <v>192</v>
      </c>
      <c r="E165" s="229" t="s">
        <v>19</v>
      </c>
      <c r="F165" s="230" t="s">
        <v>193</v>
      </c>
      <c r="G165" s="228"/>
      <c r="H165" s="229" t="s">
        <v>19</v>
      </c>
      <c r="I165" s="231"/>
      <c r="J165" s="228"/>
      <c r="K165" s="228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192</v>
      </c>
      <c r="AU165" s="236" t="s">
        <v>82</v>
      </c>
      <c r="AV165" s="13" t="s">
        <v>80</v>
      </c>
      <c r="AW165" s="13" t="s">
        <v>33</v>
      </c>
      <c r="AX165" s="13" t="s">
        <v>72</v>
      </c>
      <c r="AY165" s="236" t="s">
        <v>114</v>
      </c>
    </row>
    <row r="166" s="14" customFormat="1">
      <c r="A166" s="14"/>
      <c r="B166" s="237"/>
      <c r="C166" s="238"/>
      <c r="D166" s="212" t="s">
        <v>192</v>
      </c>
      <c r="E166" s="239" t="s">
        <v>19</v>
      </c>
      <c r="F166" s="240" t="s">
        <v>528</v>
      </c>
      <c r="G166" s="238"/>
      <c r="H166" s="241">
        <v>570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192</v>
      </c>
      <c r="AU166" s="247" t="s">
        <v>82</v>
      </c>
      <c r="AV166" s="14" t="s">
        <v>82</v>
      </c>
      <c r="AW166" s="14" t="s">
        <v>33</v>
      </c>
      <c r="AX166" s="14" t="s">
        <v>72</v>
      </c>
      <c r="AY166" s="247" t="s">
        <v>114</v>
      </c>
    </row>
    <row r="167" s="13" customFormat="1">
      <c r="A167" s="13"/>
      <c r="B167" s="227"/>
      <c r="C167" s="228"/>
      <c r="D167" s="212" t="s">
        <v>192</v>
      </c>
      <c r="E167" s="229" t="s">
        <v>19</v>
      </c>
      <c r="F167" s="230" t="s">
        <v>211</v>
      </c>
      <c r="G167" s="228"/>
      <c r="H167" s="229" t="s">
        <v>19</v>
      </c>
      <c r="I167" s="231"/>
      <c r="J167" s="228"/>
      <c r="K167" s="228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192</v>
      </c>
      <c r="AU167" s="236" t="s">
        <v>82</v>
      </c>
      <c r="AV167" s="13" t="s">
        <v>80</v>
      </c>
      <c r="AW167" s="13" t="s">
        <v>33</v>
      </c>
      <c r="AX167" s="13" t="s">
        <v>72</v>
      </c>
      <c r="AY167" s="236" t="s">
        <v>114</v>
      </c>
    </row>
    <row r="168" s="14" customFormat="1">
      <c r="A168" s="14"/>
      <c r="B168" s="237"/>
      <c r="C168" s="238"/>
      <c r="D168" s="212" t="s">
        <v>192</v>
      </c>
      <c r="E168" s="239" t="s">
        <v>19</v>
      </c>
      <c r="F168" s="240" t="s">
        <v>529</v>
      </c>
      <c r="G168" s="238"/>
      <c r="H168" s="241">
        <v>468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192</v>
      </c>
      <c r="AU168" s="247" t="s">
        <v>82</v>
      </c>
      <c r="AV168" s="14" t="s">
        <v>82</v>
      </c>
      <c r="AW168" s="14" t="s">
        <v>33</v>
      </c>
      <c r="AX168" s="14" t="s">
        <v>72</v>
      </c>
      <c r="AY168" s="247" t="s">
        <v>114</v>
      </c>
    </row>
    <row r="169" s="13" customFormat="1">
      <c r="A169" s="13"/>
      <c r="B169" s="227"/>
      <c r="C169" s="228"/>
      <c r="D169" s="212" t="s">
        <v>192</v>
      </c>
      <c r="E169" s="229" t="s">
        <v>19</v>
      </c>
      <c r="F169" s="230" t="s">
        <v>501</v>
      </c>
      <c r="G169" s="228"/>
      <c r="H169" s="229" t="s">
        <v>19</v>
      </c>
      <c r="I169" s="231"/>
      <c r="J169" s="228"/>
      <c r="K169" s="228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192</v>
      </c>
      <c r="AU169" s="236" t="s">
        <v>82</v>
      </c>
      <c r="AV169" s="13" t="s">
        <v>80</v>
      </c>
      <c r="AW169" s="13" t="s">
        <v>33</v>
      </c>
      <c r="AX169" s="13" t="s">
        <v>72</v>
      </c>
      <c r="AY169" s="236" t="s">
        <v>114</v>
      </c>
    </row>
    <row r="170" s="14" customFormat="1">
      <c r="A170" s="14"/>
      <c r="B170" s="237"/>
      <c r="C170" s="238"/>
      <c r="D170" s="212" t="s">
        <v>192</v>
      </c>
      <c r="E170" s="239" t="s">
        <v>19</v>
      </c>
      <c r="F170" s="240" t="s">
        <v>530</v>
      </c>
      <c r="G170" s="238"/>
      <c r="H170" s="241">
        <v>5.04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192</v>
      </c>
      <c r="AU170" s="247" t="s">
        <v>82</v>
      </c>
      <c r="AV170" s="14" t="s">
        <v>82</v>
      </c>
      <c r="AW170" s="14" t="s">
        <v>33</v>
      </c>
      <c r="AX170" s="14" t="s">
        <v>72</v>
      </c>
      <c r="AY170" s="247" t="s">
        <v>114</v>
      </c>
    </row>
    <row r="171" s="13" customFormat="1">
      <c r="A171" s="13"/>
      <c r="B171" s="227"/>
      <c r="C171" s="228"/>
      <c r="D171" s="212" t="s">
        <v>192</v>
      </c>
      <c r="E171" s="229" t="s">
        <v>19</v>
      </c>
      <c r="F171" s="230" t="s">
        <v>517</v>
      </c>
      <c r="G171" s="228"/>
      <c r="H171" s="229" t="s">
        <v>19</v>
      </c>
      <c r="I171" s="231"/>
      <c r="J171" s="228"/>
      <c r="K171" s="228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192</v>
      </c>
      <c r="AU171" s="236" t="s">
        <v>82</v>
      </c>
      <c r="AV171" s="13" t="s">
        <v>80</v>
      </c>
      <c r="AW171" s="13" t="s">
        <v>33</v>
      </c>
      <c r="AX171" s="13" t="s">
        <v>72</v>
      </c>
      <c r="AY171" s="236" t="s">
        <v>114</v>
      </c>
    </row>
    <row r="172" s="14" customFormat="1">
      <c r="A172" s="14"/>
      <c r="B172" s="237"/>
      <c r="C172" s="238"/>
      <c r="D172" s="212" t="s">
        <v>192</v>
      </c>
      <c r="E172" s="239" t="s">
        <v>19</v>
      </c>
      <c r="F172" s="240" t="s">
        <v>531</v>
      </c>
      <c r="G172" s="238"/>
      <c r="H172" s="241">
        <v>0.81000000000000005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192</v>
      </c>
      <c r="AU172" s="247" t="s">
        <v>82</v>
      </c>
      <c r="AV172" s="14" t="s">
        <v>82</v>
      </c>
      <c r="AW172" s="14" t="s">
        <v>33</v>
      </c>
      <c r="AX172" s="14" t="s">
        <v>72</v>
      </c>
      <c r="AY172" s="247" t="s">
        <v>114</v>
      </c>
    </row>
    <row r="173" s="13" customFormat="1">
      <c r="A173" s="13"/>
      <c r="B173" s="227"/>
      <c r="C173" s="228"/>
      <c r="D173" s="212" t="s">
        <v>192</v>
      </c>
      <c r="E173" s="229" t="s">
        <v>19</v>
      </c>
      <c r="F173" s="230" t="s">
        <v>509</v>
      </c>
      <c r="G173" s="228"/>
      <c r="H173" s="229" t="s">
        <v>19</v>
      </c>
      <c r="I173" s="231"/>
      <c r="J173" s="228"/>
      <c r="K173" s="228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192</v>
      </c>
      <c r="AU173" s="236" t="s">
        <v>82</v>
      </c>
      <c r="AV173" s="13" t="s">
        <v>80</v>
      </c>
      <c r="AW173" s="13" t="s">
        <v>33</v>
      </c>
      <c r="AX173" s="13" t="s">
        <v>72</v>
      </c>
      <c r="AY173" s="236" t="s">
        <v>114</v>
      </c>
    </row>
    <row r="174" s="14" customFormat="1">
      <c r="A174" s="14"/>
      <c r="B174" s="237"/>
      <c r="C174" s="238"/>
      <c r="D174" s="212" t="s">
        <v>192</v>
      </c>
      <c r="E174" s="239" t="s">
        <v>19</v>
      </c>
      <c r="F174" s="240" t="s">
        <v>532</v>
      </c>
      <c r="G174" s="238"/>
      <c r="H174" s="241">
        <v>2.3999999999999999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192</v>
      </c>
      <c r="AU174" s="247" t="s">
        <v>82</v>
      </c>
      <c r="AV174" s="14" t="s">
        <v>82</v>
      </c>
      <c r="AW174" s="14" t="s">
        <v>33</v>
      </c>
      <c r="AX174" s="14" t="s">
        <v>72</v>
      </c>
      <c r="AY174" s="247" t="s">
        <v>114</v>
      </c>
    </row>
    <row r="175" s="13" customFormat="1">
      <c r="A175" s="13"/>
      <c r="B175" s="227"/>
      <c r="C175" s="228"/>
      <c r="D175" s="212" t="s">
        <v>192</v>
      </c>
      <c r="E175" s="229" t="s">
        <v>19</v>
      </c>
      <c r="F175" s="230" t="s">
        <v>510</v>
      </c>
      <c r="G175" s="228"/>
      <c r="H175" s="229" t="s">
        <v>19</v>
      </c>
      <c r="I175" s="231"/>
      <c r="J175" s="228"/>
      <c r="K175" s="228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192</v>
      </c>
      <c r="AU175" s="236" t="s">
        <v>82</v>
      </c>
      <c r="AV175" s="13" t="s">
        <v>80</v>
      </c>
      <c r="AW175" s="13" t="s">
        <v>33</v>
      </c>
      <c r="AX175" s="13" t="s">
        <v>72</v>
      </c>
      <c r="AY175" s="236" t="s">
        <v>114</v>
      </c>
    </row>
    <row r="176" s="14" customFormat="1">
      <c r="A176" s="14"/>
      <c r="B176" s="237"/>
      <c r="C176" s="238"/>
      <c r="D176" s="212" t="s">
        <v>192</v>
      </c>
      <c r="E176" s="239" t="s">
        <v>19</v>
      </c>
      <c r="F176" s="240" t="s">
        <v>533</v>
      </c>
      <c r="G176" s="238"/>
      <c r="H176" s="241">
        <v>2.6400000000000001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192</v>
      </c>
      <c r="AU176" s="247" t="s">
        <v>82</v>
      </c>
      <c r="AV176" s="14" t="s">
        <v>82</v>
      </c>
      <c r="AW176" s="14" t="s">
        <v>33</v>
      </c>
      <c r="AX176" s="14" t="s">
        <v>72</v>
      </c>
      <c r="AY176" s="247" t="s">
        <v>114</v>
      </c>
    </row>
    <row r="177" s="2" customFormat="1" ht="16.5" customHeight="1">
      <c r="A177" s="37"/>
      <c r="B177" s="38"/>
      <c r="C177" s="248" t="s">
        <v>258</v>
      </c>
      <c r="D177" s="248" t="s">
        <v>248</v>
      </c>
      <c r="E177" s="249" t="s">
        <v>249</v>
      </c>
      <c r="F177" s="250" t="s">
        <v>250</v>
      </c>
      <c r="G177" s="251" t="s">
        <v>237</v>
      </c>
      <c r="H177" s="252">
        <v>953.96000000000004</v>
      </c>
      <c r="I177" s="253"/>
      <c r="J177" s="252">
        <f>ROUND(I177*H177,1)</f>
        <v>0</v>
      </c>
      <c r="K177" s="250" t="s">
        <v>119</v>
      </c>
      <c r="L177" s="254"/>
      <c r="M177" s="255" t="s">
        <v>19</v>
      </c>
      <c r="N177" s="256" t="s">
        <v>43</v>
      </c>
      <c r="O177" s="83"/>
      <c r="P177" s="203">
        <f>O177*H177</f>
        <v>0</v>
      </c>
      <c r="Q177" s="203">
        <v>1</v>
      </c>
      <c r="R177" s="203">
        <f>Q177*H177</f>
        <v>953.96000000000004</v>
      </c>
      <c r="S177" s="203">
        <v>0</v>
      </c>
      <c r="T177" s="20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5" t="s">
        <v>162</v>
      </c>
      <c r="AT177" s="205" t="s">
        <v>248</v>
      </c>
      <c r="AU177" s="205" t="s">
        <v>82</v>
      </c>
      <c r="AY177" s="16" t="s">
        <v>114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6" t="s">
        <v>80</v>
      </c>
      <c r="BK177" s="206">
        <f>ROUND(I177*H177,1)</f>
        <v>0</v>
      </c>
      <c r="BL177" s="16" t="s">
        <v>139</v>
      </c>
      <c r="BM177" s="205" t="s">
        <v>251</v>
      </c>
    </row>
    <row r="178" s="13" customFormat="1">
      <c r="A178" s="13"/>
      <c r="B178" s="227"/>
      <c r="C178" s="228"/>
      <c r="D178" s="212" t="s">
        <v>192</v>
      </c>
      <c r="E178" s="229" t="s">
        <v>19</v>
      </c>
      <c r="F178" s="230" t="s">
        <v>193</v>
      </c>
      <c r="G178" s="228"/>
      <c r="H178" s="229" t="s">
        <v>19</v>
      </c>
      <c r="I178" s="231"/>
      <c r="J178" s="228"/>
      <c r="K178" s="228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192</v>
      </c>
      <c r="AU178" s="236" t="s">
        <v>82</v>
      </c>
      <c r="AV178" s="13" t="s">
        <v>80</v>
      </c>
      <c r="AW178" s="13" t="s">
        <v>33</v>
      </c>
      <c r="AX178" s="13" t="s">
        <v>72</v>
      </c>
      <c r="AY178" s="236" t="s">
        <v>114</v>
      </c>
    </row>
    <row r="179" s="14" customFormat="1">
      <c r="A179" s="14"/>
      <c r="B179" s="237"/>
      <c r="C179" s="238"/>
      <c r="D179" s="212" t="s">
        <v>192</v>
      </c>
      <c r="E179" s="239" t="s">
        <v>19</v>
      </c>
      <c r="F179" s="240" t="s">
        <v>534</v>
      </c>
      <c r="G179" s="238"/>
      <c r="H179" s="241">
        <v>513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192</v>
      </c>
      <c r="AU179" s="247" t="s">
        <v>82</v>
      </c>
      <c r="AV179" s="14" t="s">
        <v>82</v>
      </c>
      <c r="AW179" s="14" t="s">
        <v>33</v>
      </c>
      <c r="AX179" s="14" t="s">
        <v>72</v>
      </c>
      <c r="AY179" s="247" t="s">
        <v>114</v>
      </c>
    </row>
    <row r="180" s="13" customFormat="1">
      <c r="A180" s="13"/>
      <c r="B180" s="227"/>
      <c r="C180" s="228"/>
      <c r="D180" s="212" t="s">
        <v>192</v>
      </c>
      <c r="E180" s="229" t="s">
        <v>19</v>
      </c>
      <c r="F180" s="230" t="s">
        <v>211</v>
      </c>
      <c r="G180" s="228"/>
      <c r="H180" s="229" t="s">
        <v>19</v>
      </c>
      <c r="I180" s="231"/>
      <c r="J180" s="228"/>
      <c r="K180" s="228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192</v>
      </c>
      <c r="AU180" s="236" t="s">
        <v>82</v>
      </c>
      <c r="AV180" s="13" t="s">
        <v>80</v>
      </c>
      <c r="AW180" s="13" t="s">
        <v>33</v>
      </c>
      <c r="AX180" s="13" t="s">
        <v>72</v>
      </c>
      <c r="AY180" s="236" t="s">
        <v>114</v>
      </c>
    </row>
    <row r="181" s="14" customFormat="1">
      <c r="A181" s="14"/>
      <c r="B181" s="237"/>
      <c r="C181" s="238"/>
      <c r="D181" s="212" t="s">
        <v>192</v>
      </c>
      <c r="E181" s="239" t="s">
        <v>19</v>
      </c>
      <c r="F181" s="240" t="s">
        <v>535</v>
      </c>
      <c r="G181" s="238"/>
      <c r="H181" s="241">
        <v>421.19999999999999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192</v>
      </c>
      <c r="AU181" s="247" t="s">
        <v>82</v>
      </c>
      <c r="AV181" s="14" t="s">
        <v>82</v>
      </c>
      <c r="AW181" s="14" t="s">
        <v>33</v>
      </c>
      <c r="AX181" s="14" t="s">
        <v>72</v>
      </c>
      <c r="AY181" s="247" t="s">
        <v>114</v>
      </c>
    </row>
    <row r="182" s="13" customFormat="1">
      <c r="A182" s="13"/>
      <c r="B182" s="227"/>
      <c r="C182" s="228"/>
      <c r="D182" s="212" t="s">
        <v>192</v>
      </c>
      <c r="E182" s="229" t="s">
        <v>19</v>
      </c>
      <c r="F182" s="230" t="s">
        <v>501</v>
      </c>
      <c r="G182" s="228"/>
      <c r="H182" s="229" t="s">
        <v>19</v>
      </c>
      <c r="I182" s="231"/>
      <c r="J182" s="228"/>
      <c r="K182" s="228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192</v>
      </c>
      <c r="AU182" s="236" t="s">
        <v>82</v>
      </c>
      <c r="AV182" s="13" t="s">
        <v>80</v>
      </c>
      <c r="AW182" s="13" t="s">
        <v>33</v>
      </c>
      <c r="AX182" s="13" t="s">
        <v>72</v>
      </c>
      <c r="AY182" s="236" t="s">
        <v>114</v>
      </c>
    </row>
    <row r="183" s="14" customFormat="1">
      <c r="A183" s="14"/>
      <c r="B183" s="237"/>
      <c r="C183" s="238"/>
      <c r="D183" s="212" t="s">
        <v>192</v>
      </c>
      <c r="E183" s="239" t="s">
        <v>19</v>
      </c>
      <c r="F183" s="240" t="s">
        <v>536</v>
      </c>
      <c r="G183" s="238"/>
      <c r="H183" s="241">
        <v>9.0700000000000003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192</v>
      </c>
      <c r="AU183" s="247" t="s">
        <v>82</v>
      </c>
      <c r="AV183" s="14" t="s">
        <v>82</v>
      </c>
      <c r="AW183" s="14" t="s">
        <v>33</v>
      </c>
      <c r="AX183" s="14" t="s">
        <v>72</v>
      </c>
      <c r="AY183" s="247" t="s">
        <v>114</v>
      </c>
    </row>
    <row r="184" s="13" customFormat="1">
      <c r="A184" s="13"/>
      <c r="B184" s="227"/>
      <c r="C184" s="228"/>
      <c r="D184" s="212" t="s">
        <v>192</v>
      </c>
      <c r="E184" s="229" t="s">
        <v>19</v>
      </c>
      <c r="F184" s="230" t="s">
        <v>517</v>
      </c>
      <c r="G184" s="228"/>
      <c r="H184" s="229" t="s">
        <v>19</v>
      </c>
      <c r="I184" s="231"/>
      <c r="J184" s="228"/>
      <c r="K184" s="228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192</v>
      </c>
      <c r="AU184" s="236" t="s">
        <v>82</v>
      </c>
      <c r="AV184" s="13" t="s">
        <v>80</v>
      </c>
      <c r="AW184" s="13" t="s">
        <v>33</v>
      </c>
      <c r="AX184" s="13" t="s">
        <v>72</v>
      </c>
      <c r="AY184" s="236" t="s">
        <v>114</v>
      </c>
    </row>
    <row r="185" s="14" customFormat="1">
      <c r="A185" s="14"/>
      <c r="B185" s="237"/>
      <c r="C185" s="238"/>
      <c r="D185" s="212" t="s">
        <v>192</v>
      </c>
      <c r="E185" s="239" t="s">
        <v>19</v>
      </c>
      <c r="F185" s="240" t="s">
        <v>537</v>
      </c>
      <c r="G185" s="238"/>
      <c r="H185" s="241">
        <v>1.6200000000000001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192</v>
      </c>
      <c r="AU185" s="247" t="s">
        <v>82</v>
      </c>
      <c r="AV185" s="14" t="s">
        <v>82</v>
      </c>
      <c r="AW185" s="14" t="s">
        <v>33</v>
      </c>
      <c r="AX185" s="14" t="s">
        <v>72</v>
      </c>
      <c r="AY185" s="247" t="s">
        <v>114</v>
      </c>
    </row>
    <row r="186" s="13" customFormat="1">
      <c r="A186" s="13"/>
      <c r="B186" s="227"/>
      <c r="C186" s="228"/>
      <c r="D186" s="212" t="s">
        <v>192</v>
      </c>
      <c r="E186" s="229" t="s">
        <v>19</v>
      </c>
      <c r="F186" s="230" t="s">
        <v>509</v>
      </c>
      <c r="G186" s="228"/>
      <c r="H186" s="229" t="s">
        <v>19</v>
      </c>
      <c r="I186" s="231"/>
      <c r="J186" s="228"/>
      <c r="K186" s="228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192</v>
      </c>
      <c r="AU186" s="236" t="s">
        <v>82</v>
      </c>
      <c r="AV186" s="13" t="s">
        <v>80</v>
      </c>
      <c r="AW186" s="13" t="s">
        <v>33</v>
      </c>
      <c r="AX186" s="13" t="s">
        <v>72</v>
      </c>
      <c r="AY186" s="236" t="s">
        <v>114</v>
      </c>
    </row>
    <row r="187" s="14" customFormat="1">
      <c r="A187" s="14"/>
      <c r="B187" s="237"/>
      <c r="C187" s="238"/>
      <c r="D187" s="212" t="s">
        <v>192</v>
      </c>
      <c r="E187" s="239" t="s">
        <v>19</v>
      </c>
      <c r="F187" s="240" t="s">
        <v>538</v>
      </c>
      <c r="G187" s="238"/>
      <c r="H187" s="241">
        <v>4.3200000000000003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192</v>
      </c>
      <c r="AU187" s="247" t="s">
        <v>82</v>
      </c>
      <c r="AV187" s="14" t="s">
        <v>82</v>
      </c>
      <c r="AW187" s="14" t="s">
        <v>33</v>
      </c>
      <c r="AX187" s="14" t="s">
        <v>72</v>
      </c>
      <c r="AY187" s="247" t="s">
        <v>114</v>
      </c>
    </row>
    <row r="188" s="13" customFormat="1">
      <c r="A188" s="13"/>
      <c r="B188" s="227"/>
      <c r="C188" s="228"/>
      <c r="D188" s="212" t="s">
        <v>192</v>
      </c>
      <c r="E188" s="229" t="s">
        <v>19</v>
      </c>
      <c r="F188" s="230" t="s">
        <v>510</v>
      </c>
      <c r="G188" s="228"/>
      <c r="H188" s="229" t="s">
        <v>19</v>
      </c>
      <c r="I188" s="231"/>
      <c r="J188" s="228"/>
      <c r="K188" s="228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192</v>
      </c>
      <c r="AU188" s="236" t="s">
        <v>82</v>
      </c>
      <c r="AV188" s="13" t="s">
        <v>80</v>
      </c>
      <c r="AW188" s="13" t="s">
        <v>33</v>
      </c>
      <c r="AX188" s="13" t="s">
        <v>72</v>
      </c>
      <c r="AY188" s="236" t="s">
        <v>114</v>
      </c>
    </row>
    <row r="189" s="14" customFormat="1">
      <c r="A189" s="14"/>
      <c r="B189" s="237"/>
      <c r="C189" s="238"/>
      <c r="D189" s="212" t="s">
        <v>192</v>
      </c>
      <c r="E189" s="239" t="s">
        <v>19</v>
      </c>
      <c r="F189" s="240" t="s">
        <v>539</v>
      </c>
      <c r="G189" s="238"/>
      <c r="H189" s="241">
        <v>4.75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192</v>
      </c>
      <c r="AU189" s="247" t="s">
        <v>82</v>
      </c>
      <c r="AV189" s="14" t="s">
        <v>82</v>
      </c>
      <c r="AW189" s="14" t="s">
        <v>33</v>
      </c>
      <c r="AX189" s="14" t="s">
        <v>72</v>
      </c>
      <c r="AY189" s="247" t="s">
        <v>114</v>
      </c>
    </row>
    <row r="190" s="2" customFormat="1" ht="16.5" customHeight="1">
      <c r="A190" s="37"/>
      <c r="B190" s="38"/>
      <c r="C190" s="248" t="s">
        <v>265</v>
      </c>
      <c r="D190" s="248" t="s">
        <v>248</v>
      </c>
      <c r="E190" s="249" t="s">
        <v>255</v>
      </c>
      <c r="F190" s="250" t="s">
        <v>256</v>
      </c>
      <c r="G190" s="251" t="s">
        <v>237</v>
      </c>
      <c r="H190" s="252">
        <v>934.20000000000005</v>
      </c>
      <c r="I190" s="253"/>
      <c r="J190" s="252">
        <f>ROUND(I190*H190,1)</f>
        <v>0</v>
      </c>
      <c r="K190" s="250" t="s">
        <v>119</v>
      </c>
      <c r="L190" s="254"/>
      <c r="M190" s="255" t="s">
        <v>19</v>
      </c>
      <c r="N190" s="256" t="s">
        <v>43</v>
      </c>
      <c r="O190" s="83"/>
      <c r="P190" s="203">
        <f>O190*H190</f>
        <v>0</v>
      </c>
      <c r="Q190" s="203">
        <v>1</v>
      </c>
      <c r="R190" s="203">
        <f>Q190*H190</f>
        <v>934.20000000000005</v>
      </c>
      <c r="S190" s="203">
        <v>0</v>
      </c>
      <c r="T190" s="20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5" t="s">
        <v>162</v>
      </c>
      <c r="AT190" s="205" t="s">
        <v>248</v>
      </c>
      <c r="AU190" s="205" t="s">
        <v>82</v>
      </c>
      <c r="AY190" s="16" t="s">
        <v>114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6" t="s">
        <v>80</v>
      </c>
      <c r="BK190" s="206">
        <f>ROUND(I190*H190,1)</f>
        <v>0</v>
      </c>
      <c r="BL190" s="16" t="s">
        <v>139</v>
      </c>
      <c r="BM190" s="205" t="s">
        <v>257</v>
      </c>
    </row>
    <row r="191" s="13" customFormat="1">
      <c r="A191" s="13"/>
      <c r="B191" s="227"/>
      <c r="C191" s="228"/>
      <c r="D191" s="212" t="s">
        <v>192</v>
      </c>
      <c r="E191" s="229" t="s">
        <v>19</v>
      </c>
      <c r="F191" s="230" t="s">
        <v>193</v>
      </c>
      <c r="G191" s="228"/>
      <c r="H191" s="229" t="s">
        <v>19</v>
      </c>
      <c r="I191" s="231"/>
      <c r="J191" s="228"/>
      <c r="K191" s="228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192</v>
      </c>
      <c r="AU191" s="236" t="s">
        <v>82</v>
      </c>
      <c r="AV191" s="13" t="s">
        <v>80</v>
      </c>
      <c r="AW191" s="13" t="s">
        <v>33</v>
      </c>
      <c r="AX191" s="13" t="s">
        <v>72</v>
      </c>
      <c r="AY191" s="236" t="s">
        <v>114</v>
      </c>
    </row>
    <row r="192" s="14" customFormat="1">
      <c r="A192" s="14"/>
      <c r="B192" s="237"/>
      <c r="C192" s="238"/>
      <c r="D192" s="212" t="s">
        <v>192</v>
      </c>
      <c r="E192" s="239" t="s">
        <v>19</v>
      </c>
      <c r="F192" s="240" t="s">
        <v>534</v>
      </c>
      <c r="G192" s="238"/>
      <c r="H192" s="241">
        <v>513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192</v>
      </c>
      <c r="AU192" s="247" t="s">
        <v>82</v>
      </c>
      <c r="AV192" s="14" t="s">
        <v>82</v>
      </c>
      <c r="AW192" s="14" t="s">
        <v>33</v>
      </c>
      <c r="AX192" s="14" t="s">
        <v>72</v>
      </c>
      <c r="AY192" s="247" t="s">
        <v>114</v>
      </c>
    </row>
    <row r="193" s="13" customFormat="1">
      <c r="A193" s="13"/>
      <c r="B193" s="227"/>
      <c r="C193" s="228"/>
      <c r="D193" s="212" t="s">
        <v>192</v>
      </c>
      <c r="E193" s="229" t="s">
        <v>19</v>
      </c>
      <c r="F193" s="230" t="s">
        <v>211</v>
      </c>
      <c r="G193" s="228"/>
      <c r="H193" s="229" t="s">
        <v>19</v>
      </c>
      <c r="I193" s="231"/>
      <c r="J193" s="228"/>
      <c r="K193" s="228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192</v>
      </c>
      <c r="AU193" s="236" t="s">
        <v>82</v>
      </c>
      <c r="AV193" s="13" t="s">
        <v>80</v>
      </c>
      <c r="AW193" s="13" t="s">
        <v>33</v>
      </c>
      <c r="AX193" s="13" t="s">
        <v>72</v>
      </c>
      <c r="AY193" s="236" t="s">
        <v>114</v>
      </c>
    </row>
    <row r="194" s="14" customFormat="1">
      <c r="A194" s="14"/>
      <c r="B194" s="237"/>
      <c r="C194" s="238"/>
      <c r="D194" s="212" t="s">
        <v>192</v>
      </c>
      <c r="E194" s="239" t="s">
        <v>19</v>
      </c>
      <c r="F194" s="240" t="s">
        <v>535</v>
      </c>
      <c r="G194" s="238"/>
      <c r="H194" s="241">
        <v>421.19999999999999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192</v>
      </c>
      <c r="AU194" s="247" t="s">
        <v>82</v>
      </c>
      <c r="AV194" s="14" t="s">
        <v>82</v>
      </c>
      <c r="AW194" s="14" t="s">
        <v>33</v>
      </c>
      <c r="AX194" s="14" t="s">
        <v>72</v>
      </c>
      <c r="AY194" s="247" t="s">
        <v>114</v>
      </c>
    </row>
    <row r="195" s="2" customFormat="1" ht="33" customHeight="1">
      <c r="A195" s="37"/>
      <c r="B195" s="38"/>
      <c r="C195" s="195" t="s">
        <v>8</v>
      </c>
      <c r="D195" s="195" t="s">
        <v>115</v>
      </c>
      <c r="E195" s="196" t="s">
        <v>259</v>
      </c>
      <c r="F195" s="197" t="s">
        <v>260</v>
      </c>
      <c r="G195" s="198" t="s">
        <v>189</v>
      </c>
      <c r="H195" s="199">
        <v>2054.3000000000002</v>
      </c>
      <c r="I195" s="200"/>
      <c r="J195" s="199">
        <f>ROUND(I195*H195,1)</f>
        <v>0</v>
      </c>
      <c r="K195" s="197" t="s">
        <v>119</v>
      </c>
      <c r="L195" s="43"/>
      <c r="M195" s="201" t="s">
        <v>19</v>
      </c>
      <c r="N195" s="202" t="s">
        <v>43</v>
      </c>
      <c r="O195" s="83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5" t="s">
        <v>139</v>
      </c>
      <c r="AT195" s="205" t="s">
        <v>115</v>
      </c>
      <c r="AU195" s="205" t="s">
        <v>82</v>
      </c>
      <c r="AY195" s="16" t="s">
        <v>114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6" t="s">
        <v>80</v>
      </c>
      <c r="BK195" s="206">
        <f>ROUND(I195*H195,1)</f>
        <v>0</v>
      </c>
      <c r="BL195" s="16" t="s">
        <v>139</v>
      </c>
      <c r="BM195" s="205" t="s">
        <v>261</v>
      </c>
    </row>
    <row r="196" s="2" customFormat="1">
      <c r="A196" s="37"/>
      <c r="B196" s="38"/>
      <c r="C196" s="39"/>
      <c r="D196" s="207" t="s">
        <v>122</v>
      </c>
      <c r="E196" s="39"/>
      <c r="F196" s="208" t="s">
        <v>262</v>
      </c>
      <c r="G196" s="39"/>
      <c r="H196" s="39"/>
      <c r="I196" s="209"/>
      <c r="J196" s="39"/>
      <c r="K196" s="39"/>
      <c r="L196" s="43"/>
      <c r="M196" s="210"/>
      <c r="N196" s="211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122</v>
      </c>
      <c r="AU196" s="16" t="s">
        <v>82</v>
      </c>
    </row>
    <row r="197" s="13" customFormat="1">
      <c r="A197" s="13"/>
      <c r="B197" s="227"/>
      <c r="C197" s="228"/>
      <c r="D197" s="212" t="s">
        <v>192</v>
      </c>
      <c r="E197" s="229" t="s">
        <v>19</v>
      </c>
      <c r="F197" s="230" t="s">
        <v>217</v>
      </c>
      <c r="G197" s="228"/>
      <c r="H197" s="229" t="s">
        <v>19</v>
      </c>
      <c r="I197" s="231"/>
      <c r="J197" s="228"/>
      <c r="K197" s="228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192</v>
      </c>
      <c r="AU197" s="236" t="s">
        <v>82</v>
      </c>
      <c r="AV197" s="13" t="s">
        <v>80</v>
      </c>
      <c r="AW197" s="13" t="s">
        <v>33</v>
      </c>
      <c r="AX197" s="13" t="s">
        <v>72</v>
      </c>
      <c r="AY197" s="236" t="s">
        <v>114</v>
      </c>
    </row>
    <row r="198" s="14" customFormat="1">
      <c r="A198" s="14"/>
      <c r="B198" s="237"/>
      <c r="C198" s="238"/>
      <c r="D198" s="212" t="s">
        <v>192</v>
      </c>
      <c r="E198" s="239" t="s">
        <v>19</v>
      </c>
      <c r="F198" s="240" t="s">
        <v>263</v>
      </c>
      <c r="G198" s="238"/>
      <c r="H198" s="241">
        <v>175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192</v>
      </c>
      <c r="AU198" s="247" t="s">
        <v>82</v>
      </c>
      <c r="AV198" s="14" t="s">
        <v>82</v>
      </c>
      <c r="AW198" s="14" t="s">
        <v>33</v>
      </c>
      <c r="AX198" s="14" t="s">
        <v>72</v>
      </c>
      <c r="AY198" s="247" t="s">
        <v>114</v>
      </c>
    </row>
    <row r="199" s="13" customFormat="1">
      <c r="A199" s="13"/>
      <c r="B199" s="227"/>
      <c r="C199" s="228"/>
      <c r="D199" s="212" t="s">
        <v>192</v>
      </c>
      <c r="E199" s="229" t="s">
        <v>19</v>
      </c>
      <c r="F199" s="230" t="s">
        <v>193</v>
      </c>
      <c r="G199" s="228"/>
      <c r="H199" s="229" t="s">
        <v>19</v>
      </c>
      <c r="I199" s="231"/>
      <c r="J199" s="228"/>
      <c r="K199" s="228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192</v>
      </c>
      <c r="AU199" s="236" t="s">
        <v>82</v>
      </c>
      <c r="AV199" s="13" t="s">
        <v>80</v>
      </c>
      <c r="AW199" s="13" t="s">
        <v>33</v>
      </c>
      <c r="AX199" s="13" t="s">
        <v>72</v>
      </c>
      <c r="AY199" s="236" t="s">
        <v>114</v>
      </c>
    </row>
    <row r="200" s="14" customFormat="1">
      <c r="A200" s="14"/>
      <c r="B200" s="237"/>
      <c r="C200" s="238"/>
      <c r="D200" s="212" t="s">
        <v>192</v>
      </c>
      <c r="E200" s="239" t="s">
        <v>19</v>
      </c>
      <c r="F200" s="240" t="s">
        <v>483</v>
      </c>
      <c r="G200" s="238"/>
      <c r="H200" s="241">
        <v>950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192</v>
      </c>
      <c r="AU200" s="247" t="s">
        <v>82</v>
      </c>
      <c r="AV200" s="14" t="s">
        <v>82</v>
      </c>
      <c r="AW200" s="14" t="s">
        <v>33</v>
      </c>
      <c r="AX200" s="14" t="s">
        <v>72</v>
      </c>
      <c r="AY200" s="247" t="s">
        <v>114</v>
      </c>
    </row>
    <row r="201" s="13" customFormat="1">
      <c r="A201" s="13"/>
      <c r="B201" s="227"/>
      <c r="C201" s="228"/>
      <c r="D201" s="212" t="s">
        <v>192</v>
      </c>
      <c r="E201" s="229" t="s">
        <v>19</v>
      </c>
      <c r="F201" s="230" t="s">
        <v>211</v>
      </c>
      <c r="G201" s="228"/>
      <c r="H201" s="229" t="s">
        <v>19</v>
      </c>
      <c r="I201" s="231"/>
      <c r="J201" s="228"/>
      <c r="K201" s="228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192</v>
      </c>
      <c r="AU201" s="236" t="s">
        <v>82</v>
      </c>
      <c r="AV201" s="13" t="s">
        <v>80</v>
      </c>
      <c r="AW201" s="13" t="s">
        <v>33</v>
      </c>
      <c r="AX201" s="13" t="s">
        <v>72</v>
      </c>
      <c r="AY201" s="236" t="s">
        <v>114</v>
      </c>
    </row>
    <row r="202" s="14" customFormat="1">
      <c r="A202" s="14"/>
      <c r="B202" s="237"/>
      <c r="C202" s="238"/>
      <c r="D202" s="212" t="s">
        <v>192</v>
      </c>
      <c r="E202" s="239" t="s">
        <v>19</v>
      </c>
      <c r="F202" s="240" t="s">
        <v>489</v>
      </c>
      <c r="G202" s="238"/>
      <c r="H202" s="241">
        <v>780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192</v>
      </c>
      <c r="AU202" s="247" t="s">
        <v>82</v>
      </c>
      <c r="AV202" s="14" t="s">
        <v>82</v>
      </c>
      <c r="AW202" s="14" t="s">
        <v>33</v>
      </c>
      <c r="AX202" s="14" t="s">
        <v>72</v>
      </c>
      <c r="AY202" s="247" t="s">
        <v>114</v>
      </c>
    </row>
    <row r="203" s="13" customFormat="1">
      <c r="A203" s="13"/>
      <c r="B203" s="227"/>
      <c r="C203" s="228"/>
      <c r="D203" s="212" t="s">
        <v>192</v>
      </c>
      <c r="E203" s="229" t="s">
        <v>19</v>
      </c>
      <c r="F203" s="230" t="s">
        <v>498</v>
      </c>
      <c r="G203" s="228"/>
      <c r="H203" s="229" t="s">
        <v>19</v>
      </c>
      <c r="I203" s="231"/>
      <c r="J203" s="228"/>
      <c r="K203" s="228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192</v>
      </c>
      <c r="AU203" s="236" t="s">
        <v>82</v>
      </c>
      <c r="AV203" s="13" t="s">
        <v>80</v>
      </c>
      <c r="AW203" s="13" t="s">
        <v>33</v>
      </c>
      <c r="AX203" s="13" t="s">
        <v>72</v>
      </c>
      <c r="AY203" s="236" t="s">
        <v>114</v>
      </c>
    </row>
    <row r="204" s="13" customFormat="1">
      <c r="A204" s="13"/>
      <c r="B204" s="227"/>
      <c r="C204" s="228"/>
      <c r="D204" s="212" t="s">
        <v>192</v>
      </c>
      <c r="E204" s="229" t="s">
        <v>19</v>
      </c>
      <c r="F204" s="230" t="s">
        <v>499</v>
      </c>
      <c r="G204" s="228"/>
      <c r="H204" s="229" t="s">
        <v>19</v>
      </c>
      <c r="I204" s="231"/>
      <c r="J204" s="228"/>
      <c r="K204" s="228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192</v>
      </c>
      <c r="AU204" s="236" t="s">
        <v>82</v>
      </c>
      <c r="AV204" s="13" t="s">
        <v>80</v>
      </c>
      <c r="AW204" s="13" t="s">
        <v>33</v>
      </c>
      <c r="AX204" s="13" t="s">
        <v>72</v>
      </c>
      <c r="AY204" s="236" t="s">
        <v>114</v>
      </c>
    </row>
    <row r="205" s="14" customFormat="1">
      <c r="A205" s="14"/>
      <c r="B205" s="237"/>
      <c r="C205" s="238"/>
      <c r="D205" s="212" t="s">
        <v>192</v>
      </c>
      <c r="E205" s="239" t="s">
        <v>19</v>
      </c>
      <c r="F205" s="240" t="s">
        <v>172</v>
      </c>
      <c r="G205" s="238"/>
      <c r="H205" s="241">
        <v>10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192</v>
      </c>
      <c r="AU205" s="247" t="s">
        <v>82</v>
      </c>
      <c r="AV205" s="14" t="s">
        <v>82</v>
      </c>
      <c r="AW205" s="14" t="s">
        <v>33</v>
      </c>
      <c r="AX205" s="14" t="s">
        <v>72</v>
      </c>
      <c r="AY205" s="247" t="s">
        <v>114</v>
      </c>
    </row>
    <row r="206" s="13" customFormat="1">
      <c r="A206" s="13"/>
      <c r="B206" s="227"/>
      <c r="C206" s="228"/>
      <c r="D206" s="212" t="s">
        <v>192</v>
      </c>
      <c r="E206" s="229" t="s">
        <v>19</v>
      </c>
      <c r="F206" s="230" t="s">
        <v>501</v>
      </c>
      <c r="G206" s="228"/>
      <c r="H206" s="229" t="s">
        <v>19</v>
      </c>
      <c r="I206" s="231"/>
      <c r="J206" s="228"/>
      <c r="K206" s="228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192</v>
      </c>
      <c r="AU206" s="236" t="s">
        <v>82</v>
      </c>
      <c r="AV206" s="13" t="s">
        <v>80</v>
      </c>
      <c r="AW206" s="13" t="s">
        <v>33</v>
      </c>
      <c r="AX206" s="13" t="s">
        <v>72</v>
      </c>
      <c r="AY206" s="236" t="s">
        <v>114</v>
      </c>
    </row>
    <row r="207" s="14" customFormat="1">
      <c r="A207" s="14"/>
      <c r="B207" s="237"/>
      <c r="C207" s="238"/>
      <c r="D207" s="212" t="s">
        <v>192</v>
      </c>
      <c r="E207" s="239" t="s">
        <v>19</v>
      </c>
      <c r="F207" s="240" t="s">
        <v>540</v>
      </c>
      <c r="G207" s="238"/>
      <c r="H207" s="241">
        <v>16.800000000000001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192</v>
      </c>
      <c r="AU207" s="247" t="s">
        <v>82</v>
      </c>
      <c r="AV207" s="14" t="s">
        <v>82</v>
      </c>
      <c r="AW207" s="14" t="s">
        <v>33</v>
      </c>
      <c r="AX207" s="14" t="s">
        <v>72</v>
      </c>
      <c r="AY207" s="247" t="s">
        <v>114</v>
      </c>
    </row>
    <row r="208" s="14" customFormat="1">
      <c r="A208" s="14"/>
      <c r="B208" s="237"/>
      <c r="C208" s="238"/>
      <c r="D208" s="212" t="s">
        <v>192</v>
      </c>
      <c r="E208" s="239" t="s">
        <v>19</v>
      </c>
      <c r="F208" s="240" t="s">
        <v>274</v>
      </c>
      <c r="G208" s="238"/>
      <c r="H208" s="241">
        <v>16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192</v>
      </c>
      <c r="AU208" s="247" t="s">
        <v>82</v>
      </c>
      <c r="AV208" s="14" t="s">
        <v>82</v>
      </c>
      <c r="AW208" s="14" t="s">
        <v>33</v>
      </c>
      <c r="AX208" s="14" t="s">
        <v>72</v>
      </c>
      <c r="AY208" s="247" t="s">
        <v>114</v>
      </c>
    </row>
    <row r="209" s="13" customFormat="1">
      <c r="A209" s="13"/>
      <c r="B209" s="227"/>
      <c r="C209" s="228"/>
      <c r="D209" s="212" t="s">
        <v>192</v>
      </c>
      <c r="E209" s="229" t="s">
        <v>19</v>
      </c>
      <c r="F209" s="230" t="s">
        <v>517</v>
      </c>
      <c r="G209" s="228"/>
      <c r="H209" s="229" t="s">
        <v>19</v>
      </c>
      <c r="I209" s="231"/>
      <c r="J209" s="228"/>
      <c r="K209" s="228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192</v>
      </c>
      <c r="AU209" s="236" t="s">
        <v>82</v>
      </c>
      <c r="AV209" s="13" t="s">
        <v>80</v>
      </c>
      <c r="AW209" s="13" t="s">
        <v>33</v>
      </c>
      <c r="AX209" s="13" t="s">
        <v>72</v>
      </c>
      <c r="AY209" s="236" t="s">
        <v>114</v>
      </c>
    </row>
    <row r="210" s="14" customFormat="1">
      <c r="A210" s="14"/>
      <c r="B210" s="237"/>
      <c r="C210" s="238"/>
      <c r="D210" s="212" t="s">
        <v>192</v>
      </c>
      <c r="E210" s="239" t="s">
        <v>19</v>
      </c>
      <c r="F210" s="240" t="s">
        <v>541</v>
      </c>
      <c r="G210" s="238"/>
      <c r="H210" s="241">
        <v>2.7000000000000002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192</v>
      </c>
      <c r="AU210" s="247" t="s">
        <v>82</v>
      </c>
      <c r="AV210" s="14" t="s">
        <v>82</v>
      </c>
      <c r="AW210" s="14" t="s">
        <v>33</v>
      </c>
      <c r="AX210" s="14" t="s">
        <v>72</v>
      </c>
      <c r="AY210" s="247" t="s">
        <v>114</v>
      </c>
    </row>
    <row r="211" s="14" customFormat="1">
      <c r="A211" s="14"/>
      <c r="B211" s="237"/>
      <c r="C211" s="238"/>
      <c r="D211" s="212" t="s">
        <v>192</v>
      </c>
      <c r="E211" s="239" t="s">
        <v>19</v>
      </c>
      <c r="F211" s="240" t="s">
        <v>254</v>
      </c>
      <c r="G211" s="238"/>
      <c r="H211" s="241">
        <v>12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192</v>
      </c>
      <c r="AU211" s="247" t="s">
        <v>82</v>
      </c>
      <c r="AV211" s="14" t="s">
        <v>82</v>
      </c>
      <c r="AW211" s="14" t="s">
        <v>33</v>
      </c>
      <c r="AX211" s="14" t="s">
        <v>72</v>
      </c>
      <c r="AY211" s="247" t="s">
        <v>114</v>
      </c>
    </row>
    <row r="212" s="13" customFormat="1">
      <c r="A212" s="13"/>
      <c r="B212" s="227"/>
      <c r="C212" s="228"/>
      <c r="D212" s="212" t="s">
        <v>192</v>
      </c>
      <c r="E212" s="229" t="s">
        <v>19</v>
      </c>
      <c r="F212" s="230" t="s">
        <v>503</v>
      </c>
      <c r="G212" s="228"/>
      <c r="H212" s="229" t="s">
        <v>19</v>
      </c>
      <c r="I212" s="231"/>
      <c r="J212" s="228"/>
      <c r="K212" s="228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192</v>
      </c>
      <c r="AU212" s="236" t="s">
        <v>82</v>
      </c>
      <c r="AV212" s="13" t="s">
        <v>80</v>
      </c>
      <c r="AW212" s="13" t="s">
        <v>33</v>
      </c>
      <c r="AX212" s="13" t="s">
        <v>72</v>
      </c>
      <c r="AY212" s="236" t="s">
        <v>114</v>
      </c>
    </row>
    <row r="213" s="14" customFormat="1">
      <c r="A213" s="14"/>
      <c r="B213" s="237"/>
      <c r="C213" s="238"/>
      <c r="D213" s="212" t="s">
        <v>192</v>
      </c>
      <c r="E213" s="239" t="s">
        <v>19</v>
      </c>
      <c r="F213" s="240" t="s">
        <v>254</v>
      </c>
      <c r="G213" s="238"/>
      <c r="H213" s="241">
        <v>12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192</v>
      </c>
      <c r="AU213" s="247" t="s">
        <v>82</v>
      </c>
      <c r="AV213" s="14" t="s">
        <v>82</v>
      </c>
      <c r="AW213" s="14" t="s">
        <v>33</v>
      </c>
      <c r="AX213" s="14" t="s">
        <v>72</v>
      </c>
      <c r="AY213" s="247" t="s">
        <v>114</v>
      </c>
    </row>
    <row r="214" s="13" customFormat="1">
      <c r="A214" s="13"/>
      <c r="B214" s="227"/>
      <c r="C214" s="228"/>
      <c r="D214" s="212" t="s">
        <v>192</v>
      </c>
      <c r="E214" s="229" t="s">
        <v>19</v>
      </c>
      <c r="F214" s="230" t="s">
        <v>505</v>
      </c>
      <c r="G214" s="228"/>
      <c r="H214" s="229" t="s">
        <v>19</v>
      </c>
      <c r="I214" s="231"/>
      <c r="J214" s="228"/>
      <c r="K214" s="228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192</v>
      </c>
      <c r="AU214" s="236" t="s">
        <v>82</v>
      </c>
      <c r="AV214" s="13" t="s">
        <v>80</v>
      </c>
      <c r="AW214" s="13" t="s">
        <v>33</v>
      </c>
      <c r="AX214" s="13" t="s">
        <v>72</v>
      </c>
      <c r="AY214" s="236" t="s">
        <v>114</v>
      </c>
    </row>
    <row r="215" s="14" customFormat="1">
      <c r="A215" s="14"/>
      <c r="B215" s="237"/>
      <c r="C215" s="238"/>
      <c r="D215" s="212" t="s">
        <v>192</v>
      </c>
      <c r="E215" s="239" t="s">
        <v>19</v>
      </c>
      <c r="F215" s="240" t="s">
        <v>254</v>
      </c>
      <c r="G215" s="238"/>
      <c r="H215" s="241">
        <v>12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192</v>
      </c>
      <c r="AU215" s="247" t="s">
        <v>82</v>
      </c>
      <c r="AV215" s="14" t="s">
        <v>82</v>
      </c>
      <c r="AW215" s="14" t="s">
        <v>33</v>
      </c>
      <c r="AX215" s="14" t="s">
        <v>72</v>
      </c>
      <c r="AY215" s="247" t="s">
        <v>114</v>
      </c>
    </row>
    <row r="216" s="13" customFormat="1">
      <c r="A216" s="13"/>
      <c r="B216" s="227"/>
      <c r="C216" s="228"/>
      <c r="D216" s="212" t="s">
        <v>192</v>
      </c>
      <c r="E216" s="229" t="s">
        <v>19</v>
      </c>
      <c r="F216" s="230" t="s">
        <v>506</v>
      </c>
      <c r="G216" s="228"/>
      <c r="H216" s="229" t="s">
        <v>19</v>
      </c>
      <c r="I216" s="231"/>
      <c r="J216" s="228"/>
      <c r="K216" s="228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192</v>
      </c>
      <c r="AU216" s="236" t="s">
        <v>82</v>
      </c>
      <c r="AV216" s="13" t="s">
        <v>80</v>
      </c>
      <c r="AW216" s="13" t="s">
        <v>33</v>
      </c>
      <c r="AX216" s="13" t="s">
        <v>72</v>
      </c>
      <c r="AY216" s="236" t="s">
        <v>114</v>
      </c>
    </row>
    <row r="217" s="14" customFormat="1">
      <c r="A217" s="14"/>
      <c r="B217" s="237"/>
      <c r="C217" s="238"/>
      <c r="D217" s="212" t="s">
        <v>192</v>
      </c>
      <c r="E217" s="239" t="s">
        <v>19</v>
      </c>
      <c r="F217" s="240" t="s">
        <v>254</v>
      </c>
      <c r="G217" s="238"/>
      <c r="H217" s="241">
        <v>12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192</v>
      </c>
      <c r="AU217" s="247" t="s">
        <v>82</v>
      </c>
      <c r="AV217" s="14" t="s">
        <v>82</v>
      </c>
      <c r="AW217" s="14" t="s">
        <v>33</v>
      </c>
      <c r="AX217" s="14" t="s">
        <v>72</v>
      </c>
      <c r="AY217" s="247" t="s">
        <v>114</v>
      </c>
    </row>
    <row r="218" s="13" customFormat="1">
      <c r="A218" s="13"/>
      <c r="B218" s="227"/>
      <c r="C218" s="228"/>
      <c r="D218" s="212" t="s">
        <v>192</v>
      </c>
      <c r="E218" s="229" t="s">
        <v>19</v>
      </c>
      <c r="F218" s="230" t="s">
        <v>507</v>
      </c>
      <c r="G218" s="228"/>
      <c r="H218" s="229" t="s">
        <v>19</v>
      </c>
      <c r="I218" s="231"/>
      <c r="J218" s="228"/>
      <c r="K218" s="228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192</v>
      </c>
      <c r="AU218" s="236" t="s">
        <v>82</v>
      </c>
      <c r="AV218" s="13" t="s">
        <v>80</v>
      </c>
      <c r="AW218" s="13" t="s">
        <v>33</v>
      </c>
      <c r="AX218" s="13" t="s">
        <v>72</v>
      </c>
      <c r="AY218" s="236" t="s">
        <v>114</v>
      </c>
    </row>
    <row r="219" s="14" customFormat="1">
      <c r="A219" s="14"/>
      <c r="B219" s="237"/>
      <c r="C219" s="238"/>
      <c r="D219" s="212" t="s">
        <v>192</v>
      </c>
      <c r="E219" s="239" t="s">
        <v>19</v>
      </c>
      <c r="F219" s="240" t="s">
        <v>162</v>
      </c>
      <c r="G219" s="238"/>
      <c r="H219" s="241">
        <v>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192</v>
      </c>
      <c r="AU219" s="247" t="s">
        <v>82</v>
      </c>
      <c r="AV219" s="14" t="s">
        <v>82</v>
      </c>
      <c r="AW219" s="14" t="s">
        <v>33</v>
      </c>
      <c r="AX219" s="14" t="s">
        <v>72</v>
      </c>
      <c r="AY219" s="247" t="s">
        <v>114</v>
      </c>
    </row>
    <row r="220" s="13" customFormat="1">
      <c r="A220" s="13"/>
      <c r="B220" s="227"/>
      <c r="C220" s="228"/>
      <c r="D220" s="212" t="s">
        <v>192</v>
      </c>
      <c r="E220" s="229" t="s">
        <v>19</v>
      </c>
      <c r="F220" s="230" t="s">
        <v>509</v>
      </c>
      <c r="G220" s="228"/>
      <c r="H220" s="229" t="s">
        <v>19</v>
      </c>
      <c r="I220" s="231"/>
      <c r="J220" s="228"/>
      <c r="K220" s="228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192</v>
      </c>
      <c r="AU220" s="236" t="s">
        <v>82</v>
      </c>
      <c r="AV220" s="13" t="s">
        <v>80</v>
      </c>
      <c r="AW220" s="13" t="s">
        <v>33</v>
      </c>
      <c r="AX220" s="13" t="s">
        <v>72</v>
      </c>
      <c r="AY220" s="236" t="s">
        <v>114</v>
      </c>
    </row>
    <row r="221" s="14" customFormat="1">
      <c r="A221" s="14"/>
      <c r="B221" s="237"/>
      <c r="C221" s="238"/>
      <c r="D221" s="212" t="s">
        <v>192</v>
      </c>
      <c r="E221" s="239" t="s">
        <v>19</v>
      </c>
      <c r="F221" s="240" t="s">
        <v>542</v>
      </c>
      <c r="G221" s="238"/>
      <c r="H221" s="241">
        <v>8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192</v>
      </c>
      <c r="AU221" s="247" t="s">
        <v>82</v>
      </c>
      <c r="AV221" s="14" t="s">
        <v>82</v>
      </c>
      <c r="AW221" s="14" t="s">
        <v>33</v>
      </c>
      <c r="AX221" s="14" t="s">
        <v>72</v>
      </c>
      <c r="AY221" s="247" t="s">
        <v>114</v>
      </c>
    </row>
    <row r="222" s="14" customFormat="1">
      <c r="A222" s="14"/>
      <c r="B222" s="237"/>
      <c r="C222" s="238"/>
      <c r="D222" s="212" t="s">
        <v>192</v>
      </c>
      <c r="E222" s="239" t="s">
        <v>19</v>
      </c>
      <c r="F222" s="240" t="s">
        <v>162</v>
      </c>
      <c r="G222" s="238"/>
      <c r="H222" s="241">
        <v>8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192</v>
      </c>
      <c r="AU222" s="247" t="s">
        <v>82</v>
      </c>
      <c r="AV222" s="14" t="s">
        <v>82</v>
      </c>
      <c r="AW222" s="14" t="s">
        <v>33</v>
      </c>
      <c r="AX222" s="14" t="s">
        <v>72</v>
      </c>
      <c r="AY222" s="247" t="s">
        <v>114</v>
      </c>
    </row>
    <row r="223" s="14" customFormat="1">
      <c r="A223" s="14"/>
      <c r="B223" s="237"/>
      <c r="C223" s="238"/>
      <c r="D223" s="212" t="s">
        <v>192</v>
      </c>
      <c r="E223" s="239" t="s">
        <v>19</v>
      </c>
      <c r="F223" s="240" t="s">
        <v>543</v>
      </c>
      <c r="G223" s="238"/>
      <c r="H223" s="241">
        <v>3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192</v>
      </c>
      <c r="AU223" s="247" t="s">
        <v>82</v>
      </c>
      <c r="AV223" s="14" t="s">
        <v>82</v>
      </c>
      <c r="AW223" s="14" t="s">
        <v>33</v>
      </c>
      <c r="AX223" s="14" t="s">
        <v>72</v>
      </c>
      <c r="AY223" s="247" t="s">
        <v>114</v>
      </c>
    </row>
    <row r="224" s="13" customFormat="1">
      <c r="A224" s="13"/>
      <c r="B224" s="227"/>
      <c r="C224" s="228"/>
      <c r="D224" s="212" t="s">
        <v>192</v>
      </c>
      <c r="E224" s="229" t="s">
        <v>19</v>
      </c>
      <c r="F224" s="230" t="s">
        <v>510</v>
      </c>
      <c r="G224" s="228"/>
      <c r="H224" s="229" t="s">
        <v>19</v>
      </c>
      <c r="I224" s="231"/>
      <c r="J224" s="228"/>
      <c r="K224" s="228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192</v>
      </c>
      <c r="AU224" s="236" t="s">
        <v>82</v>
      </c>
      <c r="AV224" s="13" t="s">
        <v>80</v>
      </c>
      <c r="AW224" s="13" t="s">
        <v>33</v>
      </c>
      <c r="AX224" s="13" t="s">
        <v>72</v>
      </c>
      <c r="AY224" s="236" t="s">
        <v>114</v>
      </c>
    </row>
    <row r="225" s="14" customFormat="1">
      <c r="A225" s="14"/>
      <c r="B225" s="237"/>
      <c r="C225" s="238"/>
      <c r="D225" s="212" t="s">
        <v>192</v>
      </c>
      <c r="E225" s="239" t="s">
        <v>19</v>
      </c>
      <c r="F225" s="240" t="s">
        <v>544</v>
      </c>
      <c r="G225" s="238"/>
      <c r="H225" s="241">
        <v>8.8000000000000007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192</v>
      </c>
      <c r="AU225" s="247" t="s">
        <v>82</v>
      </c>
      <c r="AV225" s="14" t="s">
        <v>82</v>
      </c>
      <c r="AW225" s="14" t="s">
        <v>33</v>
      </c>
      <c r="AX225" s="14" t="s">
        <v>72</v>
      </c>
      <c r="AY225" s="247" t="s">
        <v>114</v>
      </c>
    </row>
    <row r="226" s="14" customFormat="1">
      <c r="A226" s="14"/>
      <c r="B226" s="237"/>
      <c r="C226" s="238"/>
      <c r="D226" s="212" t="s">
        <v>192</v>
      </c>
      <c r="E226" s="239" t="s">
        <v>19</v>
      </c>
      <c r="F226" s="240" t="s">
        <v>304</v>
      </c>
      <c r="G226" s="238"/>
      <c r="H226" s="241">
        <v>20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192</v>
      </c>
      <c r="AU226" s="247" t="s">
        <v>82</v>
      </c>
      <c r="AV226" s="14" t="s">
        <v>82</v>
      </c>
      <c r="AW226" s="14" t="s">
        <v>33</v>
      </c>
      <c r="AX226" s="14" t="s">
        <v>72</v>
      </c>
      <c r="AY226" s="247" t="s">
        <v>114</v>
      </c>
    </row>
    <row r="227" s="2" customFormat="1" ht="49.05" customHeight="1">
      <c r="A227" s="37"/>
      <c r="B227" s="38"/>
      <c r="C227" s="195" t="s">
        <v>274</v>
      </c>
      <c r="D227" s="195" t="s">
        <v>115</v>
      </c>
      <c r="E227" s="196" t="s">
        <v>545</v>
      </c>
      <c r="F227" s="197" t="s">
        <v>546</v>
      </c>
      <c r="G227" s="198" t="s">
        <v>189</v>
      </c>
      <c r="H227" s="199">
        <v>80</v>
      </c>
      <c r="I227" s="200"/>
      <c r="J227" s="199">
        <f>ROUND(I227*H227,1)</f>
        <v>0</v>
      </c>
      <c r="K227" s="197" t="s">
        <v>119</v>
      </c>
      <c r="L227" s="43"/>
      <c r="M227" s="201" t="s">
        <v>19</v>
      </c>
      <c r="N227" s="202" t="s">
        <v>43</v>
      </c>
      <c r="O227" s="83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5" t="s">
        <v>139</v>
      </c>
      <c r="AT227" s="205" t="s">
        <v>115</v>
      </c>
      <c r="AU227" s="205" t="s">
        <v>82</v>
      </c>
      <c r="AY227" s="16" t="s">
        <v>114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6" t="s">
        <v>80</v>
      </c>
      <c r="BK227" s="206">
        <f>ROUND(I227*H227,1)</f>
        <v>0</v>
      </c>
      <c r="BL227" s="16" t="s">
        <v>139</v>
      </c>
      <c r="BM227" s="205" t="s">
        <v>547</v>
      </c>
    </row>
    <row r="228" s="2" customFormat="1">
      <c r="A228" s="37"/>
      <c r="B228" s="38"/>
      <c r="C228" s="39"/>
      <c r="D228" s="207" t="s">
        <v>122</v>
      </c>
      <c r="E228" s="39"/>
      <c r="F228" s="208" t="s">
        <v>548</v>
      </c>
      <c r="G228" s="39"/>
      <c r="H228" s="39"/>
      <c r="I228" s="209"/>
      <c r="J228" s="39"/>
      <c r="K228" s="39"/>
      <c r="L228" s="43"/>
      <c r="M228" s="210"/>
      <c r="N228" s="211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122</v>
      </c>
      <c r="AU228" s="16" t="s">
        <v>82</v>
      </c>
    </row>
    <row r="229" s="13" customFormat="1">
      <c r="A229" s="13"/>
      <c r="B229" s="227"/>
      <c r="C229" s="228"/>
      <c r="D229" s="212" t="s">
        <v>192</v>
      </c>
      <c r="E229" s="229" t="s">
        <v>19</v>
      </c>
      <c r="F229" s="230" t="s">
        <v>495</v>
      </c>
      <c r="G229" s="228"/>
      <c r="H229" s="229" t="s">
        <v>19</v>
      </c>
      <c r="I229" s="231"/>
      <c r="J229" s="228"/>
      <c r="K229" s="228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192</v>
      </c>
      <c r="AU229" s="236" t="s">
        <v>82</v>
      </c>
      <c r="AV229" s="13" t="s">
        <v>80</v>
      </c>
      <c r="AW229" s="13" t="s">
        <v>33</v>
      </c>
      <c r="AX229" s="13" t="s">
        <v>72</v>
      </c>
      <c r="AY229" s="236" t="s">
        <v>114</v>
      </c>
    </row>
    <row r="230" s="14" customFormat="1">
      <c r="A230" s="14"/>
      <c r="B230" s="237"/>
      <c r="C230" s="238"/>
      <c r="D230" s="212" t="s">
        <v>192</v>
      </c>
      <c r="E230" s="239" t="s">
        <v>19</v>
      </c>
      <c r="F230" s="240" t="s">
        <v>549</v>
      </c>
      <c r="G230" s="238"/>
      <c r="H230" s="241">
        <v>80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192</v>
      </c>
      <c r="AU230" s="247" t="s">
        <v>82</v>
      </c>
      <c r="AV230" s="14" t="s">
        <v>82</v>
      </c>
      <c r="AW230" s="14" t="s">
        <v>33</v>
      </c>
      <c r="AX230" s="14" t="s">
        <v>72</v>
      </c>
      <c r="AY230" s="247" t="s">
        <v>114</v>
      </c>
    </row>
    <row r="231" s="11" customFormat="1" ht="22.8" customHeight="1">
      <c r="A231" s="11"/>
      <c r="B231" s="181"/>
      <c r="C231" s="182"/>
      <c r="D231" s="183" t="s">
        <v>71</v>
      </c>
      <c r="E231" s="225" t="s">
        <v>133</v>
      </c>
      <c r="F231" s="225" t="s">
        <v>550</v>
      </c>
      <c r="G231" s="182"/>
      <c r="H231" s="182"/>
      <c r="I231" s="185"/>
      <c r="J231" s="226">
        <f>BK231</f>
        <v>0</v>
      </c>
      <c r="K231" s="182"/>
      <c r="L231" s="187"/>
      <c r="M231" s="188"/>
      <c r="N231" s="189"/>
      <c r="O231" s="189"/>
      <c r="P231" s="190">
        <f>SUM(P232:P260)</f>
        <v>0</v>
      </c>
      <c r="Q231" s="189"/>
      <c r="R231" s="190">
        <f>SUM(R232:R260)</f>
        <v>2.8139328000000008</v>
      </c>
      <c r="S231" s="189"/>
      <c r="T231" s="191">
        <f>SUM(T232:T260)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192" t="s">
        <v>80</v>
      </c>
      <c r="AT231" s="193" t="s">
        <v>71</v>
      </c>
      <c r="AU231" s="193" t="s">
        <v>80</v>
      </c>
      <c r="AY231" s="192" t="s">
        <v>114</v>
      </c>
      <c r="BK231" s="194">
        <f>SUM(BK232:BK260)</f>
        <v>0</v>
      </c>
    </row>
    <row r="232" s="2" customFormat="1" ht="16.5" customHeight="1">
      <c r="A232" s="37"/>
      <c r="B232" s="38"/>
      <c r="C232" s="195" t="s">
        <v>282</v>
      </c>
      <c r="D232" s="195" t="s">
        <v>115</v>
      </c>
      <c r="E232" s="196" t="s">
        <v>551</v>
      </c>
      <c r="F232" s="197" t="s">
        <v>552</v>
      </c>
      <c r="G232" s="198" t="s">
        <v>189</v>
      </c>
      <c r="H232" s="199">
        <v>4</v>
      </c>
      <c r="I232" s="200"/>
      <c r="J232" s="199">
        <f>ROUND(I232*H232,1)</f>
        <v>0</v>
      </c>
      <c r="K232" s="197" t="s">
        <v>19</v>
      </c>
      <c r="L232" s="43"/>
      <c r="M232" s="201" t="s">
        <v>19</v>
      </c>
      <c r="N232" s="202" t="s">
        <v>43</v>
      </c>
      <c r="O232" s="83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05" t="s">
        <v>139</v>
      </c>
      <c r="AT232" s="205" t="s">
        <v>115</v>
      </c>
      <c r="AU232" s="205" t="s">
        <v>82</v>
      </c>
      <c r="AY232" s="16" t="s">
        <v>114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6" t="s">
        <v>80</v>
      </c>
      <c r="BK232" s="206">
        <f>ROUND(I232*H232,1)</f>
        <v>0</v>
      </c>
      <c r="BL232" s="16" t="s">
        <v>139</v>
      </c>
      <c r="BM232" s="205" t="s">
        <v>553</v>
      </c>
    </row>
    <row r="233" s="2" customFormat="1" ht="24.15" customHeight="1">
      <c r="A233" s="37"/>
      <c r="B233" s="38"/>
      <c r="C233" s="195" t="s">
        <v>291</v>
      </c>
      <c r="D233" s="195" t="s">
        <v>115</v>
      </c>
      <c r="E233" s="196" t="s">
        <v>554</v>
      </c>
      <c r="F233" s="197" t="s">
        <v>555</v>
      </c>
      <c r="G233" s="198" t="s">
        <v>128</v>
      </c>
      <c r="H233" s="199">
        <v>62</v>
      </c>
      <c r="I233" s="200"/>
      <c r="J233" s="199">
        <f>ROUND(I233*H233,1)</f>
        <v>0</v>
      </c>
      <c r="K233" s="197" t="s">
        <v>119</v>
      </c>
      <c r="L233" s="43"/>
      <c r="M233" s="201" t="s">
        <v>19</v>
      </c>
      <c r="N233" s="202" t="s">
        <v>43</v>
      </c>
      <c r="O233" s="83"/>
      <c r="P233" s="203">
        <f>O233*H233</f>
        <v>0</v>
      </c>
      <c r="Q233" s="203">
        <v>0.00033</v>
      </c>
      <c r="R233" s="203">
        <f>Q233*H233</f>
        <v>0.020459999999999999</v>
      </c>
      <c r="S233" s="203">
        <v>0</v>
      </c>
      <c r="T233" s="20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05" t="s">
        <v>139</v>
      </c>
      <c r="AT233" s="205" t="s">
        <v>115</v>
      </c>
      <c r="AU233" s="205" t="s">
        <v>82</v>
      </c>
      <c r="AY233" s="16" t="s">
        <v>114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6" t="s">
        <v>80</v>
      </c>
      <c r="BK233" s="206">
        <f>ROUND(I233*H233,1)</f>
        <v>0</v>
      </c>
      <c r="BL233" s="16" t="s">
        <v>139</v>
      </c>
      <c r="BM233" s="205" t="s">
        <v>556</v>
      </c>
    </row>
    <row r="234" s="2" customFormat="1">
      <c r="A234" s="37"/>
      <c r="B234" s="38"/>
      <c r="C234" s="39"/>
      <c r="D234" s="207" t="s">
        <v>122</v>
      </c>
      <c r="E234" s="39"/>
      <c r="F234" s="208" t="s">
        <v>557</v>
      </c>
      <c r="G234" s="39"/>
      <c r="H234" s="39"/>
      <c r="I234" s="209"/>
      <c r="J234" s="39"/>
      <c r="K234" s="39"/>
      <c r="L234" s="43"/>
      <c r="M234" s="210"/>
      <c r="N234" s="211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122</v>
      </c>
      <c r="AU234" s="16" t="s">
        <v>82</v>
      </c>
    </row>
    <row r="235" s="13" customFormat="1">
      <c r="A235" s="13"/>
      <c r="B235" s="227"/>
      <c r="C235" s="228"/>
      <c r="D235" s="212" t="s">
        <v>192</v>
      </c>
      <c r="E235" s="229" t="s">
        <v>19</v>
      </c>
      <c r="F235" s="230" t="s">
        <v>558</v>
      </c>
      <c r="G235" s="228"/>
      <c r="H235" s="229" t="s">
        <v>19</v>
      </c>
      <c r="I235" s="231"/>
      <c r="J235" s="228"/>
      <c r="K235" s="228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192</v>
      </c>
      <c r="AU235" s="236" t="s">
        <v>82</v>
      </c>
      <c r="AV235" s="13" t="s">
        <v>80</v>
      </c>
      <c r="AW235" s="13" t="s">
        <v>33</v>
      </c>
      <c r="AX235" s="13" t="s">
        <v>72</v>
      </c>
      <c r="AY235" s="236" t="s">
        <v>114</v>
      </c>
    </row>
    <row r="236" s="14" customFormat="1">
      <c r="A236" s="14"/>
      <c r="B236" s="237"/>
      <c r="C236" s="238"/>
      <c r="D236" s="212" t="s">
        <v>192</v>
      </c>
      <c r="E236" s="239" t="s">
        <v>19</v>
      </c>
      <c r="F236" s="240" t="s">
        <v>559</v>
      </c>
      <c r="G236" s="238"/>
      <c r="H236" s="241">
        <v>62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192</v>
      </c>
      <c r="AU236" s="247" t="s">
        <v>82</v>
      </c>
      <c r="AV236" s="14" t="s">
        <v>82</v>
      </c>
      <c r="AW236" s="14" t="s">
        <v>33</v>
      </c>
      <c r="AX236" s="14" t="s">
        <v>72</v>
      </c>
      <c r="AY236" s="247" t="s">
        <v>114</v>
      </c>
    </row>
    <row r="237" s="2" customFormat="1" ht="16.5" customHeight="1">
      <c r="A237" s="37"/>
      <c r="B237" s="38"/>
      <c r="C237" s="248" t="s">
        <v>297</v>
      </c>
      <c r="D237" s="248" t="s">
        <v>248</v>
      </c>
      <c r="E237" s="249" t="s">
        <v>560</v>
      </c>
      <c r="F237" s="250" t="s">
        <v>561</v>
      </c>
      <c r="G237" s="251" t="s">
        <v>128</v>
      </c>
      <c r="H237" s="252">
        <v>62</v>
      </c>
      <c r="I237" s="253"/>
      <c r="J237" s="252">
        <f>ROUND(I237*H237,1)</f>
        <v>0</v>
      </c>
      <c r="K237" s="250" t="s">
        <v>119</v>
      </c>
      <c r="L237" s="254"/>
      <c r="M237" s="255" t="s">
        <v>19</v>
      </c>
      <c r="N237" s="256" t="s">
        <v>43</v>
      </c>
      <c r="O237" s="83"/>
      <c r="P237" s="203">
        <f>O237*H237</f>
        <v>0</v>
      </c>
      <c r="Q237" s="203">
        <v>0.0015</v>
      </c>
      <c r="R237" s="203">
        <f>Q237*H237</f>
        <v>0.092999999999999999</v>
      </c>
      <c r="S237" s="203">
        <v>0</v>
      </c>
      <c r="T237" s="20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05" t="s">
        <v>162</v>
      </c>
      <c r="AT237" s="205" t="s">
        <v>248</v>
      </c>
      <c r="AU237" s="205" t="s">
        <v>82</v>
      </c>
      <c r="AY237" s="16" t="s">
        <v>114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6" t="s">
        <v>80</v>
      </c>
      <c r="BK237" s="206">
        <f>ROUND(I237*H237,1)</f>
        <v>0</v>
      </c>
      <c r="BL237" s="16" t="s">
        <v>139</v>
      </c>
      <c r="BM237" s="205" t="s">
        <v>562</v>
      </c>
    </row>
    <row r="238" s="2" customFormat="1" ht="16.5" customHeight="1">
      <c r="A238" s="37"/>
      <c r="B238" s="38"/>
      <c r="C238" s="195" t="s">
        <v>304</v>
      </c>
      <c r="D238" s="195" t="s">
        <v>115</v>
      </c>
      <c r="E238" s="196" t="s">
        <v>563</v>
      </c>
      <c r="F238" s="197" t="s">
        <v>564</v>
      </c>
      <c r="G238" s="198" t="s">
        <v>221</v>
      </c>
      <c r="H238" s="199">
        <v>7.4400000000000004</v>
      </c>
      <c r="I238" s="200"/>
      <c r="J238" s="199">
        <f>ROUND(I238*H238,1)</f>
        <v>0</v>
      </c>
      <c r="K238" s="197" t="s">
        <v>119</v>
      </c>
      <c r="L238" s="43"/>
      <c r="M238" s="201" t="s">
        <v>19</v>
      </c>
      <c r="N238" s="202" t="s">
        <v>43</v>
      </c>
      <c r="O238" s="83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05" t="s">
        <v>139</v>
      </c>
      <c r="AT238" s="205" t="s">
        <v>115</v>
      </c>
      <c r="AU238" s="205" t="s">
        <v>82</v>
      </c>
      <c r="AY238" s="16" t="s">
        <v>114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6" t="s">
        <v>80</v>
      </c>
      <c r="BK238" s="206">
        <f>ROUND(I238*H238,1)</f>
        <v>0</v>
      </c>
      <c r="BL238" s="16" t="s">
        <v>139</v>
      </c>
      <c r="BM238" s="205" t="s">
        <v>565</v>
      </c>
    </row>
    <row r="239" s="2" customFormat="1">
      <c r="A239" s="37"/>
      <c r="B239" s="38"/>
      <c r="C239" s="39"/>
      <c r="D239" s="207" t="s">
        <v>122</v>
      </c>
      <c r="E239" s="39"/>
      <c r="F239" s="208" t="s">
        <v>566</v>
      </c>
      <c r="G239" s="39"/>
      <c r="H239" s="39"/>
      <c r="I239" s="209"/>
      <c r="J239" s="39"/>
      <c r="K239" s="39"/>
      <c r="L239" s="43"/>
      <c r="M239" s="210"/>
      <c r="N239" s="211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122</v>
      </c>
      <c r="AU239" s="16" t="s">
        <v>82</v>
      </c>
    </row>
    <row r="240" s="14" customFormat="1">
      <c r="A240" s="14"/>
      <c r="B240" s="237"/>
      <c r="C240" s="238"/>
      <c r="D240" s="212" t="s">
        <v>192</v>
      </c>
      <c r="E240" s="239" t="s">
        <v>19</v>
      </c>
      <c r="F240" s="240" t="s">
        <v>567</v>
      </c>
      <c r="G240" s="238"/>
      <c r="H240" s="241">
        <v>7.4400000000000004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192</v>
      </c>
      <c r="AU240" s="247" t="s">
        <v>82</v>
      </c>
      <c r="AV240" s="14" t="s">
        <v>82</v>
      </c>
      <c r="AW240" s="14" t="s">
        <v>33</v>
      </c>
      <c r="AX240" s="14" t="s">
        <v>72</v>
      </c>
      <c r="AY240" s="247" t="s">
        <v>114</v>
      </c>
    </row>
    <row r="241" s="2" customFormat="1" ht="24.15" customHeight="1">
      <c r="A241" s="37"/>
      <c r="B241" s="38"/>
      <c r="C241" s="195" t="s">
        <v>7</v>
      </c>
      <c r="D241" s="195" t="s">
        <v>115</v>
      </c>
      <c r="E241" s="196" t="s">
        <v>568</v>
      </c>
      <c r="F241" s="197" t="s">
        <v>569</v>
      </c>
      <c r="G241" s="198" t="s">
        <v>221</v>
      </c>
      <c r="H241" s="199">
        <v>7.4400000000000004</v>
      </c>
      <c r="I241" s="200"/>
      <c r="J241" s="199">
        <f>ROUND(I241*H241,1)</f>
        <v>0</v>
      </c>
      <c r="K241" s="197" t="s">
        <v>119</v>
      </c>
      <c r="L241" s="43"/>
      <c r="M241" s="201" t="s">
        <v>19</v>
      </c>
      <c r="N241" s="202" t="s">
        <v>43</v>
      </c>
      <c r="O241" s="83"/>
      <c r="P241" s="203">
        <f>O241*H241</f>
        <v>0</v>
      </c>
      <c r="Q241" s="203">
        <v>0.048579999999999998</v>
      </c>
      <c r="R241" s="203">
        <f>Q241*H241</f>
        <v>0.36143520000000001</v>
      </c>
      <c r="S241" s="203">
        <v>0</v>
      </c>
      <c r="T241" s="204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05" t="s">
        <v>139</v>
      </c>
      <c r="AT241" s="205" t="s">
        <v>115</v>
      </c>
      <c r="AU241" s="205" t="s">
        <v>82</v>
      </c>
      <c r="AY241" s="16" t="s">
        <v>114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6" t="s">
        <v>80</v>
      </c>
      <c r="BK241" s="206">
        <f>ROUND(I241*H241,1)</f>
        <v>0</v>
      </c>
      <c r="BL241" s="16" t="s">
        <v>139</v>
      </c>
      <c r="BM241" s="205" t="s">
        <v>570</v>
      </c>
    </row>
    <row r="242" s="2" customFormat="1">
      <c r="A242" s="37"/>
      <c r="B242" s="38"/>
      <c r="C242" s="39"/>
      <c r="D242" s="207" t="s">
        <v>122</v>
      </c>
      <c r="E242" s="39"/>
      <c r="F242" s="208" t="s">
        <v>571</v>
      </c>
      <c r="G242" s="39"/>
      <c r="H242" s="39"/>
      <c r="I242" s="209"/>
      <c r="J242" s="39"/>
      <c r="K242" s="39"/>
      <c r="L242" s="43"/>
      <c r="M242" s="210"/>
      <c r="N242" s="211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122</v>
      </c>
      <c r="AU242" s="16" t="s">
        <v>82</v>
      </c>
    </row>
    <row r="243" s="2" customFormat="1" ht="16.5" customHeight="1">
      <c r="A243" s="37"/>
      <c r="B243" s="38"/>
      <c r="C243" s="195" t="s">
        <v>313</v>
      </c>
      <c r="D243" s="195" t="s">
        <v>115</v>
      </c>
      <c r="E243" s="196" t="s">
        <v>572</v>
      </c>
      <c r="F243" s="197" t="s">
        <v>573</v>
      </c>
      <c r="G243" s="198" t="s">
        <v>189</v>
      </c>
      <c r="H243" s="199">
        <v>27.199999999999999</v>
      </c>
      <c r="I243" s="200"/>
      <c r="J243" s="199">
        <f>ROUND(I243*H243,1)</f>
        <v>0</v>
      </c>
      <c r="K243" s="197" t="s">
        <v>119</v>
      </c>
      <c r="L243" s="43"/>
      <c r="M243" s="201" t="s">
        <v>19</v>
      </c>
      <c r="N243" s="202" t="s">
        <v>43</v>
      </c>
      <c r="O243" s="83"/>
      <c r="P243" s="203">
        <f>O243*H243</f>
        <v>0</v>
      </c>
      <c r="Q243" s="203">
        <v>0.041739999999999999</v>
      </c>
      <c r="R243" s="203">
        <f>Q243*H243</f>
        <v>1.1353279999999999</v>
      </c>
      <c r="S243" s="203">
        <v>0</v>
      </c>
      <c r="T243" s="204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05" t="s">
        <v>139</v>
      </c>
      <c r="AT243" s="205" t="s">
        <v>115</v>
      </c>
      <c r="AU243" s="205" t="s">
        <v>82</v>
      </c>
      <c r="AY243" s="16" t="s">
        <v>114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6" t="s">
        <v>80</v>
      </c>
      <c r="BK243" s="206">
        <f>ROUND(I243*H243,1)</f>
        <v>0</v>
      </c>
      <c r="BL243" s="16" t="s">
        <v>139</v>
      </c>
      <c r="BM243" s="205" t="s">
        <v>574</v>
      </c>
    </row>
    <row r="244" s="2" customFormat="1">
      <c r="A244" s="37"/>
      <c r="B244" s="38"/>
      <c r="C244" s="39"/>
      <c r="D244" s="207" t="s">
        <v>122</v>
      </c>
      <c r="E244" s="39"/>
      <c r="F244" s="208" t="s">
        <v>575</v>
      </c>
      <c r="G244" s="39"/>
      <c r="H244" s="39"/>
      <c r="I244" s="209"/>
      <c r="J244" s="39"/>
      <c r="K244" s="39"/>
      <c r="L244" s="43"/>
      <c r="M244" s="210"/>
      <c r="N244" s="211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122</v>
      </c>
      <c r="AU244" s="16" t="s">
        <v>82</v>
      </c>
    </row>
    <row r="245" s="14" customFormat="1">
      <c r="A245" s="14"/>
      <c r="B245" s="237"/>
      <c r="C245" s="238"/>
      <c r="D245" s="212" t="s">
        <v>192</v>
      </c>
      <c r="E245" s="239" t="s">
        <v>19</v>
      </c>
      <c r="F245" s="240" t="s">
        <v>576</v>
      </c>
      <c r="G245" s="238"/>
      <c r="H245" s="241">
        <v>24.800000000000001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192</v>
      </c>
      <c r="AU245" s="247" t="s">
        <v>82</v>
      </c>
      <c r="AV245" s="14" t="s">
        <v>82</v>
      </c>
      <c r="AW245" s="14" t="s">
        <v>33</v>
      </c>
      <c r="AX245" s="14" t="s">
        <v>72</v>
      </c>
      <c r="AY245" s="247" t="s">
        <v>114</v>
      </c>
    </row>
    <row r="246" s="14" customFormat="1">
      <c r="A246" s="14"/>
      <c r="B246" s="237"/>
      <c r="C246" s="238"/>
      <c r="D246" s="212" t="s">
        <v>192</v>
      </c>
      <c r="E246" s="239" t="s">
        <v>19</v>
      </c>
      <c r="F246" s="240" t="s">
        <v>577</v>
      </c>
      <c r="G246" s="238"/>
      <c r="H246" s="241">
        <v>0.95999999999999996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192</v>
      </c>
      <c r="AU246" s="247" t="s">
        <v>82</v>
      </c>
      <c r="AV246" s="14" t="s">
        <v>82</v>
      </c>
      <c r="AW246" s="14" t="s">
        <v>33</v>
      </c>
      <c r="AX246" s="14" t="s">
        <v>72</v>
      </c>
      <c r="AY246" s="247" t="s">
        <v>114</v>
      </c>
    </row>
    <row r="247" s="13" customFormat="1">
      <c r="A247" s="13"/>
      <c r="B247" s="227"/>
      <c r="C247" s="228"/>
      <c r="D247" s="212" t="s">
        <v>192</v>
      </c>
      <c r="E247" s="229" t="s">
        <v>19</v>
      </c>
      <c r="F247" s="230" t="s">
        <v>578</v>
      </c>
      <c r="G247" s="228"/>
      <c r="H247" s="229" t="s">
        <v>19</v>
      </c>
      <c r="I247" s="231"/>
      <c r="J247" s="228"/>
      <c r="K247" s="228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192</v>
      </c>
      <c r="AU247" s="236" t="s">
        <v>82</v>
      </c>
      <c r="AV247" s="13" t="s">
        <v>80</v>
      </c>
      <c r="AW247" s="13" t="s">
        <v>33</v>
      </c>
      <c r="AX247" s="13" t="s">
        <v>72</v>
      </c>
      <c r="AY247" s="236" t="s">
        <v>114</v>
      </c>
    </row>
    <row r="248" s="14" customFormat="1">
      <c r="A248" s="14"/>
      <c r="B248" s="237"/>
      <c r="C248" s="238"/>
      <c r="D248" s="212" t="s">
        <v>192</v>
      </c>
      <c r="E248" s="239" t="s">
        <v>19</v>
      </c>
      <c r="F248" s="240" t="s">
        <v>579</v>
      </c>
      <c r="G248" s="238"/>
      <c r="H248" s="241">
        <v>1.44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192</v>
      </c>
      <c r="AU248" s="247" t="s">
        <v>82</v>
      </c>
      <c r="AV248" s="14" t="s">
        <v>82</v>
      </c>
      <c r="AW248" s="14" t="s">
        <v>33</v>
      </c>
      <c r="AX248" s="14" t="s">
        <v>72</v>
      </c>
      <c r="AY248" s="247" t="s">
        <v>114</v>
      </c>
    </row>
    <row r="249" s="2" customFormat="1" ht="16.5" customHeight="1">
      <c r="A249" s="37"/>
      <c r="B249" s="38"/>
      <c r="C249" s="195" t="s">
        <v>320</v>
      </c>
      <c r="D249" s="195" t="s">
        <v>115</v>
      </c>
      <c r="E249" s="196" t="s">
        <v>580</v>
      </c>
      <c r="F249" s="197" t="s">
        <v>581</v>
      </c>
      <c r="G249" s="198" t="s">
        <v>189</v>
      </c>
      <c r="H249" s="199">
        <v>27.199999999999999</v>
      </c>
      <c r="I249" s="200"/>
      <c r="J249" s="199">
        <f>ROUND(I249*H249,1)</f>
        <v>0</v>
      </c>
      <c r="K249" s="197" t="s">
        <v>119</v>
      </c>
      <c r="L249" s="43"/>
      <c r="M249" s="201" t="s">
        <v>19</v>
      </c>
      <c r="N249" s="202" t="s">
        <v>43</v>
      </c>
      <c r="O249" s="83"/>
      <c r="P249" s="203">
        <f>O249*H249</f>
        <v>0</v>
      </c>
      <c r="Q249" s="203">
        <v>2.0000000000000002E-05</v>
      </c>
      <c r="R249" s="203">
        <f>Q249*H249</f>
        <v>0.000544</v>
      </c>
      <c r="S249" s="203">
        <v>0</v>
      </c>
      <c r="T249" s="204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5" t="s">
        <v>139</v>
      </c>
      <c r="AT249" s="205" t="s">
        <v>115</v>
      </c>
      <c r="AU249" s="205" t="s">
        <v>82</v>
      </c>
      <c r="AY249" s="16" t="s">
        <v>114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6" t="s">
        <v>80</v>
      </c>
      <c r="BK249" s="206">
        <f>ROUND(I249*H249,1)</f>
        <v>0</v>
      </c>
      <c r="BL249" s="16" t="s">
        <v>139</v>
      </c>
      <c r="BM249" s="205" t="s">
        <v>582</v>
      </c>
    </row>
    <row r="250" s="2" customFormat="1">
      <c r="A250" s="37"/>
      <c r="B250" s="38"/>
      <c r="C250" s="39"/>
      <c r="D250" s="207" t="s">
        <v>122</v>
      </c>
      <c r="E250" s="39"/>
      <c r="F250" s="208" t="s">
        <v>583</v>
      </c>
      <c r="G250" s="39"/>
      <c r="H250" s="39"/>
      <c r="I250" s="209"/>
      <c r="J250" s="39"/>
      <c r="K250" s="39"/>
      <c r="L250" s="43"/>
      <c r="M250" s="210"/>
      <c r="N250" s="211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122</v>
      </c>
      <c r="AU250" s="16" t="s">
        <v>82</v>
      </c>
    </row>
    <row r="251" s="2" customFormat="1" ht="24.15" customHeight="1">
      <c r="A251" s="37"/>
      <c r="B251" s="38"/>
      <c r="C251" s="195" t="s">
        <v>325</v>
      </c>
      <c r="D251" s="195" t="s">
        <v>115</v>
      </c>
      <c r="E251" s="196" t="s">
        <v>584</v>
      </c>
      <c r="F251" s="197" t="s">
        <v>585</v>
      </c>
      <c r="G251" s="198" t="s">
        <v>237</v>
      </c>
      <c r="H251" s="199">
        <v>1.1200000000000001</v>
      </c>
      <c r="I251" s="200"/>
      <c r="J251" s="199">
        <f>ROUND(I251*H251,1)</f>
        <v>0</v>
      </c>
      <c r="K251" s="197" t="s">
        <v>119</v>
      </c>
      <c r="L251" s="43"/>
      <c r="M251" s="201" t="s">
        <v>19</v>
      </c>
      <c r="N251" s="202" t="s">
        <v>43</v>
      </c>
      <c r="O251" s="83"/>
      <c r="P251" s="203">
        <f>O251*H251</f>
        <v>0</v>
      </c>
      <c r="Q251" s="203">
        <v>1.04877</v>
      </c>
      <c r="R251" s="203">
        <f>Q251*H251</f>
        <v>1.1746224000000001</v>
      </c>
      <c r="S251" s="203">
        <v>0</v>
      </c>
      <c r="T251" s="20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5" t="s">
        <v>139</v>
      </c>
      <c r="AT251" s="205" t="s">
        <v>115</v>
      </c>
      <c r="AU251" s="205" t="s">
        <v>82</v>
      </c>
      <c r="AY251" s="16" t="s">
        <v>114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6" t="s">
        <v>80</v>
      </c>
      <c r="BK251" s="206">
        <f>ROUND(I251*H251,1)</f>
        <v>0</v>
      </c>
      <c r="BL251" s="16" t="s">
        <v>139</v>
      </c>
      <c r="BM251" s="205" t="s">
        <v>586</v>
      </c>
    </row>
    <row r="252" s="2" customFormat="1">
      <c r="A252" s="37"/>
      <c r="B252" s="38"/>
      <c r="C252" s="39"/>
      <c r="D252" s="207" t="s">
        <v>122</v>
      </c>
      <c r="E252" s="39"/>
      <c r="F252" s="208" t="s">
        <v>587</v>
      </c>
      <c r="G252" s="39"/>
      <c r="H252" s="39"/>
      <c r="I252" s="209"/>
      <c r="J252" s="39"/>
      <c r="K252" s="39"/>
      <c r="L252" s="43"/>
      <c r="M252" s="210"/>
      <c r="N252" s="211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122</v>
      </c>
      <c r="AU252" s="16" t="s">
        <v>82</v>
      </c>
    </row>
    <row r="253" s="14" customFormat="1">
      <c r="A253" s="14"/>
      <c r="B253" s="237"/>
      <c r="C253" s="238"/>
      <c r="D253" s="212" t="s">
        <v>192</v>
      </c>
      <c r="E253" s="239" t="s">
        <v>19</v>
      </c>
      <c r="F253" s="240" t="s">
        <v>588</v>
      </c>
      <c r="G253" s="238"/>
      <c r="H253" s="241">
        <v>1.1200000000000001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192</v>
      </c>
      <c r="AU253" s="247" t="s">
        <v>82</v>
      </c>
      <c r="AV253" s="14" t="s">
        <v>82</v>
      </c>
      <c r="AW253" s="14" t="s">
        <v>33</v>
      </c>
      <c r="AX253" s="14" t="s">
        <v>72</v>
      </c>
      <c r="AY253" s="247" t="s">
        <v>114</v>
      </c>
    </row>
    <row r="254" s="2" customFormat="1" ht="44.25" customHeight="1">
      <c r="A254" s="37"/>
      <c r="B254" s="38"/>
      <c r="C254" s="195" t="s">
        <v>331</v>
      </c>
      <c r="D254" s="195" t="s">
        <v>115</v>
      </c>
      <c r="E254" s="196" t="s">
        <v>589</v>
      </c>
      <c r="F254" s="197" t="s">
        <v>590</v>
      </c>
      <c r="G254" s="198" t="s">
        <v>189</v>
      </c>
      <c r="H254" s="199">
        <v>1.44</v>
      </c>
      <c r="I254" s="200"/>
      <c r="J254" s="199">
        <f>ROUND(I254*H254,1)</f>
        <v>0</v>
      </c>
      <c r="K254" s="197" t="s">
        <v>119</v>
      </c>
      <c r="L254" s="43"/>
      <c r="M254" s="201" t="s">
        <v>19</v>
      </c>
      <c r="N254" s="202" t="s">
        <v>43</v>
      </c>
      <c r="O254" s="83"/>
      <c r="P254" s="203">
        <f>O254*H254</f>
        <v>0</v>
      </c>
      <c r="Q254" s="203">
        <v>0.00063000000000000003</v>
      </c>
      <c r="R254" s="203">
        <f>Q254*H254</f>
        <v>0.00090720000000000004</v>
      </c>
      <c r="S254" s="203">
        <v>0</v>
      </c>
      <c r="T254" s="20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05" t="s">
        <v>139</v>
      </c>
      <c r="AT254" s="205" t="s">
        <v>115</v>
      </c>
      <c r="AU254" s="205" t="s">
        <v>82</v>
      </c>
      <c r="AY254" s="16" t="s">
        <v>114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6" t="s">
        <v>80</v>
      </c>
      <c r="BK254" s="206">
        <f>ROUND(I254*H254,1)</f>
        <v>0</v>
      </c>
      <c r="BL254" s="16" t="s">
        <v>139</v>
      </c>
      <c r="BM254" s="205" t="s">
        <v>591</v>
      </c>
    </row>
    <row r="255" s="2" customFormat="1">
      <c r="A255" s="37"/>
      <c r="B255" s="38"/>
      <c r="C255" s="39"/>
      <c r="D255" s="207" t="s">
        <v>122</v>
      </c>
      <c r="E255" s="39"/>
      <c r="F255" s="208" t="s">
        <v>592</v>
      </c>
      <c r="G255" s="39"/>
      <c r="H255" s="39"/>
      <c r="I255" s="209"/>
      <c r="J255" s="39"/>
      <c r="K255" s="39"/>
      <c r="L255" s="43"/>
      <c r="M255" s="210"/>
      <c r="N255" s="211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122</v>
      </c>
      <c r="AU255" s="16" t="s">
        <v>82</v>
      </c>
    </row>
    <row r="256" s="13" customFormat="1">
      <c r="A256" s="13"/>
      <c r="B256" s="227"/>
      <c r="C256" s="228"/>
      <c r="D256" s="212" t="s">
        <v>192</v>
      </c>
      <c r="E256" s="229" t="s">
        <v>19</v>
      </c>
      <c r="F256" s="230" t="s">
        <v>578</v>
      </c>
      <c r="G256" s="228"/>
      <c r="H256" s="229" t="s">
        <v>19</v>
      </c>
      <c r="I256" s="231"/>
      <c r="J256" s="228"/>
      <c r="K256" s="228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192</v>
      </c>
      <c r="AU256" s="236" t="s">
        <v>82</v>
      </c>
      <c r="AV256" s="13" t="s">
        <v>80</v>
      </c>
      <c r="AW256" s="13" t="s">
        <v>33</v>
      </c>
      <c r="AX256" s="13" t="s">
        <v>72</v>
      </c>
      <c r="AY256" s="236" t="s">
        <v>114</v>
      </c>
    </row>
    <row r="257" s="14" customFormat="1">
      <c r="A257" s="14"/>
      <c r="B257" s="237"/>
      <c r="C257" s="238"/>
      <c r="D257" s="212" t="s">
        <v>192</v>
      </c>
      <c r="E257" s="239" t="s">
        <v>19</v>
      </c>
      <c r="F257" s="240" t="s">
        <v>579</v>
      </c>
      <c r="G257" s="238"/>
      <c r="H257" s="241">
        <v>1.44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192</v>
      </c>
      <c r="AU257" s="247" t="s">
        <v>82</v>
      </c>
      <c r="AV257" s="14" t="s">
        <v>82</v>
      </c>
      <c r="AW257" s="14" t="s">
        <v>33</v>
      </c>
      <c r="AX257" s="14" t="s">
        <v>72</v>
      </c>
      <c r="AY257" s="247" t="s">
        <v>114</v>
      </c>
    </row>
    <row r="258" s="2" customFormat="1" ht="33" customHeight="1">
      <c r="A258" s="37"/>
      <c r="B258" s="38"/>
      <c r="C258" s="195" t="s">
        <v>336</v>
      </c>
      <c r="D258" s="195" t="s">
        <v>115</v>
      </c>
      <c r="E258" s="196" t="s">
        <v>593</v>
      </c>
      <c r="F258" s="197" t="s">
        <v>594</v>
      </c>
      <c r="G258" s="198" t="s">
        <v>356</v>
      </c>
      <c r="H258" s="199">
        <v>8.4000000000000004</v>
      </c>
      <c r="I258" s="200"/>
      <c r="J258" s="199">
        <f>ROUND(I258*H258,1)</f>
        <v>0</v>
      </c>
      <c r="K258" s="197" t="s">
        <v>119</v>
      </c>
      <c r="L258" s="43"/>
      <c r="M258" s="201" t="s">
        <v>19</v>
      </c>
      <c r="N258" s="202" t="s">
        <v>43</v>
      </c>
      <c r="O258" s="83"/>
      <c r="P258" s="203">
        <f>O258*H258</f>
        <v>0</v>
      </c>
      <c r="Q258" s="203">
        <v>0.00329</v>
      </c>
      <c r="R258" s="203">
        <f>Q258*H258</f>
        <v>0.027636000000000001</v>
      </c>
      <c r="S258" s="203">
        <v>0</v>
      </c>
      <c r="T258" s="204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05" t="s">
        <v>139</v>
      </c>
      <c r="AT258" s="205" t="s">
        <v>115</v>
      </c>
      <c r="AU258" s="205" t="s">
        <v>82</v>
      </c>
      <c r="AY258" s="16" t="s">
        <v>114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6" t="s">
        <v>80</v>
      </c>
      <c r="BK258" s="206">
        <f>ROUND(I258*H258,1)</f>
        <v>0</v>
      </c>
      <c r="BL258" s="16" t="s">
        <v>139</v>
      </c>
      <c r="BM258" s="205" t="s">
        <v>595</v>
      </c>
    </row>
    <row r="259" s="2" customFormat="1">
      <c r="A259" s="37"/>
      <c r="B259" s="38"/>
      <c r="C259" s="39"/>
      <c r="D259" s="207" t="s">
        <v>122</v>
      </c>
      <c r="E259" s="39"/>
      <c r="F259" s="208" t="s">
        <v>596</v>
      </c>
      <c r="G259" s="39"/>
      <c r="H259" s="39"/>
      <c r="I259" s="209"/>
      <c r="J259" s="39"/>
      <c r="K259" s="39"/>
      <c r="L259" s="43"/>
      <c r="M259" s="210"/>
      <c r="N259" s="211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122</v>
      </c>
      <c r="AU259" s="16" t="s">
        <v>82</v>
      </c>
    </row>
    <row r="260" s="14" customFormat="1">
      <c r="A260" s="14"/>
      <c r="B260" s="237"/>
      <c r="C260" s="238"/>
      <c r="D260" s="212" t="s">
        <v>192</v>
      </c>
      <c r="E260" s="239" t="s">
        <v>19</v>
      </c>
      <c r="F260" s="240" t="s">
        <v>597</v>
      </c>
      <c r="G260" s="238"/>
      <c r="H260" s="241">
        <v>8.4000000000000004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192</v>
      </c>
      <c r="AU260" s="247" t="s">
        <v>82</v>
      </c>
      <c r="AV260" s="14" t="s">
        <v>82</v>
      </c>
      <c r="AW260" s="14" t="s">
        <v>33</v>
      </c>
      <c r="AX260" s="14" t="s">
        <v>72</v>
      </c>
      <c r="AY260" s="247" t="s">
        <v>114</v>
      </c>
    </row>
    <row r="261" s="11" customFormat="1" ht="22.8" customHeight="1">
      <c r="A261" s="11"/>
      <c r="B261" s="181"/>
      <c r="C261" s="182"/>
      <c r="D261" s="183" t="s">
        <v>71</v>
      </c>
      <c r="E261" s="225" t="s">
        <v>139</v>
      </c>
      <c r="F261" s="225" t="s">
        <v>598</v>
      </c>
      <c r="G261" s="182"/>
      <c r="H261" s="182"/>
      <c r="I261" s="185"/>
      <c r="J261" s="226">
        <f>BK261</f>
        <v>0</v>
      </c>
      <c r="K261" s="182"/>
      <c r="L261" s="187"/>
      <c r="M261" s="188"/>
      <c r="N261" s="189"/>
      <c r="O261" s="189"/>
      <c r="P261" s="190">
        <f>SUM(P262:P316)</f>
        <v>0</v>
      </c>
      <c r="Q261" s="189"/>
      <c r="R261" s="190">
        <f>SUM(R262:R316)</f>
        <v>90.579979999999992</v>
      </c>
      <c r="S261" s="189"/>
      <c r="T261" s="191">
        <f>SUM(T262:T316)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192" t="s">
        <v>80</v>
      </c>
      <c r="AT261" s="193" t="s">
        <v>71</v>
      </c>
      <c r="AU261" s="193" t="s">
        <v>80</v>
      </c>
      <c r="AY261" s="192" t="s">
        <v>114</v>
      </c>
      <c r="BK261" s="194">
        <f>SUM(BK262:BK316)</f>
        <v>0</v>
      </c>
    </row>
    <row r="262" s="2" customFormat="1" ht="24.15" customHeight="1">
      <c r="A262" s="37"/>
      <c r="B262" s="38"/>
      <c r="C262" s="195" t="s">
        <v>343</v>
      </c>
      <c r="D262" s="195" t="s">
        <v>115</v>
      </c>
      <c r="E262" s="196" t="s">
        <v>599</v>
      </c>
      <c r="F262" s="197" t="s">
        <v>600</v>
      </c>
      <c r="G262" s="198" t="s">
        <v>221</v>
      </c>
      <c r="H262" s="199">
        <v>8.5</v>
      </c>
      <c r="I262" s="200"/>
      <c r="J262" s="199">
        <f>ROUND(I262*H262,1)</f>
        <v>0</v>
      </c>
      <c r="K262" s="197" t="s">
        <v>119</v>
      </c>
      <c r="L262" s="43"/>
      <c r="M262" s="201" t="s">
        <v>19</v>
      </c>
      <c r="N262" s="202" t="s">
        <v>43</v>
      </c>
      <c r="O262" s="83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05" t="s">
        <v>139</v>
      </c>
      <c r="AT262" s="205" t="s">
        <v>115</v>
      </c>
      <c r="AU262" s="205" t="s">
        <v>82</v>
      </c>
      <c r="AY262" s="16" t="s">
        <v>114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6" t="s">
        <v>80</v>
      </c>
      <c r="BK262" s="206">
        <f>ROUND(I262*H262,1)</f>
        <v>0</v>
      </c>
      <c r="BL262" s="16" t="s">
        <v>139</v>
      </c>
      <c r="BM262" s="205" t="s">
        <v>601</v>
      </c>
    </row>
    <row r="263" s="2" customFormat="1">
      <c r="A263" s="37"/>
      <c r="B263" s="38"/>
      <c r="C263" s="39"/>
      <c r="D263" s="207" t="s">
        <v>122</v>
      </c>
      <c r="E263" s="39"/>
      <c r="F263" s="208" t="s">
        <v>602</v>
      </c>
      <c r="G263" s="39"/>
      <c r="H263" s="39"/>
      <c r="I263" s="209"/>
      <c r="J263" s="39"/>
      <c r="K263" s="39"/>
      <c r="L263" s="43"/>
      <c r="M263" s="210"/>
      <c r="N263" s="211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122</v>
      </c>
      <c r="AU263" s="16" t="s">
        <v>82</v>
      </c>
    </row>
    <row r="264" s="13" customFormat="1">
      <c r="A264" s="13"/>
      <c r="B264" s="227"/>
      <c r="C264" s="228"/>
      <c r="D264" s="212" t="s">
        <v>192</v>
      </c>
      <c r="E264" s="229" t="s">
        <v>19</v>
      </c>
      <c r="F264" s="230" t="s">
        <v>603</v>
      </c>
      <c r="G264" s="228"/>
      <c r="H264" s="229" t="s">
        <v>19</v>
      </c>
      <c r="I264" s="231"/>
      <c r="J264" s="228"/>
      <c r="K264" s="228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192</v>
      </c>
      <c r="AU264" s="236" t="s">
        <v>82</v>
      </c>
      <c r="AV264" s="13" t="s">
        <v>80</v>
      </c>
      <c r="AW264" s="13" t="s">
        <v>33</v>
      </c>
      <c r="AX264" s="13" t="s">
        <v>72</v>
      </c>
      <c r="AY264" s="236" t="s">
        <v>114</v>
      </c>
    </row>
    <row r="265" s="14" customFormat="1">
      <c r="A265" s="14"/>
      <c r="B265" s="237"/>
      <c r="C265" s="238"/>
      <c r="D265" s="212" t="s">
        <v>192</v>
      </c>
      <c r="E265" s="239" t="s">
        <v>19</v>
      </c>
      <c r="F265" s="240" t="s">
        <v>604</v>
      </c>
      <c r="G265" s="238"/>
      <c r="H265" s="241">
        <v>8.5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192</v>
      </c>
      <c r="AU265" s="247" t="s">
        <v>82</v>
      </c>
      <c r="AV265" s="14" t="s">
        <v>82</v>
      </c>
      <c r="AW265" s="14" t="s">
        <v>33</v>
      </c>
      <c r="AX265" s="14" t="s">
        <v>72</v>
      </c>
      <c r="AY265" s="247" t="s">
        <v>114</v>
      </c>
    </row>
    <row r="266" s="2" customFormat="1" ht="16.5" customHeight="1">
      <c r="A266" s="37"/>
      <c r="B266" s="38"/>
      <c r="C266" s="195" t="s">
        <v>348</v>
      </c>
      <c r="D266" s="195" t="s">
        <v>115</v>
      </c>
      <c r="E266" s="196" t="s">
        <v>605</v>
      </c>
      <c r="F266" s="197" t="s">
        <v>606</v>
      </c>
      <c r="G266" s="198" t="s">
        <v>189</v>
      </c>
      <c r="H266" s="199">
        <v>1.5</v>
      </c>
      <c r="I266" s="200"/>
      <c r="J266" s="199">
        <f>ROUND(I266*H266,1)</f>
        <v>0</v>
      </c>
      <c r="K266" s="197" t="s">
        <v>119</v>
      </c>
      <c r="L266" s="43"/>
      <c r="M266" s="201" t="s">
        <v>19</v>
      </c>
      <c r="N266" s="202" t="s">
        <v>43</v>
      </c>
      <c r="O266" s="83"/>
      <c r="P266" s="203">
        <f>O266*H266</f>
        <v>0</v>
      </c>
      <c r="Q266" s="203">
        <v>0.013520000000000001</v>
      </c>
      <c r="R266" s="203">
        <f>Q266*H266</f>
        <v>0.020279999999999999</v>
      </c>
      <c r="S266" s="203">
        <v>0</v>
      </c>
      <c r="T266" s="204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05" t="s">
        <v>139</v>
      </c>
      <c r="AT266" s="205" t="s">
        <v>115</v>
      </c>
      <c r="AU266" s="205" t="s">
        <v>82</v>
      </c>
      <c r="AY266" s="16" t="s">
        <v>114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6" t="s">
        <v>80</v>
      </c>
      <c r="BK266" s="206">
        <f>ROUND(I266*H266,1)</f>
        <v>0</v>
      </c>
      <c r="BL266" s="16" t="s">
        <v>139</v>
      </c>
      <c r="BM266" s="205" t="s">
        <v>607</v>
      </c>
    </row>
    <row r="267" s="2" customFormat="1">
      <c r="A267" s="37"/>
      <c r="B267" s="38"/>
      <c r="C267" s="39"/>
      <c r="D267" s="207" t="s">
        <v>122</v>
      </c>
      <c r="E267" s="39"/>
      <c r="F267" s="208" t="s">
        <v>608</v>
      </c>
      <c r="G267" s="39"/>
      <c r="H267" s="39"/>
      <c r="I267" s="209"/>
      <c r="J267" s="39"/>
      <c r="K267" s="39"/>
      <c r="L267" s="43"/>
      <c r="M267" s="210"/>
      <c r="N267" s="211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122</v>
      </c>
      <c r="AU267" s="16" t="s">
        <v>82</v>
      </c>
    </row>
    <row r="268" s="2" customFormat="1" ht="16.5" customHeight="1">
      <c r="A268" s="37"/>
      <c r="B268" s="38"/>
      <c r="C268" s="195" t="s">
        <v>353</v>
      </c>
      <c r="D268" s="195" t="s">
        <v>115</v>
      </c>
      <c r="E268" s="196" t="s">
        <v>609</v>
      </c>
      <c r="F268" s="197" t="s">
        <v>610</v>
      </c>
      <c r="G268" s="198" t="s">
        <v>189</v>
      </c>
      <c r="H268" s="199">
        <v>1.5</v>
      </c>
      <c r="I268" s="200"/>
      <c r="J268" s="199">
        <f>ROUND(I268*H268,1)</f>
        <v>0</v>
      </c>
      <c r="K268" s="197" t="s">
        <v>119</v>
      </c>
      <c r="L268" s="43"/>
      <c r="M268" s="201" t="s">
        <v>19</v>
      </c>
      <c r="N268" s="202" t="s">
        <v>43</v>
      </c>
      <c r="O268" s="83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05" t="s">
        <v>139</v>
      </c>
      <c r="AT268" s="205" t="s">
        <v>115</v>
      </c>
      <c r="AU268" s="205" t="s">
        <v>82</v>
      </c>
      <c r="AY268" s="16" t="s">
        <v>114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6" t="s">
        <v>80</v>
      </c>
      <c r="BK268" s="206">
        <f>ROUND(I268*H268,1)</f>
        <v>0</v>
      </c>
      <c r="BL268" s="16" t="s">
        <v>139</v>
      </c>
      <c r="BM268" s="205" t="s">
        <v>611</v>
      </c>
    </row>
    <row r="269" s="2" customFormat="1">
      <c r="A269" s="37"/>
      <c r="B269" s="38"/>
      <c r="C269" s="39"/>
      <c r="D269" s="207" t="s">
        <v>122</v>
      </c>
      <c r="E269" s="39"/>
      <c r="F269" s="208" t="s">
        <v>612</v>
      </c>
      <c r="G269" s="39"/>
      <c r="H269" s="39"/>
      <c r="I269" s="209"/>
      <c r="J269" s="39"/>
      <c r="K269" s="39"/>
      <c r="L269" s="43"/>
      <c r="M269" s="210"/>
      <c r="N269" s="211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122</v>
      </c>
      <c r="AU269" s="16" t="s">
        <v>82</v>
      </c>
    </row>
    <row r="270" s="2" customFormat="1" ht="33" customHeight="1">
      <c r="A270" s="37"/>
      <c r="B270" s="38"/>
      <c r="C270" s="195" t="s">
        <v>359</v>
      </c>
      <c r="D270" s="195" t="s">
        <v>115</v>
      </c>
      <c r="E270" s="196" t="s">
        <v>613</v>
      </c>
      <c r="F270" s="197" t="s">
        <v>614</v>
      </c>
      <c r="G270" s="198" t="s">
        <v>189</v>
      </c>
      <c r="H270" s="199">
        <v>110</v>
      </c>
      <c r="I270" s="200"/>
      <c r="J270" s="199">
        <f>ROUND(I270*H270,1)</f>
        <v>0</v>
      </c>
      <c r="K270" s="197" t="s">
        <v>119</v>
      </c>
      <c r="L270" s="43"/>
      <c r="M270" s="201" t="s">
        <v>19</v>
      </c>
      <c r="N270" s="202" t="s">
        <v>43</v>
      </c>
      <c r="O270" s="83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05" t="s">
        <v>139</v>
      </c>
      <c r="AT270" s="205" t="s">
        <v>115</v>
      </c>
      <c r="AU270" s="205" t="s">
        <v>82</v>
      </c>
      <c r="AY270" s="16" t="s">
        <v>114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6" t="s">
        <v>80</v>
      </c>
      <c r="BK270" s="206">
        <f>ROUND(I270*H270,1)</f>
        <v>0</v>
      </c>
      <c r="BL270" s="16" t="s">
        <v>139</v>
      </c>
      <c r="BM270" s="205" t="s">
        <v>615</v>
      </c>
    </row>
    <row r="271" s="2" customFormat="1">
      <c r="A271" s="37"/>
      <c r="B271" s="38"/>
      <c r="C271" s="39"/>
      <c r="D271" s="207" t="s">
        <v>122</v>
      </c>
      <c r="E271" s="39"/>
      <c r="F271" s="208" t="s">
        <v>616</v>
      </c>
      <c r="G271" s="39"/>
      <c r="H271" s="39"/>
      <c r="I271" s="209"/>
      <c r="J271" s="39"/>
      <c r="K271" s="39"/>
      <c r="L271" s="43"/>
      <c r="M271" s="210"/>
      <c r="N271" s="211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122</v>
      </c>
      <c r="AU271" s="16" t="s">
        <v>82</v>
      </c>
    </row>
    <row r="272" s="13" customFormat="1">
      <c r="A272" s="13"/>
      <c r="B272" s="227"/>
      <c r="C272" s="228"/>
      <c r="D272" s="212" t="s">
        <v>192</v>
      </c>
      <c r="E272" s="229" t="s">
        <v>19</v>
      </c>
      <c r="F272" s="230" t="s">
        <v>498</v>
      </c>
      <c r="G272" s="228"/>
      <c r="H272" s="229" t="s">
        <v>19</v>
      </c>
      <c r="I272" s="231"/>
      <c r="J272" s="228"/>
      <c r="K272" s="228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192</v>
      </c>
      <c r="AU272" s="236" t="s">
        <v>82</v>
      </c>
      <c r="AV272" s="13" t="s">
        <v>80</v>
      </c>
      <c r="AW272" s="13" t="s">
        <v>33</v>
      </c>
      <c r="AX272" s="13" t="s">
        <v>72</v>
      </c>
      <c r="AY272" s="236" t="s">
        <v>114</v>
      </c>
    </row>
    <row r="273" s="13" customFormat="1">
      <c r="A273" s="13"/>
      <c r="B273" s="227"/>
      <c r="C273" s="228"/>
      <c r="D273" s="212" t="s">
        <v>192</v>
      </c>
      <c r="E273" s="229" t="s">
        <v>19</v>
      </c>
      <c r="F273" s="230" t="s">
        <v>499</v>
      </c>
      <c r="G273" s="228"/>
      <c r="H273" s="229" t="s">
        <v>19</v>
      </c>
      <c r="I273" s="231"/>
      <c r="J273" s="228"/>
      <c r="K273" s="228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192</v>
      </c>
      <c r="AU273" s="236" t="s">
        <v>82</v>
      </c>
      <c r="AV273" s="13" t="s">
        <v>80</v>
      </c>
      <c r="AW273" s="13" t="s">
        <v>33</v>
      </c>
      <c r="AX273" s="13" t="s">
        <v>72</v>
      </c>
      <c r="AY273" s="236" t="s">
        <v>114</v>
      </c>
    </row>
    <row r="274" s="14" customFormat="1">
      <c r="A274" s="14"/>
      <c r="B274" s="237"/>
      <c r="C274" s="238"/>
      <c r="D274" s="212" t="s">
        <v>192</v>
      </c>
      <c r="E274" s="239" t="s">
        <v>19</v>
      </c>
      <c r="F274" s="240" t="s">
        <v>172</v>
      </c>
      <c r="G274" s="238"/>
      <c r="H274" s="241">
        <v>10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192</v>
      </c>
      <c r="AU274" s="247" t="s">
        <v>82</v>
      </c>
      <c r="AV274" s="14" t="s">
        <v>82</v>
      </c>
      <c r="AW274" s="14" t="s">
        <v>33</v>
      </c>
      <c r="AX274" s="14" t="s">
        <v>72</v>
      </c>
      <c r="AY274" s="247" t="s">
        <v>114</v>
      </c>
    </row>
    <row r="275" s="13" customFormat="1">
      <c r="A275" s="13"/>
      <c r="B275" s="227"/>
      <c r="C275" s="228"/>
      <c r="D275" s="212" t="s">
        <v>192</v>
      </c>
      <c r="E275" s="229" t="s">
        <v>19</v>
      </c>
      <c r="F275" s="230" t="s">
        <v>501</v>
      </c>
      <c r="G275" s="228"/>
      <c r="H275" s="229" t="s">
        <v>19</v>
      </c>
      <c r="I275" s="231"/>
      <c r="J275" s="228"/>
      <c r="K275" s="228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192</v>
      </c>
      <c r="AU275" s="236" t="s">
        <v>82</v>
      </c>
      <c r="AV275" s="13" t="s">
        <v>80</v>
      </c>
      <c r="AW275" s="13" t="s">
        <v>33</v>
      </c>
      <c r="AX275" s="13" t="s">
        <v>72</v>
      </c>
      <c r="AY275" s="236" t="s">
        <v>114</v>
      </c>
    </row>
    <row r="276" s="14" customFormat="1">
      <c r="A276" s="14"/>
      <c r="B276" s="237"/>
      <c r="C276" s="238"/>
      <c r="D276" s="212" t="s">
        <v>192</v>
      </c>
      <c r="E276" s="239" t="s">
        <v>19</v>
      </c>
      <c r="F276" s="240" t="s">
        <v>274</v>
      </c>
      <c r="G276" s="238"/>
      <c r="H276" s="241">
        <v>16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192</v>
      </c>
      <c r="AU276" s="247" t="s">
        <v>82</v>
      </c>
      <c r="AV276" s="14" t="s">
        <v>82</v>
      </c>
      <c r="AW276" s="14" t="s">
        <v>33</v>
      </c>
      <c r="AX276" s="14" t="s">
        <v>72</v>
      </c>
      <c r="AY276" s="247" t="s">
        <v>114</v>
      </c>
    </row>
    <row r="277" s="13" customFormat="1">
      <c r="A277" s="13"/>
      <c r="B277" s="227"/>
      <c r="C277" s="228"/>
      <c r="D277" s="212" t="s">
        <v>192</v>
      </c>
      <c r="E277" s="229" t="s">
        <v>19</v>
      </c>
      <c r="F277" s="230" t="s">
        <v>517</v>
      </c>
      <c r="G277" s="228"/>
      <c r="H277" s="229" t="s">
        <v>19</v>
      </c>
      <c r="I277" s="231"/>
      <c r="J277" s="228"/>
      <c r="K277" s="228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192</v>
      </c>
      <c r="AU277" s="236" t="s">
        <v>82</v>
      </c>
      <c r="AV277" s="13" t="s">
        <v>80</v>
      </c>
      <c r="AW277" s="13" t="s">
        <v>33</v>
      </c>
      <c r="AX277" s="13" t="s">
        <v>72</v>
      </c>
      <c r="AY277" s="236" t="s">
        <v>114</v>
      </c>
    </row>
    <row r="278" s="14" customFormat="1">
      <c r="A278" s="14"/>
      <c r="B278" s="237"/>
      <c r="C278" s="238"/>
      <c r="D278" s="212" t="s">
        <v>192</v>
      </c>
      <c r="E278" s="239" t="s">
        <v>19</v>
      </c>
      <c r="F278" s="240" t="s">
        <v>254</v>
      </c>
      <c r="G278" s="238"/>
      <c r="H278" s="241">
        <v>12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192</v>
      </c>
      <c r="AU278" s="247" t="s">
        <v>82</v>
      </c>
      <c r="AV278" s="14" t="s">
        <v>82</v>
      </c>
      <c r="AW278" s="14" t="s">
        <v>33</v>
      </c>
      <c r="AX278" s="14" t="s">
        <v>72</v>
      </c>
      <c r="AY278" s="247" t="s">
        <v>114</v>
      </c>
    </row>
    <row r="279" s="13" customFormat="1">
      <c r="A279" s="13"/>
      <c r="B279" s="227"/>
      <c r="C279" s="228"/>
      <c r="D279" s="212" t="s">
        <v>192</v>
      </c>
      <c r="E279" s="229" t="s">
        <v>19</v>
      </c>
      <c r="F279" s="230" t="s">
        <v>503</v>
      </c>
      <c r="G279" s="228"/>
      <c r="H279" s="229" t="s">
        <v>19</v>
      </c>
      <c r="I279" s="231"/>
      <c r="J279" s="228"/>
      <c r="K279" s="228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192</v>
      </c>
      <c r="AU279" s="236" t="s">
        <v>82</v>
      </c>
      <c r="AV279" s="13" t="s">
        <v>80</v>
      </c>
      <c r="AW279" s="13" t="s">
        <v>33</v>
      </c>
      <c r="AX279" s="13" t="s">
        <v>72</v>
      </c>
      <c r="AY279" s="236" t="s">
        <v>114</v>
      </c>
    </row>
    <row r="280" s="14" customFormat="1">
      <c r="A280" s="14"/>
      <c r="B280" s="237"/>
      <c r="C280" s="238"/>
      <c r="D280" s="212" t="s">
        <v>192</v>
      </c>
      <c r="E280" s="239" t="s">
        <v>19</v>
      </c>
      <c r="F280" s="240" t="s">
        <v>254</v>
      </c>
      <c r="G280" s="238"/>
      <c r="H280" s="241">
        <v>12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192</v>
      </c>
      <c r="AU280" s="247" t="s">
        <v>82</v>
      </c>
      <c r="AV280" s="14" t="s">
        <v>82</v>
      </c>
      <c r="AW280" s="14" t="s">
        <v>33</v>
      </c>
      <c r="AX280" s="14" t="s">
        <v>72</v>
      </c>
      <c r="AY280" s="247" t="s">
        <v>114</v>
      </c>
    </row>
    <row r="281" s="13" customFormat="1">
      <c r="A281" s="13"/>
      <c r="B281" s="227"/>
      <c r="C281" s="228"/>
      <c r="D281" s="212" t="s">
        <v>192</v>
      </c>
      <c r="E281" s="229" t="s">
        <v>19</v>
      </c>
      <c r="F281" s="230" t="s">
        <v>505</v>
      </c>
      <c r="G281" s="228"/>
      <c r="H281" s="229" t="s">
        <v>19</v>
      </c>
      <c r="I281" s="231"/>
      <c r="J281" s="228"/>
      <c r="K281" s="228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192</v>
      </c>
      <c r="AU281" s="236" t="s">
        <v>82</v>
      </c>
      <c r="AV281" s="13" t="s">
        <v>80</v>
      </c>
      <c r="AW281" s="13" t="s">
        <v>33</v>
      </c>
      <c r="AX281" s="13" t="s">
        <v>72</v>
      </c>
      <c r="AY281" s="236" t="s">
        <v>114</v>
      </c>
    </row>
    <row r="282" s="14" customFormat="1">
      <c r="A282" s="14"/>
      <c r="B282" s="237"/>
      <c r="C282" s="238"/>
      <c r="D282" s="212" t="s">
        <v>192</v>
      </c>
      <c r="E282" s="239" t="s">
        <v>19</v>
      </c>
      <c r="F282" s="240" t="s">
        <v>254</v>
      </c>
      <c r="G282" s="238"/>
      <c r="H282" s="241">
        <v>12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192</v>
      </c>
      <c r="AU282" s="247" t="s">
        <v>82</v>
      </c>
      <c r="AV282" s="14" t="s">
        <v>82</v>
      </c>
      <c r="AW282" s="14" t="s">
        <v>33</v>
      </c>
      <c r="AX282" s="14" t="s">
        <v>72</v>
      </c>
      <c r="AY282" s="247" t="s">
        <v>114</v>
      </c>
    </row>
    <row r="283" s="13" customFormat="1">
      <c r="A283" s="13"/>
      <c r="B283" s="227"/>
      <c r="C283" s="228"/>
      <c r="D283" s="212" t="s">
        <v>192</v>
      </c>
      <c r="E283" s="229" t="s">
        <v>19</v>
      </c>
      <c r="F283" s="230" t="s">
        <v>506</v>
      </c>
      <c r="G283" s="228"/>
      <c r="H283" s="229" t="s">
        <v>19</v>
      </c>
      <c r="I283" s="231"/>
      <c r="J283" s="228"/>
      <c r="K283" s="228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192</v>
      </c>
      <c r="AU283" s="236" t="s">
        <v>82</v>
      </c>
      <c r="AV283" s="13" t="s">
        <v>80</v>
      </c>
      <c r="AW283" s="13" t="s">
        <v>33</v>
      </c>
      <c r="AX283" s="13" t="s">
        <v>72</v>
      </c>
      <c r="AY283" s="236" t="s">
        <v>114</v>
      </c>
    </row>
    <row r="284" s="14" customFormat="1">
      <c r="A284" s="14"/>
      <c r="B284" s="237"/>
      <c r="C284" s="238"/>
      <c r="D284" s="212" t="s">
        <v>192</v>
      </c>
      <c r="E284" s="239" t="s">
        <v>19</v>
      </c>
      <c r="F284" s="240" t="s">
        <v>254</v>
      </c>
      <c r="G284" s="238"/>
      <c r="H284" s="241">
        <v>12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192</v>
      </c>
      <c r="AU284" s="247" t="s">
        <v>82</v>
      </c>
      <c r="AV284" s="14" t="s">
        <v>82</v>
      </c>
      <c r="AW284" s="14" t="s">
        <v>33</v>
      </c>
      <c r="AX284" s="14" t="s">
        <v>72</v>
      </c>
      <c r="AY284" s="247" t="s">
        <v>114</v>
      </c>
    </row>
    <row r="285" s="13" customFormat="1">
      <c r="A285" s="13"/>
      <c r="B285" s="227"/>
      <c r="C285" s="228"/>
      <c r="D285" s="212" t="s">
        <v>192</v>
      </c>
      <c r="E285" s="229" t="s">
        <v>19</v>
      </c>
      <c r="F285" s="230" t="s">
        <v>507</v>
      </c>
      <c r="G285" s="228"/>
      <c r="H285" s="229" t="s">
        <v>19</v>
      </c>
      <c r="I285" s="231"/>
      <c r="J285" s="228"/>
      <c r="K285" s="228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192</v>
      </c>
      <c r="AU285" s="236" t="s">
        <v>82</v>
      </c>
      <c r="AV285" s="13" t="s">
        <v>80</v>
      </c>
      <c r="AW285" s="13" t="s">
        <v>33</v>
      </c>
      <c r="AX285" s="13" t="s">
        <v>72</v>
      </c>
      <c r="AY285" s="236" t="s">
        <v>114</v>
      </c>
    </row>
    <row r="286" s="14" customFormat="1">
      <c r="A286" s="14"/>
      <c r="B286" s="237"/>
      <c r="C286" s="238"/>
      <c r="D286" s="212" t="s">
        <v>192</v>
      </c>
      <c r="E286" s="239" t="s">
        <v>19</v>
      </c>
      <c r="F286" s="240" t="s">
        <v>162</v>
      </c>
      <c r="G286" s="238"/>
      <c r="H286" s="241">
        <v>8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192</v>
      </c>
      <c r="AU286" s="247" t="s">
        <v>82</v>
      </c>
      <c r="AV286" s="14" t="s">
        <v>82</v>
      </c>
      <c r="AW286" s="14" t="s">
        <v>33</v>
      </c>
      <c r="AX286" s="14" t="s">
        <v>72</v>
      </c>
      <c r="AY286" s="247" t="s">
        <v>114</v>
      </c>
    </row>
    <row r="287" s="13" customFormat="1">
      <c r="A287" s="13"/>
      <c r="B287" s="227"/>
      <c r="C287" s="228"/>
      <c r="D287" s="212" t="s">
        <v>192</v>
      </c>
      <c r="E287" s="229" t="s">
        <v>19</v>
      </c>
      <c r="F287" s="230" t="s">
        <v>509</v>
      </c>
      <c r="G287" s="228"/>
      <c r="H287" s="229" t="s">
        <v>19</v>
      </c>
      <c r="I287" s="231"/>
      <c r="J287" s="228"/>
      <c r="K287" s="228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192</v>
      </c>
      <c r="AU287" s="236" t="s">
        <v>82</v>
      </c>
      <c r="AV287" s="13" t="s">
        <v>80</v>
      </c>
      <c r="AW287" s="13" t="s">
        <v>33</v>
      </c>
      <c r="AX287" s="13" t="s">
        <v>72</v>
      </c>
      <c r="AY287" s="236" t="s">
        <v>114</v>
      </c>
    </row>
    <row r="288" s="14" customFormat="1">
      <c r="A288" s="14"/>
      <c r="B288" s="237"/>
      <c r="C288" s="238"/>
      <c r="D288" s="212" t="s">
        <v>192</v>
      </c>
      <c r="E288" s="239" t="s">
        <v>19</v>
      </c>
      <c r="F288" s="240" t="s">
        <v>162</v>
      </c>
      <c r="G288" s="238"/>
      <c r="H288" s="241">
        <v>8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192</v>
      </c>
      <c r="AU288" s="247" t="s">
        <v>82</v>
      </c>
      <c r="AV288" s="14" t="s">
        <v>82</v>
      </c>
      <c r="AW288" s="14" t="s">
        <v>33</v>
      </c>
      <c r="AX288" s="14" t="s">
        <v>72</v>
      </c>
      <c r="AY288" s="247" t="s">
        <v>114</v>
      </c>
    </row>
    <row r="289" s="13" customFormat="1">
      <c r="A289" s="13"/>
      <c r="B289" s="227"/>
      <c r="C289" s="228"/>
      <c r="D289" s="212" t="s">
        <v>192</v>
      </c>
      <c r="E289" s="229" t="s">
        <v>19</v>
      </c>
      <c r="F289" s="230" t="s">
        <v>510</v>
      </c>
      <c r="G289" s="228"/>
      <c r="H289" s="229" t="s">
        <v>19</v>
      </c>
      <c r="I289" s="231"/>
      <c r="J289" s="228"/>
      <c r="K289" s="228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192</v>
      </c>
      <c r="AU289" s="236" t="s">
        <v>82</v>
      </c>
      <c r="AV289" s="13" t="s">
        <v>80</v>
      </c>
      <c r="AW289" s="13" t="s">
        <v>33</v>
      </c>
      <c r="AX289" s="13" t="s">
        <v>72</v>
      </c>
      <c r="AY289" s="236" t="s">
        <v>114</v>
      </c>
    </row>
    <row r="290" s="14" customFormat="1">
      <c r="A290" s="14"/>
      <c r="B290" s="237"/>
      <c r="C290" s="238"/>
      <c r="D290" s="212" t="s">
        <v>192</v>
      </c>
      <c r="E290" s="239" t="s">
        <v>19</v>
      </c>
      <c r="F290" s="240" t="s">
        <v>304</v>
      </c>
      <c r="G290" s="238"/>
      <c r="H290" s="241">
        <v>20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192</v>
      </c>
      <c r="AU290" s="247" t="s">
        <v>82</v>
      </c>
      <c r="AV290" s="14" t="s">
        <v>82</v>
      </c>
      <c r="AW290" s="14" t="s">
        <v>33</v>
      </c>
      <c r="AX290" s="14" t="s">
        <v>72</v>
      </c>
      <c r="AY290" s="247" t="s">
        <v>114</v>
      </c>
    </row>
    <row r="291" s="2" customFormat="1" ht="44.25" customHeight="1">
      <c r="A291" s="37"/>
      <c r="B291" s="38"/>
      <c r="C291" s="195" t="s">
        <v>363</v>
      </c>
      <c r="D291" s="195" t="s">
        <v>115</v>
      </c>
      <c r="E291" s="196" t="s">
        <v>617</v>
      </c>
      <c r="F291" s="197" t="s">
        <v>618</v>
      </c>
      <c r="G291" s="198" t="s">
        <v>189</v>
      </c>
      <c r="H291" s="199">
        <v>110</v>
      </c>
      <c r="I291" s="200"/>
      <c r="J291" s="199">
        <f>ROUND(I291*H291,1)</f>
        <v>0</v>
      </c>
      <c r="K291" s="197" t="s">
        <v>119</v>
      </c>
      <c r="L291" s="43"/>
      <c r="M291" s="201" t="s">
        <v>19</v>
      </c>
      <c r="N291" s="202" t="s">
        <v>43</v>
      </c>
      <c r="O291" s="83"/>
      <c r="P291" s="203">
        <f>O291*H291</f>
        <v>0</v>
      </c>
      <c r="Q291" s="203">
        <v>0.82326999999999995</v>
      </c>
      <c r="R291" s="203">
        <f>Q291*H291</f>
        <v>90.559699999999992</v>
      </c>
      <c r="S291" s="203">
        <v>0</v>
      </c>
      <c r="T291" s="204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05" t="s">
        <v>139</v>
      </c>
      <c r="AT291" s="205" t="s">
        <v>115</v>
      </c>
      <c r="AU291" s="205" t="s">
        <v>82</v>
      </c>
      <c r="AY291" s="16" t="s">
        <v>114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6" t="s">
        <v>80</v>
      </c>
      <c r="BK291" s="206">
        <f>ROUND(I291*H291,1)</f>
        <v>0</v>
      </c>
      <c r="BL291" s="16" t="s">
        <v>139</v>
      </c>
      <c r="BM291" s="205" t="s">
        <v>619</v>
      </c>
    </row>
    <row r="292" s="2" customFormat="1">
      <c r="A292" s="37"/>
      <c r="B292" s="38"/>
      <c r="C292" s="39"/>
      <c r="D292" s="207" t="s">
        <v>122</v>
      </c>
      <c r="E292" s="39"/>
      <c r="F292" s="208" t="s">
        <v>620</v>
      </c>
      <c r="G292" s="39"/>
      <c r="H292" s="39"/>
      <c r="I292" s="209"/>
      <c r="J292" s="39"/>
      <c r="K292" s="39"/>
      <c r="L292" s="43"/>
      <c r="M292" s="210"/>
      <c r="N292" s="211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122</v>
      </c>
      <c r="AU292" s="16" t="s">
        <v>82</v>
      </c>
    </row>
    <row r="293" s="2" customFormat="1" ht="33" customHeight="1">
      <c r="A293" s="37"/>
      <c r="B293" s="38"/>
      <c r="C293" s="195" t="s">
        <v>368</v>
      </c>
      <c r="D293" s="195" t="s">
        <v>115</v>
      </c>
      <c r="E293" s="196" t="s">
        <v>621</v>
      </c>
      <c r="F293" s="197" t="s">
        <v>622</v>
      </c>
      <c r="G293" s="198" t="s">
        <v>221</v>
      </c>
      <c r="H293" s="199">
        <v>3.9300000000000002</v>
      </c>
      <c r="I293" s="200"/>
      <c r="J293" s="199">
        <f>ROUND(I293*H293,1)</f>
        <v>0</v>
      </c>
      <c r="K293" s="197" t="s">
        <v>119</v>
      </c>
      <c r="L293" s="43"/>
      <c r="M293" s="201" t="s">
        <v>19</v>
      </c>
      <c r="N293" s="202" t="s">
        <v>43</v>
      </c>
      <c r="O293" s="83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05" t="s">
        <v>139</v>
      </c>
      <c r="AT293" s="205" t="s">
        <v>115</v>
      </c>
      <c r="AU293" s="205" t="s">
        <v>82</v>
      </c>
      <c r="AY293" s="16" t="s">
        <v>114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6" t="s">
        <v>80</v>
      </c>
      <c r="BK293" s="206">
        <f>ROUND(I293*H293,1)</f>
        <v>0</v>
      </c>
      <c r="BL293" s="16" t="s">
        <v>139</v>
      </c>
      <c r="BM293" s="205" t="s">
        <v>623</v>
      </c>
    </row>
    <row r="294" s="2" customFormat="1">
      <c r="A294" s="37"/>
      <c r="B294" s="38"/>
      <c r="C294" s="39"/>
      <c r="D294" s="207" t="s">
        <v>122</v>
      </c>
      <c r="E294" s="39"/>
      <c r="F294" s="208" t="s">
        <v>624</v>
      </c>
      <c r="G294" s="39"/>
      <c r="H294" s="39"/>
      <c r="I294" s="209"/>
      <c r="J294" s="39"/>
      <c r="K294" s="39"/>
      <c r="L294" s="43"/>
      <c r="M294" s="210"/>
      <c r="N294" s="211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122</v>
      </c>
      <c r="AU294" s="16" t="s">
        <v>82</v>
      </c>
    </row>
    <row r="295" s="13" customFormat="1">
      <c r="A295" s="13"/>
      <c r="B295" s="227"/>
      <c r="C295" s="228"/>
      <c r="D295" s="212" t="s">
        <v>192</v>
      </c>
      <c r="E295" s="229" t="s">
        <v>19</v>
      </c>
      <c r="F295" s="230" t="s">
        <v>498</v>
      </c>
      <c r="G295" s="228"/>
      <c r="H295" s="229" t="s">
        <v>19</v>
      </c>
      <c r="I295" s="231"/>
      <c r="J295" s="228"/>
      <c r="K295" s="228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192</v>
      </c>
      <c r="AU295" s="236" t="s">
        <v>82</v>
      </c>
      <c r="AV295" s="13" t="s">
        <v>80</v>
      </c>
      <c r="AW295" s="13" t="s">
        <v>33</v>
      </c>
      <c r="AX295" s="13" t="s">
        <v>72</v>
      </c>
      <c r="AY295" s="236" t="s">
        <v>114</v>
      </c>
    </row>
    <row r="296" s="13" customFormat="1">
      <c r="A296" s="13"/>
      <c r="B296" s="227"/>
      <c r="C296" s="228"/>
      <c r="D296" s="212" t="s">
        <v>192</v>
      </c>
      <c r="E296" s="229" t="s">
        <v>19</v>
      </c>
      <c r="F296" s="230" t="s">
        <v>501</v>
      </c>
      <c r="G296" s="228"/>
      <c r="H296" s="229" t="s">
        <v>19</v>
      </c>
      <c r="I296" s="231"/>
      <c r="J296" s="228"/>
      <c r="K296" s="228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192</v>
      </c>
      <c r="AU296" s="236" t="s">
        <v>82</v>
      </c>
      <c r="AV296" s="13" t="s">
        <v>80</v>
      </c>
      <c r="AW296" s="13" t="s">
        <v>33</v>
      </c>
      <c r="AX296" s="13" t="s">
        <v>72</v>
      </c>
      <c r="AY296" s="236" t="s">
        <v>114</v>
      </c>
    </row>
    <row r="297" s="14" customFormat="1">
      <c r="A297" s="14"/>
      <c r="B297" s="237"/>
      <c r="C297" s="238"/>
      <c r="D297" s="212" t="s">
        <v>192</v>
      </c>
      <c r="E297" s="239" t="s">
        <v>19</v>
      </c>
      <c r="F297" s="240" t="s">
        <v>625</v>
      </c>
      <c r="G297" s="238"/>
      <c r="H297" s="241">
        <v>1.6799999999999999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192</v>
      </c>
      <c r="AU297" s="247" t="s">
        <v>82</v>
      </c>
      <c r="AV297" s="14" t="s">
        <v>82</v>
      </c>
      <c r="AW297" s="14" t="s">
        <v>33</v>
      </c>
      <c r="AX297" s="14" t="s">
        <v>72</v>
      </c>
      <c r="AY297" s="247" t="s">
        <v>114</v>
      </c>
    </row>
    <row r="298" s="13" customFormat="1">
      <c r="A298" s="13"/>
      <c r="B298" s="227"/>
      <c r="C298" s="228"/>
      <c r="D298" s="212" t="s">
        <v>192</v>
      </c>
      <c r="E298" s="229" t="s">
        <v>19</v>
      </c>
      <c r="F298" s="230" t="s">
        <v>517</v>
      </c>
      <c r="G298" s="228"/>
      <c r="H298" s="229" t="s">
        <v>19</v>
      </c>
      <c r="I298" s="231"/>
      <c r="J298" s="228"/>
      <c r="K298" s="228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192</v>
      </c>
      <c r="AU298" s="236" t="s">
        <v>82</v>
      </c>
      <c r="AV298" s="13" t="s">
        <v>80</v>
      </c>
      <c r="AW298" s="13" t="s">
        <v>33</v>
      </c>
      <c r="AX298" s="13" t="s">
        <v>72</v>
      </c>
      <c r="AY298" s="236" t="s">
        <v>114</v>
      </c>
    </row>
    <row r="299" s="14" customFormat="1">
      <c r="A299" s="14"/>
      <c r="B299" s="237"/>
      <c r="C299" s="238"/>
      <c r="D299" s="212" t="s">
        <v>192</v>
      </c>
      <c r="E299" s="239" t="s">
        <v>19</v>
      </c>
      <c r="F299" s="240" t="s">
        <v>626</v>
      </c>
      <c r="G299" s="238"/>
      <c r="H299" s="241">
        <v>0.27000000000000002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192</v>
      </c>
      <c r="AU299" s="247" t="s">
        <v>82</v>
      </c>
      <c r="AV299" s="14" t="s">
        <v>82</v>
      </c>
      <c r="AW299" s="14" t="s">
        <v>33</v>
      </c>
      <c r="AX299" s="14" t="s">
        <v>72</v>
      </c>
      <c r="AY299" s="247" t="s">
        <v>114</v>
      </c>
    </row>
    <row r="300" s="13" customFormat="1">
      <c r="A300" s="13"/>
      <c r="B300" s="227"/>
      <c r="C300" s="228"/>
      <c r="D300" s="212" t="s">
        <v>192</v>
      </c>
      <c r="E300" s="229" t="s">
        <v>19</v>
      </c>
      <c r="F300" s="230" t="s">
        <v>509</v>
      </c>
      <c r="G300" s="228"/>
      <c r="H300" s="229" t="s">
        <v>19</v>
      </c>
      <c r="I300" s="231"/>
      <c r="J300" s="228"/>
      <c r="K300" s="228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192</v>
      </c>
      <c r="AU300" s="236" t="s">
        <v>82</v>
      </c>
      <c r="AV300" s="13" t="s">
        <v>80</v>
      </c>
      <c r="AW300" s="13" t="s">
        <v>33</v>
      </c>
      <c r="AX300" s="13" t="s">
        <v>72</v>
      </c>
      <c r="AY300" s="236" t="s">
        <v>114</v>
      </c>
    </row>
    <row r="301" s="14" customFormat="1">
      <c r="A301" s="14"/>
      <c r="B301" s="237"/>
      <c r="C301" s="238"/>
      <c r="D301" s="212" t="s">
        <v>192</v>
      </c>
      <c r="E301" s="239" t="s">
        <v>19</v>
      </c>
      <c r="F301" s="240" t="s">
        <v>627</v>
      </c>
      <c r="G301" s="238"/>
      <c r="H301" s="241">
        <v>0.80000000000000004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192</v>
      </c>
      <c r="AU301" s="247" t="s">
        <v>82</v>
      </c>
      <c r="AV301" s="14" t="s">
        <v>82</v>
      </c>
      <c r="AW301" s="14" t="s">
        <v>33</v>
      </c>
      <c r="AX301" s="14" t="s">
        <v>72</v>
      </c>
      <c r="AY301" s="247" t="s">
        <v>114</v>
      </c>
    </row>
    <row r="302" s="14" customFormat="1">
      <c r="A302" s="14"/>
      <c r="B302" s="237"/>
      <c r="C302" s="238"/>
      <c r="D302" s="212" t="s">
        <v>192</v>
      </c>
      <c r="E302" s="239" t="s">
        <v>19</v>
      </c>
      <c r="F302" s="240" t="s">
        <v>628</v>
      </c>
      <c r="G302" s="238"/>
      <c r="H302" s="241">
        <v>0.29999999999999999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192</v>
      </c>
      <c r="AU302" s="247" t="s">
        <v>82</v>
      </c>
      <c r="AV302" s="14" t="s">
        <v>82</v>
      </c>
      <c r="AW302" s="14" t="s">
        <v>33</v>
      </c>
      <c r="AX302" s="14" t="s">
        <v>72</v>
      </c>
      <c r="AY302" s="247" t="s">
        <v>114</v>
      </c>
    </row>
    <row r="303" s="13" customFormat="1">
      <c r="A303" s="13"/>
      <c r="B303" s="227"/>
      <c r="C303" s="228"/>
      <c r="D303" s="212" t="s">
        <v>192</v>
      </c>
      <c r="E303" s="229" t="s">
        <v>19</v>
      </c>
      <c r="F303" s="230" t="s">
        <v>510</v>
      </c>
      <c r="G303" s="228"/>
      <c r="H303" s="229" t="s">
        <v>19</v>
      </c>
      <c r="I303" s="231"/>
      <c r="J303" s="228"/>
      <c r="K303" s="228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192</v>
      </c>
      <c r="AU303" s="236" t="s">
        <v>82</v>
      </c>
      <c r="AV303" s="13" t="s">
        <v>80</v>
      </c>
      <c r="AW303" s="13" t="s">
        <v>33</v>
      </c>
      <c r="AX303" s="13" t="s">
        <v>72</v>
      </c>
      <c r="AY303" s="236" t="s">
        <v>114</v>
      </c>
    </row>
    <row r="304" s="14" customFormat="1">
      <c r="A304" s="14"/>
      <c r="B304" s="237"/>
      <c r="C304" s="238"/>
      <c r="D304" s="212" t="s">
        <v>192</v>
      </c>
      <c r="E304" s="239" t="s">
        <v>19</v>
      </c>
      <c r="F304" s="240" t="s">
        <v>629</v>
      </c>
      <c r="G304" s="238"/>
      <c r="H304" s="241">
        <v>0.88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192</v>
      </c>
      <c r="AU304" s="247" t="s">
        <v>82</v>
      </c>
      <c r="AV304" s="14" t="s">
        <v>82</v>
      </c>
      <c r="AW304" s="14" t="s">
        <v>33</v>
      </c>
      <c r="AX304" s="14" t="s">
        <v>72</v>
      </c>
      <c r="AY304" s="247" t="s">
        <v>114</v>
      </c>
    </row>
    <row r="305" s="2" customFormat="1" ht="49.05" customHeight="1">
      <c r="A305" s="37"/>
      <c r="B305" s="38"/>
      <c r="C305" s="195" t="s">
        <v>375</v>
      </c>
      <c r="D305" s="195" t="s">
        <v>115</v>
      </c>
      <c r="E305" s="196" t="s">
        <v>630</v>
      </c>
      <c r="F305" s="197" t="s">
        <v>631</v>
      </c>
      <c r="G305" s="198" t="s">
        <v>221</v>
      </c>
      <c r="H305" s="199">
        <v>4.0800000000000001</v>
      </c>
      <c r="I305" s="200"/>
      <c r="J305" s="199">
        <f>ROUND(I305*H305,1)</f>
        <v>0</v>
      </c>
      <c r="K305" s="197" t="s">
        <v>119</v>
      </c>
      <c r="L305" s="43"/>
      <c r="M305" s="201" t="s">
        <v>19</v>
      </c>
      <c r="N305" s="202" t="s">
        <v>43</v>
      </c>
      <c r="O305" s="83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05" t="s">
        <v>139</v>
      </c>
      <c r="AT305" s="205" t="s">
        <v>115</v>
      </c>
      <c r="AU305" s="205" t="s">
        <v>82</v>
      </c>
      <c r="AY305" s="16" t="s">
        <v>114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6" t="s">
        <v>80</v>
      </c>
      <c r="BK305" s="206">
        <f>ROUND(I305*H305,1)</f>
        <v>0</v>
      </c>
      <c r="BL305" s="16" t="s">
        <v>139</v>
      </c>
      <c r="BM305" s="205" t="s">
        <v>632</v>
      </c>
    </row>
    <row r="306" s="2" customFormat="1">
      <c r="A306" s="37"/>
      <c r="B306" s="38"/>
      <c r="C306" s="39"/>
      <c r="D306" s="207" t="s">
        <v>122</v>
      </c>
      <c r="E306" s="39"/>
      <c r="F306" s="208" t="s">
        <v>633</v>
      </c>
      <c r="G306" s="39"/>
      <c r="H306" s="39"/>
      <c r="I306" s="209"/>
      <c r="J306" s="39"/>
      <c r="K306" s="39"/>
      <c r="L306" s="43"/>
      <c r="M306" s="210"/>
      <c r="N306" s="211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122</v>
      </c>
      <c r="AU306" s="16" t="s">
        <v>82</v>
      </c>
    </row>
    <row r="307" s="13" customFormat="1">
      <c r="A307" s="13"/>
      <c r="B307" s="227"/>
      <c r="C307" s="228"/>
      <c r="D307" s="212" t="s">
        <v>192</v>
      </c>
      <c r="E307" s="229" t="s">
        <v>19</v>
      </c>
      <c r="F307" s="230" t="s">
        <v>498</v>
      </c>
      <c r="G307" s="228"/>
      <c r="H307" s="229" t="s">
        <v>19</v>
      </c>
      <c r="I307" s="231"/>
      <c r="J307" s="228"/>
      <c r="K307" s="228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192</v>
      </c>
      <c r="AU307" s="236" t="s">
        <v>82</v>
      </c>
      <c r="AV307" s="13" t="s">
        <v>80</v>
      </c>
      <c r="AW307" s="13" t="s">
        <v>33</v>
      </c>
      <c r="AX307" s="13" t="s">
        <v>72</v>
      </c>
      <c r="AY307" s="236" t="s">
        <v>114</v>
      </c>
    </row>
    <row r="308" s="13" customFormat="1">
      <c r="A308" s="13"/>
      <c r="B308" s="227"/>
      <c r="C308" s="228"/>
      <c r="D308" s="212" t="s">
        <v>192</v>
      </c>
      <c r="E308" s="229" t="s">
        <v>19</v>
      </c>
      <c r="F308" s="230" t="s">
        <v>501</v>
      </c>
      <c r="G308" s="228"/>
      <c r="H308" s="229" t="s">
        <v>19</v>
      </c>
      <c r="I308" s="231"/>
      <c r="J308" s="228"/>
      <c r="K308" s="228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192</v>
      </c>
      <c r="AU308" s="236" t="s">
        <v>82</v>
      </c>
      <c r="AV308" s="13" t="s">
        <v>80</v>
      </c>
      <c r="AW308" s="13" t="s">
        <v>33</v>
      </c>
      <c r="AX308" s="13" t="s">
        <v>72</v>
      </c>
      <c r="AY308" s="236" t="s">
        <v>114</v>
      </c>
    </row>
    <row r="309" s="14" customFormat="1">
      <c r="A309" s="14"/>
      <c r="B309" s="237"/>
      <c r="C309" s="238"/>
      <c r="D309" s="212" t="s">
        <v>192</v>
      </c>
      <c r="E309" s="239" t="s">
        <v>19</v>
      </c>
      <c r="F309" s="240" t="s">
        <v>625</v>
      </c>
      <c r="G309" s="238"/>
      <c r="H309" s="241">
        <v>1.6799999999999999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192</v>
      </c>
      <c r="AU309" s="247" t="s">
        <v>82</v>
      </c>
      <c r="AV309" s="14" t="s">
        <v>82</v>
      </c>
      <c r="AW309" s="14" t="s">
        <v>33</v>
      </c>
      <c r="AX309" s="14" t="s">
        <v>72</v>
      </c>
      <c r="AY309" s="247" t="s">
        <v>114</v>
      </c>
    </row>
    <row r="310" s="13" customFormat="1">
      <c r="A310" s="13"/>
      <c r="B310" s="227"/>
      <c r="C310" s="228"/>
      <c r="D310" s="212" t="s">
        <v>192</v>
      </c>
      <c r="E310" s="229" t="s">
        <v>19</v>
      </c>
      <c r="F310" s="230" t="s">
        <v>517</v>
      </c>
      <c r="G310" s="228"/>
      <c r="H310" s="229" t="s">
        <v>19</v>
      </c>
      <c r="I310" s="231"/>
      <c r="J310" s="228"/>
      <c r="K310" s="228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192</v>
      </c>
      <c r="AU310" s="236" t="s">
        <v>82</v>
      </c>
      <c r="AV310" s="13" t="s">
        <v>80</v>
      </c>
      <c r="AW310" s="13" t="s">
        <v>33</v>
      </c>
      <c r="AX310" s="13" t="s">
        <v>72</v>
      </c>
      <c r="AY310" s="236" t="s">
        <v>114</v>
      </c>
    </row>
    <row r="311" s="14" customFormat="1">
      <c r="A311" s="14"/>
      <c r="B311" s="237"/>
      <c r="C311" s="238"/>
      <c r="D311" s="212" t="s">
        <v>192</v>
      </c>
      <c r="E311" s="239" t="s">
        <v>19</v>
      </c>
      <c r="F311" s="240" t="s">
        <v>626</v>
      </c>
      <c r="G311" s="238"/>
      <c r="H311" s="241">
        <v>0.27000000000000002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192</v>
      </c>
      <c r="AU311" s="247" t="s">
        <v>82</v>
      </c>
      <c r="AV311" s="14" t="s">
        <v>82</v>
      </c>
      <c r="AW311" s="14" t="s">
        <v>33</v>
      </c>
      <c r="AX311" s="14" t="s">
        <v>72</v>
      </c>
      <c r="AY311" s="247" t="s">
        <v>114</v>
      </c>
    </row>
    <row r="312" s="13" customFormat="1">
      <c r="A312" s="13"/>
      <c r="B312" s="227"/>
      <c r="C312" s="228"/>
      <c r="D312" s="212" t="s">
        <v>192</v>
      </c>
      <c r="E312" s="229" t="s">
        <v>19</v>
      </c>
      <c r="F312" s="230" t="s">
        <v>509</v>
      </c>
      <c r="G312" s="228"/>
      <c r="H312" s="229" t="s">
        <v>19</v>
      </c>
      <c r="I312" s="231"/>
      <c r="J312" s="228"/>
      <c r="K312" s="228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192</v>
      </c>
      <c r="AU312" s="236" t="s">
        <v>82</v>
      </c>
      <c r="AV312" s="13" t="s">
        <v>80</v>
      </c>
      <c r="AW312" s="13" t="s">
        <v>33</v>
      </c>
      <c r="AX312" s="13" t="s">
        <v>72</v>
      </c>
      <c r="AY312" s="236" t="s">
        <v>114</v>
      </c>
    </row>
    <row r="313" s="14" customFormat="1">
      <c r="A313" s="14"/>
      <c r="B313" s="237"/>
      <c r="C313" s="238"/>
      <c r="D313" s="212" t="s">
        <v>192</v>
      </c>
      <c r="E313" s="239" t="s">
        <v>19</v>
      </c>
      <c r="F313" s="240" t="s">
        <v>627</v>
      </c>
      <c r="G313" s="238"/>
      <c r="H313" s="241">
        <v>0.80000000000000004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192</v>
      </c>
      <c r="AU313" s="247" t="s">
        <v>82</v>
      </c>
      <c r="AV313" s="14" t="s">
        <v>82</v>
      </c>
      <c r="AW313" s="14" t="s">
        <v>33</v>
      </c>
      <c r="AX313" s="14" t="s">
        <v>72</v>
      </c>
      <c r="AY313" s="247" t="s">
        <v>114</v>
      </c>
    </row>
    <row r="314" s="14" customFormat="1">
      <c r="A314" s="14"/>
      <c r="B314" s="237"/>
      <c r="C314" s="238"/>
      <c r="D314" s="212" t="s">
        <v>192</v>
      </c>
      <c r="E314" s="239" t="s">
        <v>19</v>
      </c>
      <c r="F314" s="240" t="s">
        <v>634</v>
      </c>
      <c r="G314" s="238"/>
      <c r="H314" s="241">
        <v>0.45000000000000001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192</v>
      </c>
      <c r="AU314" s="247" t="s">
        <v>82</v>
      </c>
      <c r="AV314" s="14" t="s">
        <v>82</v>
      </c>
      <c r="AW314" s="14" t="s">
        <v>33</v>
      </c>
      <c r="AX314" s="14" t="s">
        <v>72</v>
      </c>
      <c r="AY314" s="247" t="s">
        <v>114</v>
      </c>
    </row>
    <row r="315" s="13" customFormat="1">
      <c r="A315" s="13"/>
      <c r="B315" s="227"/>
      <c r="C315" s="228"/>
      <c r="D315" s="212" t="s">
        <v>192</v>
      </c>
      <c r="E315" s="229" t="s">
        <v>19</v>
      </c>
      <c r="F315" s="230" t="s">
        <v>510</v>
      </c>
      <c r="G315" s="228"/>
      <c r="H315" s="229" t="s">
        <v>19</v>
      </c>
      <c r="I315" s="231"/>
      <c r="J315" s="228"/>
      <c r="K315" s="228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192</v>
      </c>
      <c r="AU315" s="236" t="s">
        <v>82</v>
      </c>
      <c r="AV315" s="13" t="s">
        <v>80</v>
      </c>
      <c r="AW315" s="13" t="s">
        <v>33</v>
      </c>
      <c r="AX315" s="13" t="s">
        <v>72</v>
      </c>
      <c r="AY315" s="236" t="s">
        <v>114</v>
      </c>
    </row>
    <row r="316" s="14" customFormat="1">
      <c r="A316" s="14"/>
      <c r="B316" s="237"/>
      <c r="C316" s="238"/>
      <c r="D316" s="212" t="s">
        <v>192</v>
      </c>
      <c r="E316" s="239" t="s">
        <v>19</v>
      </c>
      <c r="F316" s="240" t="s">
        <v>629</v>
      </c>
      <c r="G316" s="238"/>
      <c r="H316" s="241">
        <v>0.88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192</v>
      </c>
      <c r="AU316" s="247" t="s">
        <v>82</v>
      </c>
      <c r="AV316" s="14" t="s">
        <v>82</v>
      </c>
      <c r="AW316" s="14" t="s">
        <v>33</v>
      </c>
      <c r="AX316" s="14" t="s">
        <v>72</v>
      </c>
      <c r="AY316" s="247" t="s">
        <v>114</v>
      </c>
    </row>
    <row r="317" s="11" customFormat="1" ht="22.8" customHeight="1">
      <c r="A317" s="11"/>
      <c r="B317" s="181"/>
      <c r="C317" s="182"/>
      <c r="D317" s="183" t="s">
        <v>71</v>
      </c>
      <c r="E317" s="225" t="s">
        <v>144</v>
      </c>
      <c r="F317" s="225" t="s">
        <v>264</v>
      </c>
      <c r="G317" s="182"/>
      <c r="H317" s="182"/>
      <c r="I317" s="185"/>
      <c r="J317" s="226">
        <f>BK317</f>
        <v>0</v>
      </c>
      <c r="K317" s="182"/>
      <c r="L317" s="187"/>
      <c r="M317" s="188"/>
      <c r="N317" s="189"/>
      <c r="O317" s="189"/>
      <c r="P317" s="190">
        <f>SUM(P318:P375)</f>
        <v>0</v>
      </c>
      <c r="Q317" s="189"/>
      <c r="R317" s="190">
        <f>SUM(R318:R375)</f>
        <v>3494.3899999999999</v>
      </c>
      <c r="S317" s="189"/>
      <c r="T317" s="191">
        <f>SUM(T318:T375)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192" t="s">
        <v>80</v>
      </c>
      <c r="AT317" s="193" t="s">
        <v>71</v>
      </c>
      <c r="AU317" s="193" t="s">
        <v>80</v>
      </c>
      <c r="AY317" s="192" t="s">
        <v>114</v>
      </c>
      <c r="BK317" s="194">
        <f>SUM(BK318:BK375)</f>
        <v>0</v>
      </c>
    </row>
    <row r="318" s="2" customFormat="1" ht="44.25" customHeight="1">
      <c r="A318" s="37"/>
      <c r="B318" s="38"/>
      <c r="C318" s="195" t="s">
        <v>380</v>
      </c>
      <c r="D318" s="195" t="s">
        <v>115</v>
      </c>
      <c r="E318" s="196" t="s">
        <v>266</v>
      </c>
      <c r="F318" s="197" t="s">
        <v>267</v>
      </c>
      <c r="G318" s="198" t="s">
        <v>189</v>
      </c>
      <c r="H318" s="199">
        <v>11113</v>
      </c>
      <c r="I318" s="200"/>
      <c r="J318" s="199">
        <f>ROUND(I318*H318,1)</f>
        <v>0</v>
      </c>
      <c r="K318" s="197" t="s">
        <v>119</v>
      </c>
      <c r="L318" s="43"/>
      <c r="M318" s="201" t="s">
        <v>19</v>
      </c>
      <c r="N318" s="202" t="s">
        <v>43</v>
      </c>
      <c r="O318" s="83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05" t="s">
        <v>139</v>
      </c>
      <c r="AT318" s="205" t="s">
        <v>115</v>
      </c>
      <c r="AU318" s="205" t="s">
        <v>82</v>
      </c>
      <c r="AY318" s="16" t="s">
        <v>114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6" t="s">
        <v>80</v>
      </c>
      <c r="BK318" s="206">
        <f>ROUND(I318*H318,1)</f>
        <v>0</v>
      </c>
      <c r="BL318" s="16" t="s">
        <v>139</v>
      </c>
      <c r="BM318" s="205" t="s">
        <v>268</v>
      </c>
    </row>
    <row r="319" s="2" customFormat="1">
      <c r="A319" s="37"/>
      <c r="B319" s="38"/>
      <c r="C319" s="39"/>
      <c r="D319" s="207" t="s">
        <v>122</v>
      </c>
      <c r="E319" s="39"/>
      <c r="F319" s="208" t="s">
        <v>269</v>
      </c>
      <c r="G319" s="39"/>
      <c r="H319" s="39"/>
      <c r="I319" s="209"/>
      <c r="J319" s="39"/>
      <c r="K319" s="39"/>
      <c r="L319" s="43"/>
      <c r="M319" s="210"/>
      <c r="N319" s="211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122</v>
      </c>
      <c r="AU319" s="16" t="s">
        <v>82</v>
      </c>
    </row>
    <row r="320" s="2" customFormat="1" ht="62.7" customHeight="1">
      <c r="A320" s="37"/>
      <c r="B320" s="38"/>
      <c r="C320" s="195" t="s">
        <v>384</v>
      </c>
      <c r="D320" s="195" t="s">
        <v>115</v>
      </c>
      <c r="E320" s="196" t="s">
        <v>270</v>
      </c>
      <c r="F320" s="197" t="s">
        <v>271</v>
      </c>
      <c r="G320" s="198" t="s">
        <v>189</v>
      </c>
      <c r="H320" s="199">
        <v>11113</v>
      </c>
      <c r="I320" s="200"/>
      <c r="J320" s="199">
        <f>ROUND(I320*H320,1)</f>
        <v>0</v>
      </c>
      <c r="K320" s="197" t="s">
        <v>119</v>
      </c>
      <c r="L320" s="43"/>
      <c r="M320" s="201" t="s">
        <v>19</v>
      </c>
      <c r="N320" s="202" t="s">
        <v>43</v>
      </c>
      <c r="O320" s="83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05" t="s">
        <v>139</v>
      </c>
      <c r="AT320" s="205" t="s">
        <v>115</v>
      </c>
      <c r="AU320" s="205" t="s">
        <v>82</v>
      </c>
      <c r="AY320" s="16" t="s">
        <v>114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6" t="s">
        <v>80</v>
      </c>
      <c r="BK320" s="206">
        <f>ROUND(I320*H320,1)</f>
        <v>0</v>
      </c>
      <c r="BL320" s="16" t="s">
        <v>139</v>
      </c>
      <c r="BM320" s="205" t="s">
        <v>272</v>
      </c>
    </row>
    <row r="321" s="2" customFormat="1">
      <c r="A321" s="37"/>
      <c r="B321" s="38"/>
      <c r="C321" s="39"/>
      <c r="D321" s="207" t="s">
        <v>122</v>
      </c>
      <c r="E321" s="39"/>
      <c r="F321" s="208" t="s">
        <v>273</v>
      </c>
      <c r="G321" s="39"/>
      <c r="H321" s="39"/>
      <c r="I321" s="209"/>
      <c r="J321" s="39"/>
      <c r="K321" s="39"/>
      <c r="L321" s="43"/>
      <c r="M321" s="210"/>
      <c r="N321" s="211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122</v>
      </c>
      <c r="AU321" s="16" t="s">
        <v>82</v>
      </c>
    </row>
    <row r="322" s="2" customFormat="1" ht="16.5" customHeight="1">
      <c r="A322" s="37"/>
      <c r="B322" s="38"/>
      <c r="C322" s="248" t="s">
        <v>389</v>
      </c>
      <c r="D322" s="248" t="s">
        <v>248</v>
      </c>
      <c r="E322" s="249" t="s">
        <v>275</v>
      </c>
      <c r="F322" s="250" t="s">
        <v>276</v>
      </c>
      <c r="G322" s="251" t="s">
        <v>237</v>
      </c>
      <c r="H322" s="252">
        <v>2559.4400000000001</v>
      </c>
      <c r="I322" s="253"/>
      <c r="J322" s="252">
        <f>ROUND(I322*H322,1)</f>
        <v>0</v>
      </c>
      <c r="K322" s="250" t="s">
        <v>119</v>
      </c>
      <c r="L322" s="254"/>
      <c r="M322" s="255" t="s">
        <v>19</v>
      </c>
      <c r="N322" s="256" t="s">
        <v>43</v>
      </c>
      <c r="O322" s="83"/>
      <c r="P322" s="203">
        <f>O322*H322</f>
        <v>0</v>
      </c>
      <c r="Q322" s="203">
        <v>1</v>
      </c>
      <c r="R322" s="203">
        <f>Q322*H322</f>
        <v>2559.4400000000001</v>
      </c>
      <c r="S322" s="203">
        <v>0</v>
      </c>
      <c r="T322" s="204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05" t="s">
        <v>277</v>
      </c>
      <c r="AT322" s="205" t="s">
        <v>248</v>
      </c>
      <c r="AU322" s="205" t="s">
        <v>82</v>
      </c>
      <c r="AY322" s="16" t="s">
        <v>114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6" t="s">
        <v>80</v>
      </c>
      <c r="BK322" s="206">
        <f>ROUND(I322*H322,1)</f>
        <v>0</v>
      </c>
      <c r="BL322" s="16" t="s">
        <v>277</v>
      </c>
      <c r="BM322" s="205" t="s">
        <v>278</v>
      </c>
    </row>
    <row r="323" s="2" customFormat="1">
      <c r="A323" s="37"/>
      <c r="B323" s="38"/>
      <c r="C323" s="39"/>
      <c r="D323" s="212" t="s">
        <v>124</v>
      </c>
      <c r="E323" s="39"/>
      <c r="F323" s="213" t="s">
        <v>279</v>
      </c>
      <c r="G323" s="39"/>
      <c r="H323" s="39"/>
      <c r="I323" s="209"/>
      <c r="J323" s="39"/>
      <c r="K323" s="39"/>
      <c r="L323" s="43"/>
      <c r="M323" s="210"/>
      <c r="N323" s="211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124</v>
      </c>
      <c r="AU323" s="16" t="s">
        <v>82</v>
      </c>
    </row>
    <row r="324" s="13" customFormat="1">
      <c r="A324" s="13"/>
      <c r="B324" s="227"/>
      <c r="C324" s="228"/>
      <c r="D324" s="212" t="s">
        <v>192</v>
      </c>
      <c r="E324" s="229" t="s">
        <v>19</v>
      </c>
      <c r="F324" s="230" t="s">
        <v>280</v>
      </c>
      <c r="G324" s="228"/>
      <c r="H324" s="229" t="s">
        <v>19</v>
      </c>
      <c r="I324" s="231"/>
      <c r="J324" s="228"/>
      <c r="K324" s="228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192</v>
      </c>
      <c r="AU324" s="236" t="s">
        <v>82</v>
      </c>
      <c r="AV324" s="13" t="s">
        <v>80</v>
      </c>
      <c r="AW324" s="13" t="s">
        <v>33</v>
      </c>
      <c r="AX324" s="13" t="s">
        <v>72</v>
      </c>
      <c r="AY324" s="236" t="s">
        <v>114</v>
      </c>
    </row>
    <row r="325" s="14" customFormat="1">
      <c r="A325" s="14"/>
      <c r="B325" s="237"/>
      <c r="C325" s="238"/>
      <c r="D325" s="212" t="s">
        <v>192</v>
      </c>
      <c r="E325" s="239" t="s">
        <v>19</v>
      </c>
      <c r="F325" s="240" t="s">
        <v>635</v>
      </c>
      <c r="G325" s="238"/>
      <c r="H325" s="241">
        <v>2559.4400000000001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192</v>
      </c>
      <c r="AU325" s="247" t="s">
        <v>82</v>
      </c>
      <c r="AV325" s="14" t="s">
        <v>82</v>
      </c>
      <c r="AW325" s="14" t="s">
        <v>33</v>
      </c>
      <c r="AX325" s="14" t="s">
        <v>72</v>
      </c>
      <c r="AY325" s="247" t="s">
        <v>114</v>
      </c>
    </row>
    <row r="326" s="2" customFormat="1" ht="16.5" customHeight="1">
      <c r="A326" s="37"/>
      <c r="B326" s="38"/>
      <c r="C326" s="248" t="s">
        <v>394</v>
      </c>
      <c r="D326" s="248" t="s">
        <v>248</v>
      </c>
      <c r="E326" s="249" t="s">
        <v>283</v>
      </c>
      <c r="F326" s="250" t="s">
        <v>284</v>
      </c>
      <c r="G326" s="251" t="s">
        <v>237</v>
      </c>
      <c r="H326" s="252">
        <v>157.36000000000001</v>
      </c>
      <c r="I326" s="253"/>
      <c r="J326" s="252">
        <f>ROUND(I326*H326,1)</f>
        <v>0</v>
      </c>
      <c r="K326" s="250" t="s">
        <v>119</v>
      </c>
      <c r="L326" s="254"/>
      <c r="M326" s="255" t="s">
        <v>19</v>
      </c>
      <c r="N326" s="256" t="s">
        <v>43</v>
      </c>
      <c r="O326" s="83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05" t="s">
        <v>277</v>
      </c>
      <c r="AT326" s="205" t="s">
        <v>248</v>
      </c>
      <c r="AU326" s="205" t="s">
        <v>82</v>
      </c>
      <c r="AY326" s="16" t="s">
        <v>114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6" t="s">
        <v>80</v>
      </c>
      <c r="BK326" s="206">
        <f>ROUND(I326*H326,1)</f>
        <v>0</v>
      </c>
      <c r="BL326" s="16" t="s">
        <v>277</v>
      </c>
      <c r="BM326" s="205" t="s">
        <v>285</v>
      </c>
    </row>
    <row r="327" s="13" customFormat="1">
      <c r="A327" s="13"/>
      <c r="B327" s="227"/>
      <c r="C327" s="228"/>
      <c r="D327" s="212" t="s">
        <v>192</v>
      </c>
      <c r="E327" s="229" t="s">
        <v>19</v>
      </c>
      <c r="F327" s="230" t="s">
        <v>286</v>
      </c>
      <c r="G327" s="228"/>
      <c r="H327" s="229" t="s">
        <v>19</v>
      </c>
      <c r="I327" s="231"/>
      <c r="J327" s="228"/>
      <c r="K327" s="228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192</v>
      </c>
      <c r="AU327" s="236" t="s">
        <v>82</v>
      </c>
      <c r="AV327" s="13" t="s">
        <v>80</v>
      </c>
      <c r="AW327" s="13" t="s">
        <v>33</v>
      </c>
      <c r="AX327" s="13" t="s">
        <v>72</v>
      </c>
      <c r="AY327" s="236" t="s">
        <v>114</v>
      </c>
    </row>
    <row r="328" s="13" customFormat="1">
      <c r="A328" s="13"/>
      <c r="B328" s="227"/>
      <c r="C328" s="228"/>
      <c r="D328" s="212" t="s">
        <v>192</v>
      </c>
      <c r="E328" s="229" t="s">
        <v>19</v>
      </c>
      <c r="F328" s="230" t="s">
        <v>287</v>
      </c>
      <c r="G328" s="228"/>
      <c r="H328" s="229" t="s">
        <v>19</v>
      </c>
      <c r="I328" s="231"/>
      <c r="J328" s="228"/>
      <c r="K328" s="228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192</v>
      </c>
      <c r="AU328" s="236" t="s">
        <v>82</v>
      </c>
      <c r="AV328" s="13" t="s">
        <v>80</v>
      </c>
      <c r="AW328" s="13" t="s">
        <v>33</v>
      </c>
      <c r="AX328" s="13" t="s">
        <v>72</v>
      </c>
      <c r="AY328" s="236" t="s">
        <v>114</v>
      </c>
    </row>
    <row r="329" s="13" customFormat="1">
      <c r="A329" s="13"/>
      <c r="B329" s="227"/>
      <c r="C329" s="228"/>
      <c r="D329" s="212" t="s">
        <v>192</v>
      </c>
      <c r="E329" s="229" t="s">
        <v>19</v>
      </c>
      <c r="F329" s="230" t="s">
        <v>288</v>
      </c>
      <c r="G329" s="228"/>
      <c r="H329" s="229" t="s">
        <v>19</v>
      </c>
      <c r="I329" s="231"/>
      <c r="J329" s="228"/>
      <c r="K329" s="228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192</v>
      </c>
      <c r="AU329" s="236" t="s">
        <v>82</v>
      </c>
      <c r="AV329" s="13" t="s">
        <v>80</v>
      </c>
      <c r="AW329" s="13" t="s">
        <v>33</v>
      </c>
      <c r="AX329" s="13" t="s">
        <v>72</v>
      </c>
      <c r="AY329" s="236" t="s">
        <v>114</v>
      </c>
    </row>
    <row r="330" s="13" customFormat="1">
      <c r="A330" s="13"/>
      <c r="B330" s="227"/>
      <c r="C330" s="228"/>
      <c r="D330" s="212" t="s">
        <v>192</v>
      </c>
      <c r="E330" s="229" t="s">
        <v>19</v>
      </c>
      <c r="F330" s="230" t="s">
        <v>289</v>
      </c>
      <c r="G330" s="228"/>
      <c r="H330" s="229" t="s">
        <v>19</v>
      </c>
      <c r="I330" s="231"/>
      <c r="J330" s="228"/>
      <c r="K330" s="228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192</v>
      </c>
      <c r="AU330" s="236" t="s">
        <v>82</v>
      </c>
      <c r="AV330" s="13" t="s">
        <v>80</v>
      </c>
      <c r="AW330" s="13" t="s">
        <v>33</v>
      </c>
      <c r="AX330" s="13" t="s">
        <v>72</v>
      </c>
      <c r="AY330" s="236" t="s">
        <v>114</v>
      </c>
    </row>
    <row r="331" s="14" customFormat="1">
      <c r="A331" s="14"/>
      <c r="B331" s="237"/>
      <c r="C331" s="238"/>
      <c r="D331" s="212" t="s">
        <v>192</v>
      </c>
      <c r="E331" s="239" t="s">
        <v>19</v>
      </c>
      <c r="F331" s="240" t="s">
        <v>636</v>
      </c>
      <c r="G331" s="238"/>
      <c r="H331" s="241">
        <v>157.36000000000001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192</v>
      </c>
      <c r="AU331" s="247" t="s">
        <v>82</v>
      </c>
      <c r="AV331" s="14" t="s">
        <v>82</v>
      </c>
      <c r="AW331" s="14" t="s">
        <v>33</v>
      </c>
      <c r="AX331" s="14" t="s">
        <v>72</v>
      </c>
      <c r="AY331" s="247" t="s">
        <v>114</v>
      </c>
    </row>
    <row r="332" s="2" customFormat="1" ht="16.5" customHeight="1">
      <c r="A332" s="37"/>
      <c r="B332" s="38"/>
      <c r="C332" s="248" t="s">
        <v>400</v>
      </c>
      <c r="D332" s="248" t="s">
        <v>248</v>
      </c>
      <c r="E332" s="249" t="s">
        <v>292</v>
      </c>
      <c r="F332" s="250" t="s">
        <v>293</v>
      </c>
      <c r="G332" s="251" t="s">
        <v>237</v>
      </c>
      <c r="H332" s="252">
        <v>78.680000000000007</v>
      </c>
      <c r="I332" s="253"/>
      <c r="J332" s="252">
        <f>ROUND(I332*H332,1)</f>
        <v>0</v>
      </c>
      <c r="K332" s="250" t="s">
        <v>119</v>
      </c>
      <c r="L332" s="254"/>
      <c r="M332" s="255" t="s">
        <v>19</v>
      </c>
      <c r="N332" s="256" t="s">
        <v>43</v>
      </c>
      <c r="O332" s="83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05" t="s">
        <v>277</v>
      </c>
      <c r="AT332" s="205" t="s">
        <v>248</v>
      </c>
      <c r="AU332" s="205" t="s">
        <v>82</v>
      </c>
      <c r="AY332" s="16" t="s">
        <v>114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6" t="s">
        <v>80</v>
      </c>
      <c r="BK332" s="206">
        <f>ROUND(I332*H332,1)</f>
        <v>0</v>
      </c>
      <c r="BL332" s="16" t="s">
        <v>277</v>
      </c>
      <c r="BM332" s="205" t="s">
        <v>294</v>
      </c>
    </row>
    <row r="333" s="13" customFormat="1">
      <c r="A333" s="13"/>
      <c r="B333" s="227"/>
      <c r="C333" s="228"/>
      <c r="D333" s="212" t="s">
        <v>192</v>
      </c>
      <c r="E333" s="229" t="s">
        <v>19</v>
      </c>
      <c r="F333" s="230" t="s">
        <v>286</v>
      </c>
      <c r="G333" s="228"/>
      <c r="H333" s="229" t="s">
        <v>19</v>
      </c>
      <c r="I333" s="231"/>
      <c r="J333" s="228"/>
      <c r="K333" s="228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192</v>
      </c>
      <c r="AU333" s="236" t="s">
        <v>82</v>
      </c>
      <c r="AV333" s="13" t="s">
        <v>80</v>
      </c>
      <c r="AW333" s="13" t="s">
        <v>33</v>
      </c>
      <c r="AX333" s="13" t="s">
        <v>72</v>
      </c>
      <c r="AY333" s="236" t="s">
        <v>114</v>
      </c>
    </row>
    <row r="334" s="13" customFormat="1">
      <c r="A334" s="13"/>
      <c r="B334" s="227"/>
      <c r="C334" s="228"/>
      <c r="D334" s="212" t="s">
        <v>192</v>
      </c>
      <c r="E334" s="229" t="s">
        <v>19</v>
      </c>
      <c r="F334" s="230" t="s">
        <v>287</v>
      </c>
      <c r="G334" s="228"/>
      <c r="H334" s="229" t="s">
        <v>19</v>
      </c>
      <c r="I334" s="231"/>
      <c r="J334" s="228"/>
      <c r="K334" s="228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192</v>
      </c>
      <c r="AU334" s="236" t="s">
        <v>82</v>
      </c>
      <c r="AV334" s="13" t="s">
        <v>80</v>
      </c>
      <c r="AW334" s="13" t="s">
        <v>33</v>
      </c>
      <c r="AX334" s="13" t="s">
        <v>72</v>
      </c>
      <c r="AY334" s="236" t="s">
        <v>114</v>
      </c>
    </row>
    <row r="335" s="13" customFormat="1">
      <c r="A335" s="13"/>
      <c r="B335" s="227"/>
      <c r="C335" s="228"/>
      <c r="D335" s="212" t="s">
        <v>192</v>
      </c>
      <c r="E335" s="229" t="s">
        <v>19</v>
      </c>
      <c r="F335" s="230" t="s">
        <v>295</v>
      </c>
      <c r="G335" s="228"/>
      <c r="H335" s="229" t="s">
        <v>19</v>
      </c>
      <c r="I335" s="231"/>
      <c r="J335" s="228"/>
      <c r="K335" s="228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192</v>
      </c>
      <c r="AU335" s="236" t="s">
        <v>82</v>
      </c>
      <c r="AV335" s="13" t="s">
        <v>80</v>
      </c>
      <c r="AW335" s="13" t="s">
        <v>33</v>
      </c>
      <c r="AX335" s="13" t="s">
        <v>72</v>
      </c>
      <c r="AY335" s="236" t="s">
        <v>114</v>
      </c>
    </row>
    <row r="336" s="13" customFormat="1">
      <c r="A336" s="13"/>
      <c r="B336" s="227"/>
      <c r="C336" s="228"/>
      <c r="D336" s="212" t="s">
        <v>192</v>
      </c>
      <c r="E336" s="229" t="s">
        <v>19</v>
      </c>
      <c r="F336" s="230" t="s">
        <v>289</v>
      </c>
      <c r="G336" s="228"/>
      <c r="H336" s="229" t="s">
        <v>19</v>
      </c>
      <c r="I336" s="231"/>
      <c r="J336" s="228"/>
      <c r="K336" s="228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192</v>
      </c>
      <c r="AU336" s="236" t="s">
        <v>82</v>
      </c>
      <c r="AV336" s="13" t="s">
        <v>80</v>
      </c>
      <c r="AW336" s="13" t="s">
        <v>33</v>
      </c>
      <c r="AX336" s="13" t="s">
        <v>72</v>
      </c>
      <c r="AY336" s="236" t="s">
        <v>114</v>
      </c>
    </row>
    <row r="337" s="14" customFormat="1">
      <c r="A337" s="14"/>
      <c r="B337" s="237"/>
      <c r="C337" s="238"/>
      <c r="D337" s="212" t="s">
        <v>192</v>
      </c>
      <c r="E337" s="239" t="s">
        <v>19</v>
      </c>
      <c r="F337" s="240" t="s">
        <v>637</v>
      </c>
      <c r="G337" s="238"/>
      <c r="H337" s="241">
        <v>78.680000000000007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192</v>
      </c>
      <c r="AU337" s="247" t="s">
        <v>82</v>
      </c>
      <c r="AV337" s="14" t="s">
        <v>82</v>
      </c>
      <c r="AW337" s="14" t="s">
        <v>33</v>
      </c>
      <c r="AX337" s="14" t="s">
        <v>72</v>
      </c>
      <c r="AY337" s="247" t="s">
        <v>114</v>
      </c>
    </row>
    <row r="338" s="2" customFormat="1" ht="24.15" customHeight="1">
      <c r="A338" s="37"/>
      <c r="B338" s="38"/>
      <c r="C338" s="195" t="s">
        <v>405</v>
      </c>
      <c r="D338" s="195" t="s">
        <v>115</v>
      </c>
      <c r="E338" s="196" t="s">
        <v>298</v>
      </c>
      <c r="F338" s="197" t="s">
        <v>299</v>
      </c>
      <c r="G338" s="198" t="s">
        <v>189</v>
      </c>
      <c r="H338" s="199">
        <v>19951</v>
      </c>
      <c r="I338" s="200"/>
      <c r="J338" s="199">
        <f>ROUND(I338*H338,1)</f>
        <v>0</v>
      </c>
      <c r="K338" s="197" t="s">
        <v>119</v>
      </c>
      <c r="L338" s="43"/>
      <c r="M338" s="201" t="s">
        <v>19</v>
      </c>
      <c r="N338" s="202" t="s">
        <v>43</v>
      </c>
      <c r="O338" s="83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5" t="s">
        <v>139</v>
      </c>
      <c r="AT338" s="205" t="s">
        <v>115</v>
      </c>
      <c r="AU338" s="205" t="s">
        <v>82</v>
      </c>
      <c r="AY338" s="16" t="s">
        <v>114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6" t="s">
        <v>80</v>
      </c>
      <c r="BK338" s="206">
        <f>ROUND(I338*H338,1)</f>
        <v>0</v>
      </c>
      <c r="BL338" s="16" t="s">
        <v>139</v>
      </c>
      <c r="BM338" s="205" t="s">
        <v>300</v>
      </c>
    </row>
    <row r="339" s="2" customFormat="1">
      <c r="A339" s="37"/>
      <c r="B339" s="38"/>
      <c r="C339" s="39"/>
      <c r="D339" s="207" t="s">
        <v>122</v>
      </c>
      <c r="E339" s="39"/>
      <c r="F339" s="208" t="s">
        <v>301</v>
      </c>
      <c r="G339" s="39"/>
      <c r="H339" s="39"/>
      <c r="I339" s="209"/>
      <c r="J339" s="39"/>
      <c r="K339" s="39"/>
      <c r="L339" s="43"/>
      <c r="M339" s="210"/>
      <c r="N339" s="211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122</v>
      </c>
      <c r="AU339" s="16" t="s">
        <v>82</v>
      </c>
    </row>
    <row r="340" s="13" customFormat="1">
      <c r="A340" s="13"/>
      <c r="B340" s="227"/>
      <c r="C340" s="228"/>
      <c r="D340" s="212" t="s">
        <v>192</v>
      </c>
      <c r="E340" s="229" t="s">
        <v>19</v>
      </c>
      <c r="F340" s="230" t="s">
        <v>302</v>
      </c>
      <c r="G340" s="228"/>
      <c r="H340" s="229" t="s">
        <v>19</v>
      </c>
      <c r="I340" s="231"/>
      <c r="J340" s="228"/>
      <c r="K340" s="228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192</v>
      </c>
      <c r="AU340" s="236" t="s">
        <v>82</v>
      </c>
      <c r="AV340" s="13" t="s">
        <v>80</v>
      </c>
      <c r="AW340" s="13" t="s">
        <v>33</v>
      </c>
      <c r="AX340" s="13" t="s">
        <v>72</v>
      </c>
      <c r="AY340" s="236" t="s">
        <v>114</v>
      </c>
    </row>
    <row r="341" s="14" customFormat="1">
      <c r="A341" s="14"/>
      <c r="B341" s="237"/>
      <c r="C341" s="238"/>
      <c r="D341" s="212" t="s">
        <v>192</v>
      </c>
      <c r="E341" s="239" t="s">
        <v>19</v>
      </c>
      <c r="F341" s="240" t="s">
        <v>638</v>
      </c>
      <c r="G341" s="238"/>
      <c r="H341" s="241">
        <v>11113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192</v>
      </c>
      <c r="AU341" s="247" t="s">
        <v>82</v>
      </c>
      <c r="AV341" s="14" t="s">
        <v>82</v>
      </c>
      <c r="AW341" s="14" t="s">
        <v>33</v>
      </c>
      <c r="AX341" s="14" t="s">
        <v>72</v>
      </c>
      <c r="AY341" s="247" t="s">
        <v>114</v>
      </c>
    </row>
    <row r="342" s="13" customFormat="1">
      <c r="A342" s="13"/>
      <c r="B342" s="227"/>
      <c r="C342" s="228"/>
      <c r="D342" s="212" t="s">
        <v>192</v>
      </c>
      <c r="E342" s="229" t="s">
        <v>19</v>
      </c>
      <c r="F342" s="230" t="s">
        <v>203</v>
      </c>
      <c r="G342" s="228"/>
      <c r="H342" s="229" t="s">
        <v>19</v>
      </c>
      <c r="I342" s="231"/>
      <c r="J342" s="228"/>
      <c r="K342" s="228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192</v>
      </c>
      <c r="AU342" s="236" t="s">
        <v>82</v>
      </c>
      <c r="AV342" s="13" t="s">
        <v>80</v>
      </c>
      <c r="AW342" s="13" t="s">
        <v>33</v>
      </c>
      <c r="AX342" s="13" t="s">
        <v>72</v>
      </c>
      <c r="AY342" s="236" t="s">
        <v>114</v>
      </c>
    </row>
    <row r="343" s="14" customFormat="1">
      <c r="A343" s="14"/>
      <c r="B343" s="237"/>
      <c r="C343" s="238"/>
      <c r="D343" s="212" t="s">
        <v>192</v>
      </c>
      <c r="E343" s="239" t="s">
        <v>19</v>
      </c>
      <c r="F343" s="240" t="s">
        <v>484</v>
      </c>
      <c r="G343" s="238"/>
      <c r="H343" s="241">
        <v>8075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192</v>
      </c>
      <c r="AU343" s="247" t="s">
        <v>82</v>
      </c>
      <c r="AV343" s="14" t="s">
        <v>82</v>
      </c>
      <c r="AW343" s="14" t="s">
        <v>33</v>
      </c>
      <c r="AX343" s="14" t="s">
        <v>72</v>
      </c>
      <c r="AY343" s="247" t="s">
        <v>114</v>
      </c>
    </row>
    <row r="344" s="13" customFormat="1">
      <c r="A344" s="13"/>
      <c r="B344" s="227"/>
      <c r="C344" s="228"/>
      <c r="D344" s="212" t="s">
        <v>192</v>
      </c>
      <c r="E344" s="229" t="s">
        <v>19</v>
      </c>
      <c r="F344" s="230" t="s">
        <v>205</v>
      </c>
      <c r="G344" s="228"/>
      <c r="H344" s="229" t="s">
        <v>19</v>
      </c>
      <c r="I344" s="231"/>
      <c r="J344" s="228"/>
      <c r="K344" s="228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192</v>
      </c>
      <c r="AU344" s="236" t="s">
        <v>82</v>
      </c>
      <c r="AV344" s="13" t="s">
        <v>80</v>
      </c>
      <c r="AW344" s="13" t="s">
        <v>33</v>
      </c>
      <c r="AX344" s="13" t="s">
        <v>72</v>
      </c>
      <c r="AY344" s="236" t="s">
        <v>114</v>
      </c>
    </row>
    <row r="345" s="14" customFormat="1">
      <c r="A345" s="14"/>
      <c r="B345" s="237"/>
      <c r="C345" s="238"/>
      <c r="D345" s="212" t="s">
        <v>192</v>
      </c>
      <c r="E345" s="239" t="s">
        <v>19</v>
      </c>
      <c r="F345" s="240" t="s">
        <v>485</v>
      </c>
      <c r="G345" s="238"/>
      <c r="H345" s="241">
        <v>763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192</v>
      </c>
      <c r="AU345" s="247" t="s">
        <v>82</v>
      </c>
      <c r="AV345" s="14" t="s">
        <v>82</v>
      </c>
      <c r="AW345" s="14" t="s">
        <v>33</v>
      </c>
      <c r="AX345" s="14" t="s">
        <v>72</v>
      </c>
      <c r="AY345" s="247" t="s">
        <v>114</v>
      </c>
    </row>
    <row r="346" s="2" customFormat="1" ht="49.05" customHeight="1">
      <c r="A346" s="37"/>
      <c r="B346" s="38"/>
      <c r="C346" s="195" t="s">
        <v>410</v>
      </c>
      <c r="D346" s="195" t="s">
        <v>115</v>
      </c>
      <c r="E346" s="196" t="s">
        <v>305</v>
      </c>
      <c r="F346" s="197" t="s">
        <v>306</v>
      </c>
      <c r="G346" s="198" t="s">
        <v>189</v>
      </c>
      <c r="H346" s="199">
        <v>8838</v>
      </c>
      <c r="I346" s="200"/>
      <c r="J346" s="199">
        <f>ROUND(I346*H346,1)</f>
        <v>0</v>
      </c>
      <c r="K346" s="197" t="s">
        <v>119</v>
      </c>
      <c r="L346" s="43"/>
      <c r="M346" s="201" t="s">
        <v>19</v>
      </c>
      <c r="N346" s="202" t="s">
        <v>43</v>
      </c>
      <c r="O346" s="83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05" t="s">
        <v>139</v>
      </c>
      <c r="AT346" s="205" t="s">
        <v>115</v>
      </c>
      <c r="AU346" s="205" t="s">
        <v>82</v>
      </c>
      <c r="AY346" s="16" t="s">
        <v>114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6" t="s">
        <v>80</v>
      </c>
      <c r="BK346" s="206">
        <f>ROUND(I346*H346,1)</f>
        <v>0</v>
      </c>
      <c r="BL346" s="16" t="s">
        <v>139</v>
      </c>
      <c r="BM346" s="205" t="s">
        <v>307</v>
      </c>
    </row>
    <row r="347" s="2" customFormat="1">
      <c r="A347" s="37"/>
      <c r="B347" s="38"/>
      <c r="C347" s="39"/>
      <c r="D347" s="207" t="s">
        <v>122</v>
      </c>
      <c r="E347" s="39"/>
      <c r="F347" s="208" t="s">
        <v>308</v>
      </c>
      <c r="G347" s="39"/>
      <c r="H347" s="39"/>
      <c r="I347" s="209"/>
      <c r="J347" s="39"/>
      <c r="K347" s="39"/>
      <c r="L347" s="43"/>
      <c r="M347" s="210"/>
      <c r="N347" s="211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122</v>
      </c>
      <c r="AU347" s="16" t="s">
        <v>82</v>
      </c>
    </row>
    <row r="348" s="13" customFormat="1">
      <c r="A348" s="13"/>
      <c r="B348" s="227"/>
      <c r="C348" s="228"/>
      <c r="D348" s="212" t="s">
        <v>192</v>
      </c>
      <c r="E348" s="229" t="s">
        <v>19</v>
      </c>
      <c r="F348" s="230" t="s">
        <v>203</v>
      </c>
      <c r="G348" s="228"/>
      <c r="H348" s="229" t="s">
        <v>19</v>
      </c>
      <c r="I348" s="231"/>
      <c r="J348" s="228"/>
      <c r="K348" s="228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192</v>
      </c>
      <c r="AU348" s="236" t="s">
        <v>82</v>
      </c>
      <c r="AV348" s="13" t="s">
        <v>80</v>
      </c>
      <c r="AW348" s="13" t="s">
        <v>33</v>
      </c>
      <c r="AX348" s="13" t="s">
        <v>72</v>
      </c>
      <c r="AY348" s="236" t="s">
        <v>114</v>
      </c>
    </row>
    <row r="349" s="14" customFormat="1">
      <c r="A349" s="14"/>
      <c r="B349" s="237"/>
      <c r="C349" s="238"/>
      <c r="D349" s="212" t="s">
        <v>192</v>
      </c>
      <c r="E349" s="239" t="s">
        <v>19</v>
      </c>
      <c r="F349" s="240" t="s">
        <v>484</v>
      </c>
      <c r="G349" s="238"/>
      <c r="H349" s="241">
        <v>8075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192</v>
      </c>
      <c r="AU349" s="247" t="s">
        <v>82</v>
      </c>
      <c r="AV349" s="14" t="s">
        <v>82</v>
      </c>
      <c r="AW349" s="14" t="s">
        <v>33</v>
      </c>
      <c r="AX349" s="14" t="s">
        <v>72</v>
      </c>
      <c r="AY349" s="247" t="s">
        <v>114</v>
      </c>
    </row>
    <row r="350" s="13" customFormat="1">
      <c r="A350" s="13"/>
      <c r="B350" s="227"/>
      <c r="C350" s="228"/>
      <c r="D350" s="212" t="s">
        <v>192</v>
      </c>
      <c r="E350" s="229" t="s">
        <v>19</v>
      </c>
      <c r="F350" s="230" t="s">
        <v>205</v>
      </c>
      <c r="G350" s="228"/>
      <c r="H350" s="229" t="s">
        <v>19</v>
      </c>
      <c r="I350" s="231"/>
      <c r="J350" s="228"/>
      <c r="K350" s="228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192</v>
      </c>
      <c r="AU350" s="236" t="s">
        <v>82</v>
      </c>
      <c r="AV350" s="13" t="s">
        <v>80</v>
      </c>
      <c r="AW350" s="13" t="s">
        <v>33</v>
      </c>
      <c r="AX350" s="13" t="s">
        <v>72</v>
      </c>
      <c r="AY350" s="236" t="s">
        <v>114</v>
      </c>
    </row>
    <row r="351" s="14" customFormat="1">
      <c r="A351" s="14"/>
      <c r="B351" s="237"/>
      <c r="C351" s="238"/>
      <c r="D351" s="212" t="s">
        <v>192</v>
      </c>
      <c r="E351" s="239" t="s">
        <v>19</v>
      </c>
      <c r="F351" s="240" t="s">
        <v>485</v>
      </c>
      <c r="G351" s="238"/>
      <c r="H351" s="241">
        <v>763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192</v>
      </c>
      <c r="AU351" s="247" t="s">
        <v>82</v>
      </c>
      <c r="AV351" s="14" t="s">
        <v>82</v>
      </c>
      <c r="AW351" s="14" t="s">
        <v>33</v>
      </c>
      <c r="AX351" s="14" t="s">
        <v>72</v>
      </c>
      <c r="AY351" s="247" t="s">
        <v>114</v>
      </c>
    </row>
    <row r="352" s="2" customFormat="1" ht="49.05" customHeight="1">
      <c r="A352" s="37"/>
      <c r="B352" s="38"/>
      <c r="C352" s="195" t="s">
        <v>418</v>
      </c>
      <c r="D352" s="195" t="s">
        <v>115</v>
      </c>
      <c r="E352" s="196" t="s">
        <v>309</v>
      </c>
      <c r="F352" s="197" t="s">
        <v>310</v>
      </c>
      <c r="G352" s="198" t="s">
        <v>189</v>
      </c>
      <c r="H352" s="199">
        <v>9753</v>
      </c>
      <c r="I352" s="200"/>
      <c r="J352" s="199">
        <f>ROUND(I352*H352,1)</f>
        <v>0</v>
      </c>
      <c r="K352" s="197" t="s">
        <v>119</v>
      </c>
      <c r="L352" s="43"/>
      <c r="M352" s="201" t="s">
        <v>19</v>
      </c>
      <c r="N352" s="202" t="s">
        <v>43</v>
      </c>
      <c r="O352" s="83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05" t="s">
        <v>139</v>
      </c>
      <c r="AT352" s="205" t="s">
        <v>115</v>
      </c>
      <c r="AU352" s="205" t="s">
        <v>82</v>
      </c>
      <c r="AY352" s="16" t="s">
        <v>114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6" t="s">
        <v>80</v>
      </c>
      <c r="BK352" s="206">
        <f>ROUND(I352*H352,1)</f>
        <v>0</v>
      </c>
      <c r="BL352" s="16" t="s">
        <v>139</v>
      </c>
      <c r="BM352" s="205" t="s">
        <v>311</v>
      </c>
    </row>
    <row r="353" s="2" customFormat="1">
      <c r="A353" s="37"/>
      <c r="B353" s="38"/>
      <c r="C353" s="39"/>
      <c r="D353" s="207" t="s">
        <v>122</v>
      </c>
      <c r="E353" s="39"/>
      <c r="F353" s="208" t="s">
        <v>312</v>
      </c>
      <c r="G353" s="39"/>
      <c r="H353" s="39"/>
      <c r="I353" s="209"/>
      <c r="J353" s="39"/>
      <c r="K353" s="39"/>
      <c r="L353" s="43"/>
      <c r="M353" s="210"/>
      <c r="N353" s="211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122</v>
      </c>
      <c r="AU353" s="16" t="s">
        <v>82</v>
      </c>
    </row>
    <row r="354" s="2" customFormat="1" ht="24.15" customHeight="1">
      <c r="A354" s="37"/>
      <c r="B354" s="38"/>
      <c r="C354" s="195" t="s">
        <v>425</v>
      </c>
      <c r="D354" s="195" t="s">
        <v>115</v>
      </c>
      <c r="E354" s="196" t="s">
        <v>314</v>
      </c>
      <c r="F354" s="197" t="s">
        <v>315</v>
      </c>
      <c r="G354" s="198" t="s">
        <v>189</v>
      </c>
      <c r="H354" s="199">
        <v>18286</v>
      </c>
      <c r="I354" s="200"/>
      <c r="J354" s="199">
        <f>ROUND(I354*H354,1)</f>
        <v>0</v>
      </c>
      <c r="K354" s="197" t="s">
        <v>119</v>
      </c>
      <c r="L354" s="43"/>
      <c r="M354" s="201" t="s">
        <v>19</v>
      </c>
      <c r="N354" s="202" t="s">
        <v>43</v>
      </c>
      <c r="O354" s="83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05" t="s">
        <v>139</v>
      </c>
      <c r="AT354" s="205" t="s">
        <v>115</v>
      </c>
      <c r="AU354" s="205" t="s">
        <v>82</v>
      </c>
      <c r="AY354" s="16" t="s">
        <v>114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6" t="s">
        <v>80</v>
      </c>
      <c r="BK354" s="206">
        <f>ROUND(I354*H354,1)</f>
        <v>0</v>
      </c>
      <c r="BL354" s="16" t="s">
        <v>139</v>
      </c>
      <c r="BM354" s="205" t="s">
        <v>316</v>
      </c>
    </row>
    <row r="355" s="2" customFormat="1">
      <c r="A355" s="37"/>
      <c r="B355" s="38"/>
      <c r="C355" s="39"/>
      <c r="D355" s="207" t="s">
        <v>122</v>
      </c>
      <c r="E355" s="39"/>
      <c r="F355" s="208" t="s">
        <v>317</v>
      </c>
      <c r="G355" s="39"/>
      <c r="H355" s="39"/>
      <c r="I355" s="209"/>
      <c r="J355" s="39"/>
      <c r="K355" s="39"/>
      <c r="L355" s="43"/>
      <c r="M355" s="210"/>
      <c r="N355" s="211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122</v>
      </c>
      <c r="AU355" s="16" t="s">
        <v>82</v>
      </c>
    </row>
    <row r="356" s="13" customFormat="1">
      <c r="A356" s="13"/>
      <c r="B356" s="227"/>
      <c r="C356" s="228"/>
      <c r="D356" s="212" t="s">
        <v>192</v>
      </c>
      <c r="E356" s="229" t="s">
        <v>19</v>
      </c>
      <c r="F356" s="230" t="s">
        <v>302</v>
      </c>
      <c r="G356" s="228"/>
      <c r="H356" s="229" t="s">
        <v>19</v>
      </c>
      <c r="I356" s="231"/>
      <c r="J356" s="228"/>
      <c r="K356" s="228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192</v>
      </c>
      <c r="AU356" s="236" t="s">
        <v>82</v>
      </c>
      <c r="AV356" s="13" t="s">
        <v>80</v>
      </c>
      <c r="AW356" s="13" t="s">
        <v>33</v>
      </c>
      <c r="AX356" s="13" t="s">
        <v>72</v>
      </c>
      <c r="AY356" s="236" t="s">
        <v>114</v>
      </c>
    </row>
    <row r="357" s="14" customFormat="1">
      <c r="A357" s="14"/>
      <c r="B357" s="237"/>
      <c r="C357" s="238"/>
      <c r="D357" s="212" t="s">
        <v>192</v>
      </c>
      <c r="E357" s="239" t="s">
        <v>19</v>
      </c>
      <c r="F357" s="240" t="s">
        <v>639</v>
      </c>
      <c r="G357" s="238"/>
      <c r="H357" s="241">
        <v>9583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192</v>
      </c>
      <c r="AU357" s="247" t="s">
        <v>82</v>
      </c>
      <c r="AV357" s="14" t="s">
        <v>82</v>
      </c>
      <c r="AW357" s="14" t="s">
        <v>33</v>
      </c>
      <c r="AX357" s="14" t="s">
        <v>72</v>
      </c>
      <c r="AY357" s="247" t="s">
        <v>114</v>
      </c>
    </row>
    <row r="358" s="13" customFormat="1">
      <c r="A358" s="13"/>
      <c r="B358" s="227"/>
      <c r="C358" s="228"/>
      <c r="D358" s="212" t="s">
        <v>192</v>
      </c>
      <c r="E358" s="229" t="s">
        <v>19</v>
      </c>
      <c r="F358" s="230" t="s">
        <v>203</v>
      </c>
      <c r="G358" s="228"/>
      <c r="H358" s="229" t="s">
        <v>19</v>
      </c>
      <c r="I358" s="231"/>
      <c r="J358" s="228"/>
      <c r="K358" s="228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192</v>
      </c>
      <c r="AU358" s="236" t="s">
        <v>82</v>
      </c>
      <c r="AV358" s="13" t="s">
        <v>80</v>
      </c>
      <c r="AW358" s="13" t="s">
        <v>33</v>
      </c>
      <c r="AX358" s="13" t="s">
        <v>72</v>
      </c>
      <c r="AY358" s="236" t="s">
        <v>114</v>
      </c>
    </row>
    <row r="359" s="14" customFormat="1">
      <c r="A359" s="14"/>
      <c r="B359" s="237"/>
      <c r="C359" s="238"/>
      <c r="D359" s="212" t="s">
        <v>192</v>
      </c>
      <c r="E359" s="239" t="s">
        <v>19</v>
      </c>
      <c r="F359" s="240" t="s">
        <v>640</v>
      </c>
      <c r="G359" s="238"/>
      <c r="H359" s="241">
        <v>7940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192</v>
      </c>
      <c r="AU359" s="247" t="s">
        <v>82</v>
      </c>
      <c r="AV359" s="14" t="s">
        <v>82</v>
      </c>
      <c r="AW359" s="14" t="s">
        <v>33</v>
      </c>
      <c r="AX359" s="14" t="s">
        <v>72</v>
      </c>
      <c r="AY359" s="247" t="s">
        <v>114</v>
      </c>
    </row>
    <row r="360" s="13" customFormat="1">
      <c r="A360" s="13"/>
      <c r="B360" s="227"/>
      <c r="C360" s="228"/>
      <c r="D360" s="212" t="s">
        <v>192</v>
      </c>
      <c r="E360" s="229" t="s">
        <v>19</v>
      </c>
      <c r="F360" s="230" t="s">
        <v>205</v>
      </c>
      <c r="G360" s="228"/>
      <c r="H360" s="229" t="s">
        <v>19</v>
      </c>
      <c r="I360" s="231"/>
      <c r="J360" s="228"/>
      <c r="K360" s="228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192</v>
      </c>
      <c r="AU360" s="236" t="s">
        <v>82</v>
      </c>
      <c r="AV360" s="13" t="s">
        <v>80</v>
      </c>
      <c r="AW360" s="13" t="s">
        <v>33</v>
      </c>
      <c r="AX360" s="13" t="s">
        <v>72</v>
      </c>
      <c r="AY360" s="236" t="s">
        <v>114</v>
      </c>
    </row>
    <row r="361" s="14" customFormat="1">
      <c r="A361" s="14"/>
      <c r="B361" s="237"/>
      <c r="C361" s="238"/>
      <c r="D361" s="212" t="s">
        <v>192</v>
      </c>
      <c r="E361" s="239" t="s">
        <v>19</v>
      </c>
      <c r="F361" s="240" t="s">
        <v>485</v>
      </c>
      <c r="G361" s="238"/>
      <c r="H361" s="241">
        <v>763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192</v>
      </c>
      <c r="AU361" s="247" t="s">
        <v>82</v>
      </c>
      <c r="AV361" s="14" t="s">
        <v>82</v>
      </c>
      <c r="AW361" s="14" t="s">
        <v>33</v>
      </c>
      <c r="AX361" s="14" t="s">
        <v>72</v>
      </c>
      <c r="AY361" s="247" t="s">
        <v>114</v>
      </c>
    </row>
    <row r="362" s="2" customFormat="1" ht="44.25" customHeight="1">
      <c r="A362" s="37"/>
      <c r="B362" s="38"/>
      <c r="C362" s="195" t="s">
        <v>430</v>
      </c>
      <c r="D362" s="195" t="s">
        <v>115</v>
      </c>
      <c r="E362" s="196" t="s">
        <v>321</v>
      </c>
      <c r="F362" s="197" t="s">
        <v>322</v>
      </c>
      <c r="G362" s="198" t="s">
        <v>189</v>
      </c>
      <c r="H362" s="199">
        <v>9413</v>
      </c>
      <c r="I362" s="200"/>
      <c r="J362" s="199">
        <f>ROUND(I362*H362,1)</f>
        <v>0</v>
      </c>
      <c r="K362" s="197" t="s">
        <v>119</v>
      </c>
      <c r="L362" s="43"/>
      <c r="M362" s="201" t="s">
        <v>19</v>
      </c>
      <c r="N362" s="202" t="s">
        <v>43</v>
      </c>
      <c r="O362" s="83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05" t="s">
        <v>139</v>
      </c>
      <c r="AT362" s="205" t="s">
        <v>115</v>
      </c>
      <c r="AU362" s="205" t="s">
        <v>82</v>
      </c>
      <c r="AY362" s="16" t="s">
        <v>114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6" t="s">
        <v>80</v>
      </c>
      <c r="BK362" s="206">
        <f>ROUND(I362*H362,1)</f>
        <v>0</v>
      </c>
      <c r="BL362" s="16" t="s">
        <v>139</v>
      </c>
      <c r="BM362" s="205" t="s">
        <v>323</v>
      </c>
    </row>
    <row r="363" s="2" customFormat="1">
      <c r="A363" s="37"/>
      <c r="B363" s="38"/>
      <c r="C363" s="39"/>
      <c r="D363" s="207" t="s">
        <v>122</v>
      </c>
      <c r="E363" s="39"/>
      <c r="F363" s="208" t="s">
        <v>324</v>
      </c>
      <c r="G363" s="39"/>
      <c r="H363" s="39"/>
      <c r="I363" s="209"/>
      <c r="J363" s="39"/>
      <c r="K363" s="39"/>
      <c r="L363" s="43"/>
      <c r="M363" s="210"/>
      <c r="N363" s="211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122</v>
      </c>
      <c r="AU363" s="16" t="s">
        <v>82</v>
      </c>
    </row>
    <row r="364" s="2" customFormat="1" ht="44.25" customHeight="1">
      <c r="A364" s="37"/>
      <c r="B364" s="38"/>
      <c r="C364" s="195" t="s">
        <v>435</v>
      </c>
      <c r="D364" s="195" t="s">
        <v>115</v>
      </c>
      <c r="E364" s="196" t="s">
        <v>326</v>
      </c>
      <c r="F364" s="197" t="s">
        <v>327</v>
      </c>
      <c r="G364" s="198" t="s">
        <v>189</v>
      </c>
      <c r="H364" s="199">
        <v>8568</v>
      </c>
      <c r="I364" s="200"/>
      <c r="J364" s="199">
        <f>ROUND(I364*H364,1)</f>
        <v>0</v>
      </c>
      <c r="K364" s="197" t="s">
        <v>119</v>
      </c>
      <c r="L364" s="43"/>
      <c r="M364" s="201" t="s">
        <v>19</v>
      </c>
      <c r="N364" s="202" t="s">
        <v>43</v>
      </c>
      <c r="O364" s="83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05" t="s">
        <v>139</v>
      </c>
      <c r="AT364" s="205" t="s">
        <v>115</v>
      </c>
      <c r="AU364" s="205" t="s">
        <v>82</v>
      </c>
      <c r="AY364" s="16" t="s">
        <v>114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6" t="s">
        <v>80</v>
      </c>
      <c r="BK364" s="206">
        <f>ROUND(I364*H364,1)</f>
        <v>0</v>
      </c>
      <c r="BL364" s="16" t="s">
        <v>139</v>
      </c>
      <c r="BM364" s="205" t="s">
        <v>328</v>
      </c>
    </row>
    <row r="365" s="2" customFormat="1">
      <c r="A365" s="37"/>
      <c r="B365" s="38"/>
      <c r="C365" s="39"/>
      <c r="D365" s="207" t="s">
        <v>122</v>
      </c>
      <c r="E365" s="39"/>
      <c r="F365" s="208" t="s">
        <v>329</v>
      </c>
      <c r="G365" s="39"/>
      <c r="H365" s="39"/>
      <c r="I365" s="209"/>
      <c r="J365" s="39"/>
      <c r="K365" s="39"/>
      <c r="L365" s="43"/>
      <c r="M365" s="210"/>
      <c r="N365" s="211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122</v>
      </c>
      <c r="AU365" s="16" t="s">
        <v>82</v>
      </c>
    </row>
    <row r="366" s="13" customFormat="1">
      <c r="A366" s="13"/>
      <c r="B366" s="227"/>
      <c r="C366" s="228"/>
      <c r="D366" s="212" t="s">
        <v>192</v>
      </c>
      <c r="E366" s="229" t="s">
        <v>19</v>
      </c>
      <c r="F366" s="230" t="s">
        <v>203</v>
      </c>
      <c r="G366" s="228"/>
      <c r="H366" s="229" t="s">
        <v>19</v>
      </c>
      <c r="I366" s="231"/>
      <c r="J366" s="228"/>
      <c r="K366" s="228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192</v>
      </c>
      <c r="AU366" s="236" t="s">
        <v>82</v>
      </c>
      <c r="AV366" s="13" t="s">
        <v>80</v>
      </c>
      <c r="AW366" s="13" t="s">
        <v>33</v>
      </c>
      <c r="AX366" s="13" t="s">
        <v>72</v>
      </c>
      <c r="AY366" s="236" t="s">
        <v>114</v>
      </c>
    </row>
    <row r="367" s="14" customFormat="1">
      <c r="A367" s="14"/>
      <c r="B367" s="237"/>
      <c r="C367" s="238"/>
      <c r="D367" s="212" t="s">
        <v>192</v>
      </c>
      <c r="E367" s="239" t="s">
        <v>19</v>
      </c>
      <c r="F367" s="240" t="s">
        <v>641</v>
      </c>
      <c r="G367" s="238"/>
      <c r="H367" s="241">
        <v>7805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192</v>
      </c>
      <c r="AU367" s="247" t="s">
        <v>82</v>
      </c>
      <c r="AV367" s="14" t="s">
        <v>82</v>
      </c>
      <c r="AW367" s="14" t="s">
        <v>33</v>
      </c>
      <c r="AX367" s="14" t="s">
        <v>72</v>
      </c>
      <c r="AY367" s="247" t="s">
        <v>114</v>
      </c>
    </row>
    <row r="368" s="13" customFormat="1">
      <c r="A368" s="13"/>
      <c r="B368" s="227"/>
      <c r="C368" s="228"/>
      <c r="D368" s="212" t="s">
        <v>192</v>
      </c>
      <c r="E368" s="229" t="s">
        <v>19</v>
      </c>
      <c r="F368" s="230" t="s">
        <v>205</v>
      </c>
      <c r="G368" s="228"/>
      <c r="H368" s="229" t="s">
        <v>19</v>
      </c>
      <c r="I368" s="231"/>
      <c r="J368" s="228"/>
      <c r="K368" s="228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192</v>
      </c>
      <c r="AU368" s="236" t="s">
        <v>82</v>
      </c>
      <c r="AV368" s="13" t="s">
        <v>80</v>
      </c>
      <c r="AW368" s="13" t="s">
        <v>33</v>
      </c>
      <c r="AX368" s="13" t="s">
        <v>72</v>
      </c>
      <c r="AY368" s="236" t="s">
        <v>114</v>
      </c>
    </row>
    <row r="369" s="14" customFormat="1">
      <c r="A369" s="14"/>
      <c r="B369" s="237"/>
      <c r="C369" s="238"/>
      <c r="D369" s="212" t="s">
        <v>192</v>
      </c>
      <c r="E369" s="239" t="s">
        <v>19</v>
      </c>
      <c r="F369" s="240" t="s">
        <v>485</v>
      </c>
      <c r="G369" s="238"/>
      <c r="H369" s="241">
        <v>763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192</v>
      </c>
      <c r="AU369" s="247" t="s">
        <v>82</v>
      </c>
      <c r="AV369" s="14" t="s">
        <v>82</v>
      </c>
      <c r="AW369" s="14" t="s">
        <v>33</v>
      </c>
      <c r="AX369" s="14" t="s">
        <v>72</v>
      </c>
      <c r="AY369" s="247" t="s">
        <v>114</v>
      </c>
    </row>
    <row r="370" s="2" customFormat="1" ht="37.8" customHeight="1">
      <c r="A370" s="37"/>
      <c r="B370" s="38"/>
      <c r="C370" s="195" t="s">
        <v>441</v>
      </c>
      <c r="D370" s="195" t="s">
        <v>115</v>
      </c>
      <c r="E370" s="196" t="s">
        <v>332</v>
      </c>
      <c r="F370" s="197" t="s">
        <v>333</v>
      </c>
      <c r="G370" s="198" t="s">
        <v>189</v>
      </c>
      <c r="H370" s="199">
        <v>2710</v>
      </c>
      <c r="I370" s="200"/>
      <c r="J370" s="199">
        <f>ROUND(I370*H370,1)</f>
        <v>0</v>
      </c>
      <c r="K370" s="197" t="s">
        <v>119</v>
      </c>
      <c r="L370" s="43"/>
      <c r="M370" s="201" t="s">
        <v>19</v>
      </c>
      <c r="N370" s="202" t="s">
        <v>43</v>
      </c>
      <c r="O370" s="83"/>
      <c r="P370" s="203">
        <f>O370*H370</f>
        <v>0</v>
      </c>
      <c r="Q370" s="203">
        <v>0.34499999999999997</v>
      </c>
      <c r="R370" s="203">
        <f>Q370*H370</f>
        <v>934.94999999999993</v>
      </c>
      <c r="S370" s="203">
        <v>0</v>
      </c>
      <c r="T370" s="204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05" t="s">
        <v>139</v>
      </c>
      <c r="AT370" s="205" t="s">
        <v>115</v>
      </c>
      <c r="AU370" s="205" t="s">
        <v>82</v>
      </c>
      <c r="AY370" s="16" t="s">
        <v>114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6" t="s">
        <v>80</v>
      </c>
      <c r="BK370" s="206">
        <f>ROUND(I370*H370,1)</f>
        <v>0</v>
      </c>
      <c r="BL370" s="16" t="s">
        <v>139</v>
      </c>
      <c r="BM370" s="205" t="s">
        <v>334</v>
      </c>
    </row>
    <row r="371" s="2" customFormat="1">
      <c r="A371" s="37"/>
      <c r="B371" s="38"/>
      <c r="C371" s="39"/>
      <c r="D371" s="207" t="s">
        <v>122</v>
      </c>
      <c r="E371" s="39"/>
      <c r="F371" s="208" t="s">
        <v>335</v>
      </c>
      <c r="G371" s="39"/>
      <c r="H371" s="39"/>
      <c r="I371" s="209"/>
      <c r="J371" s="39"/>
      <c r="K371" s="39"/>
      <c r="L371" s="43"/>
      <c r="M371" s="210"/>
      <c r="N371" s="211"/>
      <c r="O371" s="83"/>
      <c r="P371" s="83"/>
      <c r="Q371" s="83"/>
      <c r="R371" s="83"/>
      <c r="S371" s="83"/>
      <c r="T371" s="84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122</v>
      </c>
      <c r="AU371" s="16" t="s">
        <v>82</v>
      </c>
    </row>
    <row r="372" s="2" customFormat="1" ht="33" customHeight="1">
      <c r="A372" s="37"/>
      <c r="B372" s="38"/>
      <c r="C372" s="195" t="s">
        <v>448</v>
      </c>
      <c r="D372" s="195" t="s">
        <v>115</v>
      </c>
      <c r="E372" s="196" t="s">
        <v>337</v>
      </c>
      <c r="F372" s="197" t="s">
        <v>338</v>
      </c>
      <c r="G372" s="198" t="s">
        <v>189</v>
      </c>
      <c r="H372" s="199">
        <v>245</v>
      </c>
      <c r="I372" s="200"/>
      <c r="J372" s="199">
        <f>ROUND(I372*H372,1)</f>
        <v>0</v>
      </c>
      <c r="K372" s="197" t="s">
        <v>119</v>
      </c>
      <c r="L372" s="43"/>
      <c r="M372" s="201" t="s">
        <v>19</v>
      </c>
      <c r="N372" s="202" t="s">
        <v>43</v>
      </c>
      <c r="O372" s="83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05" t="s">
        <v>139</v>
      </c>
      <c r="AT372" s="205" t="s">
        <v>115</v>
      </c>
      <c r="AU372" s="205" t="s">
        <v>82</v>
      </c>
      <c r="AY372" s="16" t="s">
        <v>114</v>
      </c>
      <c r="BE372" s="206">
        <f>IF(N372="základní",J372,0)</f>
        <v>0</v>
      </c>
      <c r="BF372" s="206">
        <f>IF(N372="snížená",J372,0)</f>
        <v>0</v>
      </c>
      <c r="BG372" s="206">
        <f>IF(N372="zákl. přenesená",J372,0)</f>
        <v>0</v>
      </c>
      <c r="BH372" s="206">
        <f>IF(N372="sníž. přenesená",J372,0)</f>
        <v>0</v>
      </c>
      <c r="BI372" s="206">
        <f>IF(N372="nulová",J372,0)</f>
        <v>0</v>
      </c>
      <c r="BJ372" s="16" t="s">
        <v>80</v>
      </c>
      <c r="BK372" s="206">
        <f>ROUND(I372*H372,1)</f>
        <v>0</v>
      </c>
      <c r="BL372" s="16" t="s">
        <v>139</v>
      </c>
      <c r="BM372" s="205" t="s">
        <v>339</v>
      </c>
    </row>
    <row r="373" s="2" customFormat="1">
      <c r="A373" s="37"/>
      <c r="B373" s="38"/>
      <c r="C373" s="39"/>
      <c r="D373" s="207" t="s">
        <v>122</v>
      </c>
      <c r="E373" s="39"/>
      <c r="F373" s="208" t="s">
        <v>340</v>
      </c>
      <c r="G373" s="39"/>
      <c r="H373" s="39"/>
      <c r="I373" s="209"/>
      <c r="J373" s="39"/>
      <c r="K373" s="39"/>
      <c r="L373" s="43"/>
      <c r="M373" s="210"/>
      <c r="N373" s="211"/>
      <c r="O373" s="83"/>
      <c r="P373" s="83"/>
      <c r="Q373" s="83"/>
      <c r="R373" s="83"/>
      <c r="S373" s="83"/>
      <c r="T373" s="84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122</v>
      </c>
      <c r="AU373" s="16" t="s">
        <v>82</v>
      </c>
    </row>
    <row r="374" s="13" customFormat="1">
      <c r="A374" s="13"/>
      <c r="B374" s="227"/>
      <c r="C374" s="228"/>
      <c r="D374" s="212" t="s">
        <v>192</v>
      </c>
      <c r="E374" s="229" t="s">
        <v>19</v>
      </c>
      <c r="F374" s="230" t="s">
        <v>341</v>
      </c>
      <c r="G374" s="228"/>
      <c r="H374" s="229" t="s">
        <v>19</v>
      </c>
      <c r="I374" s="231"/>
      <c r="J374" s="228"/>
      <c r="K374" s="228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192</v>
      </c>
      <c r="AU374" s="236" t="s">
        <v>82</v>
      </c>
      <c r="AV374" s="13" t="s">
        <v>80</v>
      </c>
      <c r="AW374" s="13" t="s">
        <v>33</v>
      </c>
      <c r="AX374" s="13" t="s">
        <v>72</v>
      </c>
      <c r="AY374" s="236" t="s">
        <v>114</v>
      </c>
    </row>
    <row r="375" s="14" customFormat="1">
      <c r="A375" s="14"/>
      <c r="B375" s="237"/>
      <c r="C375" s="238"/>
      <c r="D375" s="212" t="s">
        <v>192</v>
      </c>
      <c r="E375" s="239" t="s">
        <v>19</v>
      </c>
      <c r="F375" s="240" t="s">
        <v>490</v>
      </c>
      <c r="G375" s="238"/>
      <c r="H375" s="241">
        <v>245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192</v>
      </c>
      <c r="AU375" s="247" t="s">
        <v>82</v>
      </c>
      <c r="AV375" s="14" t="s">
        <v>82</v>
      </c>
      <c r="AW375" s="14" t="s">
        <v>33</v>
      </c>
      <c r="AX375" s="14" t="s">
        <v>72</v>
      </c>
      <c r="AY375" s="247" t="s">
        <v>114</v>
      </c>
    </row>
    <row r="376" s="11" customFormat="1" ht="22.8" customHeight="1">
      <c r="A376" s="11"/>
      <c r="B376" s="181"/>
      <c r="C376" s="182"/>
      <c r="D376" s="183" t="s">
        <v>71</v>
      </c>
      <c r="E376" s="225" t="s">
        <v>150</v>
      </c>
      <c r="F376" s="225" t="s">
        <v>642</v>
      </c>
      <c r="G376" s="182"/>
      <c r="H376" s="182"/>
      <c r="I376" s="185"/>
      <c r="J376" s="226">
        <f>BK376</f>
        <v>0</v>
      </c>
      <c r="K376" s="182"/>
      <c r="L376" s="187"/>
      <c r="M376" s="188"/>
      <c r="N376" s="189"/>
      <c r="O376" s="189"/>
      <c r="P376" s="190">
        <f>SUM(P377:P380)</f>
        <v>0</v>
      </c>
      <c r="Q376" s="189"/>
      <c r="R376" s="190">
        <f>SUM(R377:R380)</f>
        <v>0.41832000000000003</v>
      </c>
      <c r="S376" s="189"/>
      <c r="T376" s="191">
        <f>SUM(T377:T380)</f>
        <v>0</v>
      </c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R376" s="192" t="s">
        <v>80</v>
      </c>
      <c r="AT376" s="193" t="s">
        <v>71</v>
      </c>
      <c r="AU376" s="193" t="s">
        <v>80</v>
      </c>
      <c r="AY376" s="192" t="s">
        <v>114</v>
      </c>
      <c r="BK376" s="194">
        <f>SUM(BK377:BK380)</f>
        <v>0</v>
      </c>
    </row>
    <row r="377" s="2" customFormat="1" ht="24.15" customHeight="1">
      <c r="A377" s="37"/>
      <c r="B377" s="38"/>
      <c r="C377" s="195" t="s">
        <v>455</v>
      </c>
      <c r="D377" s="195" t="s">
        <v>115</v>
      </c>
      <c r="E377" s="196" t="s">
        <v>643</v>
      </c>
      <c r="F377" s="197" t="s">
        <v>644</v>
      </c>
      <c r="G377" s="198" t="s">
        <v>189</v>
      </c>
      <c r="H377" s="199">
        <v>24</v>
      </c>
      <c r="I377" s="200"/>
      <c r="J377" s="199">
        <f>ROUND(I377*H377,1)</f>
        <v>0</v>
      </c>
      <c r="K377" s="197" t="s">
        <v>19</v>
      </c>
      <c r="L377" s="43"/>
      <c r="M377" s="201" t="s">
        <v>19</v>
      </c>
      <c r="N377" s="202" t="s">
        <v>43</v>
      </c>
      <c r="O377" s="83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05" t="s">
        <v>139</v>
      </c>
      <c r="AT377" s="205" t="s">
        <v>115</v>
      </c>
      <c r="AU377" s="205" t="s">
        <v>82</v>
      </c>
      <c r="AY377" s="16" t="s">
        <v>114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6" t="s">
        <v>80</v>
      </c>
      <c r="BK377" s="206">
        <f>ROUND(I377*H377,1)</f>
        <v>0</v>
      </c>
      <c r="BL377" s="16" t="s">
        <v>139</v>
      </c>
      <c r="BM377" s="205" t="s">
        <v>645</v>
      </c>
    </row>
    <row r="378" s="2" customFormat="1" ht="24.15" customHeight="1">
      <c r="A378" s="37"/>
      <c r="B378" s="38"/>
      <c r="C378" s="195" t="s">
        <v>464</v>
      </c>
      <c r="D378" s="195" t="s">
        <v>115</v>
      </c>
      <c r="E378" s="196" t="s">
        <v>646</v>
      </c>
      <c r="F378" s="197" t="s">
        <v>647</v>
      </c>
      <c r="G378" s="198" t="s">
        <v>189</v>
      </c>
      <c r="H378" s="199">
        <v>12</v>
      </c>
      <c r="I378" s="200"/>
      <c r="J378" s="199">
        <f>ROUND(I378*H378,1)</f>
        <v>0</v>
      </c>
      <c r="K378" s="197" t="s">
        <v>19</v>
      </c>
      <c r="L378" s="43"/>
      <c r="M378" s="201" t="s">
        <v>19</v>
      </c>
      <c r="N378" s="202" t="s">
        <v>43</v>
      </c>
      <c r="O378" s="83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05" t="s">
        <v>139</v>
      </c>
      <c r="AT378" s="205" t="s">
        <v>115</v>
      </c>
      <c r="AU378" s="205" t="s">
        <v>82</v>
      </c>
      <c r="AY378" s="16" t="s">
        <v>114</v>
      </c>
      <c r="BE378" s="206">
        <f>IF(N378="základní",J378,0)</f>
        <v>0</v>
      </c>
      <c r="BF378" s="206">
        <f>IF(N378="snížená",J378,0)</f>
        <v>0</v>
      </c>
      <c r="BG378" s="206">
        <f>IF(N378="zákl. přenesená",J378,0)</f>
        <v>0</v>
      </c>
      <c r="BH378" s="206">
        <f>IF(N378="sníž. přenesená",J378,0)</f>
        <v>0</v>
      </c>
      <c r="BI378" s="206">
        <f>IF(N378="nulová",J378,0)</f>
        <v>0</v>
      </c>
      <c r="BJ378" s="16" t="s">
        <v>80</v>
      </c>
      <c r="BK378" s="206">
        <f>ROUND(I378*H378,1)</f>
        <v>0</v>
      </c>
      <c r="BL378" s="16" t="s">
        <v>139</v>
      </c>
      <c r="BM378" s="205" t="s">
        <v>648</v>
      </c>
    </row>
    <row r="379" s="2" customFormat="1" ht="44.25" customHeight="1">
      <c r="A379" s="37"/>
      <c r="B379" s="38"/>
      <c r="C379" s="195" t="s">
        <v>470</v>
      </c>
      <c r="D379" s="195" t="s">
        <v>115</v>
      </c>
      <c r="E379" s="196" t="s">
        <v>649</v>
      </c>
      <c r="F379" s="197" t="s">
        <v>650</v>
      </c>
      <c r="G379" s="198" t="s">
        <v>189</v>
      </c>
      <c r="H379" s="199">
        <v>18</v>
      </c>
      <c r="I379" s="200"/>
      <c r="J379" s="199">
        <f>ROUND(I379*H379,1)</f>
        <v>0</v>
      </c>
      <c r="K379" s="197" t="s">
        <v>119</v>
      </c>
      <c r="L379" s="43"/>
      <c r="M379" s="201" t="s">
        <v>19</v>
      </c>
      <c r="N379" s="202" t="s">
        <v>43</v>
      </c>
      <c r="O379" s="83"/>
      <c r="P379" s="203">
        <f>O379*H379</f>
        <v>0</v>
      </c>
      <c r="Q379" s="203">
        <v>0.02324</v>
      </c>
      <c r="R379" s="203">
        <f>Q379*H379</f>
        <v>0.41832000000000003</v>
      </c>
      <c r="S379" s="203">
        <v>0</v>
      </c>
      <c r="T379" s="204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05" t="s">
        <v>139</v>
      </c>
      <c r="AT379" s="205" t="s">
        <v>115</v>
      </c>
      <c r="AU379" s="205" t="s">
        <v>82</v>
      </c>
      <c r="AY379" s="16" t="s">
        <v>114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6" t="s">
        <v>80</v>
      </c>
      <c r="BK379" s="206">
        <f>ROUND(I379*H379,1)</f>
        <v>0</v>
      </c>
      <c r="BL379" s="16" t="s">
        <v>139</v>
      </c>
      <c r="BM379" s="205" t="s">
        <v>651</v>
      </c>
    </row>
    <row r="380" s="2" customFormat="1">
      <c r="A380" s="37"/>
      <c r="B380" s="38"/>
      <c r="C380" s="39"/>
      <c r="D380" s="207" t="s">
        <v>122</v>
      </c>
      <c r="E380" s="39"/>
      <c r="F380" s="208" t="s">
        <v>652</v>
      </c>
      <c r="G380" s="39"/>
      <c r="H380" s="39"/>
      <c r="I380" s="209"/>
      <c r="J380" s="39"/>
      <c r="K380" s="39"/>
      <c r="L380" s="43"/>
      <c r="M380" s="210"/>
      <c r="N380" s="211"/>
      <c r="O380" s="83"/>
      <c r="P380" s="83"/>
      <c r="Q380" s="83"/>
      <c r="R380" s="83"/>
      <c r="S380" s="83"/>
      <c r="T380" s="84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122</v>
      </c>
      <c r="AU380" s="16" t="s">
        <v>82</v>
      </c>
    </row>
    <row r="381" s="11" customFormat="1" ht="22.8" customHeight="1">
      <c r="A381" s="11"/>
      <c r="B381" s="181"/>
      <c r="C381" s="182"/>
      <c r="D381" s="183" t="s">
        <v>71</v>
      </c>
      <c r="E381" s="225" t="s">
        <v>162</v>
      </c>
      <c r="F381" s="225" t="s">
        <v>342</v>
      </c>
      <c r="G381" s="182"/>
      <c r="H381" s="182"/>
      <c r="I381" s="185"/>
      <c r="J381" s="226">
        <f>BK381</f>
        <v>0</v>
      </c>
      <c r="K381" s="182"/>
      <c r="L381" s="187"/>
      <c r="M381" s="188"/>
      <c r="N381" s="189"/>
      <c r="O381" s="189"/>
      <c r="P381" s="190">
        <f>SUM(P382:P383)</f>
        <v>0</v>
      </c>
      <c r="Q381" s="189"/>
      <c r="R381" s="190">
        <f>SUM(R382:R383)</f>
        <v>3.28132</v>
      </c>
      <c r="S381" s="189"/>
      <c r="T381" s="191">
        <f>SUM(T382:T383)</f>
        <v>0</v>
      </c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R381" s="192" t="s">
        <v>80</v>
      </c>
      <c r="AT381" s="193" t="s">
        <v>71</v>
      </c>
      <c r="AU381" s="193" t="s">
        <v>80</v>
      </c>
      <c r="AY381" s="192" t="s">
        <v>114</v>
      </c>
      <c r="BK381" s="194">
        <f>SUM(BK382:BK383)</f>
        <v>0</v>
      </c>
    </row>
    <row r="382" s="2" customFormat="1" ht="33" customHeight="1">
      <c r="A382" s="37"/>
      <c r="B382" s="38"/>
      <c r="C382" s="195" t="s">
        <v>653</v>
      </c>
      <c r="D382" s="195" t="s">
        <v>115</v>
      </c>
      <c r="E382" s="196" t="s">
        <v>654</v>
      </c>
      <c r="F382" s="197" t="s">
        <v>655</v>
      </c>
      <c r="G382" s="198" t="s">
        <v>128</v>
      </c>
      <c r="H382" s="199">
        <v>1</v>
      </c>
      <c r="I382" s="200"/>
      <c r="J382" s="199">
        <f>ROUND(I382*H382,1)</f>
        <v>0</v>
      </c>
      <c r="K382" s="197" t="s">
        <v>19</v>
      </c>
      <c r="L382" s="43"/>
      <c r="M382" s="201" t="s">
        <v>19</v>
      </c>
      <c r="N382" s="202" t="s">
        <v>43</v>
      </c>
      <c r="O382" s="83"/>
      <c r="P382" s="203">
        <f>O382*H382</f>
        <v>0</v>
      </c>
      <c r="Q382" s="203">
        <v>2.85764</v>
      </c>
      <c r="R382" s="203">
        <f>Q382*H382</f>
        <v>2.85764</v>
      </c>
      <c r="S382" s="203">
        <v>0</v>
      </c>
      <c r="T382" s="204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05" t="s">
        <v>139</v>
      </c>
      <c r="AT382" s="205" t="s">
        <v>115</v>
      </c>
      <c r="AU382" s="205" t="s">
        <v>82</v>
      </c>
      <c r="AY382" s="16" t="s">
        <v>114</v>
      </c>
      <c r="BE382" s="206">
        <f>IF(N382="základní",J382,0)</f>
        <v>0</v>
      </c>
      <c r="BF382" s="206">
        <f>IF(N382="snížená",J382,0)</f>
        <v>0</v>
      </c>
      <c r="BG382" s="206">
        <f>IF(N382="zákl. přenesená",J382,0)</f>
        <v>0</v>
      </c>
      <c r="BH382" s="206">
        <f>IF(N382="sníž. přenesená",J382,0)</f>
        <v>0</v>
      </c>
      <c r="BI382" s="206">
        <f>IF(N382="nulová",J382,0)</f>
        <v>0</v>
      </c>
      <c r="BJ382" s="16" t="s">
        <v>80</v>
      </c>
      <c r="BK382" s="206">
        <f>ROUND(I382*H382,1)</f>
        <v>0</v>
      </c>
      <c r="BL382" s="16" t="s">
        <v>139</v>
      </c>
      <c r="BM382" s="205" t="s">
        <v>656</v>
      </c>
    </row>
    <row r="383" s="2" customFormat="1" ht="24.15" customHeight="1">
      <c r="A383" s="37"/>
      <c r="B383" s="38"/>
      <c r="C383" s="195" t="s">
        <v>657</v>
      </c>
      <c r="D383" s="195" t="s">
        <v>115</v>
      </c>
      <c r="E383" s="196" t="s">
        <v>344</v>
      </c>
      <c r="F383" s="197" t="s">
        <v>345</v>
      </c>
      <c r="G383" s="198" t="s">
        <v>128</v>
      </c>
      <c r="H383" s="199">
        <v>1</v>
      </c>
      <c r="I383" s="200"/>
      <c r="J383" s="199">
        <f>ROUND(I383*H383,1)</f>
        <v>0</v>
      </c>
      <c r="K383" s="197" t="s">
        <v>346</v>
      </c>
      <c r="L383" s="43"/>
      <c r="M383" s="201" t="s">
        <v>19</v>
      </c>
      <c r="N383" s="202" t="s">
        <v>43</v>
      </c>
      <c r="O383" s="83"/>
      <c r="P383" s="203">
        <f>O383*H383</f>
        <v>0</v>
      </c>
      <c r="Q383" s="203">
        <v>0.42368</v>
      </c>
      <c r="R383" s="203">
        <f>Q383*H383</f>
        <v>0.42368</v>
      </c>
      <c r="S383" s="203">
        <v>0</v>
      </c>
      <c r="T383" s="204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05" t="s">
        <v>139</v>
      </c>
      <c r="AT383" s="205" t="s">
        <v>115</v>
      </c>
      <c r="AU383" s="205" t="s">
        <v>82</v>
      </c>
      <c r="AY383" s="16" t="s">
        <v>114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6" t="s">
        <v>80</v>
      </c>
      <c r="BK383" s="206">
        <f>ROUND(I383*H383,1)</f>
        <v>0</v>
      </c>
      <c r="BL383" s="16" t="s">
        <v>139</v>
      </c>
      <c r="BM383" s="205" t="s">
        <v>347</v>
      </c>
    </row>
    <row r="384" s="11" customFormat="1" ht="22.8" customHeight="1">
      <c r="A384" s="11"/>
      <c r="B384" s="181"/>
      <c r="C384" s="182"/>
      <c r="D384" s="183" t="s">
        <v>71</v>
      </c>
      <c r="E384" s="225" t="s">
        <v>168</v>
      </c>
      <c r="F384" s="225" t="s">
        <v>352</v>
      </c>
      <c r="G384" s="182"/>
      <c r="H384" s="182"/>
      <c r="I384" s="185"/>
      <c r="J384" s="226">
        <f>BK384</f>
        <v>0</v>
      </c>
      <c r="K384" s="182"/>
      <c r="L384" s="187"/>
      <c r="M384" s="188"/>
      <c r="N384" s="189"/>
      <c r="O384" s="189"/>
      <c r="P384" s="190">
        <f>SUM(P385:P506)</f>
        <v>0</v>
      </c>
      <c r="Q384" s="189"/>
      <c r="R384" s="190">
        <f>SUM(R385:R506)</f>
        <v>113.4396308</v>
      </c>
      <c r="S384" s="189"/>
      <c r="T384" s="191">
        <f>SUM(T385:T506)</f>
        <v>428.90859999999998</v>
      </c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R384" s="192" t="s">
        <v>80</v>
      </c>
      <c r="AT384" s="193" t="s">
        <v>71</v>
      </c>
      <c r="AU384" s="193" t="s">
        <v>80</v>
      </c>
      <c r="AY384" s="192" t="s">
        <v>114</v>
      </c>
      <c r="BK384" s="194">
        <f>SUM(BK385:BK506)</f>
        <v>0</v>
      </c>
    </row>
    <row r="385" s="2" customFormat="1" ht="16.5" customHeight="1">
      <c r="A385" s="37"/>
      <c r="B385" s="38"/>
      <c r="C385" s="195" t="s">
        <v>658</v>
      </c>
      <c r="D385" s="195" t="s">
        <v>115</v>
      </c>
      <c r="E385" s="196" t="s">
        <v>659</v>
      </c>
      <c r="F385" s="197" t="s">
        <v>660</v>
      </c>
      <c r="G385" s="198" t="s">
        <v>356</v>
      </c>
      <c r="H385" s="199">
        <v>6</v>
      </c>
      <c r="I385" s="200"/>
      <c r="J385" s="199">
        <f>ROUND(I385*H385,1)</f>
        <v>0</v>
      </c>
      <c r="K385" s="197" t="s">
        <v>119</v>
      </c>
      <c r="L385" s="43"/>
      <c r="M385" s="201" t="s">
        <v>19</v>
      </c>
      <c r="N385" s="202" t="s">
        <v>43</v>
      </c>
      <c r="O385" s="83"/>
      <c r="P385" s="203">
        <f>O385*H385</f>
        <v>0</v>
      </c>
      <c r="Q385" s="203">
        <v>0.040079999999999998</v>
      </c>
      <c r="R385" s="203">
        <f>Q385*H385</f>
        <v>0.24047999999999997</v>
      </c>
      <c r="S385" s="203">
        <v>0</v>
      </c>
      <c r="T385" s="204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05" t="s">
        <v>139</v>
      </c>
      <c r="AT385" s="205" t="s">
        <v>115</v>
      </c>
      <c r="AU385" s="205" t="s">
        <v>82</v>
      </c>
      <c r="AY385" s="16" t="s">
        <v>114</v>
      </c>
      <c r="BE385" s="206">
        <f>IF(N385="základní",J385,0)</f>
        <v>0</v>
      </c>
      <c r="BF385" s="206">
        <f>IF(N385="snížená",J385,0)</f>
        <v>0</v>
      </c>
      <c r="BG385" s="206">
        <f>IF(N385="zákl. přenesená",J385,0)</f>
        <v>0</v>
      </c>
      <c r="BH385" s="206">
        <f>IF(N385="sníž. přenesená",J385,0)</f>
        <v>0</v>
      </c>
      <c r="BI385" s="206">
        <f>IF(N385="nulová",J385,0)</f>
        <v>0</v>
      </c>
      <c r="BJ385" s="16" t="s">
        <v>80</v>
      </c>
      <c r="BK385" s="206">
        <f>ROUND(I385*H385,1)</f>
        <v>0</v>
      </c>
      <c r="BL385" s="16" t="s">
        <v>139</v>
      </c>
      <c r="BM385" s="205" t="s">
        <v>357</v>
      </c>
    </row>
    <row r="386" s="2" customFormat="1">
      <c r="A386" s="37"/>
      <c r="B386" s="38"/>
      <c r="C386" s="39"/>
      <c r="D386" s="207" t="s">
        <v>122</v>
      </c>
      <c r="E386" s="39"/>
      <c r="F386" s="208" t="s">
        <v>661</v>
      </c>
      <c r="G386" s="39"/>
      <c r="H386" s="39"/>
      <c r="I386" s="209"/>
      <c r="J386" s="39"/>
      <c r="K386" s="39"/>
      <c r="L386" s="43"/>
      <c r="M386" s="210"/>
      <c r="N386" s="211"/>
      <c r="O386" s="83"/>
      <c r="P386" s="83"/>
      <c r="Q386" s="83"/>
      <c r="R386" s="83"/>
      <c r="S386" s="83"/>
      <c r="T386" s="84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122</v>
      </c>
      <c r="AU386" s="16" t="s">
        <v>82</v>
      </c>
    </row>
    <row r="387" s="2" customFormat="1" ht="37.8" customHeight="1">
      <c r="A387" s="37"/>
      <c r="B387" s="38"/>
      <c r="C387" s="248" t="s">
        <v>662</v>
      </c>
      <c r="D387" s="248" t="s">
        <v>248</v>
      </c>
      <c r="E387" s="249" t="s">
        <v>663</v>
      </c>
      <c r="F387" s="250" t="s">
        <v>664</v>
      </c>
      <c r="G387" s="251" t="s">
        <v>356</v>
      </c>
      <c r="H387" s="252">
        <v>6</v>
      </c>
      <c r="I387" s="253"/>
      <c r="J387" s="252">
        <f>ROUND(I387*H387,1)</f>
        <v>0</v>
      </c>
      <c r="K387" s="250" t="s">
        <v>19</v>
      </c>
      <c r="L387" s="254"/>
      <c r="M387" s="255" t="s">
        <v>19</v>
      </c>
      <c r="N387" s="256" t="s">
        <v>43</v>
      </c>
      <c r="O387" s="83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05" t="s">
        <v>162</v>
      </c>
      <c r="AT387" s="205" t="s">
        <v>248</v>
      </c>
      <c r="AU387" s="205" t="s">
        <v>82</v>
      </c>
      <c r="AY387" s="16" t="s">
        <v>114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6" t="s">
        <v>80</v>
      </c>
      <c r="BK387" s="206">
        <f>ROUND(I387*H387,1)</f>
        <v>0</v>
      </c>
      <c r="BL387" s="16" t="s">
        <v>139</v>
      </c>
      <c r="BM387" s="205" t="s">
        <v>665</v>
      </c>
    </row>
    <row r="388" s="2" customFormat="1" ht="24.15" customHeight="1">
      <c r="A388" s="37"/>
      <c r="B388" s="38"/>
      <c r="C388" s="195" t="s">
        <v>666</v>
      </c>
      <c r="D388" s="195" t="s">
        <v>115</v>
      </c>
      <c r="E388" s="196" t="s">
        <v>354</v>
      </c>
      <c r="F388" s="197" t="s">
        <v>355</v>
      </c>
      <c r="G388" s="198" t="s">
        <v>356</v>
      </c>
      <c r="H388" s="199">
        <v>31</v>
      </c>
      <c r="I388" s="200"/>
      <c r="J388" s="199">
        <f>ROUND(I388*H388,1)</f>
        <v>0</v>
      </c>
      <c r="K388" s="197" t="s">
        <v>119</v>
      </c>
      <c r="L388" s="43"/>
      <c r="M388" s="201" t="s">
        <v>19</v>
      </c>
      <c r="N388" s="202" t="s">
        <v>43</v>
      </c>
      <c r="O388" s="83"/>
      <c r="P388" s="203">
        <f>O388*H388</f>
        <v>0</v>
      </c>
      <c r="Q388" s="203">
        <v>0.00029999999999999997</v>
      </c>
      <c r="R388" s="203">
        <f>Q388*H388</f>
        <v>0.0092999999999999992</v>
      </c>
      <c r="S388" s="203">
        <v>0</v>
      </c>
      <c r="T388" s="204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05" t="s">
        <v>139</v>
      </c>
      <c r="AT388" s="205" t="s">
        <v>115</v>
      </c>
      <c r="AU388" s="205" t="s">
        <v>82</v>
      </c>
      <c r="AY388" s="16" t="s">
        <v>114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6" t="s">
        <v>80</v>
      </c>
      <c r="BK388" s="206">
        <f>ROUND(I388*H388,1)</f>
        <v>0</v>
      </c>
      <c r="BL388" s="16" t="s">
        <v>139</v>
      </c>
      <c r="BM388" s="205" t="s">
        <v>667</v>
      </c>
    </row>
    <row r="389" s="2" customFormat="1">
      <c r="A389" s="37"/>
      <c r="B389" s="38"/>
      <c r="C389" s="39"/>
      <c r="D389" s="207" t="s">
        <v>122</v>
      </c>
      <c r="E389" s="39"/>
      <c r="F389" s="208" t="s">
        <v>358</v>
      </c>
      <c r="G389" s="39"/>
      <c r="H389" s="39"/>
      <c r="I389" s="209"/>
      <c r="J389" s="39"/>
      <c r="K389" s="39"/>
      <c r="L389" s="43"/>
      <c r="M389" s="210"/>
      <c r="N389" s="211"/>
      <c r="O389" s="83"/>
      <c r="P389" s="83"/>
      <c r="Q389" s="83"/>
      <c r="R389" s="83"/>
      <c r="S389" s="83"/>
      <c r="T389" s="84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122</v>
      </c>
      <c r="AU389" s="16" t="s">
        <v>82</v>
      </c>
    </row>
    <row r="390" s="2" customFormat="1" ht="24.15" customHeight="1">
      <c r="A390" s="37"/>
      <c r="B390" s="38"/>
      <c r="C390" s="248" t="s">
        <v>668</v>
      </c>
      <c r="D390" s="248" t="s">
        <v>248</v>
      </c>
      <c r="E390" s="249" t="s">
        <v>669</v>
      </c>
      <c r="F390" s="250" t="s">
        <v>670</v>
      </c>
      <c r="G390" s="251" t="s">
        <v>356</v>
      </c>
      <c r="H390" s="252">
        <v>31</v>
      </c>
      <c r="I390" s="253"/>
      <c r="J390" s="252">
        <f>ROUND(I390*H390,1)</f>
        <v>0</v>
      </c>
      <c r="K390" s="250" t="s">
        <v>19</v>
      </c>
      <c r="L390" s="254"/>
      <c r="M390" s="255" t="s">
        <v>19</v>
      </c>
      <c r="N390" s="256" t="s">
        <v>43</v>
      </c>
      <c r="O390" s="83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05" t="s">
        <v>162</v>
      </c>
      <c r="AT390" s="205" t="s">
        <v>248</v>
      </c>
      <c r="AU390" s="205" t="s">
        <v>82</v>
      </c>
      <c r="AY390" s="16" t="s">
        <v>114</v>
      </c>
      <c r="BE390" s="206">
        <f>IF(N390="základní",J390,0)</f>
        <v>0</v>
      </c>
      <c r="BF390" s="206">
        <f>IF(N390="snížená",J390,0)</f>
        <v>0</v>
      </c>
      <c r="BG390" s="206">
        <f>IF(N390="zákl. přenesená",J390,0)</f>
        <v>0</v>
      </c>
      <c r="BH390" s="206">
        <f>IF(N390="sníž. přenesená",J390,0)</f>
        <v>0</v>
      </c>
      <c r="BI390" s="206">
        <f>IF(N390="nulová",J390,0)</f>
        <v>0</v>
      </c>
      <c r="BJ390" s="16" t="s">
        <v>80</v>
      </c>
      <c r="BK390" s="206">
        <f>ROUND(I390*H390,1)</f>
        <v>0</v>
      </c>
      <c r="BL390" s="16" t="s">
        <v>139</v>
      </c>
      <c r="BM390" s="205" t="s">
        <v>671</v>
      </c>
    </row>
    <row r="391" s="2" customFormat="1" ht="24.15" customHeight="1">
      <c r="A391" s="37"/>
      <c r="B391" s="38"/>
      <c r="C391" s="195" t="s">
        <v>672</v>
      </c>
      <c r="D391" s="195" t="s">
        <v>115</v>
      </c>
      <c r="E391" s="196" t="s">
        <v>376</v>
      </c>
      <c r="F391" s="197" t="s">
        <v>377</v>
      </c>
      <c r="G391" s="198" t="s">
        <v>128</v>
      </c>
      <c r="H391" s="199">
        <v>136</v>
      </c>
      <c r="I391" s="200"/>
      <c r="J391" s="199">
        <f>ROUND(I391*H391,1)</f>
        <v>0</v>
      </c>
      <c r="K391" s="197" t="s">
        <v>119</v>
      </c>
      <c r="L391" s="43"/>
      <c r="M391" s="201" t="s">
        <v>19</v>
      </c>
      <c r="N391" s="202" t="s">
        <v>43</v>
      </c>
      <c r="O391" s="83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05" t="s">
        <v>139</v>
      </c>
      <c r="AT391" s="205" t="s">
        <v>115</v>
      </c>
      <c r="AU391" s="205" t="s">
        <v>82</v>
      </c>
      <c r="AY391" s="16" t="s">
        <v>114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6" t="s">
        <v>80</v>
      </c>
      <c r="BK391" s="206">
        <f>ROUND(I391*H391,1)</f>
        <v>0</v>
      </c>
      <c r="BL391" s="16" t="s">
        <v>139</v>
      </c>
      <c r="BM391" s="205" t="s">
        <v>378</v>
      </c>
    </row>
    <row r="392" s="2" customFormat="1">
      <c r="A392" s="37"/>
      <c r="B392" s="38"/>
      <c r="C392" s="39"/>
      <c r="D392" s="207" t="s">
        <v>122</v>
      </c>
      <c r="E392" s="39"/>
      <c r="F392" s="208" t="s">
        <v>379</v>
      </c>
      <c r="G392" s="39"/>
      <c r="H392" s="39"/>
      <c r="I392" s="209"/>
      <c r="J392" s="39"/>
      <c r="K392" s="39"/>
      <c r="L392" s="43"/>
      <c r="M392" s="210"/>
      <c r="N392" s="211"/>
      <c r="O392" s="83"/>
      <c r="P392" s="83"/>
      <c r="Q392" s="83"/>
      <c r="R392" s="83"/>
      <c r="S392" s="83"/>
      <c r="T392" s="84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122</v>
      </c>
      <c r="AU392" s="16" t="s">
        <v>82</v>
      </c>
    </row>
    <row r="393" s="2" customFormat="1" ht="16.5" customHeight="1">
      <c r="A393" s="37"/>
      <c r="B393" s="38"/>
      <c r="C393" s="248" t="s">
        <v>673</v>
      </c>
      <c r="D393" s="248" t="s">
        <v>248</v>
      </c>
      <c r="E393" s="249" t="s">
        <v>381</v>
      </c>
      <c r="F393" s="250" t="s">
        <v>382</v>
      </c>
      <c r="G393" s="251" t="s">
        <v>128</v>
      </c>
      <c r="H393" s="252">
        <v>136</v>
      </c>
      <c r="I393" s="253"/>
      <c r="J393" s="252">
        <f>ROUND(I393*H393,1)</f>
        <v>0</v>
      </c>
      <c r="K393" s="250" t="s">
        <v>119</v>
      </c>
      <c r="L393" s="254"/>
      <c r="M393" s="255" t="s">
        <v>19</v>
      </c>
      <c r="N393" s="256" t="s">
        <v>43</v>
      </c>
      <c r="O393" s="83"/>
      <c r="P393" s="203">
        <f>O393*H393</f>
        <v>0</v>
      </c>
      <c r="Q393" s="203">
        <v>0.0014499999999999999</v>
      </c>
      <c r="R393" s="203">
        <f>Q393*H393</f>
        <v>0.19719999999999999</v>
      </c>
      <c r="S393" s="203">
        <v>0</v>
      </c>
      <c r="T393" s="204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05" t="s">
        <v>162</v>
      </c>
      <c r="AT393" s="205" t="s">
        <v>248</v>
      </c>
      <c r="AU393" s="205" t="s">
        <v>82</v>
      </c>
      <c r="AY393" s="16" t="s">
        <v>114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6" t="s">
        <v>80</v>
      </c>
      <c r="BK393" s="206">
        <f>ROUND(I393*H393,1)</f>
        <v>0</v>
      </c>
      <c r="BL393" s="16" t="s">
        <v>139</v>
      </c>
      <c r="BM393" s="205" t="s">
        <v>383</v>
      </c>
    </row>
    <row r="394" s="2" customFormat="1" ht="33" customHeight="1">
      <c r="A394" s="37"/>
      <c r="B394" s="38"/>
      <c r="C394" s="195" t="s">
        <v>674</v>
      </c>
      <c r="D394" s="195" t="s">
        <v>115</v>
      </c>
      <c r="E394" s="196" t="s">
        <v>385</v>
      </c>
      <c r="F394" s="197" t="s">
        <v>386</v>
      </c>
      <c r="G394" s="198" t="s">
        <v>356</v>
      </c>
      <c r="H394" s="199">
        <v>5850</v>
      </c>
      <c r="I394" s="200"/>
      <c r="J394" s="199">
        <f>ROUND(I394*H394,1)</f>
        <v>0</v>
      </c>
      <c r="K394" s="197" t="s">
        <v>119</v>
      </c>
      <c r="L394" s="43"/>
      <c r="M394" s="201" t="s">
        <v>19</v>
      </c>
      <c r="N394" s="202" t="s">
        <v>43</v>
      </c>
      <c r="O394" s="83"/>
      <c r="P394" s="203">
        <f>O394*H394</f>
        <v>0</v>
      </c>
      <c r="Q394" s="203">
        <v>0.00033</v>
      </c>
      <c r="R394" s="203">
        <f>Q394*H394</f>
        <v>1.9304999999999999</v>
      </c>
      <c r="S394" s="203">
        <v>0</v>
      </c>
      <c r="T394" s="204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05" t="s">
        <v>139</v>
      </c>
      <c r="AT394" s="205" t="s">
        <v>115</v>
      </c>
      <c r="AU394" s="205" t="s">
        <v>82</v>
      </c>
      <c r="AY394" s="16" t="s">
        <v>114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16" t="s">
        <v>80</v>
      </c>
      <c r="BK394" s="206">
        <f>ROUND(I394*H394,1)</f>
        <v>0</v>
      </c>
      <c r="BL394" s="16" t="s">
        <v>139</v>
      </c>
      <c r="BM394" s="205" t="s">
        <v>387</v>
      </c>
    </row>
    <row r="395" s="2" customFormat="1">
      <c r="A395" s="37"/>
      <c r="B395" s="38"/>
      <c r="C395" s="39"/>
      <c r="D395" s="207" t="s">
        <v>122</v>
      </c>
      <c r="E395" s="39"/>
      <c r="F395" s="208" t="s">
        <v>388</v>
      </c>
      <c r="G395" s="39"/>
      <c r="H395" s="39"/>
      <c r="I395" s="209"/>
      <c r="J395" s="39"/>
      <c r="K395" s="39"/>
      <c r="L395" s="43"/>
      <c r="M395" s="210"/>
      <c r="N395" s="211"/>
      <c r="O395" s="83"/>
      <c r="P395" s="83"/>
      <c r="Q395" s="83"/>
      <c r="R395" s="83"/>
      <c r="S395" s="83"/>
      <c r="T395" s="84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122</v>
      </c>
      <c r="AU395" s="16" t="s">
        <v>82</v>
      </c>
    </row>
    <row r="396" s="2" customFormat="1" ht="33" customHeight="1">
      <c r="A396" s="37"/>
      <c r="B396" s="38"/>
      <c r="C396" s="195" t="s">
        <v>675</v>
      </c>
      <c r="D396" s="195" t="s">
        <v>115</v>
      </c>
      <c r="E396" s="196" t="s">
        <v>390</v>
      </c>
      <c r="F396" s="197" t="s">
        <v>391</v>
      </c>
      <c r="G396" s="198" t="s">
        <v>356</v>
      </c>
      <c r="H396" s="199">
        <v>240</v>
      </c>
      <c r="I396" s="200"/>
      <c r="J396" s="199">
        <f>ROUND(I396*H396,1)</f>
        <v>0</v>
      </c>
      <c r="K396" s="197" t="s">
        <v>119</v>
      </c>
      <c r="L396" s="43"/>
      <c r="M396" s="201" t="s">
        <v>19</v>
      </c>
      <c r="N396" s="202" t="s">
        <v>43</v>
      </c>
      <c r="O396" s="83"/>
      <c r="P396" s="203">
        <f>O396*H396</f>
        <v>0</v>
      </c>
      <c r="Q396" s="203">
        <v>0.00038000000000000002</v>
      </c>
      <c r="R396" s="203">
        <f>Q396*H396</f>
        <v>0.091200000000000003</v>
      </c>
      <c r="S396" s="203">
        <v>0</v>
      </c>
      <c r="T396" s="204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05" t="s">
        <v>139</v>
      </c>
      <c r="AT396" s="205" t="s">
        <v>115</v>
      </c>
      <c r="AU396" s="205" t="s">
        <v>82</v>
      </c>
      <c r="AY396" s="16" t="s">
        <v>114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6" t="s">
        <v>80</v>
      </c>
      <c r="BK396" s="206">
        <f>ROUND(I396*H396,1)</f>
        <v>0</v>
      </c>
      <c r="BL396" s="16" t="s">
        <v>139</v>
      </c>
      <c r="BM396" s="205" t="s">
        <v>392</v>
      </c>
    </row>
    <row r="397" s="2" customFormat="1">
      <c r="A397" s="37"/>
      <c r="B397" s="38"/>
      <c r="C397" s="39"/>
      <c r="D397" s="207" t="s">
        <v>122</v>
      </c>
      <c r="E397" s="39"/>
      <c r="F397" s="208" t="s">
        <v>393</v>
      </c>
      <c r="G397" s="39"/>
      <c r="H397" s="39"/>
      <c r="I397" s="209"/>
      <c r="J397" s="39"/>
      <c r="K397" s="39"/>
      <c r="L397" s="43"/>
      <c r="M397" s="210"/>
      <c r="N397" s="211"/>
      <c r="O397" s="83"/>
      <c r="P397" s="83"/>
      <c r="Q397" s="83"/>
      <c r="R397" s="83"/>
      <c r="S397" s="83"/>
      <c r="T397" s="84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122</v>
      </c>
      <c r="AU397" s="16" t="s">
        <v>82</v>
      </c>
    </row>
    <row r="398" s="2" customFormat="1" ht="33" customHeight="1">
      <c r="A398" s="37"/>
      <c r="B398" s="38"/>
      <c r="C398" s="195" t="s">
        <v>676</v>
      </c>
      <c r="D398" s="195" t="s">
        <v>115</v>
      </c>
      <c r="E398" s="196" t="s">
        <v>395</v>
      </c>
      <c r="F398" s="197" t="s">
        <v>396</v>
      </c>
      <c r="G398" s="198" t="s">
        <v>356</v>
      </c>
      <c r="H398" s="199">
        <v>1622</v>
      </c>
      <c r="I398" s="200"/>
      <c r="J398" s="199">
        <f>ROUND(I398*H398,1)</f>
        <v>0</v>
      </c>
      <c r="K398" s="197" t="s">
        <v>119</v>
      </c>
      <c r="L398" s="43"/>
      <c r="M398" s="201" t="s">
        <v>19</v>
      </c>
      <c r="N398" s="202" t="s">
        <v>43</v>
      </c>
      <c r="O398" s="83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05" t="s">
        <v>139</v>
      </c>
      <c r="AT398" s="205" t="s">
        <v>115</v>
      </c>
      <c r="AU398" s="205" t="s">
        <v>82</v>
      </c>
      <c r="AY398" s="16" t="s">
        <v>114</v>
      </c>
      <c r="BE398" s="206">
        <f>IF(N398="základní",J398,0)</f>
        <v>0</v>
      </c>
      <c r="BF398" s="206">
        <f>IF(N398="snížená",J398,0)</f>
        <v>0</v>
      </c>
      <c r="BG398" s="206">
        <f>IF(N398="zákl. přenesená",J398,0)</f>
        <v>0</v>
      </c>
      <c r="BH398" s="206">
        <f>IF(N398="sníž. přenesená",J398,0)</f>
        <v>0</v>
      </c>
      <c r="BI398" s="206">
        <f>IF(N398="nulová",J398,0)</f>
        <v>0</v>
      </c>
      <c r="BJ398" s="16" t="s">
        <v>80</v>
      </c>
      <c r="BK398" s="206">
        <f>ROUND(I398*H398,1)</f>
        <v>0</v>
      </c>
      <c r="BL398" s="16" t="s">
        <v>139</v>
      </c>
      <c r="BM398" s="205" t="s">
        <v>397</v>
      </c>
    </row>
    <row r="399" s="2" customFormat="1">
      <c r="A399" s="37"/>
      <c r="B399" s="38"/>
      <c r="C399" s="39"/>
      <c r="D399" s="207" t="s">
        <v>122</v>
      </c>
      <c r="E399" s="39"/>
      <c r="F399" s="208" t="s">
        <v>398</v>
      </c>
      <c r="G399" s="39"/>
      <c r="H399" s="39"/>
      <c r="I399" s="209"/>
      <c r="J399" s="39"/>
      <c r="K399" s="39"/>
      <c r="L399" s="43"/>
      <c r="M399" s="210"/>
      <c r="N399" s="211"/>
      <c r="O399" s="83"/>
      <c r="P399" s="83"/>
      <c r="Q399" s="83"/>
      <c r="R399" s="83"/>
      <c r="S399" s="83"/>
      <c r="T399" s="84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122</v>
      </c>
      <c r="AU399" s="16" t="s">
        <v>82</v>
      </c>
    </row>
    <row r="400" s="14" customFormat="1">
      <c r="A400" s="14"/>
      <c r="B400" s="237"/>
      <c r="C400" s="238"/>
      <c r="D400" s="212" t="s">
        <v>192</v>
      </c>
      <c r="E400" s="239" t="s">
        <v>19</v>
      </c>
      <c r="F400" s="240" t="s">
        <v>677</v>
      </c>
      <c r="G400" s="238"/>
      <c r="H400" s="241">
        <v>1622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192</v>
      </c>
      <c r="AU400" s="247" t="s">
        <v>82</v>
      </c>
      <c r="AV400" s="14" t="s">
        <v>82</v>
      </c>
      <c r="AW400" s="14" t="s">
        <v>33</v>
      </c>
      <c r="AX400" s="14" t="s">
        <v>72</v>
      </c>
      <c r="AY400" s="247" t="s">
        <v>114</v>
      </c>
    </row>
    <row r="401" s="2" customFormat="1" ht="55.5" customHeight="1">
      <c r="A401" s="37"/>
      <c r="B401" s="38"/>
      <c r="C401" s="195" t="s">
        <v>678</v>
      </c>
      <c r="D401" s="195" t="s">
        <v>115</v>
      </c>
      <c r="E401" s="196" t="s">
        <v>401</v>
      </c>
      <c r="F401" s="197" t="s">
        <v>402</v>
      </c>
      <c r="G401" s="198" t="s">
        <v>356</v>
      </c>
      <c r="H401" s="199">
        <v>1622</v>
      </c>
      <c r="I401" s="200"/>
      <c r="J401" s="199">
        <f>ROUND(I401*H401,1)</f>
        <v>0</v>
      </c>
      <c r="K401" s="197" t="s">
        <v>119</v>
      </c>
      <c r="L401" s="43"/>
      <c r="M401" s="201" t="s">
        <v>19</v>
      </c>
      <c r="N401" s="202" t="s">
        <v>43</v>
      </c>
      <c r="O401" s="83"/>
      <c r="P401" s="203">
        <f>O401*H401</f>
        <v>0</v>
      </c>
      <c r="Q401" s="203">
        <v>0.00022000000000000001</v>
      </c>
      <c r="R401" s="203">
        <f>Q401*H401</f>
        <v>0.35683999999999999</v>
      </c>
      <c r="S401" s="203">
        <v>0</v>
      </c>
      <c r="T401" s="204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05" t="s">
        <v>139</v>
      </c>
      <c r="AT401" s="205" t="s">
        <v>115</v>
      </c>
      <c r="AU401" s="205" t="s">
        <v>82</v>
      </c>
      <c r="AY401" s="16" t="s">
        <v>114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6" t="s">
        <v>80</v>
      </c>
      <c r="BK401" s="206">
        <f>ROUND(I401*H401,1)</f>
        <v>0</v>
      </c>
      <c r="BL401" s="16" t="s">
        <v>139</v>
      </c>
      <c r="BM401" s="205" t="s">
        <v>403</v>
      </c>
    </row>
    <row r="402" s="2" customFormat="1">
      <c r="A402" s="37"/>
      <c r="B402" s="38"/>
      <c r="C402" s="39"/>
      <c r="D402" s="207" t="s">
        <v>122</v>
      </c>
      <c r="E402" s="39"/>
      <c r="F402" s="208" t="s">
        <v>404</v>
      </c>
      <c r="G402" s="39"/>
      <c r="H402" s="39"/>
      <c r="I402" s="209"/>
      <c r="J402" s="39"/>
      <c r="K402" s="39"/>
      <c r="L402" s="43"/>
      <c r="M402" s="210"/>
      <c r="N402" s="211"/>
      <c r="O402" s="83"/>
      <c r="P402" s="83"/>
      <c r="Q402" s="83"/>
      <c r="R402" s="83"/>
      <c r="S402" s="83"/>
      <c r="T402" s="84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122</v>
      </c>
      <c r="AU402" s="16" t="s">
        <v>82</v>
      </c>
    </row>
    <row r="403" s="2" customFormat="1" ht="62.7" customHeight="1">
      <c r="A403" s="37"/>
      <c r="B403" s="38"/>
      <c r="C403" s="195" t="s">
        <v>679</v>
      </c>
      <c r="D403" s="195" t="s">
        <v>115</v>
      </c>
      <c r="E403" s="196" t="s">
        <v>406</v>
      </c>
      <c r="F403" s="197" t="s">
        <v>407</v>
      </c>
      <c r="G403" s="198" t="s">
        <v>356</v>
      </c>
      <c r="H403" s="199">
        <v>2400</v>
      </c>
      <c r="I403" s="200"/>
      <c r="J403" s="199">
        <f>ROUND(I403*H403,1)</f>
        <v>0</v>
      </c>
      <c r="K403" s="197" t="s">
        <v>119</v>
      </c>
      <c r="L403" s="43"/>
      <c r="M403" s="201" t="s">
        <v>19</v>
      </c>
      <c r="N403" s="202" t="s">
        <v>43</v>
      </c>
      <c r="O403" s="83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05" t="s">
        <v>139</v>
      </c>
      <c r="AT403" s="205" t="s">
        <v>115</v>
      </c>
      <c r="AU403" s="205" t="s">
        <v>82</v>
      </c>
      <c r="AY403" s="16" t="s">
        <v>114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6" t="s">
        <v>80</v>
      </c>
      <c r="BK403" s="206">
        <f>ROUND(I403*H403,1)</f>
        <v>0</v>
      </c>
      <c r="BL403" s="16" t="s">
        <v>139</v>
      </c>
      <c r="BM403" s="205" t="s">
        <v>408</v>
      </c>
    </row>
    <row r="404" s="2" customFormat="1">
      <c r="A404" s="37"/>
      <c r="B404" s="38"/>
      <c r="C404" s="39"/>
      <c r="D404" s="207" t="s">
        <v>122</v>
      </c>
      <c r="E404" s="39"/>
      <c r="F404" s="208" t="s">
        <v>409</v>
      </c>
      <c r="G404" s="39"/>
      <c r="H404" s="39"/>
      <c r="I404" s="209"/>
      <c r="J404" s="39"/>
      <c r="K404" s="39"/>
      <c r="L404" s="43"/>
      <c r="M404" s="210"/>
      <c r="N404" s="211"/>
      <c r="O404" s="83"/>
      <c r="P404" s="83"/>
      <c r="Q404" s="83"/>
      <c r="R404" s="83"/>
      <c r="S404" s="83"/>
      <c r="T404" s="84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122</v>
      </c>
      <c r="AU404" s="16" t="s">
        <v>82</v>
      </c>
    </row>
    <row r="405" s="2" customFormat="1" ht="66.75" customHeight="1">
      <c r="A405" s="37"/>
      <c r="B405" s="38"/>
      <c r="C405" s="195" t="s">
        <v>680</v>
      </c>
      <c r="D405" s="195" t="s">
        <v>115</v>
      </c>
      <c r="E405" s="196" t="s">
        <v>411</v>
      </c>
      <c r="F405" s="197" t="s">
        <v>412</v>
      </c>
      <c r="G405" s="198" t="s">
        <v>356</v>
      </c>
      <c r="H405" s="199">
        <v>143.5</v>
      </c>
      <c r="I405" s="200"/>
      <c r="J405" s="199">
        <f>ROUND(I405*H405,1)</f>
        <v>0</v>
      </c>
      <c r="K405" s="197" t="s">
        <v>119</v>
      </c>
      <c r="L405" s="43"/>
      <c r="M405" s="201" t="s">
        <v>19</v>
      </c>
      <c r="N405" s="202" t="s">
        <v>43</v>
      </c>
      <c r="O405" s="83"/>
      <c r="P405" s="203">
        <f>O405*H405</f>
        <v>0</v>
      </c>
      <c r="Q405" s="203">
        <v>0</v>
      </c>
      <c r="R405" s="203">
        <f>Q405*H405</f>
        <v>0</v>
      </c>
      <c r="S405" s="203">
        <v>0.085999999999999993</v>
      </c>
      <c r="T405" s="204">
        <f>S405*H405</f>
        <v>12.340999999999999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05" t="s">
        <v>139</v>
      </c>
      <c r="AT405" s="205" t="s">
        <v>115</v>
      </c>
      <c r="AU405" s="205" t="s">
        <v>82</v>
      </c>
      <c r="AY405" s="16" t="s">
        <v>114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6" t="s">
        <v>80</v>
      </c>
      <c r="BK405" s="206">
        <f>ROUND(I405*H405,1)</f>
        <v>0</v>
      </c>
      <c r="BL405" s="16" t="s">
        <v>139</v>
      </c>
      <c r="BM405" s="205" t="s">
        <v>413</v>
      </c>
    </row>
    <row r="406" s="2" customFormat="1">
      <c r="A406" s="37"/>
      <c r="B406" s="38"/>
      <c r="C406" s="39"/>
      <c r="D406" s="207" t="s">
        <v>122</v>
      </c>
      <c r="E406" s="39"/>
      <c r="F406" s="208" t="s">
        <v>414</v>
      </c>
      <c r="G406" s="39"/>
      <c r="H406" s="39"/>
      <c r="I406" s="209"/>
      <c r="J406" s="39"/>
      <c r="K406" s="39"/>
      <c r="L406" s="43"/>
      <c r="M406" s="210"/>
      <c r="N406" s="211"/>
      <c r="O406" s="83"/>
      <c r="P406" s="83"/>
      <c r="Q406" s="83"/>
      <c r="R406" s="83"/>
      <c r="S406" s="83"/>
      <c r="T406" s="84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122</v>
      </c>
      <c r="AU406" s="16" t="s">
        <v>82</v>
      </c>
    </row>
    <row r="407" s="13" customFormat="1">
      <c r="A407" s="13"/>
      <c r="B407" s="227"/>
      <c r="C407" s="228"/>
      <c r="D407" s="212" t="s">
        <v>192</v>
      </c>
      <c r="E407" s="229" t="s">
        <v>19</v>
      </c>
      <c r="F407" s="230" t="s">
        <v>415</v>
      </c>
      <c r="G407" s="228"/>
      <c r="H407" s="229" t="s">
        <v>19</v>
      </c>
      <c r="I407" s="231"/>
      <c r="J407" s="228"/>
      <c r="K407" s="228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192</v>
      </c>
      <c r="AU407" s="236" t="s">
        <v>82</v>
      </c>
      <c r="AV407" s="13" t="s">
        <v>80</v>
      </c>
      <c r="AW407" s="13" t="s">
        <v>33</v>
      </c>
      <c r="AX407" s="13" t="s">
        <v>72</v>
      </c>
      <c r="AY407" s="236" t="s">
        <v>114</v>
      </c>
    </row>
    <row r="408" s="14" customFormat="1">
      <c r="A408" s="14"/>
      <c r="B408" s="237"/>
      <c r="C408" s="238"/>
      <c r="D408" s="212" t="s">
        <v>192</v>
      </c>
      <c r="E408" s="239" t="s">
        <v>19</v>
      </c>
      <c r="F408" s="240" t="s">
        <v>681</v>
      </c>
      <c r="G408" s="238"/>
      <c r="H408" s="241">
        <v>87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192</v>
      </c>
      <c r="AU408" s="247" t="s">
        <v>82</v>
      </c>
      <c r="AV408" s="14" t="s">
        <v>82</v>
      </c>
      <c r="AW408" s="14" t="s">
        <v>33</v>
      </c>
      <c r="AX408" s="14" t="s">
        <v>72</v>
      </c>
      <c r="AY408" s="247" t="s">
        <v>114</v>
      </c>
    </row>
    <row r="409" s="13" customFormat="1">
      <c r="A409" s="13"/>
      <c r="B409" s="227"/>
      <c r="C409" s="228"/>
      <c r="D409" s="212" t="s">
        <v>192</v>
      </c>
      <c r="E409" s="229" t="s">
        <v>19</v>
      </c>
      <c r="F409" s="230" t="s">
        <v>499</v>
      </c>
      <c r="G409" s="228"/>
      <c r="H409" s="229" t="s">
        <v>19</v>
      </c>
      <c r="I409" s="231"/>
      <c r="J409" s="228"/>
      <c r="K409" s="228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192</v>
      </c>
      <c r="AU409" s="236" t="s">
        <v>82</v>
      </c>
      <c r="AV409" s="13" t="s">
        <v>80</v>
      </c>
      <c r="AW409" s="13" t="s">
        <v>33</v>
      </c>
      <c r="AX409" s="13" t="s">
        <v>72</v>
      </c>
      <c r="AY409" s="236" t="s">
        <v>114</v>
      </c>
    </row>
    <row r="410" s="14" customFormat="1">
      <c r="A410" s="14"/>
      <c r="B410" s="237"/>
      <c r="C410" s="238"/>
      <c r="D410" s="212" t="s">
        <v>192</v>
      </c>
      <c r="E410" s="239" t="s">
        <v>19</v>
      </c>
      <c r="F410" s="240" t="s">
        <v>168</v>
      </c>
      <c r="G410" s="238"/>
      <c r="H410" s="241">
        <v>9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192</v>
      </c>
      <c r="AU410" s="247" t="s">
        <v>82</v>
      </c>
      <c r="AV410" s="14" t="s">
        <v>82</v>
      </c>
      <c r="AW410" s="14" t="s">
        <v>33</v>
      </c>
      <c r="AX410" s="14" t="s">
        <v>72</v>
      </c>
      <c r="AY410" s="247" t="s">
        <v>114</v>
      </c>
    </row>
    <row r="411" s="13" customFormat="1">
      <c r="A411" s="13"/>
      <c r="B411" s="227"/>
      <c r="C411" s="228"/>
      <c r="D411" s="212" t="s">
        <v>192</v>
      </c>
      <c r="E411" s="229" t="s">
        <v>19</v>
      </c>
      <c r="F411" s="230" t="s">
        <v>501</v>
      </c>
      <c r="G411" s="228"/>
      <c r="H411" s="229" t="s">
        <v>19</v>
      </c>
      <c r="I411" s="231"/>
      <c r="J411" s="228"/>
      <c r="K411" s="228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192</v>
      </c>
      <c r="AU411" s="236" t="s">
        <v>82</v>
      </c>
      <c r="AV411" s="13" t="s">
        <v>80</v>
      </c>
      <c r="AW411" s="13" t="s">
        <v>33</v>
      </c>
      <c r="AX411" s="13" t="s">
        <v>72</v>
      </c>
      <c r="AY411" s="236" t="s">
        <v>114</v>
      </c>
    </row>
    <row r="412" s="14" customFormat="1">
      <c r="A412" s="14"/>
      <c r="B412" s="237"/>
      <c r="C412" s="238"/>
      <c r="D412" s="212" t="s">
        <v>192</v>
      </c>
      <c r="E412" s="239" t="s">
        <v>19</v>
      </c>
      <c r="F412" s="240" t="s">
        <v>682</v>
      </c>
      <c r="G412" s="238"/>
      <c r="H412" s="241">
        <v>7.5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192</v>
      </c>
      <c r="AU412" s="247" t="s">
        <v>82</v>
      </c>
      <c r="AV412" s="14" t="s">
        <v>82</v>
      </c>
      <c r="AW412" s="14" t="s">
        <v>33</v>
      </c>
      <c r="AX412" s="14" t="s">
        <v>72</v>
      </c>
      <c r="AY412" s="247" t="s">
        <v>114</v>
      </c>
    </row>
    <row r="413" s="13" customFormat="1">
      <c r="A413" s="13"/>
      <c r="B413" s="227"/>
      <c r="C413" s="228"/>
      <c r="D413" s="212" t="s">
        <v>192</v>
      </c>
      <c r="E413" s="229" t="s">
        <v>19</v>
      </c>
      <c r="F413" s="230" t="s">
        <v>517</v>
      </c>
      <c r="G413" s="228"/>
      <c r="H413" s="229" t="s">
        <v>19</v>
      </c>
      <c r="I413" s="231"/>
      <c r="J413" s="228"/>
      <c r="K413" s="228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192</v>
      </c>
      <c r="AU413" s="236" t="s">
        <v>82</v>
      </c>
      <c r="AV413" s="13" t="s">
        <v>80</v>
      </c>
      <c r="AW413" s="13" t="s">
        <v>33</v>
      </c>
      <c r="AX413" s="13" t="s">
        <v>72</v>
      </c>
      <c r="AY413" s="236" t="s">
        <v>114</v>
      </c>
    </row>
    <row r="414" s="14" customFormat="1">
      <c r="A414" s="14"/>
      <c r="B414" s="237"/>
      <c r="C414" s="238"/>
      <c r="D414" s="212" t="s">
        <v>192</v>
      </c>
      <c r="E414" s="239" t="s">
        <v>19</v>
      </c>
      <c r="F414" s="240" t="s">
        <v>682</v>
      </c>
      <c r="G414" s="238"/>
      <c r="H414" s="241">
        <v>7.5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192</v>
      </c>
      <c r="AU414" s="247" t="s">
        <v>82</v>
      </c>
      <c r="AV414" s="14" t="s">
        <v>82</v>
      </c>
      <c r="AW414" s="14" t="s">
        <v>33</v>
      </c>
      <c r="AX414" s="14" t="s">
        <v>72</v>
      </c>
      <c r="AY414" s="247" t="s">
        <v>114</v>
      </c>
    </row>
    <row r="415" s="13" customFormat="1">
      <c r="A415" s="13"/>
      <c r="B415" s="227"/>
      <c r="C415" s="228"/>
      <c r="D415" s="212" t="s">
        <v>192</v>
      </c>
      <c r="E415" s="229" t="s">
        <v>19</v>
      </c>
      <c r="F415" s="230" t="s">
        <v>503</v>
      </c>
      <c r="G415" s="228"/>
      <c r="H415" s="229" t="s">
        <v>19</v>
      </c>
      <c r="I415" s="231"/>
      <c r="J415" s="228"/>
      <c r="K415" s="228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192</v>
      </c>
      <c r="AU415" s="236" t="s">
        <v>82</v>
      </c>
      <c r="AV415" s="13" t="s">
        <v>80</v>
      </c>
      <c r="AW415" s="13" t="s">
        <v>33</v>
      </c>
      <c r="AX415" s="13" t="s">
        <v>72</v>
      </c>
      <c r="AY415" s="236" t="s">
        <v>114</v>
      </c>
    </row>
    <row r="416" s="14" customFormat="1">
      <c r="A416" s="14"/>
      <c r="B416" s="237"/>
      <c r="C416" s="238"/>
      <c r="D416" s="212" t="s">
        <v>192</v>
      </c>
      <c r="E416" s="239" t="s">
        <v>19</v>
      </c>
      <c r="F416" s="240" t="s">
        <v>168</v>
      </c>
      <c r="G416" s="238"/>
      <c r="H416" s="241">
        <v>9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192</v>
      </c>
      <c r="AU416" s="247" t="s">
        <v>82</v>
      </c>
      <c r="AV416" s="14" t="s">
        <v>82</v>
      </c>
      <c r="AW416" s="14" t="s">
        <v>33</v>
      </c>
      <c r="AX416" s="14" t="s">
        <v>72</v>
      </c>
      <c r="AY416" s="247" t="s">
        <v>114</v>
      </c>
    </row>
    <row r="417" s="13" customFormat="1">
      <c r="A417" s="13"/>
      <c r="B417" s="227"/>
      <c r="C417" s="228"/>
      <c r="D417" s="212" t="s">
        <v>192</v>
      </c>
      <c r="E417" s="229" t="s">
        <v>19</v>
      </c>
      <c r="F417" s="230" t="s">
        <v>505</v>
      </c>
      <c r="G417" s="228"/>
      <c r="H417" s="229" t="s">
        <v>19</v>
      </c>
      <c r="I417" s="231"/>
      <c r="J417" s="228"/>
      <c r="K417" s="228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192</v>
      </c>
      <c r="AU417" s="236" t="s">
        <v>82</v>
      </c>
      <c r="AV417" s="13" t="s">
        <v>80</v>
      </c>
      <c r="AW417" s="13" t="s">
        <v>33</v>
      </c>
      <c r="AX417" s="13" t="s">
        <v>72</v>
      </c>
      <c r="AY417" s="236" t="s">
        <v>114</v>
      </c>
    </row>
    <row r="418" s="14" customFormat="1">
      <c r="A418" s="14"/>
      <c r="B418" s="237"/>
      <c r="C418" s="238"/>
      <c r="D418" s="212" t="s">
        <v>192</v>
      </c>
      <c r="E418" s="239" t="s">
        <v>19</v>
      </c>
      <c r="F418" s="240" t="s">
        <v>162</v>
      </c>
      <c r="G418" s="238"/>
      <c r="H418" s="241">
        <v>8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192</v>
      </c>
      <c r="AU418" s="247" t="s">
        <v>82</v>
      </c>
      <c r="AV418" s="14" t="s">
        <v>82</v>
      </c>
      <c r="AW418" s="14" t="s">
        <v>33</v>
      </c>
      <c r="AX418" s="14" t="s">
        <v>72</v>
      </c>
      <c r="AY418" s="247" t="s">
        <v>114</v>
      </c>
    </row>
    <row r="419" s="13" customFormat="1">
      <c r="A419" s="13"/>
      <c r="B419" s="227"/>
      <c r="C419" s="228"/>
      <c r="D419" s="212" t="s">
        <v>192</v>
      </c>
      <c r="E419" s="229" t="s">
        <v>19</v>
      </c>
      <c r="F419" s="230" t="s">
        <v>506</v>
      </c>
      <c r="G419" s="228"/>
      <c r="H419" s="229" t="s">
        <v>19</v>
      </c>
      <c r="I419" s="231"/>
      <c r="J419" s="228"/>
      <c r="K419" s="228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192</v>
      </c>
      <c r="AU419" s="236" t="s">
        <v>82</v>
      </c>
      <c r="AV419" s="13" t="s">
        <v>80</v>
      </c>
      <c r="AW419" s="13" t="s">
        <v>33</v>
      </c>
      <c r="AX419" s="13" t="s">
        <v>72</v>
      </c>
      <c r="AY419" s="236" t="s">
        <v>114</v>
      </c>
    </row>
    <row r="420" s="14" customFormat="1">
      <c r="A420" s="14"/>
      <c r="B420" s="237"/>
      <c r="C420" s="238"/>
      <c r="D420" s="212" t="s">
        <v>192</v>
      </c>
      <c r="E420" s="239" t="s">
        <v>19</v>
      </c>
      <c r="F420" s="240" t="s">
        <v>162</v>
      </c>
      <c r="G420" s="238"/>
      <c r="H420" s="241">
        <v>8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192</v>
      </c>
      <c r="AU420" s="247" t="s">
        <v>82</v>
      </c>
      <c r="AV420" s="14" t="s">
        <v>82</v>
      </c>
      <c r="AW420" s="14" t="s">
        <v>33</v>
      </c>
      <c r="AX420" s="14" t="s">
        <v>72</v>
      </c>
      <c r="AY420" s="247" t="s">
        <v>114</v>
      </c>
    </row>
    <row r="421" s="13" customFormat="1">
      <c r="A421" s="13"/>
      <c r="B421" s="227"/>
      <c r="C421" s="228"/>
      <c r="D421" s="212" t="s">
        <v>192</v>
      </c>
      <c r="E421" s="229" t="s">
        <v>19</v>
      </c>
      <c r="F421" s="230" t="s">
        <v>507</v>
      </c>
      <c r="G421" s="228"/>
      <c r="H421" s="229" t="s">
        <v>19</v>
      </c>
      <c r="I421" s="231"/>
      <c r="J421" s="228"/>
      <c r="K421" s="228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192</v>
      </c>
      <c r="AU421" s="236" t="s">
        <v>82</v>
      </c>
      <c r="AV421" s="13" t="s">
        <v>80</v>
      </c>
      <c r="AW421" s="13" t="s">
        <v>33</v>
      </c>
      <c r="AX421" s="13" t="s">
        <v>72</v>
      </c>
      <c r="AY421" s="236" t="s">
        <v>114</v>
      </c>
    </row>
    <row r="422" s="14" customFormat="1">
      <c r="A422" s="14"/>
      <c r="B422" s="237"/>
      <c r="C422" s="238"/>
      <c r="D422" s="212" t="s">
        <v>192</v>
      </c>
      <c r="E422" s="239" t="s">
        <v>19</v>
      </c>
      <c r="F422" s="240" t="s">
        <v>682</v>
      </c>
      <c r="G422" s="238"/>
      <c r="H422" s="241">
        <v>7.5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192</v>
      </c>
      <c r="AU422" s="247" t="s">
        <v>82</v>
      </c>
      <c r="AV422" s="14" t="s">
        <v>82</v>
      </c>
      <c r="AW422" s="14" t="s">
        <v>33</v>
      </c>
      <c r="AX422" s="14" t="s">
        <v>72</v>
      </c>
      <c r="AY422" s="247" t="s">
        <v>114</v>
      </c>
    </row>
    <row r="423" s="2" customFormat="1" ht="66.75" customHeight="1">
      <c r="A423" s="37"/>
      <c r="B423" s="38"/>
      <c r="C423" s="195" t="s">
        <v>683</v>
      </c>
      <c r="D423" s="195" t="s">
        <v>115</v>
      </c>
      <c r="E423" s="196" t="s">
        <v>419</v>
      </c>
      <c r="F423" s="197" t="s">
        <v>420</v>
      </c>
      <c r="G423" s="198" t="s">
        <v>189</v>
      </c>
      <c r="H423" s="199">
        <v>2710</v>
      </c>
      <c r="I423" s="200"/>
      <c r="J423" s="199">
        <f>ROUND(I423*H423,1)</f>
        <v>0</v>
      </c>
      <c r="K423" s="197" t="s">
        <v>119</v>
      </c>
      <c r="L423" s="43"/>
      <c r="M423" s="201" t="s">
        <v>19</v>
      </c>
      <c r="N423" s="202" t="s">
        <v>43</v>
      </c>
      <c r="O423" s="83"/>
      <c r="P423" s="203">
        <f>O423*H423</f>
        <v>0</v>
      </c>
      <c r="Q423" s="203">
        <v>0</v>
      </c>
      <c r="R423" s="203">
        <f>Q423*H423</f>
        <v>0</v>
      </c>
      <c r="S423" s="203">
        <v>0.126</v>
      </c>
      <c r="T423" s="204">
        <f>S423*H423</f>
        <v>341.45999999999998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05" t="s">
        <v>139</v>
      </c>
      <c r="AT423" s="205" t="s">
        <v>115</v>
      </c>
      <c r="AU423" s="205" t="s">
        <v>82</v>
      </c>
      <c r="AY423" s="16" t="s">
        <v>114</v>
      </c>
      <c r="BE423" s="206">
        <f>IF(N423="základní",J423,0)</f>
        <v>0</v>
      </c>
      <c r="BF423" s="206">
        <f>IF(N423="snížená",J423,0)</f>
        <v>0</v>
      </c>
      <c r="BG423" s="206">
        <f>IF(N423="zákl. přenesená",J423,0)</f>
        <v>0</v>
      </c>
      <c r="BH423" s="206">
        <f>IF(N423="sníž. přenesená",J423,0)</f>
        <v>0</v>
      </c>
      <c r="BI423" s="206">
        <f>IF(N423="nulová",J423,0)</f>
        <v>0</v>
      </c>
      <c r="BJ423" s="16" t="s">
        <v>80</v>
      </c>
      <c r="BK423" s="206">
        <f>ROUND(I423*H423,1)</f>
        <v>0</v>
      </c>
      <c r="BL423" s="16" t="s">
        <v>139</v>
      </c>
      <c r="BM423" s="205" t="s">
        <v>421</v>
      </c>
    </row>
    <row r="424" s="2" customFormat="1">
      <c r="A424" s="37"/>
      <c r="B424" s="38"/>
      <c r="C424" s="39"/>
      <c r="D424" s="207" t="s">
        <v>122</v>
      </c>
      <c r="E424" s="39"/>
      <c r="F424" s="208" t="s">
        <v>422</v>
      </c>
      <c r="G424" s="39"/>
      <c r="H424" s="39"/>
      <c r="I424" s="209"/>
      <c r="J424" s="39"/>
      <c r="K424" s="39"/>
      <c r="L424" s="43"/>
      <c r="M424" s="210"/>
      <c r="N424" s="211"/>
      <c r="O424" s="83"/>
      <c r="P424" s="83"/>
      <c r="Q424" s="83"/>
      <c r="R424" s="83"/>
      <c r="S424" s="83"/>
      <c r="T424" s="84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122</v>
      </c>
      <c r="AU424" s="16" t="s">
        <v>82</v>
      </c>
    </row>
    <row r="425" s="13" customFormat="1">
      <c r="A425" s="13"/>
      <c r="B425" s="227"/>
      <c r="C425" s="228"/>
      <c r="D425" s="212" t="s">
        <v>192</v>
      </c>
      <c r="E425" s="229" t="s">
        <v>19</v>
      </c>
      <c r="F425" s="230" t="s">
        <v>423</v>
      </c>
      <c r="G425" s="228"/>
      <c r="H425" s="229" t="s">
        <v>19</v>
      </c>
      <c r="I425" s="231"/>
      <c r="J425" s="228"/>
      <c r="K425" s="228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192</v>
      </c>
      <c r="AU425" s="236" t="s">
        <v>82</v>
      </c>
      <c r="AV425" s="13" t="s">
        <v>80</v>
      </c>
      <c r="AW425" s="13" t="s">
        <v>33</v>
      </c>
      <c r="AX425" s="13" t="s">
        <v>72</v>
      </c>
      <c r="AY425" s="236" t="s">
        <v>114</v>
      </c>
    </row>
    <row r="426" s="14" customFormat="1">
      <c r="A426" s="14"/>
      <c r="B426" s="237"/>
      <c r="C426" s="238"/>
      <c r="D426" s="212" t="s">
        <v>192</v>
      </c>
      <c r="E426" s="239" t="s">
        <v>19</v>
      </c>
      <c r="F426" s="240" t="s">
        <v>684</v>
      </c>
      <c r="G426" s="238"/>
      <c r="H426" s="241">
        <v>2710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192</v>
      </c>
      <c r="AU426" s="247" t="s">
        <v>82</v>
      </c>
      <c r="AV426" s="14" t="s">
        <v>82</v>
      </c>
      <c r="AW426" s="14" t="s">
        <v>33</v>
      </c>
      <c r="AX426" s="14" t="s">
        <v>72</v>
      </c>
      <c r="AY426" s="247" t="s">
        <v>114</v>
      </c>
    </row>
    <row r="427" s="2" customFormat="1" ht="24.15" customHeight="1">
      <c r="A427" s="37"/>
      <c r="B427" s="38"/>
      <c r="C427" s="195" t="s">
        <v>685</v>
      </c>
      <c r="D427" s="195" t="s">
        <v>115</v>
      </c>
      <c r="E427" s="196" t="s">
        <v>686</v>
      </c>
      <c r="F427" s="197" t="s">
        <v>687</v>
      </c>
      <c r="G427" s="198" t="s">
        <v>221</v>
      </c>
      <c r="H427" s="199">
        <v>8.2100000000000009</v>
      </c>
      <c r="I427" s="200"/>
      <c r="J427" s="199">
        <f>ROUND(I427*H427,1)</f>
        <v>0</v>
      </c>
      <c r="K427" s="197" t="s">
        <v>119</v>
      </c>
      <c r="L427" s="43"/>
      <c r="M427" s="201" t="s">
        <v>19</v>
      </c>
      <c r="N427" s="202" t="s">
        <v>43</v>
      </c>
      <c r="O427" s="83"/>
      <c r="P427" s="203">
        <f>O427*H427</f>
        <v>0</v>
      </c>
      <c r="Q427" s="203">
        <v>0.12171</v>
      </c>
      <c r="R427" s="203">
        <f>Q427*H427</f>
        <v>0.99923910000000005</v>
      </c>
      <c r="S427" s="203">
        <v>2.3999999999999999</v>
      </c>
      <c r="T427" s="204">
        <f>S427*H427</f>
        <v>19.704000000000001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05" t="s">
        <v>139</v>
      </c>
      <c r="AT427" s="205" t="s">
        <v>115</v>
      </c>
      <c r="AU427" s="205" t="s">
        <v>82</v>
      </c>
      <c r="AY427" s="16" t="s">
        <v>114</v>
      </c>
      <c r="BE427" s="206">
        <f>IF(N427="základní",J427,0)</f>
        <v>0</v>
      </c>
      <c r="BF427" s="206">
        <f>IF(N427="snížená",J427,0)</f>
        <v>0</v>
      </c>
      <c r="BG427" s="206">
        <f>IF(N427="zákl. přenesená",J427,0)</f>
        <v>0</v>
      </c>
      <c r="BH427" s="206">
        <f>IF(N427="sníž. přenesená",J427,0)</f>
        <v>0</v>
      </c>
      <c r="BI427" s="206">
        <f>IF(N427="nulová",J427,0)</f>
        <v>0</v>
      </c>
      <c r="BJ427" s="16" t="s">
        <v>80</v>
      </c>
      <c r="BK427" s="206">
        <f>ROUND(I427*H427,1)</f>
        <v>0</v>
      </c>
      <c r="BL427" s="16" t="s">
        <v>139</v>
      </c>
      <c r="BM427" s="205" t="s">
        <v>688</v>
      </c>
    </row>
    <row r="428" s="2" customFormat="1">
      <c r="A428" s="37"/>
      <c r="B428" s="38"/>
      <c r="C428" s="39"/>
      <c r="D428" s="207" t="s">
        <v>122</v>
      </c>
      <c r="E428" s="39"/>
      <c r="F428" s="208" t="s">
        <v>689</v>
      </c>
      <c r="G428" s="39"/>
      <c r="H428" s="39"/>
      <c r="I428" s="209"/>
      <c r="J428" s="39"/>
      <c r="K428" s="39"/>
      <c r="L428" s="43"/>
      <c r="M428" s="210"/>
      <c r="N428" s="211"/>
      <c r="O428" s="83"/>
      <c r="P428" s="83"/>
      <c r="Q428" s="83"/>
      <c r="R428" s="83"/>
      <c r="S428" s="83"/>
      <c r="T428" s="84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122</v>
      </c>
      <c r="AU428" s="16" t="s">
        <v>82</v>
      </c>
    </row>
    <row r="429" s="13" customFormat="1">
      <c r="A429" s="13"/>
      <c r="B429" s="227"/>
      <c r="C429" s="228"/>
      <c r="D429" s="212" t="s">
        <v>192</v>
      </c>
      <c r="E429" s="229" t="s">
        <v>19</v>
      </c>
      <c r="F429" s="230" t="s">
        <v>690</v>
      </c>
      <c r="G429" s="228"/>
      <c r="H429" s="229" t="s">
        <v>19</v>
      </c>
      <c r="I429" s="231"/>
      <c r="J429" s="228"/>
      <c r="K429" s="228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192</v>
      </c>
      <c r="AU429" s="236" t="s">
        <v>82</v>
      </c>
      <c r="AV429" s="13" t="s">
        <v>80</v>
      </c>
      <c r="AW429" s="13" t="s">
        <v>33</v>
      </c>
      <c r="AX429" s="13" t="s">
        <v>72</v>
      </c>
      <c r="AY429" s="236" t="s">
        <v>114</v>
      </c>
    </row>
    <row r="430" s="14" customFormat="1">
      <c r="A430" s="14"/>
      <c r="B430" s="237"/>
      <c r="C430" s="238"/>
      <c r="D430" s="212" t="s">
        <v>192</v>
      </c>
      <c r="E430" s="239" t="s">
        <v>19</v>
      </c>
      <c r="F430" s="240" t="s">
        <v>691</v>
      </c>
      <c r="G430" s="238"/>
      <c r="H430" s="241">
        <v>8.2100000000000009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192</v>
      </c>
      <c r="AU430" s="247" t="s">
        <v>82</v>
      </c>
      <c r="AV430" s="14" t="s">
        <v>82</v>
      </c>
      <c r="AW430" s="14" t="s">
        <v>33</v>
      </c>
      <c r="AX430" s="14" t="s">
        <v>72</v>
      </c>
      <c r="AY430" s="247" t="s">
        <v>114</v>
      </c>
    </row>
    <row r="431" s="2" customFormat="1" ht="24.15" customHeight="1">
      <c r="A431" s="37"/>
      <c r="B431" s="38"/>
      <c r="C431" s="195" t="s">
        <v>692</v>
      </c>
      <c r="D431" s="195" t="s">
        <v>115</v>
      </c>
      <c r="E431" s="196" t="s">
        <v>693</v>
      </c>
      <c r="F431" s="197" t="s">
        <v>694</v>
      </c>
      <c r="G431" s="198" t="s">
        <v>221</v>
      </c>
      <c r="H431" s="199">
        <v>8.5</v>
      </c>
      <c r="I431" s="200"/>
      <c r="J431" s="199">
        <f>ROUND(I431*H431,1)</f>
        <v>0</v>
      </c>
      <c r="K431" s="197" t="s">
        <v>119</v>
      </c>
      <c r="L431" s="43"/>
      <c r="M431" s="201" t="s">
        <v>19</v>
      </c>
      <c r="N431" s="202" t="s">
        <v>43</v>
      </c>
      <c r="O431" s="83"/>
      <c r="P431" s="203">
        <f>O431*H431</f>
        <v>0</v>
      </c>
      <c r="Q431" s="203">
        <v>0</v>
      </c>
      <c r="R431" s="203">
        <f>Q431*H431</f>
        <v>0</v>
      </c>
      <c r="S431" s="203">
        <v>2.2000000000000002</v>
      </c>
      <c r="T431" s="204">
        <f>S431*H431</f>
        <v>18.700000000000003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05" t="s">
        <v>139</v>
      </c>
      <c r="AT431" s="205" t="s">
        <v>115</v>
      </c>
      <c r="AU431" s="205" t="s">
        <v>82</v>
      </c>
      <c r="AY431" s="16" t="s">
        <v>114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6" t="s">
        <v>80</v>
      </c>
      <c r="BK431" s="206">
        <f>ROUND(I431*H431,1)</f>
        <v>0</v>
      </c>
      <c r="BL431" s="16" t="s">
        <v>139</v>
      </c>
      <c r="BM431" s="205" t="s">
        <v>695</v>
      </c>
    </row>
    <row r="432" s="2" customFormat="1">
      <c r="A432" s="37"/>
      <c r="B432" s="38"/>
      <c r="C432" s="39"/>
      <c r="D432" s="207" t="s">
        <v>122</v>
      </c>
      <c r="E432" s="39"/>
      <c r="F432" s="208" t="s">
        <v>696</v>
      </c>
      <c r="G432" s="39"/>
      <c r="H432" s="39"/>
      <c r="I432" s="209"/>
      <c r="J432" s="39"/>
      <c r="K432" s="39"/>
      <c r="L432" s="43"/>
      <c r="M432" s="210"/>
      <c r="N432" s="211"/>
      <c r="O432" s="83"/>
      <c r="P432" s="83"/>
      <c r="Q432" s="83"/>
      <c r="R432" s="83"/>
      <c r="S432" s="83"/>
      <c r="T432" s="84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122</v>
      </c>
      <c r="AU432" s="16" t="s">
        <v>82</v>
      </c>
    </row>
    <row r="433" s="13" customFormat="1">
      <c r="A433" s="13"/>
      <c r="B433" s="227"/>
      <c r="C433" s="228"/>
      <c r="D433" s="212" t="s">
        <v>192</v>
      </c>
      <c r="E433" s="229" t="s">
        <v>19</v>
      </c>
      <c r="F433" s="230" t="s">
        <v>603</v>
      </c>
      <c r="G433" s="228"/>
      <c r="H433" s="229" t="s">
        <v>19</v>
      </c>
      <c r="I433" s="231"/>
      <c r="J433" s="228"/>
      <c r="K433" s="228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192</v>
      </c>
      <c r="AU433" s="236" t="s">
        <v>82</v>
      </c>
      <c r="AV433" s="13" t="s">
        <v>80</v>
      </c>
      <c r="AW433" s="13" t="s">
        <v>33</v>
      </c>
      <c r="AX433" s="13" t="s">
        <v>72</v>
      </c>
      <c r="AY433" s="236" t="s">
        <v>114</v>
      </c>
    </row>
    <row r="434" s="14" customFormat="1">
      <c r="A434" s="14"/>
      <c r="B434" s="237"/>
      <c r="C434" s="238"/>
      <c r="D434" s="212" t="s">
        <v>192</v>
      </c>
      <c r="E434" s="239" t="s">
        <v>19</v>
      </c>
      <c r="F434" s="240" t="s">
        <v>604</v>
      </c>
      <c r="G434" s="238"/>
      <c r="H434" s="241">
        <v>8.5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192</v>
      </c>
      <c r="AU434" s="247" t="s">
        <v>82</v>
      </c>
      <c r="AV434" s="14" t="s">
        <v>82</v>
      </c>
      <c r="AW434" s="14" t="s">
        <v>33</v>
      </c>
      <c r="AX434" s="14" t="s">
        <v>72</v>
      </c>
      <c r="AY434" s="247" t="s">
        <v>114</v>
      </c>
    </row>
    <row r="435" s="2" customFormat="1" ht="24.15" customHeight="1">
      <c r="A435" s="37"/>
      <c r="B435" s="38"/>
      <c r="C435" s="195" t="s">
        <v>697</v>
      </c>
      <c r="D435" s="195" t="s">
        <v>115</v>
      </c>
      <c r="E435" s="196" t="s">
        <v>426</v>
      </c>
      <c r="F435" s="197" t="s">
        <v>427</v>
      </c>
      <c r="G435" s="198" t="s">
        <v>356</v>
      </c>
      <c r="H435" s="199">
        <v>34.200000000000003</v>
      </c>
      <c r="I435" s="200"/>
      <c r="J435" s="199">
        <f>ROUND(I435*H435,1)</f>
        <v>0</v>
      </c>
      <c r="K435" s="197" t="s">
        <v>119</v>
      </c>
      <c r="L435" s="43"/>
      <c r="M435" s="201" t="s">
        <v>19</v>
      </c>
      <c r="N435" s="202" t="s">
        <v>43</v>
      </c>
      <c r="O435" s="83"/>
      <c r="P435" s="203">
        <f>O435*H435</f>
        <v>0</v>
      </c>
      <c r="Q435" s="203">
        <v>8.0000000000000007E-05</v>
      </c>
      <c r="R435" s="203">
        <f>Q435*H435</f>
        <v>0.0027360000000000006</v>
      </c>
      <c r="S435" s="203">
        <v>0.017999999999999999</v>
      </c>
      <c r="T435" s="204">
        <f>S435*H435</f>
        <v>0.61560000000000004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05" t="s">
        <v>139</v>
      </c>
      <c r="AT435" s="205" t="s">
        <v>115</v>
      </c>
      <c r="AU435" s="205" t="s">
        <v>82</v>
      </c>
      <c r="AY435" s="16" t="s">
        <v>114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6" t="s">
        <v>80</v>
      </c>
      <c r="BK435" s="206">
        <f>ROUND(I435*H435,1)</f>
        <v>0</v>
      </c>
      <c r="BL435" s="16" t="s">
        <v>139</v>
      </c>
      <c r="BM435" s="205" t="s">
        <v>698</v>
      </c>
    </row>
    <row r="436" s="2" customFormat="1">
      <c r="A436" s="37"/>
      <c r="B436" s="38"/>
      <c r="C436" s="39"/>
      <c r="D436" s="207" t="s">
        <v>122</v>
      </c>
      <c r="E436" s="39"/>
      <c r="F436" s="208" t="s">
        <v>429</v>
      </c>
      <c r="G436" s="39"/>
      <c r="H436" s="39"/>
      <c r="I436" s="209"/>
      <c r="J436" s="39"/>
      <c r="K436" s="39"/>
      <c r="L436" s="43"/>
      <c r="M436" s="210"/>
      <c r="N436" s="211"/>
      <c r="O436" s="83"/>
      <c r="P436" s="83"/>
      <c r="Q436" s="83"/>
      <c r="R436" s="83"/>
      <c r="S436" s="83"/>
      <c r="T436" s="84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122</v>
      </c>
      <c r="AU436" s="16" t="s">
        <v>82</v>
      </c>
    </row>
    <row r="437" s="2" customFormat="1" ht="24.15" customHeight="1">
      <c r="A437" s="37"/>
      <c r="B437" s="38"/>
      <c r="C437" s="195" t="s">
        <v>699</v>
      </c>
      <c r="D437" s="195" t="s">
        <v>115</v>
      </c>
      <c r="E437" s="196" t="s">
        <v>700</v>
      </c>
      <c r="F437" s="197" t="s">
        <v>701</v>
      </c>
      <c r="G437" s="198" t="s">
        <v>221</v>
      </c>
      <c r="H437" s="199">
        <v>0.92000000000000004</v>
      </c>
      <c r="I437" s="200"/>
      <c r="J437" s="199">
        <f>ROUND(I437*H437,1)</f>
        <v>0</v>
      </c>
      <c r="K437" s="197" t="s">
        <v>119</v>
      </c>
      <c r="L437" s="43"/>
      <c r="M437" s="201" t="s">
        <v>19</v>
      </c>
      <c r="N437" s="202" t="s">
        <v>43</v>
      </c>
      <c r="O437" s="83"/>
      <c r="P437" s="203">
        <f>O437*H437</f>
        <v>0</v>
      </c>
      <c r="Q437" s="203">
        <v>0.12171</v>
      </c>
      <c r="R437" s="203">
        <f>Q437*H437</f>
        <v>0.11197320000000001</v>
      </c>
      <c r="S437" s="203">
        <v>2.3999999999999999</v>
      </c>
      <c r="T437" s="204">
        <f>S437*H437</f>
        <v>2.2080000000000002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05" t="s">
        <v>139</v>
      </c>
      <c r="AT437" s="205" t="s">
        <v>115</v>
      </c>
      <c r="AU437" s="205" t="s">
        <v>82</v>
      </c>
      <c r="AY437" s="16" t="s">
        <v>114</v>
      </c>
      <c r="BE437" s="206">
        <f>IF(N437="základní",J437,0)</f>
        <v>0</v>
      </c>
      <c r="BF437" s="206">
        <f>IF(N437="snížená",J437,0)</f>
        <v>0</v>
      </c>
      <c r="BG437" s="206">
        <f>IF(N437="zákl. přenesená",J437,0)</f>
        <v>0</v>
      </c>
      <c r="BH437" s="206">
        <f>IF(N437="sníž. přenesená",J437,0)</f>
        <v>0</v>
      </c>
      <c r="BI437" s="206">
        <f>IF(N437="nulová",J437,0)</f>
        <v>0</v>
      </c>
      <c r="BJ437" s="16" t="s">
        <v>80</v>
      </c>
      <c r="BK437" s="206">
        <f>ROUND(I437*H437,1)</f>
        <v>0</v>
      </c>
      <c r="BL437" s="16" t="s">
        <v>139</v>
      </c>
      <c r="BM437" s="205" t="s">
        <v>702</v>
      </c>
    </row>
    <row r="438" s="2" customFormat="1">
      <c r="A438" s="37"/>
      <c r="B438" s="38"/>
      <c r="C438" s="39"/>
      <c r="D438" s="207" t="s">
        <v>122</v>
      </c>
      <c r="E438" s="39"/>
      <c r="F438" s="208" t="s">
        <v>703</v>
      </c>
      <c r="G438" s="39"/>
      <c r="H438" s="39"/>
      <c r="I438" s="209"/>
      <c r="J438" s="39"/>
      <c r="K438" s="39"/>
      <c r="L438" s="43"/>
      <c r="M438" s="210"/>
      <c r="N438" s="211"/>
      <c r="O438" s="83"/>
      <c r="P438" s="83"/>
      <c r="Q438" s="83"/>
      <c r="R438" s="83"/>
      <c r="S438" s="83"/>
      <c r="T438" s="84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122</v>
      </c>
      <c r="AU438" s="16" t="s">
        <v>82</v>
      </c>
    </row>
    <row r="439" s="13" customFormat="1">
      <c r="A439" s="13"/>
      <c r="B439" s="227"/>
      <c r="C439" s="228"/>
      <c r="D439" s="212" t="s">
        <v>192</v>
      </c>
      <c r="E439" s="229" t="s">
        <v>19</v>
      </c>
      <c r="F439" s="230" t="s">
        <v>704</v>
      </c>
      <c r="G439" s="228"/>
      <c r="H439" s="229" t="s">
        <v>19</v>
      </c>
      <c r="I439" s="231"/>
      <c r="J439" s="228"/>
      <c r="K439" s="228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192</v>
      </c>
      <c r="AU439" s="236" t="s">
        <v>82</v>
      </c>
      <c r="AV439" s="13" t="s">
        <v>80</v>
      </c>
      <c r="AW439" s="13" t="s">
        <v>33</v>
      </c>
      <c r="AX439" s="13" t="s">
        <v>72</v>
      </c>
      <c r="AY439" s="236" t="s">
        <v>114</v>
      </c>
    </row>
    <row r="440" s="14" customFormat="1">
      <c r="A440" s="14"/>
      <c r="B440" s="237"/>
      <c r="C440" s="238"/>
      <c r="D440" s="212" t="s">
        <v>192</v>
      </c>
      <c r="E440" s="239" t="s">
        <v>19</v>
      </c>
      <c r="F440" s="240" t="s">
        <v>705</v>
      </c>
      <c r="G440" s="238"/>
      <c r="H440" s="241">
        <v>0.92000000000000004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192</v>
      </c>
      <c r="AU440" s="247" t="s">
        <v>82</v>
      </c>
      <c r="AV440" s="14" t="s">
        <v>82</v>
      </c>
      <c r="AW440" s="14" t="s">
        <v>33</v>
      </c>
      <c r="AX440" s="14" t="s">
        <v>72</v>
      </c>
      <c r="AY440" s="247" t="s">
        <v>114</v>
      </c>
    </row>
    <row r="441" s="2" customFormat="1" ht="62.7" customHeight="1">
      <c r="A441" s="37"/>
      <c r="B441" s="38"/>
      <c r="C441" s="195" t="s">
        <v>706</v>
      </c>
      <c r="D441" s="195" t="s">
        <v>115</v>
      </c>
      <c r="E441" s="196" t="s">
        <v>707</v>
      </c>
      <c r="F441" s="197" t="s">
        <v>708</v>
      </c>
      <c r="G441" s="198" t="s">
        <v>356</v>
      </c>
      <c r="H441" s="199">
        <v>8</v>
      </c>
      <c r="I441" s="200"/>
      <c r="J441" s="199">
        <f>ROUND(I441*H441,1)</f>
        <v>0</v>
      </c>
      <c r="K441" s="197" t="s">
        <v>119</v>
      </c>
      <c r="L441" s="43"/>
      <c r="M441" s="201" t="s">
        <v>19</v>
      </c>
      <c r="N441" s="202" t="s">
        <v>43</v>
      </c>
      <c r="O441" s="83"/>
      <c r="P441" s="203">
        <f>O441*H441</f>
        <v>0</v>
      </c>
      <c r="Q441" s="203">
        <v>0</v>
      </c>
      <c r="R441" s="203">
        <f>Q441*H441</f>
        <v>0</v>
      </c>
      <c r="S441" s="203">
        <v>0.97999999999999998</v>
      </c>
      <c r="T441" s="204">
        <f>S441*H441</f>
        <v>7.8399999999999999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05" t="s">
        <v>139</v>
      </c>
      <c r="AT441" s="205" t="s">
        <v>115</v>
      </c>
      <c r="AU441" s="205" t="s">
        <v>82</v>
      </c>
      <c r="AY441" s="16" t="s">
        <v>114</v>
      </c>
      <c r="BE441" s="206">
        <f>IF(N441="základní",J441,0)</f>
        <v>0</v>
      </c>
      <c r="BF441" s="206">
        <f>IF(N441="snížená",J441,0)</f>
        <v>0</v>
      </c>
      <c r="BG441" s="206">
        <f>IF(N441="zákl. přenesená",J441,0)</f>
        <v>0</v>
      </c>
      <c r="BH441" s="206">
        <f>IF(N441="sníž. přenesená",J441,0)</f>
        <v>0</v>
      </c>
      <c r="BI441" s="206">
        <f>IF(N441="nulová",J441,0)</f>
        <v>0</v>
      </c>
      <c r="BJ441" s="16" t="s">
        <v>80</v>
      </c>
      <c r="BK441" s="206">
        <f>ROUND(I441*H441,1)</f>
        <v>0</v>
      </c>
      <c r="BL441" s="16" t="s">
        <v>139</v>
      </c>
      <c r="BM441" s="205" t="s">
        <v>709</v>
      </c>
    </row>
    <row r="442" s="2" customFormat="1">
      <c r="A442" s="37"/>
      <c r="B442" s="38"/>
      <c r="C442" s="39"/>
      <c r="D442" s="207" t="s">
        <v>122</v>
      </c>
      <c r="E442" s="39"/>
      <c r="F442" s="208" t="s">
        <v>710</v>
      </c>
      <c r="G442" s="39"/>
      <c r="H442" s="39"/>
      <c r="I442" s="209"/>
      <c r="J442" s="39"/>
      <c r="K442" s="39"/>
      <c r="L442" s="43"/>
      <c r="M442" s="210"/>
      <c r="N442" s="211"/>
      <c r="O442" s="83"/>
      <c r="P442" s="83"/>
      <c r="Q442" s="83"/>
      <c r="R442" s="83"/>
      <c r="S442" s="83"/>
      <c r="T442" s="84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122</v>
      </c>
      <c r="AU442" s="16" t="s">
        <v>82</v>
      </c>
    </row>
    <row r="443" s="13" customFormat="1">
      <c r="A443" s="13"/>
      <c r="B443" s="227"/>
      <c r="C443" s="228"/>
      <c r="D443" s="212" t="s">
        <v>192</v>
      </c>
      <c r="E443" s="229" t="s">
        <v>19</v>
      </c>
      <c r="F443" s="230" t="s">
        <v>711</v>
      </c>
      <c r="G443" s="228"/>
      <c r="H443" s="229" t="s">
        <v>19</v>
      </c>
      <c r="I443" s="231"/>
      <c r="J443" s="228"/>
      <c r="K443" s="228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192</v>
      </c>
      <c r="AU443" s="236" t="s">
        <v>82</v>
      </c>
      <c r="AV443" s="13" t="s">
        <v>80</v>
      </c>
      <c r="AW443" s="13" t="s">
        <v>33</v>
      </c>
      <c r="AX443" s="13" t="s">
        <v>72</v>
      </c>
      <c r="AY443" s="236" t="s">
        <v>114</v>
      </c>
    </row>
    <row r="444" s="14" customFormat="1">
      <c r="A444" s="14"/>
      <c r="B444" s="237"/>
      <c r="C444" s="238"/>
      <c r="D444" s="212" t="s">
        <v>192</v>
      </c>
      <c r="E444" s="239" t="s">
        <v>19</v>
      </c>
      <c r="F444" s="240" t="s">
        <v>162</v>
      </c>
      <c r="G444" s="238"/>
      <c r="H444" s="241">
        <v>8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192</v>
      </c>
      <c r="AU444" s="247" t="s">
        <v>82</v>
      </c>
      <c r="AV444" s="14" t="s">
        <v>82</v>
      </c>
      <c r="AW444" s="14" t="s">
        <v>33</v>
      </c>
      <c r="AX444" s="14" t="s">
        <v>72</v>
      </c>
      <c r="AY444" s="247" t="s">
        <v>114</v>
      </c>
    </row>
    <row r="445" s="2" customFormat="1" ht="62.7" customHeight="1">
      <c r="A445" s="37"/>
      <c r="B445" s="38"/>
      <c r="C445" s="195" t="s">
        <v>712</v>
      </c>
      <c r="D445" s="195" t="s">
        <v>115</v>
      </c>
      <c r="E445" s="196" t="s">
        <v>713</v>
      </c>
      <c r="F445" s="197" t="s">
        <v>714</v>
      </c>
      <c r="G445" s="198" t="s">
        <v>356</v>
      </c>
      <c r="H445" s="199">
        <v>8</v>
      </c>
      <c r="I445" s="200"/>
      <c r="J445" s="199">
        <f>ROUND(I445*H445,1)</f>
        <v>0</v>
      </c>
      <c r="K445" s="197" t="s">
        <v>119</v>
      </c>
      <c r="L445" s="43"/>
      <c r="M445" s="201" t="s">
        <v>19</v>
      </c>
      <c r="N445" s="202" t="s">
        <v>43</v>
      </c>
      <c r="O445" s="83"/>
      <c r="P445" s="203">
        <f>O445*H445</f>
        <v>0</v>
      </c>
      <c r="Q445" s="203">
        <v>0</v>
      </c>
      <c r="R445" s="203">
        <f>Q445*H445</f>
        <v>0</v>
      </c>
      <c r="S445" s="203">
        <v>2.0550000000000002</v>
      </c>
      <c r="T445" s="204">
        <f>S445*H445</f>
        <v>16.440000000000001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05" t="s">
        <v>139</v>
      </c>
      <c r="AT445" s="205" t="s">
        <v>115</v>
      </c>
      <c r="AU445" s="205" t="s">
        <v>82</v>
      </c>
      <c r="AY445" s="16" t="s">
        <v>114</v>
      </c>
      <c r="BE445" s="206">
        <f>IF(N445="základní",J445,0)</f>
        <v>0</v>
      </c>
      <c r="BF445" s="206">
        <f>IF(N445="snížená",J445,0)</f>
        <v>0</v>
      </c>
      <c r="BG445" s="206">
        <f>IF(N445="zákl. přenesená",J445,0)</f>
        <v>0</v>
      </c>
      <c r="BH445" s="206">
        <f>IF(N445="sníž. přenesená",J445,0)</f>
        <v>0</v>
      </c>
      <c r="BI445" s="206">
        <f>IF(N445="nulová",J445,0)</f>
        <v>0</v>
      </c>
      <c r="BJ445" s="16" t="s">
        <v>80</v>
      </c>
      <c r="BK445" s="206">
        <f>ROUND(I445*H445,1)</f>
        <v>0</v>
      </c>
      <c r="BL445" s="16" t="s">
        <v>139</v>
      </c>
      <c r="BM445" s="205" t="s">
        <v>715</v>
      </c>
    </row>
    <row r="446" s="2" customFormat="1">
      <c r="A446" s="37"/>
      <c r="B446" s="38"/>
      <c r="C446" s="39"/>
      <c r="D446" s="207" t="s">
        <v>122</v>
      </c>
      <c r="E446" s="39"/>
      <c r="F446" s="208" t="s">
        <v>716</v>
      </c>
      <c r="G446" s="39"/>
      <c r="H446" s="39"/>
      <c r="I446" s="209"/>
      <c r="J446" s="39"/>
      <c r="K446" s="39"/>
      <c r="L446" s="43"/>
      <c r="M446" s="210"/>
      <c r="N446" s="211"/>
      <c r="O446" s="83"/>
      <c r="P446" s="83"/>
      <c r="Q446" s="83"/>
      <c r="R446" s="83"/>
      <c r="S446" s="83"/>
      <c r="T446" s="84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122</v>
      </c>
      <c r="AU446" s="16" t="s">
        <v>82</v>
      </c>
    </row>
    <row r="447" s="13" customFormat="1">
      <c r="A447" s="13"/>
      <c r="B447" s="227"/>
      <c r="C447" s="228"/>
      <c r="D447" s="212" t="s">
        <v>192</v>
      </c>
      <c r="E447" s="229" t="s">
        <v>19</v>
      </c>
      <c r="F447" s="230" t="s">
        <v>510</v>
      </c>
      <c r="G447" s="228"/>
      <c r="H447" s="229" t="s">
        <v>19</v>
      </c>
      <c r="I447" s="231"/>
      <c r="J447" s="228"/>
      <c r="K447" s="228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192</v>
      </c>
      <c r="AU447" s="236" t="s">
        <v>82</v>
      </c>
      <c r="AV447" s="13" t="s">
        <v>80</v>
      </c>
      <c r="AW447" s="13" t="s">
        <v>33</v>
      </c>
      <c r="AX447" s="13" t="s">
        <v>72</v>
      </c>
      <c r="AY447" s="236" t="s">
        <v>114</v>
      </c>
    </row>
    <row r="448" s="14" customFormat="1">
      <c r="A448" s="14"/>
      <c r="B448" s="237"/>
      <c r="C448" s="238"/>
      <c r="D448" s="212" t="s">
        <v>192</v>
      </c>
      <c r="E448" s="239" t="s">
        <v>19</v>
      </c>
      <c r="F448" s="240" t="s">
        <v>162</v>
      </c>
      <c r="G448" s="238"/>
      <c r="H448" s="241">
        <v>8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192</v>
      </c>
      <c r="AU448" s="247" t="s">
        <v>82</v>
      </c>
      <c r="AV448" s="14" t="s">
        <v>82</v>
      </c>
      <c r="AW448" s="14" t="s">
        <v>33</v>
      </c>
      <c r="AX448" s="14" t="s">
        <v>72</v>
      </c>
      <c r="AY448" s="247" t="s">
        <v>114</v>
      </c>
    </row>
    <row r="449" s="2" customFormat="1" ht="49.05" customHeight="1">
      <c r="A449" s="37"/>
      <c r="B449" s="38"/>
      <c r="C449" s="195" t="s">
        <v>717</v>
      </c>
      <c r="D449" s="195" t="s">
        <v>115</v>
      </c>
      <c r="E449" s="196" t="s">
        <v>718</v>
      </c>
      <c r="F449" s="197" t="s">
        <v>719</v>
      </c>
      <c r="G449" s="198" t="s">
        <v>221</v>
      </c>
      <c r="H449" s="199">
        <v>4</v>
      </c>
      <c r="I449" s="200"/>
      <c r="J449" s="199">
        <f>ROUND(I449*H449,1)</f>
        <v>0</v>
      </c>
      <c r="K449" s="197" t="s">
        <v>119</v>
      </c>
      <c r="L449" s="43"/>
      <c r="M449" s="201" t="s">
        <v>19</v>
      </c>
      <c r="N449" s="202" t="s">
        <v>43</v>
      </c>
      <c r="O449" s="83"/>
      <c r="P449" s="203">
        <f>O449*H449</f>
        <v>0</v>
      </c>
      <c r="Q449" s="203">
        <v>0</v>
      </c>
      <c r="R449" s="203">
        <f>Q449*H449</f>
        <v>0</v>
      </c>
      <c r="S449" s="203">
        <v>2.3999999999999999</v>
      </c>
      <c r="T449" s="204">
        <f>S449*H449</f>
        <v>9.5999999999999996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05" t="s">
        <v>139</v>
      </c>
      <c r="AT449" s="205" t="s">
        <v>115</v>
      </c>
      <c r="AU449" s="205" t="s">
        <v>82</v>
      </c>
      <c r="AY449" s="16" t="s">
        <v>114</v>
      </c>
      <c r="BE449" s="206">
        <f>IF(N449="základní",J449,0)</f>
        <v>0</v>
      </c>
      <c r="BF449" s="206">
        <f>IF(N449="snížená",J449,0)</f>
        <v>0</v>
      </c>
      <c r="BG449" s="206">
        <f>IF(N449="zákl. přenesená",J449,0)</f>
        <v>0</v>
      </c>
      <c r="BH449" s="206">
        <f>IF(N449="sníž. přenesená",J449,0)</f>
        <v>0</v>
      </c>
      <c r="BI449" s="206">
        <f>IF(N449="nulová",J449,0)</f>
        <v>0</v>
      </c>
      <c r="BJ449" s="16" t="s">
        <v>80</v>
      </c>
      <c r="BK449" s="206">
        <f>ROUND(I449*H449,1)</f>
        <v>0</v>
      </c>
      <c r="BL449" s="16" t="s">
        <v>139</v>
      </c>
      <c r="BM449" s="205" t="s">
        <v>720</v>
      </c>
    </row>
    <row r="450" s="2" customFormat="1">
      <c r="A450" s="37"/>
      <c r="B450" s="38"/>
      <c r="C450" s="39"/>
      <c r="D450" s="207" t="s">
        <v>122</v>
      </c>
      <c r="E450" s="39"/>
      <c r="F450" s="208" t="s">
        <v>721</v>
      </c>
      <c r="G450" s="39"/>
      <c r="H450" s="39"/>
      <c r="I450" s="209"/>
      <c r="J450" s="39"/>
      <c r="K450" s="39"/>
      <c r="L450" s="43"/>
      <c r="M450" s="210"/>
      <c r="N450" s="211"/>
      <c r="O450" s="83"/>
      <c r="P450" s="83"/>
      <c r="Q450" s="83"/>
      <c r="R450" s="83"/>
      <c r="S450" s="83"/>
      <c r="T450" s="84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122</v>
      </c>
      <c r="AU450" s="16" t="s">
        <v>82</v>
      </c>
    </row>
    <row r="451" s="13" customFormat="1">
      <c r="A451" s="13"/>
      <c r="B451" s="227"/>
      <c r="C451" s="228"/>
      <c r="D451" s="212" t="s">
        <v>192</v>
      </c>
      <c r="E451" s="229" t="s">
        <v>19</v>
      </c>
      <c r="F451" s="230" t="s">
        <v>722</v>
      </c>
      <c r="G451" s="228"/>
      <c r="H451" s="229" t="s">
        <v>19</v>
      </c>
      <c r="I451" s="231"/>
      <c r="J451" s="228"/>
      <c r="K451" s="228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192</v>
      </c>
      <c r="AU451" s="236" t="s">
        <v>82</v>
      </c>
      <c r="AV451" s="13" t="s">
        <v>80</v>
      </c>
      <c r="AW451" s="13" t="s">
        <v>33</v>
      </c>
      <c r="AX451" s="13" t="s">
        <v>72</v>
      </c>
      <c r="AY451" s="236" t="s">
        <v>114</v>
      </c>
    </row>
    <row r="452" s="13" customFormat="1">
      <c r="A452" s="13"/>
      <c r="B452" s="227"/>
      <c r="C452" s="228"/>
      <c r="D452" s="212" t="s">
        <v>192</v>
      </c>
      <c r="E452" s="229" t="s">
        <v>19</v>
      </c>
      <c r="F452" s="230" t="s">
        <v>499</v>
      </c>
      <c r="G452" s="228"/>
      <c r="H452" s="229" t="s">
        <v>19</v>
      </c>
      <c r="I452" s="231"/>
      <c r="J452" s="228"/>
      <c r="K452" s="228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192</v>
      </c>
      <c r="AU452" s="236" t="s">
        <v>82</v>
      </c>
      <c r="AV452" s="13" t="s">
        <v>80</v>
      </c>
      <c r="AW452" s="13" t="s">
        <v>33</v>
      </c>
      <c r="AX452" s="13" t="s">
        <v>72</v>
      </c>
      <c r="AY452" s="236" t="s">
        <v>114</v>
      </c>
    </row>
    <row r="453" s="14" customFormat="1">
      <c r="A453" s="14"/>
      <c r="B453" s="237"/>
      <c r="C453" s="238"/>
      <c r="D453" s="212" t="s">
        <v>192</v>
      </c>
      <c r="E453" s="239" t="s">
        <v>19</v>
      </c>
      <c r="F453" s="240" t="s">
        <v>80</v>
      </c>
      <c r="G453" s="238"/>
      <c r="H453" s="241">
        <v>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192</v>
      </c>
      <c r="AU453" s="247" t="s">
        <v>82</v>
      </c>
      <c r="AV453" s="14" t="s">
        <v>82</v>
      </c>
      <c r="AW453" s="14" t="s">
        <v>33</v>
      </c>
      <c r="AX453" s="14" t="s">
        <v>72</v>
      </c>
      <c r="AY453" s="247" t="s">
        <v>114</v>
      </c>
    </row>
    <row r="454" s="13" customFormat="1">
      <c r="A454" s="13"/>
      <c r="B454" s="227"/>
      <c r="C454" s="228"/>
      <c r="D454" s="212" t="s">
        <v>192</v>
      </c>
      <c r="E454" s="229" t="s">
        <v>19</v>
      </c>
      <c r="F454" s="230" t="s">
        <v>505</v>
      </c>
      <c r="G454" s="228"/>
      <c r="H454" s="229" t="s">
        <v>19</v>
      </c>
      <c r="I454" s="231"/>
      <c r="J454" s="228"/>
      <c r="K454" s="228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192</v>
      </c>
      <c r="AU454" s="236" t="s">
        <v>82</v>
      </c>
      <c r="AV454" s="13" t="s">
        <v>80</v>
      </c>
      <c r="AW454" s="13" t="s">
        <v>33</v>
      </c>
      <c r="AX454" s="13" t="s">
        <v>72</v>
      </c>
      <c r="AY454" s="236" t="s">
        <v>114</v>
      </c>
    </row>
    <row r="455" s="14" customFormat="1">
      <c r="A455" s="14"/>
      <c r="B455" s="237"/>
      <c r="C455" s="238"/>
      <c r="D455" s="212" t="s">
        <v>192</v>
      </c>
      <c r="E455" s="239" t="s">
        <v>19</v>
      </c>
      <c r="F455" s="240" t="s">
        <v>82</v>
      </c>
      <c r="G455" s="238"/>
      <c r="H455" s="241">
        <v>2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192</v>
      </c>
      <c r="AU455" s="247" t="s">
        <v>82</v>
      </c>
      <c r="AV455" s="14" t="s">
        <v>82</v>
      </c>
      <c r="AW455" s="14" t="s">
        <v>33</v>
      </c>
      <c r="AX455" s="14" t="s">
        <v>72</v>
      </c>
      <c r="AY455" s="247" t="s">
        <v>114</v>
      </c>
    </row>
    <row r="456" s="13" customFormat="1">
      <c r="A456" s="13"/>
      <c r="B456" s="227"/>
      <c r="C456" s="228"/>
      <c r="D456" s="212" t="s">
        <v>192</v>
      </c>
      <c r="E456" s="229" t="s">
        <v>19</v>
      </c>
      <c r="F456" s="230" t="s">
        <v>507</v>
      </c>
      <c r="G456" s="228"/>
      <c r="H456" s="229" t="s">
        <v>19</v>
      </c>
      <c r="I456" s="231"/>
      <c r="J456" s="228"/>
      <c r="K456" s="228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192</v>
      </c>
      <c r="AU456" s="236" t="s">
        <v>82</v>
      </c>
      <c r="AV456" s="13" t="s">
        <v>80</v>
      </c>
      <c r="AW456" s="13" t="s">
        <v>33</v>
      </c>
      <c r="AX456" s="13" t="s">
        <v>72</v>
      </c>
      <c r="AY456" s="236" t="s">
        <v>114</v>
      </c>
    </row>
    <row r="457" s="14" customFormat="1">
      <c r="A457" s="14"/>
      <c r="B457" s="237"/>
      <c r="C457" s="238"/>
      <c r="D457" s="212" t="s">
        <v>192</v>
      </c>
      <c r="E457" s="239" t="s">
        <v>19</v>
      </c>
      <c r="F457" s="240" t="s">
        <v>80</v>
      </c>
      <c r="G457" s="238"/>
      <c r="H457" s="241">
        <v>1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192</v>
      </c>
      <c r="AU457" s="247" t="s">
        <v>82</v>
      </c>
      <c r="AV457" s="14" t="s">
        <v>82</v>
      </c>
      <c r="AW457" s="14" t="s">
        <v>33</v>
      </c>
      <c r="AX457" s="14" t="s">
        <v>72</v>
      </c>
      <c r="AY457" s="247" t="s">
        <v>114</v>
      </c>
    </row>
    <row r="458" s="2" customFormat="1" ht="24.15" customHeight="1">
      <c r="A458" s="37"/>
      <c r="B458" s="38"/>
      <c r="C458" s="195" t="s">
        <v>723</v>
      </c>
      <c r="D458" s="195" t="s">
        <v>115</v>
      </c>
      <c r="E458" s="196" t="s">
        <v>724</v>
      </c>
      <c r="F458" s="197" t="s">
        <v>725</v>
      </c>
      <c r="G458" s="198" t="s">
        <v>356</v>
      </c>
      <c r="H458" s="199">
        <v>3</v>
      </c>
      <c r="I458" s="200"/>
      <c r="J458" s="199">
        <f>ROUND(I458*H458,1)</f>
        <v>0</v>
      </c>
      <c r="K458" s="197" t="s">
        <v>119</v>
      </c>
      <c r="L458" s="43"/>
      <c r="M458" s="201" t="s">
        <v>19</v>
      </c>
      <c r="N458" s="202" t="s">
        <v>43</v>
      </c>
      <c r="O458" s="83"/>
      <c r="P458" s="203">
        <f>O458*H458</f>
        <v>0</v>
      </c>
      <c r="Q458" s="203">
        <v>0.61348000000000003</v>
      </c>
      <c r="R458" s="203">
        <f>Q458*H458</f>
        <v>1.8404400000000001</v>
      </c>
      <c r="S458" s="203">
        <v>0</v>
      </c>
      <c r="T458" s="204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05" t="s">
        <v>139</v>
      </c>
      <c r="AT458" s="205" t="s">
        <v>115</v>
      </c>
      <c r="AU458" s="205" t="s">
        <v>82</v>
      </c>
      <c r="AY458" s="16" t="s">
        <v>114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6" t="s">
        <v>80</v>
      </c>
      <c r="BK458" s="206">
        <f>ROUND(I458*H458,1)</f>
        <v>0</v>
      </c>
      <c r="BL458" s="16" t="s">
        <v>139</v>
      </c>
      <c r="BM458" s="205" t="s">
        <v>726</v>
      </c>
    </row>
    <row r="459" s="2" customFormat="1">
      <c r="A459" s="37"/>
      <c r="B459" s="38"/>
      <c r="C459" s="39"/>
      <c r="D459" s="207" t="s">
        <v>122</v>
      </c>
      <c r="E459" s="39"/>
      <c r="F459" s="208" t="s">
        <v>727</v>
      </c>
      <c r="G459" s="39"/>
      <c r="H459" s="39"/>
      <c r="I459" s="209"/>
      <c r="J459" s="39"/>
      <c r="K459" s="39"/>
      <c r="L459" s="43"/>
      <c r="M459" s="210"/>
      <c r="N459" s="211"/>
      <c r="O459" s="83"/>
      <c r="P459" s="83"/>
      <c r="Q459" s="83"/>
      <c r="R459" s="83"/>
      <c r="S459" s="83"/>
      <c r="T459" s="84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122</v>
      </c>
      <c r="AU459" s="16" t="s">
        <v>82</v>
      </c>
    </row>
    <row r="460" s="13" customFormat="1">
      <c r="A460" s="13"/>
      <c r="B460" s="227"/>
      <c r="C460" s="228"/>
      <c r="D460" s="212" t="s">
        <v>192</v>
      </c>
      <c r="E460" s="229" t="s">
        <v>19</v>
      </c>
      <c r="F460" s="230" t="s">
        <v>517</v>
      </c>
      <c r="G460" s="228"/>
      <c r="H460" s="229" t="s">
        <v>19</v>
      </c>
      <c r="I460" s="231"/>
      <c r="J460" s="228"/>
      <c r="K460" s="228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192</v>
      </c>
      <c r="AU460" s="236" t="s">
        <v>82</v>
      </c>
      <c r="AV460" s="13" t="s">
        <v>80</v>
      </c>
      <c r="AW460" s="13" t="s">
        <v>33</v>
      </c>
      <c r="AX460" s="13" t="s">
        <v>72</v>
      </c>
      <c r="AY460" s="236" t="s">
        <v>114</v>
      </c>
    </row>
    <row r="461" s="14" customFormat="1">
      <c r="A461" s="14"/>
      <c r="B461" s="237"/>
      <c r="C461" s="238"/>
      <c r="D461" s="212" t="s">
        <v>192</v>
      </c>
      <c r="E461" s="239" t="s">
        <v>19</v>
      </c>
      <c r="F461" s="240" t="s">
        <v>543</v>
      </c>
      <c r="G461" s="238"/>
      <c r="H461" s="241">
        <v>3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192</v>
      </c>
      <c r="AU461" s="247" t="s">
        <v>82</v>
      </c>
      <c r="AV461" s="14" t="s">
        <v>82</v>
      </c>
      <c r="AW461" s="14" t="s">
        <v>33</v>
      </c>
      <c r="AX461" s="14" t="s">
        <v>72</v>
      </c>
      <c r="AY461" s="247" t="s">
        <v>114</v>
      </c>
    </row>
    <row r="462" s="2" customFormat="1" ht="16.5" customHeight="1">
      <c r="A462" s="37"/>
      <c r="B462" s="38"/>
      <c r="C462" s="248" t="s">
        <v>728</v>
      </c>
      <c r="D462" s="248" t="s">
        <v>248</v>
      </c>
      <c r="E462" s="249" t="s">
        <v>729</v>
      </c>
      <c r="F462" s="250" t="s">
        <v>730</v>
      </c>
      <c r="G462" s="251" t="s">
        <v>128</v>
      </c>
      <c r="H462" s="252">
        <v>2</v>
      </c>
      <c r="I462" s="253"/>
      <c r="J462" s="252">
        <f>ROUND(I462*H462,1)</f>
        <v>0</v>
      </c>
      <c r="K462" s="250" t="s">
        <v>19</v>
      </c>
      <c r="L462" s="254"/>
      <c r="M462" s="255" t="s">
        <v>19</v>
      </c>
      <c r="N462" s="256" t="s">
        <v>43</v>
      </c>
      <c r="O462" s="83"/>
      <c r="P462" s="203">
        <f>O462*H462</f>
        <v>0</v>
      </c>
      <c r="Q462" s="203">
        <v>0.749</v>
      </c>
      <c r="R462" s="203">
        <f>Q462*H462</f>
        <v>1.498</v>
      </c>
      <c r="S462" s="203">
        <v>0</v>
      </c>
      <c r="T462" s="204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05" t="s">
        <v>162</v>
      </c>
      <c r="AT462" s="205" t="s">
        <v>248</v>
      </c>
      <c r="AU462" s="205" t="s">
        <v>82</v>
      </c>
      <c r="AY462" s="16" t="s">
        <v>114</v>
      </c>
      <c r="BE462" s="206">
        <f>IF(N462="základní",J462,0)</f>
        <v>0</v>
      </c>
      <c r="BF462" s="206">
        <f>IF(N462="snížená",J462,0)</f>
        <v>0</v>
      </c>
      <c r="BG462" s="206">
        <f>IF(N462="zákl. přenesená",J462,0)</f>
        <v>0</v>
      </c>
      <c r="BH462" s="206">
        <f>IF(N462="sníž. přenesená",J462,0)</f>
        <v>0</v>
      </c>
      <c r="BI462" s="206">
        <f>IF(N462="nulová",J462,0)</f>
        <v>0</v>
      </c>
      <c r="BJ462" s="16" t="s">
        <v>80</v>
      </c>
      <c r="BK462" s="206">
        <f>ROUND(I462*H462,1)</f>
        <v>0</v>
      </c>
      <c r="BL462" s="16" t="s">
        <v>139</v>
      </c>
      <c r="BM462" s="205" t="s">
        <v>731</v>
      </c>
    </row>
    <row r="463" s="2" customFormat="1" ht="24.15" customHeight="1">
      <c r="A463" s="37"/>
      <c r="B463" s="38"/>
      <c r="C463" s="195" t="s">
        <v>732</v>
      </c>
      <c r="D463" s="195" t="s">
        <v>115</v>
      </c>
      <c r="E463" s="196" t="s">
        <v>733</v>
      </c>
      <c r="F463" s="197" t="s">
        <v>734</v>
      </c>
      <c r="G463" s="198" t="s">
        <v>356</v>
      </c>
      <c r="H463" s="199">
        <v>8</v>
      </c>
      <c r="I463" s="200"/>
      <c r="J463" s="199">
        <f>ROUND(I463*H463,1)</f>
        <v>0</v>
      </c>
      <c r="K463" s="197" t="s">
        <v>119</v>
      </c>
      <c r="L463" s="43"/>
      <c r="M463" s="201" t="s">
        <v>19</v>
      </c>
      <c r="N463" s="202" t="s">
        <v>43</v>
      </c>
      <c r="O463" s="83"/>
      <c r="P463" s="203">
        <f>O463*H463</f>
        <v>0</v>
      </c>
      <c r="Q463" s="203">
        <v>0.74931999999999999</v>
      </c>
      <c r="R463" s="203">
        <f>Q463*H463</f>
        <v>5.9945599999999999</v>
      </c>
      <c r="S463" s="203">
        <v>0</v>
      </c>
      <c r="T463" s="204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05" t="s">
        <v>139</v>
      </c>
      <c r="AT463" s="205" t="s">
        <v>115</v>
      </c>
      <c r="AU463" s="205" t="s">
        <v>82</v>
      </c>
      <c r="AY463" s="16" t="s">
        <v>114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16" t="s">
        <v>80</v>
      </c>
      <c r="BK463" s="206">
        <f>ROUND(I463*H463,1)</f>
        <v>0</v>
      </c>
      <c r="BL463" s="16" t="s">
        <v>139</v>
      </c>
      <c r="BM463" s="205" t="s">
        <v>735</v>
      </c>
    </row>
    <row r="464" s="2" customFormat="1">
      <c r="A464" s="37"/>
      <c r="B464" s="38"/>
      <c r="C464" s="39"/>
      <c r="D464" s="207" t="s">
        <v>122</v>
      </c>
      <c r="E464" s="39"/>
      <c r="F464" s="208" t="s">
        <v>736</v>
      </c>
      <c r="G464" s="39"/>
      <c r="H464" s="39"/>
      <c r="I464" s="209"/>
      <c r="J464" s="39"/>
      <c r="K464" s="39"/>
      <c r="L464" s="43"/>
      <c r="M464" s="210"/>
      <c r="N464" s="211"/>
      <c r="O464" s="83"/>
      <c r="P464" s="83"/>
      <c r="Q464" s="83"/>
      <c r="R464" s="83"/>
      <c r="S464" s="83"/>
      <c r="T464" s="84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122</v>
      </c>
      <c r="AU464" s="16" t="s">
        <v>82</v>
      </c>
    </row>
    <row r="465" s="13" customFormat="1">
      <c r="A465" s="13"/>
      <c r="B465" s="227"/>
      <c r="C465" s="228"/>
      <c r="D465" s="212" t="s">
        <v>192</v>
      </c>
      <c r="E465" s="229" t="s">
        <v>19</v>
      </c>
      <c r="F465" s="230" t="s">
        <v>498</v>
      </c>
      <c r="G465" s="228"/>
      <c r="H465" s="229" t="s">
        <v>19</v>
      </c>
      <c r="I465" s="231"/>
      <c r="J465" s="228"/>
      <c r="K465" s="228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192</v>
      </c>
      <c r="AU465" s="236" t="s">
        <v>82</v>
      </c>
      <c r="AV465" s="13" t="s">
        <v>80</v>
      </c>
      <c r="AW465" s="13" t="s">
        <v>33</v>
      </c>
      <c r="AX465" s="13" t="s">
        <v>72</v>
      </c>
      <c r="AY465" s="236" t="s">
        <v>114</v>
      </c>
    </row>
    <row r="466" s="13" customFormat="1">
      <c r="A466" s="13"/>
      <c r="B466" s="227"/>
      <c r="C466" s="228"/>
      <c r="D466" s="212" t="s">
        <v>192</v>
      </c>
      <c r="E466" s="229" t="s">
        <v>19</v>
      </c>
      <c r="F466" s="230" t="s">
        <v>509</v>
      </c>
      <c r="G466" s="228"/>
      <c r="H466" s="229" t="s">
        <v>19</v>
      </c>
      <c r="I466" s="231"/>
      <c r="J466" s="228"/>
      <c r="K466" s="228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192</v>
      </c>
      <c r="AU466" s="236" t="s">
        <v>82</v>
      </c>
      <c r="AV466" s="13" t="s">
        <v>80</v>
      </c>
      <c r="AW466" s="13" t="s">
        <v>33</v>
      </c>
      <c r="AX466" s="13" t="s">
        <v>72</v>
      </c>
      <c r="AY466" s="236" t="s">
        <v>114</v>
      </c>
    </row>
    <row r="467" s="14" customFormat="1">
      <c r="A467" s="14"/>
      <c r="B467" s="237"/>
      <c r="C467" s="238"/>
      <c r="D467" s="212" t="s">
        <v>192</v>
      </c>
      <c r="E467" s="239" t="s">
        <v>19</v>
      </c>
      <c r="F467" s="240" t="s">
        <v>162</v>
      </c>
      <c r="G467" s="238"/>
      <c r="H467" s="241">
        <v>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192</v>
      </c>
      <c r="AU467" s="247" t="s">
        <v>82</v>
      </c>
      <c r="AV467" s="14" t="s">
        <v>82</v>
      </c>
      <c r="AW467" s="14" t="s">
        <v>33</v>
      </c>
      <c r="AX467" s="14" t="s">
        <v>72</v>
      </c>
      <c r="AY467" s="247" t="s">
        <v>114</v>
      </c>
    </row>
    <row r="468" s="2" customFormat="1" ht="16.5" customHeight="1">
      <c r="A468" s="37"/>
      <c r="B468" s="38"/>
      <c r="C468" s="248" t="s">
        <v>737</v>
      </c>
      <c r="D468" s="248" t="s">
        <v>248</v>
      </c>
      <c r="E468" s="249" t="s">
        <v>738</v>
      </c>
      <c r="F468" s="250" t="s">
        <v>739</v>
      </c>
      <c r="G468" s="251" t="s">
        <v>128</v>
      </c>
      <c r="H468" s="252">
        <v>4</v>
      </c>
      <c r="I468" s="253"/>
      <c r="J468" s="252">
        <f>ROUND(I468*H468,1)</f>
        <v>0</v>
      </c>
      <c r="K468" s="250" t="s">
        <v>19</v>
      </c>
      <c r="L468" s="254"/>
      <c r="M468" s="255" t="s">
        <v>19</v>
      </c>
      <c r="N468" s="256" t="s">
        <v>43</v>
      </c>
      <c r="O468" s="83"/>
      <c r="P468" s="203">
        <f>O468*H468</f>
        <v>0</v>
      </c>
      <c r="Q468" s="203">
        <v>1.04</v>
      </c>
      <c r="R468" s="203">
        <f>Q468*H468</f>
        <v>4.1600000000000001</v>
      </c>
      <c r="S468" s="203">
        <v>0</v>
      </c>
      <c r="T468" s="204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05" t="s">
        <v>277</v>
      </c>
      <c r="AT468" s="205" t="s">
        <v>248</v>
      </c>
      <c r="AU468" s="205" t="s">
        <v>82</v>
      </c>
      <c r="AY468" s="16" t="s">
        <v>114</v>
      </c>
      <c r="BE468" s="206">
        <f>IF(N468="základní",J468,0)</f>
        <v>0</v>
      </c>
      <c r="BF468" s="206">
        <f>IF(N468="snížená",J468,0)</f>
        <v>0</v>
      </c>
      <c r="BG468" s="206">
        <f>IF(N468="zákl. přenesená",J468,0)</f>
        <v>0</v>
      </c>
      <c r="BH468" s="206">
        <f>IF(N468="sníž. přenesená",J468,0)</f>
        <v>0</v>
      </c>
      <c r="BI468" s="206">
        <f>IF(N468="nulová",J468,0)</f>
        <v>0</v>
      </c>
      <c r="BJ468" s="16" t="s">
        <v>80</v>
      </c>
      <c r="BK468" s="206">
        <f>ROUND(I468*H468,1)</f>
        <v>0</v>
      </c>
      <c r="BL468" s="16" t="s">
        <v>277</v>
      </c>
      <c r="BM468" s="205" t="s">
        <v>740</v>
      </c>
    </row>
    <row r="469" s="2" customFormat="1" ht="24.15" customHeight="1">
      <c r="A469" s="37"/>
      <c r="B469" s="38"/>
      <c r="C469" s="195" t="s">
        <v>741</v>
      </c>
      <c r="D469" s="195" t="s">
        <v>115</v>
      </c>
      <c r="E469" s="196" t="s">
        <v>742</v>
      </c>
      <c r="F469" s="197" t="s">
        <v>743</v>
      </c>
      <c r="G469" s="198" t="s">
        <v>356</v>
      </c>
      <c r="H469" s="199">
        <v>8</v>
      </c>
      <c r="I469" s="200"/>
      <c r="J469" s="199">
        <f>ROUND(I469*H469,1)</f>
        <v>0</v>
      </c>
      <c r="K469" s="197" t="s">
        <v>119</v>
      </c>
      <c r="L469" s="43"/>
      <c r="M469" s="201" t="s">
        <v>19</v>
      </c>
      <c r="N469" s="202" t="s">
        <v>43</v>
      </c>
      <c r="O469" s="83"/>
      <c r="P469" s="203">
        <f>O469*H469</f>
        <v>0</v>
      </c>
      <c r="Q469" s="203">
        <v>0.88534999999999997</v>
      </c>
      <c r="R469" s="203">
        <f>Q469*H469</f>
        <v>7.0827999999999998</v>
      </c>
      <c r="S469" s="203">
        <v>0</v>
      </c>
      <c r="T469" s="204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05" t="s">
        <v>139</v>
      </c>
      <c r="AT469" s="205" t="s">
        <v>115</v>
      </c>
      <c r="AU469" s="205" t="s">
        <v>82</v>
      </c>
      <c r="AY469" s="16" t="s">
        <v>114</v>
      </c>
      <c r="BE469" s="206">
        <f>IF(N469="základní",J469,0)</f>
        <v>0</v>
      </c>
      <c r="BF469" s="206">
        <f>IF(N469="snížená",J469,0)</f>
        <v>0</v>
      </c>
      <c r="BG469" s="206">
        <f>IF(N469="zákl. přenesená",J469,0)</f>
        <v>0</v>
      </c>
      <c r="BH469" s="206">
        <f>IF(N469="sníž. přenesená",J469,0)</f>
        <v>0</v>
      </c>
      <c r="BI469" s="206">
        <f>IF(N469="nulová",J469,0)</f>
        <v>0</v>
      </c>
      <c r="BJ469" s="16" t="s">
        <v>80</v>
      </c>
      <c r="BK469" s="206">
        <f>ROUND(I469*H469,1)</f>
        <v>0</v>
      </c>
      <c r="BL469" s="16" t="s">
        <v>139</v>
      </c>
      <c r="BM469" s="205" t="s">
        <v>744</v>
      </c>
    </row>
    <row r="470" s="2" customFormat="1">
      <c r="A470" s="37"/>
      <c r="B470" s="38"/>
      <c r="C470" s="39"/>
      <c r="D470" s="207" t="s">
        <v>122</v>
      </c>
      <c r="E470" s="39"/>
      <c r="F470" s="208" t="s">
        <v>745</v>
      </c>
      <c r="G470" s="39"/>
      <c r="H470" s="39"/>
      <c r="I470" s="209"/>
      <c r="J470" s="39"/>
      <c r="K470" s="39"/>
      <c r="L470" s="43"/>
      <c r="M470" s="210"/>
      <c r="N470" s="211"/>
      <c r="O470" s="83"/>
      <c r="P470" s="83"/>
      <c r="Q470" s="83"/>
      <c r="R470" s="83"/>
      <c r="S470" s="83"/>
      <c r="T470" s="84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122</v>
      </c>
      <c r="AU470" s="16" t="s">
        <v>82</v>
      </c>
    </row>
    <row r="471" s="13" customFormat="1">
      <c r="A471" s="13"/>
      <c r="B471" s="227"/>
      <c r="C471" s="228"/>
      <c r="D471" s="212" t="s">
        <v>192</v>
      </c>
      <c r="E471" s="229" t="s">
        <v>19</v>
      </c>
      <c r="F471" s="230" t="s">
        <v>510</v>
      </c>
      <c r="G471" s="228"/>
      <c r="H471" s="229" t="s">
        <v>19</v>
      </c>
      <c r="I471" s="231"/>
      <c r="J471" s="228"/>
      <c r="K471" s="228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192</v>
      </c>
      <c r="AU471" s="236" t="s">
        <v>82</v>
      </c>
      <c r="AV471" s="13" t="s">
        <v>80</v>
      </c>
      <c r="AW471" s="13" t="s">
        <v>33</v>
      </c>
      <c r="AX471" s="13" t="s">
        <v>72</v>
      </c>
      <c r="AY471" s="236" t="s">
        <v>114</v>
      </c>
    </row>
    <row r="472" s="14" customFormat="1">
      <c r="A472" s="14"/>
      <c r="B472" s="237"/>
      <c r="C472" s="238"/>
      <c r="D472" s="212" t="s">
        <v>192</v>
      </c>
      <c r="E472" s="239" t="s">
        <v>19</v>
      </c>
      <c r="F472" s="240" t="s">
        <v>162</v>
      </c>
      <c r="G472" s="238"/>
      <c r="H472" s="241">
        <v>8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192</v>
      </c>
      <c r="AU472" s="247" t="s">
        <v>82</v>
      </c>
      <c r="AV472" s="14" t="s">
        <v>82</v>
      </c>
      <c r="AW472" s="14" t="s">
        <v>33</v>
      </c>
      <c r="AX472" s="14" t="s">
        <v>72</v>
      </c>
      <c r="AY472" s="247" t="s">
        <v>114</v>
      </c>
    </row>
    <row r="473" s="2" customFormat="1" ht="16.5" customHeight="1">
      <c r="A473" s="37"/>
      <c r="B473" s="38"/>
      <c r="C473" s="248" t="s">
        <v>746</v>
      </c>
      <c r="D473" s="248" t="s">
        <v>248</v>
      </c>
      <c r="E473" s="249" t="s">
        <v>747</v>
      </c>
      <c r="F473" s="250" t="s">
        <v>748</v>
      </c>
      <c r="G473" s="251" t="s">
        <v>128</v>
      </c>
      <c r="H473" s="252">
        <v>4</v>
      </c>
      <c r="I473" s="253"/>
      <c r="J473" s="252">
        <f>ROUND(I473*H473,1)</f>
        <v>0</v>
      </c>
      <c r="K473" s="250" t="s">
        <v>19</v>
      </c>
      <c r="L473" s="254"/>
      <c r="M473" s="255" t="s">
        <v>19</v>
      </c>
      <c r="N473" s="256" t="s">
        <v>43</v>
      </c>
      <c r="O473" s="83"/>
      <c r="P473" s="203">
        <f>O473*H473</f>
        <v>0</v>
      </c>
      <c r="Q473" s="203">
        <v>1.5</v>
      </c>
      <c r="R473" s="203">
        <f>Q473*H473</f>
        <v>6</v>
      </c>
      <c r="S473" s="203">
        <v>0</v>
      </c>
      <c r="T473" s="204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05" t="s">
        <v>277</v>
      </c>
      <c r="AT473" s="205" t="s">
        <v>248</v>
      </c>
      <c r="AU473" s="205" t="s">
        <v>82</v>
      </c>
      <c r="AY473" s="16" t="s">
        <v>114</v>
      </c>
      <c r="BE473" s="206">
        <f>IF(N473="základní",J473,0)</f>
        <v>0</v>
      </c>
      <c r="BF473" s="206">
        <f>IF(N473="snížená",J473,0)</f>
        <v>0</v>
      </c>
      <c r="BG473" s="206">
        <f>IF(N473="zákl. přenesená",J473,0)</f>
        <v>0</v>
      </c>
      <c r="BH473" s="206">
        <f>IF(N473="sníž. přenesená",J473,0)</f>
        <v>0</v>
      </c>
      <c r="BI473" s="206">
        <f>IF(N473="nulová",J473,0)</f>
        <v>0</v>
      </c>
      <c r="BJ473" s="16" t="s">
        <v>80</v>
      </c>
      <c r="BK473" s="206">
        <f>ROUND(I473*H473,1)</f>
        <v>0</v>
      </c>
      <c r="BL473" s="16" t="s">
        <v>277</v>
      </c>
      <c r="BM473" s="205" t="s">
        <v>749</v>
      </c>
    </row>
    <row r="474" s="2" customFormat="1" ht="24.15" customHeight="1">
      <c r="A474" s="37"/>
      <c r="B474" s="38"/>
      <c r="C474" s="195" t="s">
        <v>750</v>
      </c>
      <c r="D474" s="195" t="s">
        <v>115</v>
      </c>
      <c r="E474" s="196" t="s">
        <v>751</v>
      </c>
      <c r="F474" s="197" t="s">
        <v>752</v>
      </c>
      <c r="G474" s="198" t="s">
        <v>356</v>
      </c>
      <c r="H474" s="199">
        <v>12</v>
      </c>
      <c r="I474" s="200"/>
      <c r="J474" s="199">
        <f>ROUND(I474*H474,1)</f>
        <v>0</v>
      </c>
      <c r="K474" s="197" t="s">
        <v>119</v>
      </c>
      <c r="L474" s="43"/>
      <c r="M474" s="201" t="s">
        <v>19</v>
      </c>
      <c r="N474" s="202" t="s">
        <v>43</v>
      </c>
      <c r="O474" s="83"/>
      <c r="P474" s="203">
        <f>O474*H474</f>
        <v>0</v>
      </c>
      <c r="Q474" s="203">
        <v>1.3682799999999999</v>
      </c>
      <c r="R474" s="203">
        <f>Q474*H474</f>
        <v>16.419359999999998</v>
      </c>
      <c r="S474" s="203">
        <v>0</v>
      </c>
      <c r="T474" s="204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05" t="s">
        <v>139</v>
      </c>
      <c r="AT474" s="205" t="s">
        <v>115</v>
      </c>
      <c r="AU474" s="205" t="s">
        <v>82</v>
      </c>
      <c r="AY474" s="16" t="s">
        <v>114</v>
      </c>
      <c r="BE474" s="206">
        <f>IF(N474="základní",J474,0)</f>
        <v>0</v>
      </c>
      <c r="BF474" s="206">
        <f>IF(N474="snížená",J474,0)</f>
        <v>0</v>
      </c>
      <c r="BG474" s="206">
        <f>IF(N474="zákl. přenesená",J474,0)</f>
        <v>0</v>
      </c>
      <c r="BH474" s="206">
        <f>IF(N474="sníž. přenesená",J474,0)</f>
        <v>0</v>
      </c>
      <c r="BI474" s="206">
        <f>IF(N474="nulová",J474,0)</f>
        <v>0</v>
      </c>
      <c r="BJ474" s="16" t="s">
        <v>80</v>
      </c>
      <c r="BK474" s="206">
        <f>ROUND(I474*H474,1)</f>
        <v>0</v>
      </c>
      <c r="BL474" s="16" t="s">
        <v>139</v>
      </c>
      <c r="BM474" s="205" t="s">
        <v>753</v>
      </c>
    </row>
    <row r="475" s="2" customFormat="1">
      <c r="A475" s="37"/>
      <c r="B475" s="38"/>
      <c r="C475" s="39"/>
      <c r="D475" s="207" t="s">
        <v>122</v>
      </c>
      <c r="E475" s="39"/>
      <c r="F475" s="208" t="s">
        <v>754</v>
      </c>
      <c r="G475" s="39"/>
      <c r="H475" s="39"/>
      <c r="I475" s="209"/>
      <c r="J475" s="39"/>
      <c r="K475" s="39"/>
      <c r="L475" s="43"/>
      <c r="M475" s="210"/>
      <c r="N475" s="211"/>
      <c r="O475" s="83"/>
      <c r="P475" s="83"/>
      <c r="Q475" s="83"/>
      <c r="R475" s="83"/>
      <c r="S475" s="83"/>
      <c r="T475" s="84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6" t="s">
        <v>122</v>
      </c>
      <c r="AU475" s="16" t="s">
        <v>82</v>
      </c>
    </row>
    <row r="476" s="13" customFormat="1">
      <c r="A476" s="13"/>
      <c r="B476" s="227"/>
      <c r="C476" s="228"/>
      <c r="D476" s="212" t="s">
        <v>192</v>
      </c>
      <c r="E476" s="229" t="s">
        <v>19</v>
      </c>
      <c r="F476" s="230" t="s">
        <v>501</v>
      </c>
      <c r="G476" s="228"/>
      <c r="H476" s="229" t="s">
        <v>19</v>
      </c>
      <c r="I476" s="231"/>
      <c r="J476" s="228"/>
      <c r="K476" s="228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192</v>
      </c>
      <c r="AU476" s="236" t="s">
        <v>82</v>
      </c>
      <c r="AV476" s="13" t="s">
        <v>80</v>
      </c>
      <c r="AW476" s="13" t="s">
        <v>33</v>
      </c>
      <c r="AX476" s="13" t="s">
        <v>72</v>
      </c>
      <c r="AY476" s="236" t="s">
        <v>114</v>
      </c>
    </row>
    <row r="477" s="14" customFormat="1">
      <c r="A477" s="14"/>
      <c r="B477" s="237"/>
      <c r="C477" s="238"/>
      <c r="D477" s="212" t="s">
        <v>192</v>
      </c>
      <c r="E477" s="239" t="s">
        <v>19</v>
      </c>
      <c r="F477" s="240" t="s">
        <v>254</v>
      </c>
      <c r="G477" s="238"/>
      <c r="H477" s="241">
        <v>12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192</v>
      </c>
      <c r="AU477" s="247" t="s">
        <v>82</v>
      </c>
      <c r="AV477" s="14" t="s">
        <v>82</v>
      </c>
      <c r="AW477" s="14" t="s">
        <v>33</v>
      </c>
      <c r="AX477" s="14" t="s">
        <v>72</v>
      </c>
      <c r="AY477" s="247" t="s">
        <v>114</v>
      </c>
    </row>
    <row r="478" s="2" customFormat="1" ht="16.5" customHeight="1">
      <c r="A478" s="37"/>
      <c r="B478" s="38"/>
      <c r="C478" s="248" t="s">
        <v>755</v>
      </c>
      <c r="D478" s="248" t="s">
        <v>248</v>
      </c>
      <c r="E478" s="249" t="s">
        <v>756</v>
      </c>
      <c r="F478" s="250" t="s">
        <v>757</v>
      </c>
      <c r="G478" s="251" t="s">
        <v>128</v>
      </c>
      <c r="H478" s="252">
        <v>6</v>
      </c>
      <c r="I478" s="253"/>
      <c r="J478" s="252">
        <f>ROUND(I478*H478,1)</f>
        <v>0</v>
      </c>
      <c r="K478" s="250" t="s">
        <v>19</v>
      </c>
      <c r="L478" s="254"/>
      <c r="M478" s="255" t="s">
        <v>19</v>
      </c>
      <c r="N478" s="256" t="s">
        <v>43</v>
      </c>
      <c r="O478" s="83"/>
      <c r="P478" s="203">
        <f>O478*H478</f>
        <v>0</v>
      </c>
      <c r="Q478" s="203">
        <v>1.885</v>
      </c>
      <c r="R478" s="203">
        <f>Q478*H478</f>
        <v>11.310000000000001</v>
      </c>
      <c r="S478" s="203">
        <v>0</v>
      </c>
      <c r="T478" s="204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05" t="s">
        <v>277</v>
      </c>
      <c r="AT478" s="205" t="s">
        <v>248</v>
      </c>
      <c r="AU478" s="205" t="s">
        <v>82</v>
      </c>
      <c r="AY478" s="16" t="s">
        <v>114</v>
      </c>
      <c r="BE478" s="206">
        <f>IF(N478="základní",J478,0)</f>
        <v>0</v>
      </c>
      <c r="BF478" s="206">
        <f>IF(N478="snížená",J478,0)</f>
        <v>0</v>
      </c>
      <c r="BG478" s="206">
        <f>IF(N478="zákl. přenesená",J478,0)</f>
        <v>0</v>
      </c>
      <c r="BH478" s="206">
        <f>IF(N478="sníž. přenesená",J478,0)</f>
        <v>0</v>
      </c>
      <c r="BI478" s="206">
        <f>IF(N478="nulová",J478,0)</f>
        <v>0</v>
      </c>
      <c r="BJ478" s="16" t="s">
        <v>80</v>
      </c>
      <c r="BK478" s="206">
        <f>ROUND(I478*H478,1)</f>
        <v>0</v>
      </c>
      <c r="BL478" s="16" t="s">
        <v>277</v>
      </c>
      <c r="BM478" s="205" t="s">
        <v>758</v>
      </c>
    </row>
    <row r="479" s="2" customFormat="1" ht="24.15" customHeight="1">
      <c r="A479" s="37"/>
      <c r="B479" s="38"/>
      <c r="C479" s="195" t="s">
        <v>549</v>
      </c>
      <c r="D479" s="195" t="s">
        <v>115</v>
      </c>
      <c r="E479" s="196" t="s">
        <v>759</v>
      </c>
      <c r="F479" s="197" t="s">
        <v>760</v>
      </c>
      <c r="G479" s="198" t="s">
        <v>221</v>
      </c>
      <c r="H479" s="199">
        <v>21.969999999999999</v>
      </c>
      <c r="I479" s="200"/>
      <c r="J479" s="199">
        <f>ROUND(I479*H479,1)</f>
        <v>0</v>
      </c>
      <c r="K479" s="197" t="s">
        <v>119</v>
      </c>
      <c r="L479" s="43"/>
      <c r="M479" s="201" t="s">
        <v>19</v>
      </c>
      <c r="N479" s="202" t="s">
        <v>43</v>
      </c>
      <c r="O479" s="83"/>
      <c r="P479" s="203">
        <f>O479*H479</f>
        <v>0</v>
      </c>
      <c r="Q479" s="203">
        <v>2.5122499999999999</v>
      </c>
      <c r="R479" s="203">
        <f>Q479*H479</f>
        <v>55.194132499999995</v>
      </c>
      <c r="S479" s="203">
        <v>0</v>
      </c>
      <c r="T479" s="204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05" t="s">
        <v>139</v>
      </c>
      <c r="AT479" s="205" t="s">
        <v>115</v>
      </c>
      <c r="AU479" s="205" t="s">
        <v>82</v>
      </c>
      <c r="AY479" s="16" t="s">
        <v>114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6" t="s">
        <v>80</v>
      </c>
      <c r="BK479" s="206">
        <f>ROUND(I479*H479,1)</f>
        <v>0</v>
      </c>
      <c r="BL479" s="16" t="s">
        <v>139</v>
      </c>
      <c r="BM479" s="205" t="s">
        <v>761</v>
      </c>
    </row>
    <row r="480" s="2" customFormat="1">
      <c r="A480" s="37"/>
      <c r="B480" s="38"/>
      <c r="C480" s="39"/>
      <c r="D480" s="207" t="s">
        <v>122</v>
      </c>
      <c r="E480" s="39"/>
      <c r="F480" s="208" t="s">
        <v>762</v>
      </c>
      <c r="G480" s="39"/>
      <c r="H480" s="39"/>
      <c r="I480" s="209"/>
      <c r="J480" s="39"/>
      <c r="K480" s="39"/>
      <c r="L480" s="43"/>
      <c r="M480" s="210"/>
      <c r="N480" s="211"/>
      <c r="O480" s="83"/>
      <c r="P480" s="83"/>
      <c r="Q480" s="83"/>
      <c r="R480" s="83"/>
      <c r="S480" s="83"/>
      <c r="T480" s="84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122</v>
      </c>
      <c r="AU480" s="16" t="s">
        <v>82</v>
      </c>
    </row>
    <row r="481" s="13" customFormat="1">
      <c r="A481" s="13"/>
      <c r="B481" s="227"/>
      <c r="C481" s="228"/>
      <c r="D481" s="212" t="s">
        <v>192</v>
      </c>
      <c r="E481" s="229" t="s">
        <v>19</v>
      </c>
      <c r="F481" s="230" t="s">
        <v>501</v>
      </c>
      <c r="G481" s="228"/>
      <c r="H481" s="229" t="s">
        <v>19</v>
      </c>
      <c r="I481" s="231"/>
      <c r="J481" s="228"/>
      <c r="K481" s="228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192</v>
      </c>
      <c r="AU481" s="236" t="s">
        <v>82</v>
      </c>
      <c r="AV481" s="13" t="s">
        <v>80</v>
      </c>
      <c r="AW481" s="13" t="s">
        <v>33</v>
      </c>
      <c r="AX481" s="13" t="s">
        <v>72</v>
      </c>
      <c r="AY481" s="236" t="s">
        <v>114</v>
      </c>
    </row>
    <row r="482" s="14" customFormat="1">
      <c r="A482" s="14"/>
      <c r="B482" s="237"/>
      <c r="C482" s="238"/>
      <c r="D482" s="212" t="s">
        <v>192</v>
      </c>
      <c r="E482" s="239" t="s">
        <v>19</v>
      </c>
      <c r="F482" s="240" t="s">
        <v>763</v>
      </c>
      <c r="G482" s="238"/>
      <c r="H482" s="241">
        <v>12.119999999999999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192</v>
      </c>
      <c r="AU482" s="247" t="s">
        <v>82</v>
      </c>
      <c r="AV482" s="14" t="s">
        <v>82</v>
      </c>
      <c r="AW482" s="14" t="s">
        <v>33</v>
      </c>
      <c r="AX482" s="14" t="s">
        <v>72</v>
      </c>
      <c r="AY482" s="247" t="s">
        <v>114</v>
      </c>
    </row>
    <row r="483" s="13" customFormat="1">
      <c r="A483" s="13"/>
      <c r="B483" s="227"/>
      <c r="C483" s="228"/>
      <c r="D483" s="212" t="s">
        <v>192</v>
      </c>
      <c r="E483" s="229" t="s">
        <v>19</v>
      </c>
      <c r="F483" s="230" t="s">
        <v>517</v>
      </c>
      <c r="G483" s="228"/>
      <c r="H483" s="229" t="s">
        <v>19</v>
      </c>
      <c r="I483" s="231"/>
      <c r="J483" s="228"/>
      <c r="K483" s="228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192</v>
      </c>
      <c r="AU483" s="236" t="s">
        <v>82</v>
      </c>
      <c r="AV483" s="13" t="s">
        <v>80</v>
      </c>
      <c r="AW483" s="13" t="s">
        <v>33</v>
      </c>
      <c r="AX483" s="13" t="s">
        <v>72</v>
      </c>
      <c r="AY483" s="236" t="s">
        <v>114</v>
      </c>
    </row>
    <row r="484" s="14" customFormat="1">
      <c r="A484" s="14"/>
      <c r="B484" s="237"/>
      <c r="C484" s="238"/>
      <c r="D484" s="212" t="s">
        <v>192</v>
      </c>
      <c r="E484" s="239" t="s">
        <v>19</v>
      </c>
      <c r="F484" s="240" t="s">
        <v>764</v>
      </c>
      <c r="G484" s="238"/>
      <c r="H484" s="241">
        <v>1.28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192</v>
      </c>
      <c r="AU484" s="247" t="s">
        <v>82</v>
      </c>
      <c r="AV484" s="14" t="s">
        <v>82</v>
      </c>
      <c r="AW484" s="14" t="s">
        <v>33</v>
      </c>
      <c r="AX484" s="14" t="s">
        <v>72</v>
      </c>
      <c r="AY484" s="247" t="s">
        <v>114</v>
      </c>
    </row>
    <row r="485" s="13" customFormat="1">
      <c r="A485" s="13"/>
      <c r="B485" s="227"/>
      <c r="C485" s="228"/>
      <c r="D485" s="212" t="s">
        <v>192</v>
      </c>
      <c r="E485" s="229" t="s">
        <v>19</v>
      </c>
      <c r="F485" s="230" t="s">
        <v>509</v>
      </c>
      <c r="G485" s="228"/>
      <c r="H485" s="229" t="s">
        <v>19</v>
      </c>
      <c r="I485" s="231"/>
      <c r="J485" s="228"/>
      <c r="K485" s="228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192</v>
      </c>
      <c r="AU485" s="236" t="s">
        <v>82</v>
      </c>
      <c r="AV485" s="13" t="s">
        <v>80</v>
      </c>
      <c r="AW485" s="13" t="s">
        <v>33</v>
      </c>
      <c r="AX485" s="13" t="s">
        <v>72</v>
      </c>
      <c r="AY485" s="236" t="s">
        <v>114</v>
      </c>
    </row>
    <row r="486" s="14" customFormat="1">
      <c r="A486" s="14"/>
      <c r="B486" s="237"/>
      <c r="C486" s="238"/>
      <c r="D486" s="212" t="s">
        <v>192</v>
      </c>
      <c r="E486" s="239" t="s">
        <v>19</v>
      </c>
      <c r="F486" s="240" t="s">
        <v>765</v>
      </c>
      <c r="G486" s="238"/>
      <c r="H486" s="241">
        <v>3.98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192</v>
      </c>
      <c r="AU486" s="247" t="s">
        <v>82</v>
      </c>
      <c r="AV486" s="14" t="s">
        <v>82</v>
      </c>
      <c r="AW486" s="14" t="s">
        <v>33</v>
      </c>
      <c r="AX486" s="14" t="s">
        <v>72</v>
      </c>
      <c r="AY486" s="247" t="s">
        <v>114</v>
      </c>
    </row>
    <row r="487" s="13" customFormat="1">
      <c r="A487" s="13"/>
      <c r="B487" s="227"/>
      <c r="C487" s="228"/>
      <c r="D487" s="212" t="s">
        <v>192</v>
      </c>
      <c r="E487" s="229" t="s">
        <v>19</v>
      </c>
      <c r="F487" s="230" t="s">
        <v>510</v>
      </c>
      <c r="G487" s="228"/>
      <c r="H487" s="229" t="s">
        <v>19</v>
      </c>
      <c r="I487" s="231"/>
      <c r="J487" s="228"/>
      <c r="K487" s="228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192</v>
      </c>
      <c r="AU487" s="236" t="s">
        <v>82</v>
      </c>
      <c r="AV487" s="13" t="s">
        <v>80</v>
      </c>
      <c r="AW487" s="13" t="s">
        <v>33</v>
      </c>
      <c r="AX487" s="13" t="s">
        <v>72</v>
      </c>
      <c r="AY487" s="236" t="s">
        <v>114</v>
      </c>
    </row>
    <row r="488" s="14" customFormat="1">
      <c r="A488" s="14"/>
      <c r="B488" s="237"/>
      <c r="C488" s="238"/>
      <c r="D488" s="212" t="s">
        <v>192</v>
      </c>
      <c r="E488" s="239" t="s">
        <v>19</v>
      </c>
      <c r="F488" s="240" t="s">
        <v>766</v>
      </c>
      <c r="G488" s="238"/>
      <c r="H488" s="241">
        <v>4.5899999999999999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192</v>
      </c>
      <c r="AU488" s="247" t="s">
        <v>82</v>
      </c>
      <c r="AV488" s="14" t="s">
        <v>82</v>
      </c>
      <c r="AW488" s="14" t="s">
        <v>33</v>
      </c>
      <c r="AX488" s="14" t="s">
        <v>72</v>
      </c>
      <c r="AY488" s="247" t="s">
        <v>114</v>
      </c>
    </row>
    <row r="489" s="2" customFormat="1" ht="24.15" customHeight="1">
      <c r="A489" s="37"/>
      <c r="B489" s="38"/>
      <c r="C489" s="195" t="s">
        <v>767</v>
      </c>
      <c r="D489" s="195" t="s">
        <v>115</v>
      </c>
      <c r="E489" s="196" t="s">
        <v>768</v>
      </c>
      <c r="F489" s="197" t="s">
        <v>769</v>
      </c>
      <c r="G489" s="198" t="s">
        <v>128</v>
      </c>
      <c r="H489" s="199">
        <v>2</v>
      </c>
      <c r="I489" s="200"/>
      <c r="J489" s="199">
        <f>ROUND(I489*H489,1)</f>
        <v>0</v>
      </c>
      <c r="K489" s="197" t="s">
        <v>119</v>
      </c>
      <c r="L489" s="43"/>
      <c r="M489" s="201" t="s">
        <v>19</v>
      </c>
      <c r="N489" s="202" t="s">
        <v>43</v>
      </c>
      <c r="O489" s="83"/>
      <c r="P489" s="203">
        <f>O489*H489</f>
        <v>0</v>
      </c>
      <c r="Q489" s="203">
        <v>6.9999999999999994E-05</v>
      </c>
      <c r="R489" s="203">
        <f>Q489*H489</f>
        <v>0.00013999999999999999</v>
      </c>
      <c r="S489" s="203">
        <v>0</v>
      </c>
      <c r="T489" s="204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05" t="s">
        <v>139</v>
      </c>
      <c r="AT489" s="205" t="s">
        <v>115</v>
      </c>
      <c r="AU489" s="205" t="s">
        <v>82</v>
      </c>
      <c r="AY489" s="16" t="s">
        <v>114</v>
      </c>
      <c r="BE489" s="206">
        <f>IF(N489="základní",J489,0)</f>
        <v>0</v>
      </c>
      <c r="BF489" s="206">
        <f>IF(N489="snížená",J489,0)</f>
        <v>0</v>
      </c>
      <c r="BG489" s="206">
        <f>IF(N489="zákl. přenesená",J489,0)</f>
        <v>0</v>
      </c>
      <c r="BH489" s="206">
        <f>IF(N489="sníž. přenesená",J489,0)</f>
        <v>0</v>
      </c>
      <c r="BI489" s="206">
        <f>IF(N489="nulová",J489,0)</f>
        <v>0</v>
      </c>
      <c r="BJ489" s="16" t="s">
        <v>80</v>
      </c>
      <c r="BK489" s="206">
        <f>ROUND(I489*H489,1)</f>
        <v>0</v>
      </c>
      <c r="BL489" s="16" t="s">
        <v>139</v>
      </c>
      <c r="BM489" s="205" t="s">
        <v>770</v>
      </c>
    </row>
    <row r="490" s="2" customFormat="1">
      <c r="A490" s="37"/>
      <c r="B490" s="38"/>
      <c r="C490" s="39"/>
      <c r="D490" s="207" t="s">
        <v>122</v>
      </c>
      <c r="E490" s="39"/>
      <c r="F490" s="208" t="s">
        <v>771</v>
      </c>
      <c r="G490" s="39"/>
      <c r="H490" s="39"/>
      <c r="I490" s="209"/>
      <c r="J490" s="39"/>
      <c r="K490" s="39"/>
      <c r="L490" s="43"/>
      <c r="M490" s="210"/>
      <c r="N490" s="211"/>
      <c r="O490" s="83"/>
      <c r="P490" s="83"/>
      <c r="Q490" s="83"/>
      <c r="R490" s="83"/>
      <c r="S490" s="83"/>
      <c r="T490" s="84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6" t="s">
        <v>122</v>
      </c>
      <c r="AU490" s="16" t="s">
        <v>82</v>
      </c>
    </row>
    <row r="491" s="13" customFormat="1">
      <c r="A491" s="13"/>
      <c r="B491" s="227"/>
      <c r="C491" s="228"/>
      <c r="D491" s="212" t="s">
        <v>192</v>
      </c>
      <c r="E491" s="229" t="s">
        <v>19</v>
      </c>
      <c r="F491" s="230" t="s">
        <v>517</v>
      </c>
      <c r="G491" s="228"/>
      <c r="H491" s="229" t="s">
        <v>19</v>
      </c>
      <c r="I491" s="231"/>
      <c r="J491" s="228"/>
      <c r="K491" s="228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192</v>
      </c>
      <c r="AU491" s="236" t="s">
        <v>82</v>
      </c>
      <c r="AV491" s="13" t="s">
        <v>80</v>
      </c>
      <c r="AW491" s="13" t="s">
        <v>33</v>
      </c>
      <c r="AX491" s="13" t="s">
        <v>72</v>
      </c>
      <c r="AY491" s="236" t="s">
        <v>114</v>
      </c>
    </row>
    <row r="492" s="14" customFormat="1">
      <c r="A492" s="14"/>
      <c r="B492" s="237"/>
      <c r="C492" s="238"/>
      <c r="D492" s="212" t="s">
        <v>192</v>
      </c>
      <c r="E492" s="239" t="s">
        <v>19</v>
      </c>
      <c r="F492" s="240" t="s">
        <v>82</v>
      </c>
      <c r="G492" s="238"/>
      <c r="H492" s="241">
        <v>2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192</v>
      </c>
      <c r="AU492" s="247" t="s">
        <v>82</v>
      </c>
      <c r="AV492" s="14" t="s">
        <v>82</v>
      </c>
      <c r="AW492" s="14" t="s">
        <v>33</v>
      </c>
      <c r="AX492" s="14" t="s">
        <v>72</v>
      </c>
      <c r="AY492" s="247" t="s">
        <v>114</v>
      </c>
    </row>
    <row r="493" s="2" customFormat="1" ht="24.15" customHeight="1">
      <c r="A493" s="37"/>
      <c r="B493" s="38"/>
      <c r="C493" s="195" t="s">
        <v>772</v>
      </c>
      <c r="D493" s="195" t="s">
        <v>115</v>
      </c>
      <c r="E493" s="196" t="s">
        <v>773</v>
      </c>
      <c r="F493" s="197" t="s">
        <v>774</v>
      </c>
      <c r="G493" s="198" t="s">
        <v>128</v>
      </c>
      <c r="H493" s="199">
        <v>1</v>
      </c>
      <c r="I493" s="200"/>
      <c r="J493" s="199">
        <f>ROUND(I493*H493,1)</f>
        <v>0</v>
      </c>
      <c r="K493" s="197" t="s">
        <v>119</v>
      </c>
      <c r="L493" s="43"/>
      <c r="M493" s="201" t="s">
        <v>19</v>
      </c>
      <c r="N493" s="202" t="s">
        <v>43</v>
      </c>
      <c r="O493" s="83"/>
      <c r="P493" s="203">
        <f>O493*H493</f>
        <v>0</v>
      </c>
      <c r="Q493" s="203">
        <v>9.0000000000000006E-05</v>
      </c>
      <c r="R493" s="203">
        <f>Q493*H493</f>
        <v>9.0000000000000006E-05</v>
      </c>
      <c r="S493" s="203">
        <v>0</v>
      </c>
      <c r="T493" s="204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05" t="s">
        <v>139</v>
      </c>
      <c r="AT493" s="205" t="s">
        <v>115</v>
      </c>
      <c r="AU493" s="205" t="s">
        <v>82</v>
      </c>
      <c r="AY493" s="16" t="s">
        <v>114</v>
      </c>
      <c r="BE493" s="206">
        <f>IF(N493="základní",J493,0)</f>
        <v>0</v>
      </c>
      <c r="BF493" s="206">
        <f>IF(N493="snížená",J493,0)</f>
        <v>0</v>
      </c>
      <c r="BG493" s="206">
        <f>IF(N493="zákl. přenesená",J493,0)</f>
        <v>0</v>
      </c>
      <c r="BH493" s="206">
        <f>IF(N493="sníž. přenesená",J493,0)</f>
        <v>0</v>
      </c>
      <c r="BI493" s="206">
        <f>IF(N493="nulová",J493,0)</f>
        <v>0</v>
      </c>
      <c r="BJ493" s="16" t="s">
        <v>80</v>
      </c>
      <c r="BK493" s="206">
        <f>ROUND(I493*H493,1)</f>
        <v>0</v>
      </c>
      <c r="BL493" s="16" t="s">
        <v>139</v>
      </c>
      <c r="BM493" s="205" t="s">
        <v>775</v>
      </c>
    </row>
    <row r="494" s="2" customFormat="1">
      <c r="A494" s="37"/>
      <c r="B494" s="38"/>
      <c r="C494" s="39"/>
      <c r="D494" s="207" t="s">
        <v>122</v>
      </c>
      <c r="E494" s="39"/>
      <c r="F494" s="208" t="s">
        <v>776</v>
      </c>
      <c r="G494" s="39"/>
      <c r="H494" s="39"/>
      <c r="I494" s="209"/>
      <c r="J494" s="39"/>
      <c r="K494" s="39"/>
      <c r="L494" s="43"/>
      <c r="M494" s="210"/>
      <c r="N494" s="211"/>
      <c r="O494" s="83"/>
      <c r="P494" s="83"/>
      <c r="Q494" s="83"/>
      <c r="R494" s="83"/>
      <c r="S494" s="83"/>
      <c r="T494" s="84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6" t="s">
        <v>122</v>
      </c>
      <c r="AU494" s="16" t="s">
        <v>82</v>
      </c>
    </row>
    <row r="495" s="13" customFormat="1">
      <c r="A495" s="13"/>
      <c r="B495" s="227"/>
      <c r="C495" s="228"/>
      <c r="D495" s="212" t="s">
        <v>192</v>
      </c>
      <c r="E495" s="229" t="s">
        <v>19</v>
      </c>
      <c r="F495" s="230" t="s">
        <v>498</v>
      </c>
      <c r="G495" s="228"/>
      <c r="H495" s="229" t="s">
        <v>19</v>
      </c>
      <c r="I495" s="231"/>
      <c r="J495" s="228"/>
      <c r="K495" s="228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192</v>
      </c>
      <c r="AU495" s="236" t="s">
        <v>82</v>
      </c>
      <c r="AV495" s="13" t="s">
        <v>80</v>
      </c>
      <c r="AW495" s="13" t="s">
        <v>33</v>
      </c>
      <c r="AX495" s="13" t="s">
        <v>72</v>
      </c>
      <c r="AY495" s="236" t="s">
        <v>114</v>
      </c>
    </row>
    <row r="496" s="13" customFormat="1">
      <c r="A496" s="13"/>
      <c r="B496" s="227"/>
      <c r="C496" s="228"/>
      <c r="D496" s="212" t="s">
        <v>192</v>
      </c>
      <c r="E496" s="229" t="s">
        <v>19</v>
      </c>
      <c r="F496" s="230" t="s">
        <v>509</v>
      </c>
      <c r="G496" s="228"/>
      <c r="H496" s="229" t="s">
        <v>19</v>
      </c>
      <c r="I496" s="231"/>
      <c r="J496" s="228"/>
      <c r="K496" s="228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192</v>
      </c>
      <c r="AU496" s="236" t="s">
        <v>82</v>
      </c>
      <c r="AV496" s="13" t="s">
        <v>80</v>
      </c>
      <c r="AW496" s="13" t="s">
        <v>33</v>
      </c>
      <c r="AX496" s="13" t="s">
        <v>72</v>
      </c>
      <c r="AY496" s="236" t="s">
        <v>114</v>
      </c>
    </row>
    <row r="497" s="14" customFormat="1">
      <c r="A497" s="14"/>
      <c r="B497" s="237"/>
      <c r="C497" s="238"/>
      <c r="D497" s="212" t="s">
        <v>192</v>
      </c>
      <c r="E497" s="239" t="s">
        <v>19</v>
      </c>
      <c r="F497" s="240" t="s">
        <v>80</v>
      </c>
      <c r="G497" s="238"/>
      <c r="H497" s="241">
        <v>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192</v>
      </c>
      <c r="AU497" s="247" t="s">
        <v>82</v>
      </c>
      <c r="AV497" s="14" t="s">
        <v>82</v>
      </c>
      <c r="AW497" s="14" t="s">
        <v>33</v>
      </c>
      <c r="AX497" s="14" t="s">
        <v>72</v>
      </c>
      <c r="AY497" s="247" t="s">
        <v>114</v>
      </c>
    </row>
    <row r="498" s="2" customFormat="1" ht="24.15" customHeight="1">
      <c r="A498" s="37"/>
      <c r="B498" s="38"/>
      <c r="C498" s="195" t="s">
        <v>777</v>
      </c>
      <c r="D498" s="195" t="s">
        <v>115</v>
      </c>
      <c r="E498" s="196" t="s">
        <v>778</v>
      </c>
      <c r="F498" s="197" t="s">
        <v>779</v>
      </c>
      <c r="G498" s="198" t="s">
        <v>128</v>
      </c>
      <c r="H498" s="199">
        <v>2</v>
      </c>
      <c r="I498" s="200"/>
      <c r="J498" s="199">
        <f>ROUND(I498*H498,1)</f>
        <v>0</v>
      </c>
      <c r="K498" s="197" t="s">
        <v>119</v>
      </c>
      <c r="L498" s="43"/>
      <c r="M498" s="201" t="s">
        <v>19</v>
      </c>
      <c r="N498" s="202" t="s">
        <v>43</v>
      </c>
      <c r="O498" s="83"/>
      <c r="P498" s="203">
        <f>O498*H498</f>
        <v>0</v>
      </c>
      <c r="Q498" s="203">
        <v>0.00012999999999999999</v>
      </c>
      <c r="R498" s="203">
        <f>Q498*H498</f>
        <v>0.00025999999999999998</v>
      </c>
      <c r="S498" s="203">
        <v>0</v>
      </c>
      <c r="T498" s="204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05" t="s">
        <v>139</v>
      </c>
      <c r="AT498" s="205" t="s">
        <v>115</v>
      </c>
      <c r="AU498" s="205" t="s">
        <v>82</v>
      </c>
      <c r="AY498" s="16" t="s">
        <v>114</v>
      </c>
      <c r="BE498" s="206">
        <f>IF(N498="základní",J498,0)</f>
        <v>0</v>
      </c>
      <c r="BF498" s="206">
        <f>IF(N498="snížená",J498,0)</f>
        <v>0</v>
      </c>
      <c r="BG498" s="206">
        <f>IF(N498="zákl. přenesená",J498,0)</f>
        <v>0</v>
      </c>
      <c r="BH498" s="206">
        <f>IF(N498="sníž. přenesená",J498,0)</f>
        <v>0</v>
      </c>
      <c r="BI498" s="206">
        <f>IF(N498="nulová",J498,0)</f>
        <v>0</v>
      </c>
      <c r="BJ498" s="16" t="s">
        <v>80</v>
      </c>
      <c r="BK498" s="206">
        <f>ROUND(I498*H498,1)</f>
        <v>0</v>
      </c>
      <c r="BL498" s="16" t="s">
        <v>139</v>
      </c>
      <c r="BM498" s="205" t="s">
        <v>780</v>
      </c>
    </row>
    <row r="499" s="2" customFormat="1">
      <c r="A499" s="37"/>
      <c r="B499" s="38"/>
      <c r="C499" s="39"/>
      <c r="D499" s="207" t="s">
        <v>122</v>
      </c>
      <c r="E499" s="39"/>
      <c r="F499" s="208" t="s">
        <v>781</v>
      </c>
      <c r="G499" s="39"/>
      <c r="H499" s="39"/>
      <c r="I499" s="209"/>
      <c r="J499" s="39"/>
      <c r="K499" s="39"/>
      <c r="L499" s="43"/>
      <c r="M499" s="210"/>
      <c r="N499" s="211"/>
      <c r="O499" s="83"/>
      <c r="P499" s="83"/>
      <c r="Q499" s="83"/>
      <c r="R499" s="83"/>
      <c r="S499" s="83"/>
      <c r="T499" s="84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6" t="s">
        <v>122</v>
      </c>
      <c r="AU499" s="16" t="s">
        <v>82</v>
      </c>
    </row>
    <row r="500" s="13" customFormat="1">
      <c r="A500" s="13"/>
      <c r="B500" s="227"/>
      <c r="C500" s="228"/>
      <c r="D500" s="212" t="s">
        <v>192</v>
      </c>
      <c r="E500" s="229" t="s">
        <v>19</v>
      </c>
      <c r="F500" s="230" t="s">
        <v>510</v>
      </c>
      <c r="G500" s="228"/>
      <c r="H500" s="229" t="s">
        <v>19</v>
      </c>
      <c r="I500" s="231"/>
      <c r="J500" s="228"/>
      <c r="K500" s="228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192</v>
      </c>
      <c r="AU500" s="236" t="s">
        <v>82</v>
      </c>
      <c r="AV500" s="13" t="s">
        <v>80</v>
      </c>
      <c r="AW500" s="13" t="s">
        <v>33</v>
      </c>
      <c r="AX500" s="13" t="s">
        <v>72</v>
      </c>
      <c r="AY500" s="236" t="s">
        <v>114</v>
      </c>
    </row>
    <row r="501" s="14" customFormat="1">
      <c r="A501" s="14"/>
      <c r="B501" s="237"/>
      <c r="C501" s="238"/>
      <c r="D501" s="212" t="s">
        <v>192</v>
      </c>
      <c r="E501" s="239" t="s">
        <v>19</v>
      </c>
      <c r="F501" s="240" t="s">
        <v>82</v>
      </c>
      <c r="G501" s="238"/>
      <c r="H501" s="241">
        <v>2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192</v>
      </c>
      <c r="AU501" s="247" t="s">
        <v>82</v>
      </c>
      <c r="AV501" s="14" t="s">
        <v>82</v>
      </c>
      <c r="AW501" s="14" t="s">
        <v>33</v>
      </c>
      <c r="AX501" s="14" t="s">
        <v>72</v>
      </c>
      <c r="AY501" s="247" t="s">
        <v>114</v>
      </c>
    </row>
    <row r="502" s="2" customFormat="1" ht="24.15" customHeight="1">
      <c r="A502" s="37"/>
      <c r="B502" s="38"/>
      <c r="C502" s="195" t="s">
        <v>782</v>
      </c>
      <c r="D502" s="195" t="s">
        <v>115</v>
      </c>
      <c r="E502" s="196" t="s">
        <v>783</v>
      </c>
      <c r="F502" s="197" t="s">
        <v>784</v>
      </c>
      <c r="G502" s="198" t="s">
        <v>128</v>
      </c>
      <c r="H502" s="199">
        <v>2</v>
      </c>
      <c r="I502" s="200"/>
      <c r="J502" s="199">
        <f>ROUND(I502*H502,1)</f>
        <v>0</v>
      </c>
      <c r="K502" s="197" t="s">
        <v>119</v>
      </c>
      <c r="L502" s="43"/>
      <c r="M502" s="201" t="s">
        <v>19</v>
      </c>
      <c r="N502" s="202" t="s">
        <v>43</v>
      </c>
      <c r="O502" s="83"/>
      <c r="P502" s="203">
        <f>O502*H502</f>
        <v>0</v>
      </c>
      <c r="Q502" s="203">
        <v>0.00019000000000000001</v>
      </c>
      <c r="R502" s="203">
        <f>Q502*H502</f>
        <v>0.00038000000000000002</v>
      </c>
      <c r="S502" s="203">
        <v>0</v>
      </c>
      <c r="T502" s="204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05" t="s">
        <v>139</v>
      </c>
      <c r="AT502" s="205" t="s">
        <v>115</v>
      </c>
      <c r="AU502" s="205" t="s">
        <v>82</v>
      </c>
      <c r="AY502" s="16" t="s">
        <v>114</v>
      </c>
      <c r="BE502" s="206">
        <f>IF(N502="základní",J502,0)</f>
        <v>0</v>
      </c>
      <c r="BF502" s="206">
        <f>IF(N502="snížená",J502,0)</f>
        <v>0</v>
      </c>
      <c r="BG502" s="206">
        <f>IF(N502="zákl. přenesená",J502,0)</f>
        <v>0</v>
      </c>
      <c r="BH502" s="206">
        <f>IF(N502="sníž. přenesená",J502,0)</f>
        <v>0</v>
      </c>
      <c r="BI502" s="206">
        <f>IF(N502="nulová",J502,0)</f>
        <v>0</v>
      </c>
      <c r="BJ502" s="16" t="s">
        <v>80</v>
      </c>
      <c r="BK502" s="206">
        <f>ROUND(I502*H502,1)</f>
        <v>0</v>
      </c>
      <c r="BL502" s="16" t="s">
        <v>139</v>
      </c>
      <c r="BM502" s="205" t="s">
        <v>785</v>
      </c>
    </row>
    <row r="503" s="2" customFormat="1">
      <c r="A503" s="37"/>
      <c r="B503" s="38"/>
      <c r="C503" s="39"/>
      <c r="D503" s="207" t="s">
        <v>122</v>
      </c>
      <c r="E503" s="39"/>
      <c r="F503" s="208" t="s">
        <v>786</v>
      </c>
      <c r="G503" s="39"/>
      <c r="H503" s="39"/>
      <c r="I503" s="209"/>
      <c r="J503" s="39"/>
      <c r="K503" s="39"/>
      <c r="L503" s="43"/>
      <c r="M503" s="210"/>
      <c r="N503" s="211"/>
      <c r="O503" s="83"/>
      <c r="P503" s="83"/>
      <c r="Q503" s="83"/>
      <c r="R503" s="83"/>
      <c r="S503" s="83"/>
      <c r="T503" s="84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6" t="s">
        <v>122</v>
      </c>
      <c r="AU503" s="16" t="s">
        <v>82</v>
      </c>
    </row>
    <row r="504" s="13" customFormat="1">
      <c r="A504" s="13"/>
      <c r="B504" s="227"/>
      <c r="C504" s="228"/>
      <c r="D504" s="212" t="s">
        <v>192</v>
      </c>
      <c r="E504" s="229" t="s">
        <v>19</v>
      </c>
      <c r="F504" s="230" t="s">
        <v>501</v>
      </c>
      <c r="G504" s="228"/>
      <c r="H504" s="229" t="s">
        <v>19</v>
      </c>
      <c r="I504" s="231"/>
      <c r="J504" s="228"/>
      <c r="K504" s="228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192</v>
      </c>
      <c r="AU504" s="236" t="s">
        <v>82</v>
      </c>
      <c r="AV504" s="13" t="s">
        <v>80</v>
      </c>
      <c r="AW504" s="13" t="s">
        <v>33</v>
      </c>
      <c r="AX504" s="13" t="s">
        <v>72</v>
      </c>
      <c r="AY504" s="236" t="s">
        <v>114</v>
      </c>
    </row>
    <row r="505" s="14" customFormat="1">
      <c r="A505" s="14"/>
      <c r="B505" s="237"/>
      <c r="C505" s="238"/>
      <c r="D505" s="212" t="s">
        <v>192</v>
      </c>
      <c r="E505" s="239" t="s">
        <v>19</v>
      </c>
      <c r="F505" s="240" t="s">
        <v>82</v>
      </c>
      <c r="G505" s="238"/>
      <c r="H505" s="241">
        <v>2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192</v>
      </c>
      <c r="AU505" s="247" t="s">
        <v>82</v>
      </c>
      <c r="AV505" s="14" t="s">
        <v>82</v>
      </c>
      <c r="AW505" s="14" t="s">
        <v>33</v>
      </c>
      <c r="AX505" s="14" t="s">
        <v>72</v>
      </c>
      <c r="AY505" s="247" t="s">
        <v>114</v>
      </c>
    </row>
    <row r="506" s="2" customFormat="1" ht="33" customHeight="1">
      <c r="A506" s="37"/>
      <c r="B506" s="38"/>
      <c r="C506" s="195" t="s">
        <v>787</v>
      </c>
      <c r="D506" s="195" t="s">
        <v>115</v>
      </c>
      <c r="E506" s="196" t="s">
        <v>436</v>
      </c>
      <c r="F506" s="197" t="s">
        <v>788</v>
      </c>
      <c r="G506" s="198" t="s">
        <v>128</v>
      </c>
      <c r="H506" s="199">
        <v>1</v>
      </c>
      <c r="I506" s="200"/>
      <c r="J506" s="199">
        <f>ROUND(I506*H506,1)</f>
        <v>0</v>
      </c>
      <c r="K506" s="197" t="s">
        <v>19</v>
      </c>
      <c r="L506" s="43"/>
      <c r="M506" s="201" t="s">
        <v>19</v>
      </c>
      <c r="N506" s="202" t="s">
        <v>43</v>
      </c>
      <c r="O506" s="83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05" t="s">
        <v>433</v>
      </c>
      <c r="AT506" s="205" t="s">
        <v>115</v>
      </c>
      <c r="AU506" s="205" t="s">
        <v>82</v>
      </c>
      <c r="AY506" s="16" t="s">
        <v>114</v>
      </c>
      <c r="BE506" s="206">
        <f>IF(N506="základní",J506,0)</f>
        <v>0</v>
      </c>
      <c r="BF506" s="206">
        <f>IF(N506="snížená",J506,0)</f>
        <v>0</v>
      </c>
      <c r="BG506" s="206">
        <f>IF(N506="zákl. přenesená",J506,0)</f>
        <v>0</v>
      </c>
      <c r="BH506" s="206">
        <f>IF(N506="sníž. přenesená",J506,0)</f>
        <v>0</v>
      </c>
      <c r="BI506" s="206">
        <f>IF(N506="nulová",J506,0)</f>
        <v>0</v>
      </c>
      <c r="BJ506" s="16" t="s">
        <v>80</v>
      </c>
      <c r="BK506" s="206">
        <f>ROUND(I506*H506,1)</f>
        <v>0</v>
      </c>
      <c r="BL506" s="16" t="s">
        <v>433</v>
      </c>
      <c r="BM506" s="205" t="s">
        <v>789</v>
      </c>
    </row>
    <row r="507" s="11" customFormat="1" ht="22.8" customHeight="1">
      <c r="A507" s="11"/>
      <c r="B507" s="181"/>
      <c r="C507" s="182"/>
      <c r="D507" s="183" t="s">
        <v>71</v>
      </c>
      <c r="E507" s="225" t="s">
        <v>439</v>
      </c>
      <c r="F507" s="225" t="s">
        <v>440</v>
      </c>
      <c r="G507" s="182"/>
      <c r="H507" s="182"/>
      <c r="I507" s="185"/>
      <c r="J507" s="226">
        <f>BK507</f>
        <v>0</v>
      </c>
      <c r="K507" s="182"/>
      <c r="L507" s="187"/>
      <c r="M507" s="188"/>
      <c r="N507" s="189"/>
      <c r="O507" s="189"/>
      <c r="P507" s="190">
        <f>SUM(P508:P509)</f>
        <v>0</v>
      </c>
      <c r="Q507" s="189"/>
      <c r="R507" s="190">
        <f>SUM(R508:R509)</f>
        <v>0</v>
      </c>
      <c r="S507" s="189"/>
      <c r="T507" s="191">
        <f>SUM(T508:T509)</f>
        <v>0</v>
      </c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R507" s="192" t="s">
        <v>80</v>
      </c>
      <c r="AT507" s="193" t="s">
        <v>71</v>
      </c>
      <c r="AU507" s="193" t="s">
        <v>80</v>
      </c>
      <c r="AY507" s="192" t="s">
        <v>114</v>
      </c>
      <c r="BK507" s="194">
        <f>SUM(BK508:BK509)</f>
        <v>0</v>
      </c>
    </row>
    <row r="508" s="2" customFormat="1" ht="44.25" customHeight="1">
      <c r="A508" s="37"/>
      <c r="B508" s="38"/>
      <c r="C508" s="195" t="s">
        <v>790</v>
      </c>
      <c r="D508" s="195" t="s">
        <v>115</v>
      </c>
      <c r="E508" s="196" t="s">
        <v>442</v>
      </c>
      <c r="F508" s="197" t="s">
        <v>443</v>
      </c>
      <c r="G508" s="198" t="s">
        <v>237</v>
      </c>
      <c r="H508" s="199">
        <v>5595.96</v>
      </c>
      <c r="I508" s="200"/>
      <c r="J508" s="199">
        <f>ROUND(I508*H508,1)</f>
        <v>0</v>
      </c>
      <c r="K508" s="197" t="s">
        <v>119</v>
      </c>
      <c r="L508" s="43"/>
      <c r="M508" s="201" t="s">
        <v>19</v>
      </c>
      <c r="N508" s="202" t="s">
        <v>43</v>
      </c>
      <c r="O508" s="83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05" t="s">
        <v>139</v>
      </c>
      <c r="AT508" s="205" t="s">
        <v>115</v>
      </c>
      <c r="AU508" s="205" t="s">
        <v>82</v>
      </c>
      <c r="AY508" s="16" t="s">
        <v>114</v>
      </c>
      <c r="BE508" s="206">
        <f>IF(N508="základní",J508,0)</f>
        <v>0</v>
      </c>
      <c r="BF508" s="206">
        <f>IF(N508="snížená",J508,0)</f>
        <v>0</v>
      </c>
      <c r="BG508" s="206">
        <f>IF(N508="zákl. přenesená",J508,0)</f>
        <v>0</v>
      </c>
      <c r="BH508" s="206">
        <f>IF(N508="sníž. přenesená",J508,0)</f>
        <v>0</v>
      </c>
      <c r="BI508" s="206">
        <f>IF(N508="nulová",J508,0)</f>
        <v>0</v>
      </c>
      <c r="BJ508" s="16" t="s">
        <v>80</v>
      </c>
      <c r="BK508" s="206">
        <f>ROUND(I508*H508,1)</f>
        <v>0</v>
      </c>
      <c r="BL508" s="16" t="s">
        <v>139</v>
      </c>
      <c r="BM508" s="205" t="s">
        <v>444</v>
      </c>
    </row>
    <row r="509" s="2" customFormat="1">
      <c r="A509" s="37"/>
      <c r="B509" s="38"/>
      <c r="C509" s="39"/>
      <c r="D509" s="207" t="s">
        <v>122</v>
      </c>
      <c r="E509" s="39"/>
      <c r="F509" s="208" t="s">
        <v>445</v>
      </c>
      <c r="G509" s="39"/>
      <c r="H509" s="39"/>
      <c r="I509" s="209"/>
      <c r="J509" s="39"/>
      <c r="K509" s="39"/>
      <c r="L509" s="43"/>
      <c r="M509" s="210"/>
      <c r="N509" s="211"/>
      <c r="O509" s="83"/>
      <c r="P509" s="83"/>
      <c r="Q509" s="83"/>
      <c r="R509" s="83"/>
      <c r="S509" s="83"/>
      <c r="T509" s="84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16" t="s">
        <v>122</v>
      </c>
      <c r="AU509" s="16" t="s">
        <v>82</v>
      </c>
    </row>
    <row r="510" s="11" customFormat="1" ht="22.8" customHeight="1">
      <c r="A510" s="11"/>
      <c r="B510" s="181"/>
      <c r="C510" s="182"/>
      <c r="D510" s="183" t="s">
        <v>71</v>
      </c>
      <c r="E510" s="225" t="s">
        <v>446</v>
      </c>
      <c r="F510" s="225" t="s">
        <v>447</v>
      </c>
      <c r="G510" s="182"/>
      <c r="H510" s="182"/>
      <c r="I510" s="185"/>
      <c r="J510" s="226">
        <f>BK510</f>
        <v>0</v>
      </c>
      <c r="K510" s="182"/>
      <c r="L510" s="187"/>
      <c r="M510" s="188"/>
      <c r="N510" s="189"/>
      <c r="O510" s="189"/>
      <c r="P510" s="190">
        <f>SUM(P511:P540)</f>
        <v>0</v>
      </c>
      <c r="Q510" s="189"/>
      <c r="R510" s="190">
        <f>SUM(R511:R540)</f>
        <v>0</v>
      </c>
      <c r="S510" s="189"/>
      <c r="T510" s="191">
        <f>SUM(T511:T540)</f>
        <v>0</v>
      </c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R510" s="192" t="s">
        <v>80</v>
      </c>
      <c r="AT510" s="193" t="s">
        <v>71</v>
      </c>
      <c r="AU510" s="193" t="s">
        <v>80</v>
      </c>
      <c r="AY510" s="192" t="s">
        <v>114</v>
      </c>
      <c r="BK510" s="194">
        <f>SUM(BK511:BK540)</f>
        <v>0</v>
      </c>
    </row>
    <row r="511" s="2" customFormat="1" ht="24.15" customHeight="1">
      <c r="A511" s="37"/>
      <c r="B511" s="38"/>
      <c r="C511" s="195" t="s">
        <v>681</v>
      </c>
      <c r="D511" s="195" t="s">
        <v>115</v>
      </c>
      <c r="E511" s="196" t="s">
        <v>449</v>
      </c>
      <c r="F511" s="197" t="s">
        <v>450</v>
      </c>
      <c r="G511" s="198" t="s">
        <v>237</v>
      </c>
      <c r="H511" s="199">
        <v>12.300000000000001</v>
      </c>
      <c r="I511" s="200"/>
      <c r="J511" s="199">
        <f>ROUND(I511*H511,1)</f>
        <v>0</v>
      </c>
      <c r="K511" s="197" t="s">
        <v>119</v>
      </c>
      <c r="L511" s="43"/>
      <c r="M511" s="201" t="s">
        <v>19</v>
      </c>
      <c r="N511" s="202" t="s">
        <v>43</v>
      </c>
      <c r="O511" s="83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05" t="s">
        <v>139</v>
      </c>
      <c r="AT511" s="205" t="s">
        <v>115</v>
      </c>
      <c r="AU511" s="205" t="s">
        <v>82</v>
      </c>
      <c r="AY511" s="16" t="s">
        <v>114</v>
      </c>
      <c r="BE511" s="206">
        <f>IF(N511="základní",J511,0)</f>
        <v>0</v>
      </c>
      <c r="BF511" s="206">
        <f>IF(N511="snížená",J511,0)</f>
        <v>0</v>
      </c>
      <c r="BG511" s="206">
        <f>IF(N511="zákl. přenesená",J511,0)</f>
        <v>0</v>
      </c>
      <c r="BH511" s="206">
        <f>IF(N511="sníž. přenesená",J511,0)</f>
        <v>0</v>
      </c>
      <c r="BI511" s="206">
        <f>IF(N511="nulová",J511,0)</f>
        <v>0</v>
      </c>
      <c r="BJ511" s="16" t="s">
        <v>80</v>
      </c>
      <c r="BK511" s="206">
        <f>ROUND(I511*H511,1)</f>
        <v>0</v>
      </c>
      <c r="BL511" s="16" t="s">
        <v>139</v>
      </c>
      <c r="BM511" s="205" t="s">
        <v>791</v>
      </c>
    </row>
    <row r="512" s="2" customFormat="1">
      <c r="A512" s="37"/>
      <c r="B512" s="38"/>
      <c r="C512" s="39"/>
      <c r="D512" s="207" t="s">
        <v>122</v>
      </c>
      <c r="E512" s="39"/>
      <c r="F512" s="208" t="s">
        <v>452</v>
      </c>
      <c r="G512" s="39"/>
      <c r="H512" s="39"/>
      <c r="I512" s="209"/>
      <c r="J512" s="39"/>
      <c r="K512" s="39"/>
      <c r="L512" s="43"/>
      <c r="M512" s="210"/>
      <c r="N512" s="211"/>
      <c r="O512" s="83"/>
      <c r="P512" s="83"/>
      <c r="Q512" s="83"/>
      <c r="R512" s="83"/>
      <c r="S512" s="83"/>
      <c r="T512" s="84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6" t="s">
        <v>122</v>
      </c>
      <c r="AU512" s="16" t="s">
        <v>82</v>
      </c>
    </row>
    <row r="513" s="13" customFormat="1">
      <c r="A513" s="13"/>
      <c r="B513" s="227"/>
      <c r="C513" s="228"/>
      <c r="D513" s="212" t="s">
        <v>192</v>
      </c>
      <c r="E513" s="229" t="s">
        <v>19</v>
      </c>
      <c r="F513" s="230" t="s">
        <v>453</v>
      </c>
      <c r="G513" s="228"/>
      <c r="H513" s="229" t="s">
        <v>19</v>
      </c>
      <c r="I513" s="231"/>
      <c r="J513" s="228"/>
      <c r="K513" s="228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192</v>
      </c>
      <c r="AU513" s="236" t="s">
        <v>82</v>
      </c>
      <c r="AV513" s="13" t="s">
        <v>80</v>
      </c>
      <c r="AW513" s="13" t="s">
        <v>33</v>
      </c>
      <c r="AX513" s="13" t="s">
        <v>72</v>
      </c>
      <c r="AY513" s="236" t="s">
        <v>114</v>
      </c>
    </row>
    <row r="514" s="14" customFormat="1">
      <c r="A514" s="14"/>
      <c r="B514" s="237"/>
      <c r="C514" s="238"/>
      <c r="D514" s="212" t="s">
        <v>192</v>
      </c>
      <c r="E514" s="239" t="s">
        <v>19</v>
      </c>
      <c r="F514" s="240" t="s">
        <v>792</v>
      </c>
      <c r="G514" s="238"/>
      <c r="H514" s="241">
        <v>12.300000000000001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192</v>
      </c>
      <c r="AU514" s="247" t="s">
        <v>82</v>
      </c>
      <c r="AV514" s="14" t="s">
        <v>82</v>
      </c>
      <c r="AW514" s="14" t="s">
        <v>33</v>
      </c>
      <c r="AX514" s="14" t="s">
        <v>72</v>
      </c>
      <c r="AY514" s="247" t="s">
        <v>114</v>
      </c>
    </row>
    <row r="515" s="2" customFormat="1" ht="37.8" customHeight="1">
      <c r="A515" s="37"/>
      <c r="B515" s="38"/>
      <c r="C515" s="195" t="s">
        <v>793</v>
      </c>
      <c r="D515" s="195" t="s">
        <v>115</v>
      </c>
      <c r="E515" s="196" t="s">
        <v>456</v>
      </c>
      <c r="F515" s="197" t="s">
        <v>457</v>
      </c>
      <c r="G515" s="198" t="s">
        <v>237</v>
      </c>
      <c r="H515" s="199">
        <v>948.89999999999998</v>
      </c>
      <c r="I515" s="200"/>
      <c r="J515" s="199">
        <f>ROUND(I515*H515,1)</f>
        <v>0</v>
      </c>
      <c r="K515" s="197" t="s">
        <v>119</v>
      </c>
      <c r="L515" s="43"/>
      <c r="M515" s="201" t="s">
        <v>19</v>
      </c>
      <c r="N515" s="202" t="s">
        <v>43</v>
      </c>
      <c r="O515" s="83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05" t="s">
        <v>139</v>
      </c>
      <c r="AT515" s="205" t="s">
        <v>115</v>
      </c>
      <c r="AU515" s="205" t="s">
        <v>82</v>
      </c>
      <c r="AY515" s="16" t="s">
        <v>114</v>
      </c>
      <c r="BE515" s="206">
        <f>IF(N515="základní",J515,0)</f>
        <v>0</v>
      </c>
      <c r="BF515" s="206">
        <f>IF(N515="snížená",J515,0)</f>
        <v>0</v>
      </c>
      <c r="BG515" s="206">
        <f>IF(N515="zákl. přenesená",J515,0)</f>
        <v>0</v>
      </c>
      <c r="BH515" s="206">
        <f>IF(N515="sníž. přenesená",J515,0)</f>
        <v>0</v>
      </c>
      <c r="BI515" s="206">
        <f>IF(N515="nulová",J515,0)</f>
        <v>0</v>
      </c>
      <c r="BJ515" s="16" t="s">
        <v>80</v>
      </c>
      <c r="BK515" s="206">
        <f>ROUND(I515*H515,1)</f>
        <v>0</v>
      </c>
      <c r="BL515" s="16" t="s">
        <v>139</v>
      </c>
      <c r="BM515" s="205" t="s">
        <v>458</v>
      </c>
    </row>
    <row r="516" s="2" customFormat="1">
      <c r="A516" s="37"/>
      <c r="B516" s="38"/>
      <c r="C516" s="39"/>
      <c r="D516" s="207" t="s">
        <v>122</v>
      </c>
      <c r="E516" s="39"/>
      <c r="F516" s="208" t="s">
        <v>459</v>
      </c>
      <c r="G516" s="39"/>
      <c r="H516" s="39"/>
      <c r="I516" s="209"/>
      <c r="J516" s="39"/>
      <c r="K516" s="39"/>
      <c r="L516" s="43"/>
      <c r="M516" s="210"/>
      <c r="N516" s="211"/>
      <c r="O516" s="83"/>
      <c r="P516" s="83"/>
      <c r="Q516" s="83"/>
      <c r="R516" s="83"/>
      <c r="S516" s="83"/>
      <c r="T516" s="84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16" t="s">
        <v>122</v>
      </c>
      <c r="AU516" s="16" t="s">
        <v>82</v>
      </c>
    </row>
    <row r="517" s="13" customFormat="1">
      <c r="A517" s="13"/>
      <c r="B517" s="227"/>
      <c r="C517" s="228"/>
      <c r="D517" s="212" t="s">
        <v>192</v>
      </c>
      <c r="E517" s="229" t="s">
        <v>19</v>
      </c>
      <c r="F517" s="230" t="s">
        <v>460</v>
      </c>
      <c r="G517" s="228"/>
      <c r="H517" s="229" t="s">
        <v>19</v>
      </c>
      <c r="I517" s="231"/>
      <c r="J517" s="228"/>
      <c r="K517" s="228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192</v>
      </c>
      <c r="AU517" s="236" t="s">
        <v>82</v>
      </c>
      <c r="AV517" s="13" t="s">
        <v>80</v>
      </c>
      <c r="AW517" s="13" t="s">
        <v>33</v>
      </c>
      <c r="AX517" s="13" t="s">
        <v>72</v>
      </c>
      <c r="AY517" s="236" t="s">
        <v>114</v>
      </c>
    </row>
    <row r="518" s="14" customFormat="1">
      <c r="A518" s="14"/>
      <c r="B518" s="237"/>
      <c r="C518" s="238"/>
      <c r="D518" s="212" t="s">
        <v>192</v>
      </c>
      <c r="E518" s="239" t="s">
        <v>19</v>
      </c>
      <c r="F518" s="240" t="s">
        <v>794</v>
      </c>
      <c r="G518" s="238"/>
      <c r="H518" s="241">
        <v>595.10000000000002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192</v>
      </c>
      <c r="AU518" s="247" t="s">
        <v>82</v>
      </c>
      <c r="AV518" s="14" t="s">
        <v>82</v>
      </c>
      <c r="AW518" s="14" t="s">
        <v>33</v>
      </c>
      <c r="AX518" s="14" t="s">
        <v>72</v>
      </c>
      <c r="AY518" s="247" t="s">
        <v>114</v>
      </c>
    </row>
    <row r="519" s="13" customFormat="1">
      <c r="A519" s="13"/>
      <c r="B519" s="227"/>
      <c r="C519" s="228"/>
      <c r="D519" s="212" t="s">
        <v>192</v>
      </c>
      <c r="E519" s="229" t="s">
        <v>19</v>
      </c>
      <c r="F519" s="230" t="s">
        <v>453</v>
      </c>
      <c r="G519" s="228"/>
      <c r="H519" s="229" t="s">
        <v>19</v>
      </c>
      <c r="I519" s="231"/>
      <c r="J519" s="228"/>
      <c r="K519" s="228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192</v>
      </c>
      <c r="AU519" s="236" t="s">
        <v>82</v>
      </c>
      <c r="AV519" s="13" t="s">
        <v>80</v>
      </c>
      <c r="AW519" s="13" t="s">
        <v>33</v>
      </c>
      <c r="AX519" s="13" t="s">
        <v>72</v>
      </c>
      <c r="AY519" s="236" t="s">
        <v>114</v>
      </c>
    </row>
    <row r="520" s="14" customFormat="1">
      <c r="A520" s="14"/>
      <c r="B520" s="237"/>
      <c r="C520" s="238"/>
      <c r="D520" s="212" t="s">
        <v>192</v>
      </c>
      <c r="E520" s="239" t="s">
        <v>19</v>
      </c>
      <c r="F520" s="240" t="s">
        <v>792</v>
      </c>
      <c r="G520" s="238"/>
      <c r="H520" s="241">
        <v>12.300000000000001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192</v>
      </c>
      <c r="AU520" s="247" t="s">
        <v>82</v>
      </c>
      <c r="AV520" s="14" t="s">
        <v>82</v>
      </c>
      <c r="AW520" s="14" t="s">
        <v>33</v>
      </c>
      <c r="AX520" s="14" t="s">
        <v>72</v>
      </c>
      <c r="AY520" s="247" t="s">
        <v>114</v>
      </c>
    </row>
    <row r="521" s="13" customFormat="1">
      <c r="A521" s="13"/>
      <c r="B521" s="227"/>
      <c r="C521" s="228"/>
      <c r="D521" s="212" t="s">
        <v>192</v>
      </c>
      <c r="E521" s="229" t="s">
        <v>19</v>
      </c>
      <c r="F521" s="230" t="s">
        <v>462</v>
      </c>
      <c r="G521" s="228"/>
      <c r="H521" s="229" t="s">
        <v>19</v>
      </c>
      <c r="I521" s="231"/>
      <c r="J521" s="228"/>
      <c r="K521" s="228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192</v>
      </c>
      <c r="AU521" s="236" t="s">
        <v>82</v>
      </c>
      <c r="AV521" s="13" t="s">
        <v>80</v>
      </c>
      <c r="AW521" s="13" t="s">
        <v>33</v>
      </c>
      <c r="AX521" s="13" t="s">
        <v>72</v>
      </c>
      <c r="AY521" s="236" t="s">
        <v>114</v>
      </c>
    </row>
    <row r="522" s="14" customFormat="1">
      <c r="A522" s="14"/>
      <c r="B522" s="237"/>
      <c r="C522" s="238"/>
      <c r="D522" s="212" t="s">
        <v>192</v>
      </c>
      <c r="E522" s="239" t="s">
        <v>19</v>
      </c>
      <c r="F522" s="240" t="s">
        <v>795</v>
      </c>
      <c r="G522" s="238"/>
      <c r="H522" s="241">
        <v>341.5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192</v>
      </c>
      <c r="AU522" s="247" t="s">
        <v>82</v>
      </c>
      <c r="AV522" s="14" t="s">
        <v>82</v>
      </c>
      <c r="AW522" s="14" t="s">
        <v>33</v>
      </c>
      <c r="AX522" s="14" t="s">
        <v>72</v>
      </c>
      <c r="AY522" s="247" t="s">
        <v>114</v>
      </c>
    </row>
    <row r="523" s="2" customFormat="1" ht="37.8" customHeight="1">
      <c r="A523" s="37"/>
      <c r="B523" s="38"/>
      <c r="C523" s="195" t="s">
        <v>796</v>
      </c>
      <c r="D523" s="195" t="s">
        <v>115</v>
      </c>
      <c r="E523" s="196" t="s">
        <v>465</v>
      </c>
      <c r="F523" s="197" t="s">
        <v>466</v>
      </c>
      <c r="G523" s="198" t="s">
        <v>237</v>
      </c>
      <c r="H523" s="199">
        <v>18029.099999999999</v>
      </c>
      <c r="I523" s="200"/>
      <c r="J523" s="199">
        <f>ROUND(I523*H523,1)</f>
        <v>0</v>
      </c>
      <c r="K523" s="197" t="s">
        <v>119</v>
      </c>
      <c r="L523" s="43"/>
      <c r="M523" s="201" t="s">
        <v>19</v>
      </c>
      <c r="N523" s="202" t="s">
        <v>43</v>
      </c>
      <c r="O523" s="83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205" t="s">
        <v>139</v>
      </c>
      <c r="AT523" s="205" t="s">
        <v>115</v>
      </c>
      <c r="AU523" s="205" t="s">
        <v>82</v>
      </c>
      <c r="AY523" s="16" t="s">
        <v>114</v>
      </c>
      <c r="BE523" s="206">
        <f>IF(N523="základní",J523,0)</f>
        <v>0</v>
      </c>
      <c r="BF523" s="206">
        <f>IF(N523="snížená",J523,0)</f>
        <v>0</v>
      </c>
      <c r="BG523" s="206">
        <f>IF(N523="zákl. přenesená",J523,0)</f>
        <v>0</v>
      </c>
      <c r="BH523" s="206">
        <f>IF(N523="sníž. přenesená",J523,0)</f>
        <v>0</v>
      </c>
      <c r="BI523" s="206">
        <f>IF(N523="nulová",J523,0)</f>
        <v>0</v>
      </c>
      <c r="BJ523" s="16" t="s">
        <v>80</v>
      </c>
      <c r="BK523" s="206">
        <f>ROUND(I523*H523,1)</f>
        <v>0</v>
      </c>
      <c r="BL523" s="16" t="s">
        <v>139</v>
      </c>
      <c r="BM523" s="205" t="s">
        <v>467</v>
      </c>
    </row>
    <row r="524" s="2" customFormat="1">
      <c r="A524" s="37"/>
      <c r="B524" s="38"/>
      <c r="C524" s="39"/>
      <c r="D524" s="207" t="s">
        <v>122</v>
      </c>
      <c r="E524" s="39"/>
      <c r="F524" s="208" t="s">
        <v>468</v>
      </c>
      <c r="G524" s="39"/>
      <c r="H524" s="39"/>
      <c r="I524" s="209"/>
      <c r="J524" s="39"/>
      <c r="K524" s="39"/>
      <c r="L524" s="43"/>
      <c r="M524" s="210"/>
      <c r="N524" s="211"/>
      <c r="O524" s="83"/>
      <c r="P524" s="83"/>
      <c r="Q524" s="83"/>
      <c r="R524" s="83"/>
      <c r="S524" s="83"/>
      <c r="T524" s="84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16" t="s">
        <v>122</v>
      </c>
      <c r="AU524" s="16" t="s">
        <v>82</v>
      </c>
    </row>
    <row r="525" s="14" customFormat="1">
      <c r="A525" s="14"/>
      <c r="B525" s="237"/>
      <c r="C525" s="238"/>
      <c r="D525" s="212" t="s">
        <v>192</v>
      </c>
      <c r="E525" s="239" t="s">
        <v>19</v>
      </c>
      <c r="F525" s="240" t="s">
        <v>797</v>
      </c>
      <c r="G525" s="238"/>
      <c r="H525" s="241">
        <v>18029.099999999999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192</v>
      </c>
      <c r="AU525" s="247" t="s">
        <v>82</v>
      </c>
      <c r="AV525" s="14" t="s">
        <v>82</v>
      </c>
      <c r="AW525" s="14" t="s">
        <v>33</v>
      </c>
      <c r="AX525" s="14" t="s">
        <v>72</v>
      </c>
      <c r="AY525" s="247" t="s">
        <v>114</v>
      </c>
    </row>
    <row r="526" s="2" customFormat="1" ht="44.25" customHeight="1">
      <c r="A526" s="37"/>
      <c r="B526" s="38"/>
      <c r="C526" s="195" t="s">
        <v>798</v>
      </c>
      <c r="D526" s="195" t="s">
        <v>115</v>
      </c>
      <c r="E526" s="196" t="s">
        <v>471</v>
      </c>
      <c r="F526" s="197" t="s">
        <v>236</v>
      </c>
      <c r="G526" s="198" t="s">
        <v>237</v>
      </c>
      <c r="H526" s="199">
        <v>948.89999999999998</v>
      </c>
      <c r="I526" s="200"/>
      <c r="J526" s="199">
        <f>ROUND(I526*H526,1)</f>
        <v>0</v>
      </c>
      <c r="K526" s="197" t="s">
        <v>119</v>
      </c>
      <c r="L526" s="43"/>
      <c r="M526" s="201" t="s">
        <v>19</v>
      </c>
      <c r="N526" s="202" t="s">
        <v>43</v>
      </c>
      <c r="O526" s="83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205" t="s">
        <v>139</v>
      </c>
      <c r="AT526" s="205" t="s">
        <v>115</v>
      </c>
      <c r="AU526" s="205" t="s">
        <v>82</v>
      </c>
      <c r="AY526" s="16" t="s">
        <v>114</v>
      </c>
      <c r="BE526" s="206">
        <f>IF(N526="základní",J526,0)</f>
        <v>0</v>
      </c>
      <c r="BF526" s="206">
        <f>IF(N526="snížená",J526,0)</f>
        <v>0</v>
      </c>
      <c r="BG526" s="206">
        <f>IF(N526="zákl. přenesená",J526,0)</f>
        <v>0</v>
      </c>
      <c r="BH526" s="206">
        <f>IF(N526="sníž. přenesená",J526,0)</f>
        <v>0</v>
      </c>
      <c r="BI526" s="206">
        <f>IF(N526="nulová",J526,0)</f>
        <v>0</v>
      </c>
      <c r="BJ526" s="16" t="s">
        <v>80</v>
      </c>
      <c r="BK526" s="206">
        <f>ROUND(I526*H526,1)</f>
        <v>0</v>
      </c>
      <c r="BL526" s="16" t="s">
        <v>139</v>
      </c>
      <c r="BM526" s="205" t="s">
        <v>472</v>
      </c>
    </row>
    <row r="527" s="2" customFormat="1">
      <c r="A527" s="37"/>
      <c r="B527" s="38"/>
      <c r="C527" s="39"/>
      <c r="D527" s="207" t="s">
        <v>122</v>
      </c>
      <c r="E527" s="39"/>
      <c r="F527" s="208" t="s">
        <v>473</v>
      </c>
      <c r="G527" s="39"/>
      <c r="H527" s="39"/>
      <c r="I527" s="209"/>
      <c r="J527" s="39"/>
      <c r="K527" s="39"/>
      <c r="L527" s="43"/>
      <c r="M527" s="210"/>
      <c r="N527" s="211"/>
      <c r="O527" s="83"/>
      <c r="P527" s="83"/>
      <c r="Q527" s="83"/>
      <c r="R527" s="83"/>
      <c r="S527" s="83"/>
      <c r="T527" s="84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16" t="s">
        <v>122</v>
      </c>
      <c r="AU527" s="16" t="s">
        <v>82</v>
      </c>
    </row>
    <row r="528" s="2" customFormat="1" ht="24.15" customHeight="1">
      <c r="A528" s="37"/>
      <c r="B528" s="38"/>
      <c r="C528" s="195" t="s">
        <v>799</v>
      </c>
      <c r="D528" s="195" t="s">
        <v>115</v>
      </c>
      <c r="E528" s="196" t="s">
        <v>800</v>
      </c>
      <c r="F528" s="197" t="s">
        <v>801</v>
      </c>
      <c r="G528" s="198" t="s">
        <v>237</v>
      </c>
      <c r="H528" s="199">
        <v>75.299999999999997</v>
      </c>
      <c r="I528" s="200"/>
      <c r="J528" s="199">
        <f>ROUND(I528*H528,1)</f>
        <v>0</v>
      </c>
      <c r="K528" s="197" t="s">
        <v>119</v>
      </c>
      <c r="L528" s="43"/>
      <c r="M528" s="201" t="s">
        <v>19</v>
      </c>
      <c r="N528" s="202" t="s">
        <v>43</v>
      </c>
      <c r="O528" s="83"/>
      <c r="P528" s="203">
        <f>O528*H528</f>
        <v>0</v>
      </c>
      <c r="Q528" s="203">
        <v>0</v>
      </c>
      <c r="R528" s="203">
        <f>Q528*H528</f>
        <v>0</v>
      </c>
      <c r="S528" s="203">
        <v>0</v>
      </c>
      <c r="T528" s="204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205" t="s">
        <v>139</v>
      </c>
      <c r="AT528" s="205" t="s">
        <v>115</v>
      </c>
      <c r="AU528" s="205" t="s">
        <v>82</v>
      </c>
      <c r="AY528" s="16" t="s">
        <v>114</v>
      </c>
      <c r="BE528" s="206">
        <f>IF(N528="základní",J528,0)</f>
        <v>0</v>
      </c>
      <c r="BF528" s="206">
        <f>IF(N528="snížená",J528,0)</f>
        <v>0</v>
      </c>
      <c r="BG528" s="206">
        <f>IF(N528="zákl. přenesená",J528,0)</f>
        <v>0</v>
      </c>
      <c r="BH528" s="206">
        <f>IF(N528="sníž. přenesená",J528,0)</f>
        <v>0</v>
      </c>
      <c r="BI528" s="206">
        <f>IF(N528="nulová",J528,0)</f>
        <v>0</v>
      </c>
      <c r="BJ528" s="16" t="s">
        <v>80</v>
      </c>
      <c r="BK528" s="206">
        <f>ROUND(I528*H528,1)</f>
        <v>0</v>
      </c>
      <c r="BL528" s="16" t="s">
        <v>139</v>
      </c>
      <c r="BM528" s="205" t="s">
        <v>802</v>
      </c>
    </row>
    <row r="529" s="2" customFormat="1">
      <c r="A529" s="37"/>
      <c r="B529" s="38"/>
      <c r="C529" s="39"/>
      <c r="D529" s="207" t="s">
        <v>122</v>
      </c>
      <c r="E529" s="39"/>
      <c r="F529" s="208" t="s">
        <v>803</v>
      </c>
      <c r="G529" s="39"/>
      <c r="H529" s="39"/>
      <c r="I529" s="209"/>
      <c r="J529" s="39"/>
      <c r="K529" s="39"/>
      <c r="L529" s="43"/>
      <c r="M529" s="210"/>
      <c r="N529" s="211"/>
      <c r="O529" s="83"/>
      <c r="P529" s="83"/>
      <c r="Q529" s="83"/>
      <c r="R529" s="83"/>
      <c r="S529" s="83"/>
      <c r="T529" s="84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6" t="s">
        <v>122</v>
      </c>
      <c r="AU529" s="16" t="s">
        <v>82</v>
      </c>
    </row>
    <row r="530" s="2" customFormat="1" ht="37.8" customHeight="1">
      <c r="A530" s="37"/>
      <c r="B530" s="38"/>
      <c r="C530" s="195" t="s">
        <v>804</v>
      </c>
      <c r="D530" s="195" t="s">
        <v>115</v>
      </c>
      <c r="E530" s="196" t="s">
        <v>805</v>
      </c>
      <c r="F530" s="197" t="s">
        <v>806</v>
      </c>
      <c r="G530" s="198" t="s">
        <v>237</v>
      </c>
      <c r="H530" s="199">
        <v>75.299999999999997</v>
      </c>
      <c r="I530" s="200"/>
      <c r="J530" s="199">
        <f>ROUND(I530*H530,1)</f>
        <v>0</v>
      </c>
      <c r="K530" s="197" t="s">
        <v>119</v>
      </c>
      <c r="L530" s="43"/>
      <c r="M530" s="201" t="s">
        <v>19</v>
      </c>
      <c r="N530" s="202" t="s">
        <v>43</v>
      </c>
      <c r="O530" s="83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05" t="s">
        <v>139</v>
      </c>
      <c r="AT530" s="205" t="s">
        <v>115</v>
      </c>
      <c r="AU530" s="205" t="s">
        <v>82</v>
      </c>
      <c r="AY530" s="16" t="s">
        <v>114</v>
      </c>
      <c r="BE530" s="206">
        <f>IF(N530="základní",J530,0)</f>
        <v>0</v>
      </c>
      <c r="BF530" s="206">
        <f>IF(N530="snížená",J530,0)</f>
        <v>0</v>
      </c>
      <c r="BG530" s="206">
        <f>IF(N530="zákl. přenesená",J530,0)</f>
        <v>0</v>
      </c>
      <c r="BH530" s="206">
        <f>IF(N530="sníž. přenesená",J530,0)</f>
        <v>0</v>
      </c>
      <c r="BI530" s="206">
        <f>IF(N530="nulová",J530,0)</f>
        <v>0</v>
      </c>
      <c r="BJ530" s="16" t="s">
        <v>80</v>
      </c>
      <c r="BK530" s="206">
        <f>ROUND(I530*H530,1)</f>
        <v>0</v>
      </c>
      <c r="BL530" s="16" t="s">
        <v>139</v>
      </c>
      <c r="BM530" s="205" t="s">
        <v>807</v>
      </c>
    </row>
    <row r="531" s="2" customFormat="1">
      <c r="A531" s="37"/>
      <c r="B531" s="38"/>
      <c r="C531" s="39"/>
      <c r="D531" s="207" t="s">
        <v>122</v>
      </c>
      <c r="E531" s="39"/>
      <c r="F531" s="208" t="s">
        <v>808</v>
      </c>
      <c r="G531" s="39"/>
      <c r="H531" s="39"/>
      <c r="I531" s="209"/>
      <c r="J531" s="39"/>
      <c r="K531" s="39"/>
      <c r="L531" s="43"/>
      <c r="M531" s="210"/>
      <c r="N531" s="211"/>
      <c r="O531" s="83"/>
      <c r="P531" s="83"/>
      <c r="Q531" s="83"/>
      <c r="R531" s="83"/>
      <c r="S531" s="83"/>
      <c r="T531" s="84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16" t="s">
        <v>122</v>
      </c>
      <c r="AU531" s="16" t="s">
        <v>82</v>
      </c>
    </row>
    <row r="532" s="14" customFormat="1">
      <c r="A532" s="14"/>
      <c r="B532" s="237"/>
      <c r="C532" s="238"/>
      <c r="D532" s="212" t="s">
        <v>192</v>
      </c>
      <c r="E532" s="239" t="s">
        <v>19</v>
      </c>
      <c r="F532" s="240" t="s">
        <v>809</v>
      </c>
      <c r="G532" s="238"/>
      <c r="H532" s="241">
        <v>75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192</v>
      </c>
      <c r="AU532" s="247" t="s">
        <v>82</v>
      </c>
      <c r="AV532" s="14" t="s">
        <v>82</v>
      </c>
      <c r="AW532" s="14" t="s">
        <v>33</v>
      </c>
      <c r="AX532" s="14" t="s">
        <v>72</v>
      </c>
      <c r="AY532" s="247" t="s">
        <v>114</v>
      </c>
    </row>
    <row r="533" s="14" customFormat="1">
      <c r="A533" s="14"/>
      <c r="B533" s="237"/>
      <c r="C533" s="238"/>
      <c r="D533" s="212" t="s">
        <v>192</v>
      </c>
      <c r="E533" s="239" t="s">
        <v>19</v>
      </c>
      <c r="F533" s="240" t="s">
        <v>810</v>
      </c>
      <c r="G533" s="238"/>
      <c r="H533" s="241">
        <v>0.29999999999999999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192</v>
      </c>
      <c r="AU533" s="247" t="s">
        <v>82</v>
      </c>
      <c r="AV533" s="14" t="s">
        <v>82</v>
      </c>
      <c r="AW533" s="14" t="s">
        <v>33</v>
      </c>
      <c r="AX533" s="14" t="s">
        <v>72</v>
      </c>
      <c r="AY533" s="247" t="s">
        <v>114</v>
      </c>
    </row>
    <row r="534" s="2" customFormat="1" ht="37.8" customHeight="1">
      <c r="A534" s="37"/>
      <c r="B534" s="38"/>
      <c r="C534" s="195" t="s">
        <v>811</v>
      </c>
      <c r="D534" s="195" t="s">
        <v>115</v>
      </c>
      <c r="E534" s="196" t="s">
        <v>812</v>
      </c>
      <c r="F534" s="197" t="s">
        <v>466</v>
      </c>
      <c r="G534" s="198" t="s">
        <v>237</v>
      </c>
      <c r="H534" s="199">
        <v>1430.7000000000001</v>
      </c>
      <c r="I534" s="200"/>
      <c r="J534" s="199">
        <f>ROUND(I534*H534,1)</f>
        <v>0</v>
      </c>
      <c r="K534" s="197" t="s">
        <v>119</v>
      </c>
      <c r="L534" s="43"/>
      <c r="M534" s="201" t="s">
        <v>19</v>
      </c>
      <c r="N534" s="202" t="s">
        <v>43</v>
      </c>
      <c r="O534" s="83"/>
      <c r="P534" s="203">
        <f>O534*H534</f>
        <v>0</v>
      </c>
      <c r="Q534" s="203">
        <v>0</v>
      </c>
      <c r="R534" s="203">
        <f>Q534*H534</f>
        <v>0</v>
      </c>
      <c r="S534" s="203">
        <v>0</v>
      </c>
      <c r="T534" s="204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05" t="s">
        <v>139</v>
      </c>
      <c r="AT534" s="205" t="s">
        <v>115</v>
      </c>
      <c r="AU534" s="205" t="s">
        <v>82</v>
      </c>
      <c r="AY534" s="16" t="s">
        <v>114</v>
      </c>
      <c r="BE534" s="206">
        <f>IF(N534="základní",J534,0)</f>
        <v>0</v>
      </c>
      <c r="BF534" s="206">
        <f>IF(N534="snížená",J534,0)</f>
        <v>0</v>
      </c>
      <c r="BG534" s="206">
        <f>IF(N534="zákl. přenesená",J534,0)</f>
        <v>0</v>
      </c>
      <c r="BH534" s="206">
        <f>IF(N534="sníž. přenesená",J534,0)</f>
        <v>0</v>
      </c>
      <c r="BI534" s="206">
        <f>IF(N534="nulová",J534,0)</f>
        <v>0</v>
      </c>
      <c r="BJ534" s="16" t="s">
        <v>80</v>
      </c>
      <c r="BK534" s="206">
        <f>ROUND(I534*H534,1)</f>
        <v>0</v>
      </c>
      <c r="BL534" s="16" t="s">
        <v>139</v>
      </c>
      <c r="BM534" s="205" t="s">
        <v>813</v>
      </c>
    </row>
    <row r="535" s="2" customFormat="1">
      <c r="A535" s="37"/>
      <c r="B535" s="38"/>
      <c r="C535" s="39"/>
      <c r="D535" s="207" t="s">
        <v>122</v>
      </c>
      <c r="E535" s="39"/>
      <c r="F535" s="208" t="s">
        <v>814</v>
      </c>
      <c r="G535" s="39"/>
      <c r="H535" s="39"/>
      <c r="I535" s="209"/>
      <c r="J535" s="39"/>
      <c r="K535" s="39"/>
      <c r="L535" s="43"/>
      <c r="M535" s="210"/>
      <c r="N535" s="211"/>
      <c r="O535" s="83"/>
      <c r="P535" s="83"/>
      <c r="Q535" s="83"/>
      <c r="R535" s="83"/>
      <c r="S535" s="83"/>
      <c r="T535" s="84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6" t="s">
        <v>122</v>
      </c>
      <c r="AU535" s="16" t="s">
        <v>82</v>
      </c>
    </row>
    <row r="536" s="14" customFormat="1">
      <c r="A536" s="14"/>
      <c r="B536" s="237"/>
      <c r="C536" s="238"/>
      <c r="D536" s="212" t="s">
        <v>192</v>
      </c>
      <c r="E536" s="239" t="s">
        <v>19</v>
      </c>
      <c r="F536" s="240" t="s">
        <v>815</v>
      </c>
      <c r="G536" s="238"/>
      <c r="H536" s="241">
        <v>1430.7000000000001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192</v>
      </c>
      <c r="AU536" s="247" t="s">
        <v>82</v>
      </c>
      <c r="AV536" s="14" t="s">
        <v>82</v>
      </c>
      <c r="AW536" s="14" t="s">
        <v>33</v>
      </c>
      <c r="AX536" s="14" t="s">
        <v>72</v>
      </c>
      <c r="AY536" s="247" t="s">
        <v>114</v>
      </c>
    </row>
    <row r="537" s="2" customFormat="1" ht="44.25" customHeight="1">
      <c r="A537" s="37"/>
      <c r="B537" s="38"/>
      <c r="C537" s="195" t="s">
        <v>816</v>
      </c>
      <c r="D537" s="195" t="s">
        <v>115</v>
      </c>
      <c r="E537" s="196" t="s">
        <v>817</v>
      </c>
      <c r="F537" s="197" t="s">
        <v>818</v>
      </c>
      <c r="G537" s="198" t="s">
        <v>237</v>
      </c>
      <c r="H537" s="199">
        <v>75</v>
      </c>
      <c r="I537" s="200"/>
      <c r="J537" s="199">
        <f>ROUND(I537*H537,1)</f>
        <v>0</v>
      </c>
      <c r="K537" s="197" t="s">
        <v>119</v>
      </c>
      <c r="L537" s="43"/>
      <c r="M537" s="201" t="s">
        <v>19</v>
      </c>
      <c r="N537" s="202" t="s">
        <v>43</v>
      </c>
      <c r="O537" s="83"/>
      <c r="P537" s="203">
        <f>O537*H537</f>
        <v>0</v>
      </c>
      <c r="Q537" s="203">
        <v>0</v>
      </c>
      <c r="R537" s="203">
        <f>Q537*H537</f>
        <v>0</v>
      </c>
      <c r="S537" s="203">
        <v>0</v>
      </c>
      <c r="T537" s="204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05" t="s">
        <v>139</v>
      </c>
      <c r="AT537" s="205" t="s">
        <v>115</v>
      </c>
      <c r="AU537" s="205" t="s">
        <v>82</v>
      </c>
      <c r="AY537" s="16" t="s">
        <v>114</v>
      </c>
      <c r="BE537" s="206">
        <f>IF(N537="základní",J537,0)</f>
        <v>0</v>
      </c>
      <c r="BF537" s="206">
        <f>IF(N537="snížená",J537,0)</f>
        <v>0</v>
      </c>
      <c r="BG537" s="206">
        <f>IF(N537="zákl. přenesená",J537,0)</f>
        <v>0</v>
      </c>
      <c r="BH537" s="206">
        <f>IF(N537="sníž. přenesená",J537,0)</f>
        <v>0</v>
      </c>
      <c r="BI537" s="206">
        <f>IF(N537="nulová",J537,0)</f>
        <v>0</v>
      </c>
      <c r="BJ537" s="16" t="s">
        <v>80</v>
      </c>
      <c r="BK537" s="206">
        <f>ROUND(I537*H537,1)</f>
        <v>0</v>
      </c>
      <c r="BL537" s="16" t="s">
        <v>139</v>
      </c>
      <c r="BM537" s="205" t="s">
        <v>819</v>
      </c>
    </row>
    <row r="538" s="2" customFormat="1">
      <c r="A538" s="37"/>
      <c r="B538" s="38"/>
      <c r="C538" s="39"/>
      <c r="D538" s="207" t="s">
        <v>122</v>
      </c>
      <c r="E538" s="39"/>
      <c r="F538" s="208" t="s">
        <v>820</v>
      </c>
      <c r="G538" s="39"/>
      <c r="H538" s="39"/>
      <c r="I538" s="209"/>
      <c r="J538" s="39"/>
      <c r="K538" s="39"/>
      <c r="L538" s="43"/>
      <c r="M538" s="210"/>
      <c r="N538" s="211"/>
      <c r="O538" s="83"/>
      <c r="P538" s="83"/>
      <c r="Q538" s="83"/>
      <c r="R538" s="83"/>
      <c r="S538" s="83"/>
      <c r="T538" s="84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16" t="s">
        <v>122</v>
      </c>
      <c r="AU538" s="16" t="s">
        <v>82</v>
      </c>
    </row>
    <row r="539" s="2" customFormat="1" ht="44.25" customHeight="1">
      <c r="A539" s="37"/>
      <c r="B539" s="38"/>
      <c r="C539" s="195" t="s">
        <v>821</v>
      </c>
      <c r="D539" s="195" t="s">
        <v>115</v>
      </c>
      <c r="E539" s="196" t="s">
        <v>822</v>
      </c>
      <c r="F539" s="197" t="s">
        <v>823</v>
      </c>
      <c r="G539" s="198" t="s">
        <v>237</v>
      </c>
      <c r="H539" s="199">
        <v>0.29999999999999999</v>
      </c>
      <c r="I539" s="200"/>
      <c r="J539" s="199">
        <f>ROUND(I539*H539,1)</f>
        <v>0</v>
      </c>
      <c r="K539" s="197" t="s">
        <v>119</v>
      </c>
      <c r="L539" s="43"/>
      <c r="M539" s="201" t="s">
        <v>19</v>
      </c>
      <c r="N539" s="202" t="s">
        <v>43</v>
      </c>
      <c r="O539" s="83"/>
      <c r="P539" s="203">
        <f>O539*H539</f>
        <v>0</v>
      </c>
      <c r="Q539" s="203">
        <v>0</v>
      </c>
      <c r="R539" s="203">
        <f>Q539*H539</f>
        <v>0</v>
      </c>
      <c r="S539" s="203">
        <v>0</v>
      </c>
      <c r="T539" s="204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05" t="s">
        <v>139</v>
      </c>
      <c r="AT539" s="205" t="s">
        <v>115</v>
      </c>
      <c r="AU539" s="205" t="s">
        <v>82</v>
      </c>
      <c r="AY539" s="16" t="s">
        <v>114</v>
      </c>
      <c r="BE539" s="206">
        <f>IF(N539="základní",J539,0)</f>
        <v>0</v>
      </c>
      <c r="BF539" s="206">
        <f>IF(N539="snížená",J539,0)</f>
        <v>0</v>
      </c>
      <c r="BG539" s="206">
        <f>IF(N539="zákl. přenesená",J539,0)</f>
        <v>0</v>
      </c>
      <c r="BH539" s="206">
        <f>IF(N539="sníž. přenesená",J539,0)</f>
        <v>0</v>
      </c>
      <c r="BI539" s="206">
        <f>IF(N539="nulová",J539,0)</f>
        <v>0</v>
      </c>
      <c r="BJ539" s="16" t="s">
        <v>80</v>
      </c>
      <c r="BK539" s="206">
        <f>ROUND(I539*H539,1)</f>
        <v>0</v>
      </c>
      <c r="BL539" s="16" t="s">
        <v>139</v>
      </c>
      <c r="BM539" s="205" t="s">
        <v>824</v>
      </c>
    </row>
    <row r="540" s="2" customFormat="1">
      <c r="A540" s="37"/>
      <c r="B540" s="38"/>
      <c r="C540" s="39"/>
      <c r="D540" s="207" t="s">
        <v>122</v>
      </c>
      <c r="E540" s="39"/>
      <c r="F540" s="208" t="s">
        <v>825</v>
      </c>
      <c r="G540" s="39"/>
      <c r="H540" s="39"/>
      <c r="I540" s="209"/>
      <c r="J540" s="39"/>
      <c r="K540" s="39"/>
      <c r="L540" s="43"/>
      <c r="M540" s="210"/>
      <c r="N540" s="211"/>
      <c r="O540" s="83"/>
      <c r="P540" s="83"/>
      <c r="Q540" s="83"/>
      <c r="R540" s="83"/>
      <c r="S540" s="83"/>
      <c r="T540" s="84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16" t="s">
        <v>122</v>
      </c>
      <c r="AU540" s="16" t="s">
        <v>82</v>
      </c>
    </row>
    <row r="541" s="11" customFormat="1" ht="25.92" customHeight="1">
      <c r="A541" s="11"/>
      <c r="B541" s="181"/>
      <c r="C541" s="182"/>
      <c r="D541" s="183" t="s">
        <v>71</v>
      </c>
      <c r="E541" s="184" t="s">
        <v>826</v>
      </c>
      <c r="F541" s="184" t="s">
        <v>827</v>
      </c>
      <c r="G541" s="182"/>
      <c r="H541" s="182"/>
      <c r="I541" s="185"/>
      <c r="J541" s="186">
        <f>BK541</f>
        <v>0</v>
      </c>
      <c r="K541" s="182"/>
      <c r="L541" s="187"/>
      <c r="M541" s="188"/>
      <c r="N541" s="189"/>
      <c r="O541" s="189"/>
      <c r="P541" s="190">
        <f>P542</f>
        <v>0</v>
      </c>
      <c r="Q541" s="189"/>
      <c r="R541" s="190">
        <f>R542</f>
        <v>1.1537000000000002</v>
      </c>
      <c r="S541" s="189"/>
      <c r="T541" s="191">
        <f>T542</f>
        <v>0.34000000000000002</v>
      </c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R541" s="192" t="s">
        <v>82</v>
      </c>
      <c r="AT541" s="193" t="s">
        <v>71</v>
      </c>
      <c r="AU541" s="193" t="s">
        <v>72</v>
      </c>
      <c r="AY541" s="192" t="s">
        <v>114</v>
      </c>
      <c r="BK541" s="194">
        <f>BK542</f>
        <v>0</v>
      </c>
    </row>
    <row r="542" s="11" customFormat="1" ht="22.8" customHeight="1">
      <c r="A542" s="11"/>
      <c r="B542" s="181"/>
      <c r="C542" s="182"/>
      <c r="D542" s="183" t="s">
        <v>71</v>
      </c>
      <c r="E542" s="225" t="s">
        <v>828</v>
      </c>
      <c r="F542" s="225" t="s">
        <v>829</v>
      </c>
      <c r="G542" s="182"/>
      <c r="H542" s="182"/>
      <c r="I542" s="185"/>
      <c r="J542" s="226">
        <f>BK542</f>
        <v>0</v>
      </c>
      <c r="K542" s="182"/>
      <c r="L542" s="187"/>
      <c r="M542" s="188"/>
      <c r="N542" s="189"/>
      <c r="O542" s="189"/>
      <c r="P542" s="190">
        <f>SUM(P543:P555)</f>
        <v>0</v>
      </c>
      <c r="Q542" s="189"/>
      <c r="R542" s="190">
        <f>SUM(R543:R555)</f>
        <v>1.1537000000000002</v>
      </c>
      <c r="S542" s="189"/>
      <c r="T542" s="191">
        <f>SUM(T543:T555)</f>
        <v>0.34000000000000002</v>
      </c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R542" s="192" t="s">
        <v>82</v>
      </c>
      <c r="AT542" s="193" t="s">
        <v>71</v>
      </c>
      <c r="AU542" s="193" t="s">
        <v>80</v>
      </c>
      <c r="AY542" s="192" t="s">
        <v>114</v>
      </c>
      <c r="BK542" s="194">
        <f>SUM(BK543:BK555)</f>
        <v>0</v>
      </c>
    </row>
    <row r="543" s="2" customFormat="1" ht="24.15" customHeight="1">
      <c r="A543" s="37"/>
      <c r="B543" s="38"/>
      <c r="C543" s="195" t="s">
        <v>830</v>
      </c>
      <c r="D543" s="195" t="s">
        <v>115</v>
      </c>
      <c r="E543" s="196" t="s">
        <v>831</v>
      </c>
      <c r="F543" s="197" t="s">
        <v>832</v>
      </c>
      <c r="G543" s="198" t="s">
        <v>189</v>
      </c>
      <c r="H543" s="199">
        <v>85</v>
      </c>
      <c r="I543" s="200"/>
      <c r="J543" s="199">
        <f>ROUND(I543*H543,1)</f>
        <v>0</v>
      </c>
      <c r="K543" s="197" t="s">
        <v>119</v>
      </c>
      <c r="L543" s="43"/>
      <c r="M543" s="201" t="s">
        <v>19</v>
      </c>
      <c r="N543" s="202" t="s">
        <v>43</v>
      </c>
      <c r="O543" s="83"/>
      <c r="P543" s="203">
        <f>O543*H543</f>
        <v>0</v>
      </c>
      <c r="Q543" s="203">
        <v>0</v>
      </c>
      <c r="R543" s="203">
        <f>Q543*H543</f>
        <v>0</v>
      </c>
      <c r="S543" s="203">
        <v>0.0040000000000000001</v>
      </c>
      <c r="T543" s="204">
        <f>S543*H543</f>
        <v>0.34000000000000002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05" t="s">
        <v>274</v>
      </c>
      <c r="AT543" s="205" t="s">
        <v>115</v>
      </c>
      <c r="AU543" s="205" t="s">
        <v>82</v>
      </c>
      <c r="AY543" s="16" t="s">
        <v>114</v>
      </c>
      <c r="BE543" s="206">
        <f>IF(N543="základní",J543,0)</f>
        <v>0</v>
      </c>
      <c r="BF543" s="206">
        <f>IF(N543="snížená",J543,0)</f>
        <v>0</v>
      </c>
      <c r="BG543" s="206">
        <f>IF(N543="zákl. přenesená",J543,0)</f>
        <v>0</v>
      </c>
      <c r="BH543" s="206">
        <f>IF(N543="sníž. přenesená",J543,0)</f>
        <v>0</v>
      </c>
      <c r="BI543" s="206">
        <f>IF(N543="nulová",J543,0)</f>
        <v>0</v>
      </c>
      <c r="BJ543" s="16" t="s">
        <v>80</v>
      </c>
      <c r="BK543" s="206">
        <f>ROUND(I543*H543,1)</f>
        <v>0</v>
      </c>
      <c r="BL543" s="16" t="s">
        <v>274</v>
      </c>
      <c r="BM543" s="205" t="s">
        <v>833</v>
      </c>
    </row>
    <row r="544" s="2" customFormat="1">
      <c r="A544" s="37"/>
      <c r="B544" s="38"/>
      <c r="C544" s="39"/>
      <c r="D544" s="207" t="s">
        <v>122</v>
      </c>
      <c r="E544" s="39"/>
      <c r="F544" s="208" t="s">
        <v>834</v>
      </c>
      <c r="G544" s="39"/>
      <c r="H544" s="39"/>
      <c r="I544" s="209"/>
      <c r="J544" s="39"/>
      <c r="K544" s="39"/>
      <c r="L544" s="43"/>
      <c r="M544" s="210"/>
      <c r="N544" s="211"/>
      <c r="O544" s="83"/>
      <c r="P544" s="83"/>
      <c r="Q544" s="83"/>
      <c r="R544" s="83"/>
      <c r="S544" s="83"/>
      <c r="T544" s="84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6" t="s">
        <v>122</v>
      </c>
      <c r="AU544" s="16" t="s">
        <v>82</v>
      </c>
    </row>
    <row r="545" s="2" customFormat="1" ht="37.8" customHeight="1">
      <c r="A545" s="37"/>
      <c r="B545" s="38"/>
      <c r="C545" s="195" t="s">
        <v>835</v>
      </c>
      <c r="D545" s="195" t="s">
        <v>115</v>
      </c>
      <c r="E545" s="196" t="s">
        <v>836</v>
      </c>
      <c r="F545" s="197" t="s">
        <v>837</v>
      </c>
      <c r="G545" s="198" t="s">
        <v>189</v>
      </c>
      <c r="H545" s="199">
        <v>85</v>
      </c>
      <c r="I545" s="200"/>
      <c r="J545" s="199">
        <f>ROUND(I545*H545,1)</f>
        <v>0</v>
      </c>
      <c r="K545" s="197" t="s">
        <v>119</v>
      </c>
      <c r="L545" s="43"/>
      <c r="M545" s="201" t="s">
        <v>19</v>
      </c>
      <c r="N545" s="202" t="s">
        <v>43</v>
      </c>
      <c r="O545" s="83"/>
      <c r="P545" s="203">
        <f>O545*H545</f>
        <v>0</v>
      </c>
      <c r="Q545" s="203">
        <v>0</v>
      </c>
      <c r="R545" s="203">
        <f>Q545*H545</f>
        <v>0</v>
      </c>
      <c r="S545" s="203">
        <v>0</v>
      </c>
      <c r="T545" s="204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05" t="s">
        <v>274</v>
      </c>
      <c r="AT545" s="205" t="s">
        <v>115</v>
      </c>
      <c r="AU545" s="205" t="s">
        <v>82</v>
      </c>
      <c r="AY545" s="16" t="s">
        <v>114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16" t="s">
        <v>80</v>
      </c>
      <c r="BK545" s="206">
        <f>ROUND(I545*H545,1)</f>
        <v>0</v>
      </c>
      <c r="BL545" s="16" t="s">
        <v>274</v>
      </c>
      <c r="BM545" s="205" t="s">
        <v>838</v>
      </c>
    </row>
    <row r="546" s="2" customFormat="1">
      <c r="A546" s="37"/>
      <c r="B546" s="38"/>
      <c r="C546" s="39"/>
      <c r="D546" s="207" t="s">
        <v>122</v>
      </c>
      <c r="E546" s="39"/>
      <c r="F546" s="208" t="s">
        <v>839</v>
      </c>
      <c r="G546" s="39"/>
      <c r="H546" s="39"/>
      <c r="I546" s="209"/>
      <c r="J546" s="39"/>
      <c r="K546" s="39"/>
      <c r="L546" s="43"/>
      <c r="M546" s="210"/>
      <c r="N546" s="211"/>
      <c r="O546" s="83"/>
      <c r="P546" s="83"/>
      <c r="Q546" s="83"/>
      <c r="R546" s="83"/>
      <c r="S546" s="83"/>
      <c r="T546" s="84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16" t="s">
        <v>122</v>
      </c>
      <c r="AU546" s="16" t="s">
        <v>82</v>
      </c>
    </row>
    <row r="547" s="2" customFormat="1" ht="16.5" customHeight="1">
      <c r="A547" s="37"/>
      <c r="B547" s="38"/>
      <c r="C547" s="248" t="s">
        <v>840</v>
      </c>
      <c r="D547" s="248" t="s">
        <v>248</v>
      </c>
      <c r="E547" s="249" t="s">
        <v>841</v>
      </c>
      <c r="F547" s="250" t="s">
        <v>842</v>
      </c>
      <c r="G547" s="251" t="s">
        <v>237</v>
      </c>
      <c r="H547" s="252">
        <v>0.029999999999999999</v>
      </c>
      <c r="I547" s="253"/>
      <c r="J547" s="252">
        <f>ROUND(I547*H547,1)</f>
        <v>0</v>
      </c>
      <c r="K547" s="250" t="s">
        <v>119</v>
      </c>
      <c r="L547" s="254"/>
      <c r="M547" s="255" t="s">
        <v>19</v>
      </c>
      <c r="N547" s="256" t="s">
        <v>43</v>
      </c>
      <c r="O547" s="83"/>
      <c r="P547" s="203">
        <f>O547*H547</f>
        <v>0</v>
      </c>
      <c r="Q547" s="203">
        <v>1</v>
      </c>
      <c r="R547" s="203">
        <f>Q547*H547</f>
        <v>0.029999999999999999</v>
      </c>
      <c r="S547" s="203">
        <v>0</v>
      </c>
      <c r="T547" s="204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05" t="s">
        <v>277</v>
      </c>
      <c r="AT547" s="205" t="s">
        <v>248</v>
      </c>
      <c r="AU547" s="205" t="s">
        <v>82</v>
      </c>
      <c r="AY547" s="16" t="s">
        <v>114</v>
      </c>
      <c r="BE547" s="206">
        <f>IF(N547="základní",J547,0)</f>
        <v>0</v>
      </c>
      <c r="BF547" s="206">
        <f>IF(N547="snížená",J547,0)</f>
        <v>0</v>
      </c>
      <c r="BG547" s="206">
        <f>IF(N547="zákl. přenesená",J547,0)</f>
        <v>0</v>
      </c>
      <c r="BH547" s="206">
        <f>IF(N547="sníž. přenesená",J547,0)</f>
        <v>0</v>
      </c>
      <c r="BI547" s="206">
        <f>IF(N547="nulová",J547,0)</f>
        <v>0</v>
      </c>
      <c r="BJ547" s="16" t="s">
        <v>80</v>
      </c>
      <c r="BK547" s="206">
        <f>ROUND(I547*H547,1)</f>
        <v>0</v>
      </c>
      <c r="BL547" s="16" t="s">
        <v>277</v>
      </c>
      <c r="BM547" s="205" t="s">
        <v>843</v>
      </c>
    </row>
    <row r="548" s="14" customFormat="1">
      <c r="A548" s="14"/>
      <c r="B548" s="237"/>
      <c r="C548" s="238"/>
      <c r="D548" s="212" t="s">
        <v>192</v>
      </c>
      <c r="E548" s="239" t="s">
        <v>19</v>
      </c>
      <c r="F548" s="240" t="s">
        <v>844</v>
      </c>
      <c r="G548" s="238"/>
      <c r="H548" s="241">
        <v>0.029999999999999999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192</v>
      </c>
      <c r="AU548" s="247" t="s">
        <v>82</v>
      </c>
      <c r="AV548" s="14" t="s">
        <v>82</v>
      </c>
      <c r="AW548" s="14" t="s">
        <v>33</v>
      </c>
      <c r="AX548" s="14" t="s">
        <v>72</v>
      </c>
      <c r="AY548" s="247" t="s">
        <v>114</v>
      </c>
    </row>
    <row r="549" s="2" customFormat="1" ht="24.15" customHeight="1">
      <c r="A549" s="37"/>
      <c r="B549" s="38"/>
      <c r="C549" s="195" t="s">
        <v>439</v>
      </c>
      <c r="D549" s="195" t="s">
        <v>115</v>
      </c>
      <c r="E549" s="196" t="s">
        <v>845</v>
      </c>
      <c r="F549" s="197" t="s">
        <v>846</v>
      </c>
      <c r="G549" s="198" t="s">
        <v>189</v>
      </c>
      <c r="H549" s="199">
        <v>170</v>
      </c>
      <c r="I549" s="200"/>
      <c r="J549" s="199">
        <f>ROUND(I549*H549,1)</f>
        <v>0</v>
      </c>
      <c r="K549" s="197" t="s">
        <v>119</v>
      </c>
      <c r="L549" s="43"/>
      <c r="M549" s="201" t="s">
        <v>19</v>
      </c>
      <c r="N549" s="202" t="s">
        <v>43</v>
      </c>
      <c r="O549" s="83"/>
      <c r="P549" s="203">
        <f>O549*H549</f>
        <v>0</v>
      </c>
      <c r="Q549" s="203">
        <v>0.00040000000000000002</v>
      </c>
      <c r="R549" s="203">
        <f>Q549*H549</f>
        <v>0.068000000000000005</v>
      </c>
      <c r="S549" s="203">
        <v>0</v>
      </c>
      <c r="T549" s="204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205" t="s">
        <v>274</v>
      </c>
      <c r="AT549" s="205" t="s">
        <v>115</v>
      </c>
      <c r="AU549" s="205" t="s">
        <v>82</v>
      </c>
      <c r="AY549" s="16" t="s">
        <v>114</v>
      </c>
      <c r="BE549" s="206">
        <f>IF(N549="základní",J549,0)</f>
        <v>0</v>
      </c>
      <c r="BF549" s="206">
        <f>IF(N549="snížená",J549,0)</f>
        <v>0</v>
      </c>
      <c r="BG549" s="206">
        <f>IF(N549="zákl. přenesená",J549,0)</f>
        <v>0</v>
      </c>
      <c r="BH549" s="206">
        <f>IF(N549="sníž. přenesená",J549,0)</f>
        <v>0</v>
      </c>
      <c r="BI549" s="206">
        <f>IF(N549="nulová",J549,0)</f>
        <v>0</v>
      </c>
      <c r="BJ549" s="16" t="s">
        <v>80</v>
      </c>
      <c r="BK549" s="206">
        <f>ROUND(I549*H549,1)</f>
        <v>0</v>
      </c>
      <c r="BL549" s="16" t="s">
        <v>274</v>
      </c>
      <c r="BM549" s="205" t="s">
        <v>847</v>
      </c>
    </row>
    <row r="550" s="2" customFormat="1">
      <c r="A550" s="37"/>
      <c r="B550" s="38"/>
      <c r="C550" s="39"/>
      <c r="D550" s="207" t="s">
        <v>122</v>
      </c>
      <c r="E550" s="39"/>
      <c r="F550" s="208" t="s">
        <v>848</v>
      </c>
      <c r="G550" s="39"/>
      <c r="H550" s="39"/>
      <c r="I550" s="209"/>
      <c r="J550" s="39"/>
      <c r="K550" s="39"/>
      <c r="L550" s="43"/>
      <c r="M550" s="210"/>
      <c r="N550" s="211"/>
      <c r="O550" s="83"/>
      <c r="P550" s="83"/>
      <c r="Q550" s="83"/>
      <c r="R550" s="83"/>
      <c r="S550" s="83"/>
      <c r="T550" s="84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16" t="s">
        <v>122</v>
      </c>
      <c r="AU550" s="16" t="s">
        <v>82</v>
      </c>
    </row>
    <row r="551" s="2" customFormat="1" ht="37.8" customHeight="1">
      <c r="A551" s="37"/>
      <c r="B551" s="38"/>
      <c r="C551" s="248" t="s">
        <v>849</v>
      </c>
      <c r="D551" s="248" t="s">
        <v>248</v>
      </c>
      <c r="E551" s="249" t="s">
        <v>850</v>
      </c>
      <c r="F551" s="250" t="s">
        <v>851</v>
      </c>
      <c r="G551" s="251" t="s">
        <v>189</v>
      </c>
      <c r="H551" s="252">
        <v>97.75</v>
      </c>
      <c r="I551" s="253"/>
      <c r="J551" s="252">
        <f>ROUND(I551*H551,1)</f>
        <v>0</v>
      </c>
      <c r="K551" s="250" t="s">
        <v>119</v>
      </c>
      <c r="L551" s="254"/>
      <c r="M551" s="255" t="s">
        <v>19</v>
      </c>
      <c r="N551" s="256" t="s">
        <v>43</v>
      </c>
      <c r="O551" s="83"/>
      <c r="P551" s="203">
        <f>O551*H551</f>
        <v>0</v>
      </c>
      <c r="Q551" s="203">
        <v>0.0054000000000000003</v>
      </c>
      <c r="R551" s="203">
        <f>Q551*H551</f>
        <v>0.52785000000000004</v>
      </c>
      <c r="S551" s="203">
        <v>0</v>
      </c>
      <c r="T551" s="204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05" t="s">
        <v>277</v>
      </c>
      <c r="AT551" s="205" t="s">
        <v>248</v>
      </c>
      <c r="AU551" s="205" t="s">
        <v>82</v>
      </c>
      <c r="AY551" s="16" t="s">
        <v>114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6" t="s">
        <v>80</v>
      </c>
      <c r="BK551" s="206">
        <f>ROUND(I551*H551,1)</f>
        <v>0</v>
      </c>
      <c r="BL551" s="16" t="s">
        <v>277</v>
      </c>
      <c r="BM551" s="205" t="s">
        <v>852</v>
      </c>
    </row>
    <row r="552" s="14" customFormat="1">
      <c r="A552" s="14"/>
      <c r="B552" s="237"/>
      <c r="C552" s="238"/>
      <c r="D552" s="212" t="s">
        <v>192</v>
      </c>
      <c r="E552" s="239" t="s">
        <v>19</v>
      </c>
      <c r="F552" s="240" t="s">
        <v>853</v>
      </c>
      <c r="G552" s="238"/>
      <c r="H552" s="241">
        <v>97.75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192</v>
      </c>
      <c r="AU552" s="247" t="s">
        <v>82</v>
      </c>
      <c r="AV552" s="14" t="s">
        <v>82</v>
      </c>
      <c r="AW552" s="14" t="s">
        <v>33</v>
      </c>
      <c r="AX552" s="14" t="s">
        <v>72</v>
      </c>
      <c r="AY552" s="247" t="s">
        <v>114</v>
      </c>
    </row>
    <row r="553" s="2" customFormat="1" ht="44.25" customHeight="1">
      <c r="A553" s="37"/>
      <c r="B553" s="38"/>
      <c r="C553" s="248" t="s">
        <v>854</v>
      </c>
      <c r="D553" s="248" t="s">
        <v>248</v>
      </c>
      <c r="E553" s="249" t="s">
        <v>855</v>
      </c>
      <c r="F553" s="250" t="s">
        <v>856</v>
      </c>
      <c r="G553" s="251" t="s">
        <v>189</v>
      </c>
      <c r="H553" s="252">
        <v>97.75</v>
      </c>
      <c r="I553" s="253"/>
      <c r="J553" s="252">
        <f>ROUND(I553*H553,1)</f>
        <v>0</v>
      </c>
      <c r="K553" s="250" t="s">
        <v>119</v>
      </c>
      <c r="L553" s="254"/>
      <c r="M553" s="255" t="s">
        <v>19</v>
      </c>
      <c r="N553" s="256" t="s">
        <v>43</v>
      </c>
      <c r="O553" s="83"/>
      <c r="P553" s="203">
        <f>O553*H553</f>
        <v>0</v>
      </c>
      <c r="Q553" s="203">
        <v>0.0054000000000000003</v>
      </c>
      <c r="R553" s="203">
        <f>Q553*H553</f>
        <v>0.52785000000000004</v>
      </c>
      <c r="S553" s="203">
        <v>0</v>
      </c>
      <c r="T553" s="204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05" t="s">
        <v>277</v>
      </c>
      <c r="AT553" s="205" t="s">
        <v>248</v>
      </c>
      <c r="AU553" s="205" t="s">
        <v>82</v>
      </c>
      <c r="AY553" s="16" t="s">
        <v>114</v>
      </c>
      <c r="BE553" s="206">
        <f>IF(N553="základní",J553,0)</f>
        <v>0</v>
      </c>
      <c r="BF553" s="206">
        <f>IF(N553="snížená",J553,0)</f>
        <v>0</v>
      </c>
      <c r="BG553" s="206">
        <f>IF(N553="zákl. přenesená",J553,0)</f>
        <v>0</v>
      </c>
      <c r="BH553" s="206">
        <f>IF(N553="sníž. přenesená",J553,0)</f>
        <v>0</v>
      </c>
      <c r="BI553" s="206">
        <f>IF(N553="nulová",J553,0)</f>
        <v>0</v>
      </c>
      <c r="BJ553" s="16" t="s">
        <v>80</v>
      </c>
      <c r="BK553" s="206">
        <f>ROUND(I553*H553,1)</f>
        <v>0</v>
      </c>
      <c r="BL553" s="16" t="s">
        <v>277</v>
      </c>
      <c r="BM553" s="205" t="s">
        <v>857</v>
      </c>
    </row>
    <row r="554" s="2" customFormat="1" ht="49.05" customHeight="1">
      <c r="A554" s="37"/>
      <c r="B554" s="38"/>
      <c r="C554" s="195" t="s">
        <v>858</v>
      </c>
      <c r="D554" s="195" t="s">
        <v>115</v>
      </c>
      <c r="E554" s="196" t="s">
        <v>859</v>
      </c>
      <c r="F554" s="197" t="s">
        <v>860</v>
      </c>
      <c r="G554" s="198" t="s">
        <v>237</v>
      </c>
      <c r="H554" s="199">
        <v>0.070000000000000007</v>
      </c>
      <c r="I554" s="200"/>
      <c r="J554" s="199">
        <f>ROUND(I554*H554,1)</f>
        <v>0</v>
      </c>
      <c r="K554" s="197" t="s">
        <v>119</v>
      </c>
      <c r="L554" s="43"/>
      <c r="M554" s="201" t="s">
        <v>19</v>
      </c>
      <c r="N554" s="202" t="s">
        <v>43</v>
      </c>
      <c r="O554" s="83"/>
      <c r="P554" s="203">
        <f>O554*H554</f>
        <v>0</v>
      </c>
      <c r="Q554" s="203">
        <v>0</v>
      </c>
      <c r="R554" s="203">
        <f>Q554*H554</f>
        <v>0</v>
      </c>
      <c r="S554" s="203">
        <v>0</v>
      </c>
      <c r="T554" s="204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05" t="s">
        <v>274</v>
      </c>
      <c r="AT554" s="205" t="s">
        <v>115</v>
      </c>
      <c r="AU554" s="205" t="s">
        <v>82</v>
      </c>
      <c r="AY554" s="16" t="s">
        <v>114</v>
      </c>
      <c r="BE554" s="206">
        <f>IF(N554="základní",J554,0)</f>
        <v>0</v>
      </c>
      <c r="BF554" s="206">
        <f>IF(N554="snížená",J554,0)</f>
        <v>0</v>
      </c>
      <c r="BG554" s="206">
        <f>IF(N554="zákl. přenesená",J554,0)</f>
        <v>0</v>
      </c>
      <c r="BH554" s="206">
        <f>IF(N554="sníž. přenesená",J554,0)</f>
        <v>0</v>
      </c>
      <c r="BI554" s="206">
        <f>IF(N554="nulová",J554,0)</f>
        <v>0</v>
      </c>
      <c r="BJ554" s="16" t="s">
        <v>80</v>
      </c>
      <c r="BK554" s="206">
        <f>ROUND(I554*H554,1)</f>
        <v>0</v>
      </c>
      <c r="BL554" s="16" t="s">
        <v>274</v>
      </c>
      <c r="BM554" s="205" t="s">
        <v>861</v>
      </c>
    </row>
    <row r="555" s="2" customFormat="1">
      <c r="A555" s="37"/>
      <c r="B555" s="38"/>
      <c r="C555" s="39"/>
      <c r="D555" s="207" t="s">
        <v>122</v>
      </c>
      <c r="E555" s="39"/>
      <c r="F555" s="208" t="s">
        <v>862</v>
      </c>
      <c r="G555" s="39"/>
      <c r="H555" s="39"/>
      <c r="I555" s="209"/>
      <c r="J555" s="39"/>
      <c r="K555" s="39"/>
      <c r="L555" s="43"/>
      <c r="M555" s="257"/>
      <c r="N555" s="258"/>
      <c r="O555" s="216"/>
      <c r="P555" s="216"/>
      <c r="Q555" s="216"/>
      <c r="R555" s="216"/>
      <c r="S555" s="216"/>
      <c r="T555" s="259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16" t="s">
        <v>122</v>
      </c>
      <c r="AU555" s="16" t="s">
        <v>82</v>
      </c>
    </row>
    <row r="556" s="2" customFormat="1" ht="6.96" customHeight="1">
      <c r="A556" s="37"/>
      <c r="B556" s="58"/>
      <c r="C556" s="59"/>
      <c r="D556" s="59"/>
      <c r="E556" s="59"/>
      <c r="F556" s="59"/>
      <c r="G556" s="59"/>
      <c r="H556" s="59"/>
      <c r="I556" s="59"/>
      <c r="J556" s="59"/>
      <c r="K556" s="59"/>
      <c r="L556" s="43"/>
      <c r="M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</row>
  </sheetData>
  <sheetProtection sheet="1" autoFilter="0" formatColumns="0" formatRows="0" objects="1" scenarios="1" spinCount="100000" saltValue="cnbaqmcMuV2maZmgQh5cvn2HPAj+RSnohbWyleuAk80acvfp6Xddi14FROhr+U/NcRL6HLWWPD3bj7/ndR7eAg==" hashValue="6TnQGQLIgOWfY/OltChfwyzHE4n9TY7WoYlAekWOt/uRZ6n1Iu3LYrR2G99DYf1Jn+K8zd/EXs7PPJ+pG/Eemg==" algorithmName="SHA-512" password="CC35"/>
  <autoFilter ref="C90:K55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3154225"/>
    <hyperlink ref="F99" r:id="rId2" display="https://podminky.urs.cz/item/CS_URS_2023_01/113107224"/>
    <hyperlink ref="F103" r:id="rId3" display="https://podminky.urs.cz/item/CS_URS_2023_01/113154324"/>
    <hyperlink ref="F109" r:id="rId4" display="https://podminky.urs.cz/item/CS_URS_2023_01/113154223"/>
    <hyperlink ref="F113" r:id="rId5" display="https://podminky.urs.cz/item/CS_URS_2023_01/113107311"/>
    <hyperlink ref="F117" r:id="rId6" display="https://podminky.urs.cz/item/CS_URS_2023_01/122251101"/>
    <hyperlink ref="F121" r:id="rId7" display="https://podminky.urs.cz/item/CS_URS_2023_01/131251104"/>
    <hyperlink ref="F144" r:id="rId8" display="https://podminky.urs.cz/item/CS_URS_2023_01/132251251"/>
    <hyperlink ref="F155" r:id="rId9" display="https://podminky.urs.cz/item/CS_URS_2023_01/162751117"/>
    <hyperlink ref="F158" r:id="rId10" display="https://podminky.urs.cz/item/CS_URS_2023_01/162751119"/>
    <hyperlink ref="F161" r:id="rId11" display="https://podminky.urs.cz/item/CS_URS_2023_01/171201221"/>
    <hyperlink ref="F164" r:id="rId12" display="https://podminky.urs.cz/item/CS_URS_2023_01/174151101"/>
    <hyperlink ref="F196" r:id="rId13" display="https://podminky.urs.cz/item/CS_URS_2023_01/181951112"/>
    <hyperlink ref="F228" r:id="rId14" display="https://podminky.urs.cz/item/CS_URS_2023_01/182151111"/>
    <hyperlink ref="F234" r:id="rId15" display="https://podminky.urs.cz/item/CS_URS_2023_01/317171126"/>
    <hyperlink ref="F239" r:id="rId16" display="https://podminky.urs.cz/item/CS_URS_2023_01/317321118"/>
    <hyperlink ref="F242" r:id="rId17" display="https://podminky.urs.cz/item/CS_URS_2023_01/317321191"/>
    <hyperlink ref="F244" r:id="rId18" display="https://podminky.urs.cz/item/CS_URS_2023_01/317353121"/>
    <hyperlink ref="F250" r:id="rId19" display="https://podminky.urs.cz/item/CS_URS_2023_01/317353221"/>
    <hyperlink ref="F252" r:id="rId20" display="https://podminky.urs.cz/item/CS_URS_2023_01/317361116"/>
    <hyperlink ref="F255" r:id="rId21" display="https://podminky.urs.cz/item/CS_URS_2023_01/953312122"/>
    <hyperlink ref="F259" r:id="rId22" display="https://podminky.urs.cz/item/CS_URS_2023_01/931994103"/>
    <hyperlink ref="F263" r:id="rId23" display="https://podminky.urs.cz/item/CS_URS_2023_01/457311118"/>
    <hyperlink ref="F267" r:id="rId24" display="https://podminky.urs.cz/item/CS_URS_2023_01/631351101"/>
    <hyperlink ref="F269" r:id="rId25" display="https://podminky.urs.cz/item/CS_URS_2023_01/631351102"/>
    <hyperlink ref="F271" r:id="rId26" display="https://podminky.urs.cz/item/CS_URS_2023_01/451317111"/>
    <hyperlink ref="F292" r:id="rId27" display="https://podminky.urs.cz/item/CS_URS_2023_01/465513227"/>
    <hyperlink ref="F294" r:id="rId28" display="https://podminky.urs.cz/item/CS_URS_2023_01/451573111"/>
    <hyperlink ref="F306" r:id="rId29" display="https://podminky.urs.cz/item/CS_URS_2023_01/452311151"/>
    <hyperlink ref="F319" r:id="rId30" display="https://podminky.urs.cz/item/CS_URS_2023_01/567521151"/>
    <hyperlink ref="F321" r:id="rId31" display="https://podminky.urs.cz/item/CS_URS_2023_01/567522154"/>
    <hyperlink ref="F339" r:id="rId32" display="https://podminky.urs.cz/item/CS_URS_2023_01/573211108"/>
    <hyperlink ref="F347" r:id="rId33" display="https://podminky.urs.cz/item/CS_URS_2023_01/565135121"/>
    <hyperlink ref="F353" r:id="rId34" display="https://podminky.urs.cz/item/CS_URS_2023_01/565145121"/>
    <hyperlink ref="F355" r:id="rId35" display="https://podminky.urs.cz/item/CS_URS_2023_01/573231107"/>
    <hyperlink ref="F363" r:id="rId36" display="https://podminky.urs.cz/item/CS_URS_2023_01/577134141"/>
    <hyperlink ref="F365" r:id="rId37" display="https://podminky.urs.cz/item/CS_URS_2023_01/577144141"/>
    <hyperlink ref="F371" r:id="rId38" display="https://podminky.urs.cz/item/CS_URS_2023_01/569851111"/>
    <hyperlink ref="F373" r:id="rId39" display="https://podminky.urs.cz/item/CS_URS_2023_01/564851011"/>
    <hyperlink ref="F380" r:id="rId40" display="https://podminky.urs.cz/item/CS_URS_2023_01/628633112"/>
    <hyperlink ref="F386" r:id="rId41" display="https://podminky.urs.cz/item/CS_URS_2023_01/911111111"/>
    <hyperlink ref="F389" r:id="rId42" display="https://podminky.urs.cz/item/CS_URS_2023_01/911121111"/>
    <hyperlink ref="F392" r:id="rId43" display="https://podminky.urs.cz/item/CS_URS_2023_01/912221111"/>
    <hyperlink ref="F395" r:id="rId44" display="https://podminky.urs.cz/item/CS_URS_2023_01/915211112"/>
    <hyperlink ref="F397" r:id="rId45" display="https://podminky.urs.cz/item/CS_URS_2023_01/915221122"/>
    <hyperlink ref="F399" r:id="rId46" display="https://podminky.urs.cz/item/CS_URS_2023_01/919112111"/>
    <hyperlink ref="F402" r:id="rId47" display="https://podminky.urs.cz/item/CS_URS_2023_01/919121212"/>
    <hyperlink ref="F404" r:id="rId48" display="https://podminky.urs.cz/item/CS_URS_2023_01/938902151"/>
    <hyperlink ref="F406" r:id="rId49" display="https://podminky.urs.cz/item/CS_URS_2023_01/938902421"/>
    <hyperlink ref="F424" r:id="rId50" display="https://podminky.urs.cz/item/CS_URS_2023_01/938909611"/>
    <hyperlink ref="F428" r:id="rId51" display="https://podminky.urs.cz/item/CS_URS_2023_01/963051111"/>
    <hyperlink ref="F432" r:id="rId52" display="https://podminky.urs.cz/item/CS_URS_2023_01/965042141"/>
    <hyperlink ref="F436" r:id="rId53" display="https://podminky.urs.cz/item/CS_URS_2023_01/966075141"/>
    <hyperlink ref="F438" r:id="rId54" display="https://podminky.urs.cz/item/CS_URS_2023_01/962051111"/>
    <hyperlink ref="F442" r:id="rId55" display="https://podminky.urs.cz/item/CS_URS_2023_01/966008112"/>
    <hyperlink ref="F446" r:id="rId56" display="https://podminky.urs.cz/item/CS_URS_2023_01/966008113"/>
    <hyperlink ref="F450" r:id="rId57" display="https://podminky.urs.cz/item/CS_URS_2023_01/966008311"/>
    <hyperlink ref="F459" r:id="rId58" display="https://podminky.urs.cz/item/CS_URS_2023_01/919521120"/>
    <hyperlink ref="F464" r:id="rId59" display="https://podminky.urs.cz/item/CS_URS_2023_01/919521130"/>
    <hyperlink ref="F470" r:id="rId60" display="https://podminky.urs.cz/item/CS_URS_2023_01/919521140"/>
    <hyperlink ref="F475" r:id="rId61" display="https://podminky.urs.cz/item/CS_URS_2023_01/919521160"/>
    <hyperlink ref="F480" r:id="rId62" display="https://podminky.urs.cz/item/CS_URS_2023_01/919535556"/>
    <hyperlink ref="F490" r:id="rId63" display="https://podminky.urs.cz/item/CS_URS_2023_01/977213213"/>
    <hyperlink ref="F494" r:id="rId64" display="https://podminky.urs.cz/item/CS_URS_2023_01/977213214"/>
    <hyperlink ref="F499" r:id="rId65" display="https://podminky.urs.cz/item/CS_URS_2023_01/977213215"/>
    <hyperlink ref="F503" r:id="rId66" display="https://podminky.urs.cz/item/CS_URS_2023_01/977213216"/>
    <hyperlink ref="F509" r:id="rId67" display="https://podminky.urs.cz/item/CS_URS_2023_01/998225111"/>
    <hyperlink ref="F512" r:id="rId68" display="https://podminky.urs.cz/item/CS_URS_2023_01/997221611"/>
    <hyperlink ref="F516" r:id="rId69" display="https://podminky.urs.cz/item/CS_URS_2023_01/997221551"/>
    <hyperlink ref="F524" r:id="rId70" display="https://podminky.urs.cz/item/CS_URS_2023_01/997221559"/>
    <hyperlink ref="F527" r:id="rId71" display="https://podminky.urs.cz/item/CS_URS_2023_01/997221873"/>
    <hyperlink ref="F529" r:id="rId72" display="https://podminky.urs.cz/item/CS_URS_2023_01/997221612"/>
    <hyperlink ref="F531" r:id="rId73" display="https://podminky.urs.cz/item/CS_URS_2023_01/997221561"/>
    <hyperlink ref="F535" r:id="rId74" display="https://podminky.urs.cz/item/CS_URS_2023_01/997221569"/>
    <hyperlink ref="F538" r:id="rId75" display="https://podminky.urs.cz/item/CS_URS_2023_01/997221862"/>
    <hyperlink ref="F540" r:id="rId76" display="https://podminky.urs.cz/item/CS_URS_2023_01/997221645"/>
    <hyperlink ref="F544" r:id="rId77" display="https://podminky.urs.cz/item/CS_URS_2023_01/711131811"/>
    <hyperlink ref="F546" r:id="rId78" display="https://podminky.urs.cz/item/CS_URS_2023_01/711111001"/>
    <hyperlink ref="F550" r:id="rId79" display="https://podminky.urs.cz/item/CS_URS_2023_01/711141559"/>
    <hyperlink ref="F555" r:id="rId80" display="https://podminky.urs.cz/item/CS_URS_2023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Mitas</dc:creator>
  <cp:lastModifiedBy>Roman Mitas</cp:lastModifiedBy>
  <dcterms:created xsi:type="dcterms:W3CDTF">2023-06-02T13:26:18Z</dcterms:created>
  <dcterms:modified xsi:type="dcterms:W3CDTF">2023-06-02T13:26:24Z</dcterms:modified>
</cp:coreProperties>
</file>