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KA4901 - SO 101  Sulisla..." sheetId="2" r:id="rId2"/>
    <sheet name="SKA4902 - SO 102  Sytno  ..." sheetId="3" r:id="rId3"/>
    <sheet name="SKA4903 - SO 103  Benešov..." sheetId="4" r:id="rId4"/>
    <sheet name="SKA4904 - SO 104  Holostř..." sheetId="5" r:id="rId5"/>
    <sheet name="SKA4905 - SO 105  Skviřín..." sheetId="6" r:id="rId6"/>
    <sheet name="SKA4906 - SO 201  Rekonst..." sheetId="7" r:id="rId7"/>
    <sheet name="SKA4908 - VON" sheetId="8" r:id="rId8"/>
    <sheet name="Pokyny pro vyplnění" sheetId="9" r:id="rId9"/>
  </sheets>
  <definedNames>
    <definedName name="_xlnm.Print_Area" localSheetId="0">'Rekapitulace stavby'!$D$4:$AO$36,'Rekapitulace stavby'!$C$42:$AQ$62</definedName>
    <definedName name="_xlnm._FilterDatabase" localSheetId="1" hidden="1">'SKA4901 - SO 101  Sulisla...'!$C$85:$K$341</definedName>
    <definedName name="_xlnm.Print_Area" localSheetId="1">'SKA4901 - SO 101  Sulisla...'!$C$4:$J$39,'SKA4901 - SO 101  Sulisla...'!$C$45:$J$67,'SKA4901 - SO 101  Sulisla...'!$C$73:$K$341</definedName>
    <definedName name="_xlnm._FilterDatabase" localSheetId="2" hidden="1">'SKA4902 - SO 102  Sytno  ...'!$C$85:$K$304</definedName>
    <definedName name="_xlnm.Print_Area" localSheetId="2">'SKA4902 - SO 102  Sytno  ...'!$C$4:$J$39,'SKA4902 - SO 102  Sytno  ...'!$C$45:$J$67,'SKA4902 - SO 102  Sytno  ...'!$C$73:$K$304</definedName>
    <definedName name="_xlnm._FilterDatabase" localSheetId="3" hidden="1">'SKA4903 - SO 103  Benešov...'!$C$87:$K$430</definedName>
    <definedName name="_xlnm.Print_Area" localSheetId="3">'SKA4903 - SO 103  Benešov...'!$C$4:$J$39,'SKA4903 - SO 103  Benešov...'!$C$45:$J$69,'SKA4903 - SO 103  Benešov...'!$C$75:$K$430</definedName>
    <definedName name="_xlnm._FilterDatabase" localSheetId="4" hidden="1">'SKA4904 - SO 104  Holostř...'!$C$84:$K$310</definedName>
    <definedName name="_xlnm.Print_Area" localSheetId="4">'SKA4904 - SO 104  Holostř...'!$C$4:$J$39,'SKA4904 - SO 104  Holostř...'!$C$45:$J$66,'SKA4904 - SO 104  Holostř...'!$C$72:$K$310</definedName>
    <definedName name="_xlnm._FilterDatabase" localSheetId="5" hidden="1">'SKA4905 - SO 105  Skviřín...'!$C$84:$K$271</definedName>
    <definedName name="_xlnm.Print_Area" localSheetId="5">'SKA4905 - SO 105  Skviřín...'!$C$4:$J$39,'SKA4905 - SO 105  Skviřín...'!$C$45:$J$66,'SKA4905 - SO 105  Skviřín...'!$C$72:$K$271</definedName>
    <definedName name="_xlnm._FilterDatabase" localSheetId="6" hidden="1">'SKA4906 - SO 201  Rekonst...'!$C$90:$K$672</definedName>
    <definedName name="_xlnm.Print_Area" localSheetId="6">'SKA4906 - SO 201  Rekonst...'!$C$4:$J$39,'SKA4906 - SO 201  Rekonst...'!$C$45:$J$72,'SKA4906 - SO 201  Rekonst...'!$C$78:$K$672</definedName>
    <definedName name="_xlnm._FilterDatabase" localSheetId="7" hidden="1">'SKA4908 - VON'!$C$83:$K$101</definedName>
    <definedName name="_xlnm.Print_Area" localSheetId="7">'SKA4908 - VON'!$C$4:$J$39,'SKA4908 - VON'!$C$45:$J$65,'SKA4908 - VON'!$C$71:$K$101</definedName>
    <definedName name="_xlnm.Print_Area" localSheetId="8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'SKA4901 - SO 101  Sulisla...'!$85:$85</definedName>
    <definedName name="_xlnm.Print_Titles" localSheetId="2">'SKA4902 - SO 102  Sytno  ...'!$85:$85</definedName>
    <definedName name="_xlnm.Print_Titles" localSheetId="3">'SKA4903 - SO 103  Benešov...'!$87:$87</definedName>
    <definedName name="_xlnm.Print_Titles" localSheetId="4">'SKA4904 - SO 104  Holostř...'!$84:$84</definedName>
    <definedName name="_xlnm.Print_Titles" localSheetId="5">'SKA4905 - SO 105  Skviřín...'!$84:$84</definedName>
    <definedName name="_xlnm.Print_Titles" localSheetId="6">'SKA4906 - SO 201  Rekonst...'!$90:$90</definedName>
    <definedName name="_xlnm.Print_Titles" localSheetId="7">'SKA4908 - VON'!$83:$83</definedName>
  </definedNames>
  <calcPr fullCalcOnLoad="1"/>
</workbook>
</file>

<file path=xl/sharedStrings.xml><?xml version="1.0" encoding="utf-8"?>
<sst xmlns="http://schemas.openxmlformats.org/spreadsheetml/2006/main" count="18820" uniqueCount="1789">
  <si>
    <t>Export Komplet</t>
  </si>
  <si>
    <t>VZ</t>
  </si>
  <si>
    <t>2.0</t>
  </si>
  <si>
    <t>ZAMOK</t>
  </si>
  <si>
    <t>False</t>
  </si>
  <si>
    <t>{60ea5317-2066-41cd-ac38-463872656091}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</si>
  <si>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</si>
  <si>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</si>
  <si>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</si>
  <si>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</si>
  <si>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</si>
  <si>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</si>
  <si>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</si>
  <si>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</si>
  <si>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SKA49F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</si>
  <si>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</si>
  <si>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</si>
  <si>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II/605 hr. Okr. TC/PC - Bor , oprava průtahů(Sulislav,Sytno,Benešovice,Holostřevy,Skviřín</t>
  </si>
  <si>
    <t>KSO:</t>
  </si>
  <si>
    <t>822</t>
  </si>
  <si>
    <t>CC-CZ:</t>
  </si>
  <si>
    <t>2</t>
  </si>
  <si>
    <t>Místo:</t>
  </si>
  <si>
    <t xml:space="preserve"> </t>
  </si>
  <si>
    <t>Datum:</t>
  </si>
  <si>
    <t>14. 3. 2023</t>
  </si>
  <si>
    <t>CZ-CPV:</t>
  </si>
  <si>
    <t>45000000-7</t>
  </si>
  <si>
    <t>CZ-CPA:</t>
  </si>
  <si>
    <t>42</t>
  </si>
  <si>
    <t>Zadavatel:</t>
  </si>
  <si>
    <t>IČ:</t>
  </si>
  <si>
    <t/>
  </si>
  <si>
    <t>SÚS Plzeňského kraje</t>
  </si>
  <si>
    <t>DIČ:</t>
  </si>
  <si>
    <t>Uchazeč:</t>
  </si>
  <si>
    <t>Vyplň údaj</t>
  </si>
  <si>
    <t>Projektant:</t>
  </si>
  <si>
    <t>IČ13890450</t>
  </si>
  <si>
    <t>Projekční kancelář Ing.Škubalová</t>
  </si>
  <si>
    <t>DIČCZ5651090258</t>
  </si>
  <si>
    <t>True</t>
  </si>
  <si>
    <t>Zpracovatel:</t>
  </si>
  <si>
    <t>IČ11628626</t>
  </si>
  <si>
    <t>Straka</t>
  </si>
  <si>
    <t>DIČCZ5501101551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</si>
  <si>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</si>
  <si>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</si>
  <si>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</si>
  <si>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</si>
  <si>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</si>
  <si>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</si>
  <si>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</si>
  <si>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</si>
  <si>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</si>
  <si>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</si>
  <si>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</si>
  <si>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</si>
  <si>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</si>
  <si>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</si>
  <si>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</si>
  <si>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</si>
  <si>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</si>
  <si>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</si>
  <si>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</si>
  <si>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</si>
  <si>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</si>
  <si>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</si>
  <si>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</si>
  <si>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</si>
  <si>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</si>
  <si>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</si>
  <si>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</si>
  <si>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</si>
  <si>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</si>
  <si>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</si>
  <si>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</si>
  <si>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</si>
  <si>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</si>
  <si>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</si>
  <si>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</si>
  <si>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</si>
  <si>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</si>
  <si>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</si>
  <si>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</si>
  <si>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</si>
  <si>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</si>
  <si>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SKA4901</t>
  </si>
  <si>
    <t>SO 101  Sulislav - průtah</t>
  </si>
  <si>
    <t>STA</t>
  </si>
  <si>
    <t>1</t>
  </si>
  <si>
    <t>{4ec91e2f-73f5-4710-9456-c442901b7e6d}</t>
  </si>
  <si>
    <t>SKA4902</t>
  </si>
  <si>
    <t>SO 102  Sytno  - průtah</t>
  </si>
  <si>
    <t>{8b133745-36bf-44ed-b25e-7ec06ccd1aed}</t>
  </si>
  <si>
    <t>SKA4903</t>
  </si>
  <si>
    <t>SO 103  Benešovice  - průtah</t>
  </si>
  <si>
    <t>{f8d34635-1c8a-4600-9822-033cbb14e0bd}</t>
  </si>
  <si>
    <t>SKA4904</t>
  </si>
  <si>
    <t>SO 104  Holostřevy  - průtah</t>
  </si>
  <si>
    <t>{613d5eaf-fead-4f7c-a741-6851688ff2bd}</t>
  </si>
  <si>
    <t>SKA4905</t>
  </si>
  <si>
    <t>SO 105  Skviřín   - průtah</t>
  </si>
  <si>
    <t>{a2e0cb53-4d82-425a-9c93-28f5f3505bdd}</t>
  </si>
  <si>
    <t>SKA4906</t>
  </si>
  <si>
    <t xml:space="preserve">SO 201  Rekonstrukce propusti </t>
  </si>
  <si>
    <t>{bb53dd12-e295-4cf5-87e2-6d909837f757}</t>
  </si>
  <si>
    <t>SKA4908</t>
  </si>
  <si>
    <t>VON</t>
  </si>
  <si>
    <t>{ba8d6d33-2018-48f1-a600-005440622a40}</t>
  </si>
  <si>
    <t>KRYCÍ LIST SOUPISU PRACÍ</t>
  </si>
  <si>
    <t>Objekt:</t>
  </si>
  <si>
    <t>SKA4901 - SO 101  Sulislav - průtah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</si>
  <si>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</si>
  <si>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</si>
  <si>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</si>
  <si>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</si>
  <si>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</si>
  <si>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</si>
  <si>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</si>
  <si>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</si>
  <si>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</si>
  <si>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</si>
  <si>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</si>
  <si>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</si>
  <si>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</si>
  <si>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</si>
  <si>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</si>
  <si>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</si>
  <si>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</si>
  <si>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</si>
  <si>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</si>
  <si>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</si>
  <si>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</si>
  <si>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</si>
  <si>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</si>
  <si>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</si>
  <si>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</si>
  <si>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</si>
  <si>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</si>
  <si>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</si>
  <si>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</si>
  <si>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</si>
  <si>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</si>
  <si>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m2</t>
  </si>
  <si>
    <t>CS ÚRS 2023 01</t>
  </si>
  <si>
    <t>4</t>
  </si>
  <si>
    <t>-484005842</t>
  </si>
  <si>
    <t>Online PSC</t>
  </si>
  <si>
    <t>https://podminky.urs.cz/item/CS_URS_2023_01/113106123</t>
  </si>
  <si>
    <t>VV</t>
  </si>
  <si>
    <t>64</t>
  </si>
  <si>
    <t>dle výpisu hl.výměr</t>
  </si>
  <si>
    <t>Součet</t>
  </si>
  <si>
    <t>113154333</t>
  </si>
  <si>
    <t>Frézování živičného podkladu nebo krytu s naložením na dopravní prostředek plochy přes 1 000 do 10 000 m2 bez překážek v trase pruhu šířky přes 1 m do 2 m, tloušťky vrstvy 50 mm</t>
  </si>
  <si>
    <t>1302407837</t>
  </si>
  <si>
    <t>https://podminky.urs.cz/item/CS_URS_2023_01/113154333</t>
  </si>
  <si>
    <t xml:space="preserve">pr.tl. 43 mm </t>
  </si>
  <si>
    <t>8254,9</t>
  </si>
  <si>
    <t>vozovka</t>
  </si>
  <si>
    <t>425</t>
  </si>
  <si>
    <t>napojení ,sjezdy</t>
  </si>
  <si>
    <t>třída ZAS T3 - dáno k dispozici zhotoviteli</t>
  </si>
  <si>
    <t>3</t>
  </si>
  <si>
    <t>1131543331</t>
  </si>
  <si>
    <t>Frézování živičného podkladu nebo krytu s naložením na dopravní prostředek plochy přes 1 000 do 10 000 m2 bez překážek v trase pruhu šířky přes 1 m do 2 m, tloušťky vrstvy 60 mm</t>
  </si>
  <si>
    <t>-2009200105</t>
  </si>
  <si>
    <t>1600</t>
  </si>
  <si>
    <t>třída ZAS T3 - dáno k dispozici zhotoviteli , hloubková oprava,dle výpisu hl.výměr</t>
  </si>
  <si>
    <t>5</t>
  </si>
  <si>
    <t>Komunikace pozemní</t>
  </si>
  <si>
    <t>569951133</t>
  </si>
  <si>
    <t>Zpevnění krajnic nebo komunikací pro pěší s rozprostřením a zhutněním, po zhutnění asfaltovým recyklátem tl. 150 mm</t>
  </si>
  <si>
    <t>1724332110</t>
  </si>
  <si>
    <t>https://podminky.urs.cz/item/CS_URS_2023_01/569951133</t>
  </si>
  <si>
    <t>225</t>
  </si>
  <si>
    <t>5722431111</t>
  </si>
  <si>
    <t>Vyyrovnávky výtluků s očištěním, zaplněním směsí a se zhutněním ACP 16 +</t>
  </si>
  <si>
    <t>t</t>
  </si>
  <si>
    <t>-476024976</t>
  </si>
  <si>
    <t>115</t>
  </si>
  <si>
    <t>6</t>
  </si>
  <si>
    <t>5732311081</t>
  </si>
  <si>
    <t>Postřik spojovací PS bez posypu kamenivem ze silniční emulze, v množství 0,45 kg/m2</t>
  </si>
  <si>
    <t>-497828977</t>
  </si>
  <si>
    <t>oprava napojení</t>
  </si>
  <si>
    <t>dle výpisu hl..výměr</t>
  </si>
  <si>
    <t>7</t>
  </si>
  <si>
    <t>150090212</t>
  </si>
  <si>
    <t>hl. oprava , dle výpisu hl.výměr</t>
  </si>
  <si>
    <t>8</t>
  </si>
  <si>
    <t>577144141</t>
  </si>
  <si>
    <t>Asfaltový beton vrstva obrusná ACO 11S (ABS) s rozprostřením a se zhutněním z modifikovaného asfaltu v pruhu šířky přes 3 m, po zhutnění tl. 50 mm</t>
  </si>
  <si>
    <t>1712645548</t>
  </si>
  <si>
    <t>https://podminky.urs.cz/item/CS_URS_2023_01/577144141</t>
  </si>
  <si>
    <t>napojení</t>
  </si>
  <si>
    <t>9</t>
  </si>
  <si>
    <t>577155142</t>
  </si>
  <si>
    <t>Asfaltový beton vrstva ložní ACL 16S 25/55-60 (ABH) s rozprostřením a zhutněním z modifikovaného asfaltu v pruhu šířky přes 3 m, po zhutnění tl. 60 mm</t>
  </si>
  <si>
    <t>-1527266030</t>
  </si>
  <si>
    <t>https://podminky.urs.cz/item/CS_URS_2023_01/577155142</t>
  </si>
  <si>
    <t>hloubk.oprava , dle výpisu hl.výměr</t>
  </si>
  <si>
    <t>10</t>
  </si>
  <si>
    <t>596211111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</si>
  <si>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50 do 100 m2</t>
  </si>
  <si>
    <t>1950227245</t>
  </si>
  <si>
    <t>https://podminky.urs.cz/item/CS_URS_2023_01/596211111</t>
  </si>
  <si>
    <t>oprava chodníku , doplněno 10 %</t>
  </si>
  <si>
    <t>dle výpisu hl. výměr</t>
  </si>
  <si>
    <t>11</t>
  </si>
  <si>
    <t>M</t>
  </si>
  <si>
    <t>59245015</t>
  </si>
  <si>
    <t>dlažba zámková tvaru I 200x165x60mm přírodní</t>
  </si>
  <si>
    <t>-1326191391</t>
  </si>
  <si>
    <t>6,4*1,03 'Přepočtené koeficientem množství</t>
  </si>
  <si>
    <t>Trubní vedení</t>
  </si>
  <si>
    <t>12</t>
  </si>
  <si>
    <t>899231111</t>
  </si>
  <si>
    <t>Výšková úprava uličního vstupu nebo vpusti do 200 mm zvýšením mříže</t>
  </si>
  <si>
    <t>kus</t>
  </si>
  <si>
    <t>440695515</t>
  </si>
  <si>
    <t>https://podminky.urs.cz/item/CS_URS_2023_01/899231111</t>
  </si>
  <si>
    <t>13</t>
  </si>
  <si>
    <t>899331111</t>
  </si>
  <si>
    <t>Výšková úprava uličního vstupu nebo vpusti do 200 mm zvýšením poklopu</t>
  </si>
  <si>
    <t>-1769844823</t>
  </si>
  <si>
    <t>https://podminky.urs.cz/item/CS_URS_2023_01/899331111</t>
  </si>
  <si>
    <t>Ostatní konstrukce a práce, bourání</t>
  </si>
  <si>
    <t>14</t>
  </si>
  <si>
    <t>911331131</t>
  </si>
  <si>
    <t>Silniční svodidlo ocelové se zaberaněním sloupků jednostranné úroveň zádržnosti H1 vzdálenosti sloupků do 2 m</t>
  </si>
  <si>
    <t>m</t>
  </si>
  <si>
    <t>-1229017980</t>
  </si>
  <si>
    <t>https://podminky.urs.cz/item/CS_URS_2023_01/911331131</t>
  </si>
  <si>
    <t>912211121</t>
  </si>
  <si>
    <t>Montáž směrového sloupku plastového s odrazkou přišroubováním na svodidlo</t>
  </si>
  <si>
    <t>1354304456</t>
  </si>
  <si>
    <t>https://podminky.urs.cz/item/CS_URS_2023_01/912211121</t>
  </si>
  <si>
    <t>20</t>
  </si>
  <si>
    <t>16</t>
  </si>
  <si>
    <t>40445153</t>
  </si>
  <si>
    <t>sloupek svodidlový plastový</t>
  </si>
  <si>
    <t>-264168333</t>
  </si>
  <si>
    <t>17</t>
  </si>
  <si>
    <t>914111111</t>
  </si>
  <si>
    <t>Montáž svislé dopravní značky základní velikosti do 1 m2 objímkami na sloupky nebo konzoly</t>
  </si>
  <si>
    <t>348161887</t>
  </si>
  <si>
    <t>https://podminky.urs.cz/item/CS_URS_2023_01/914111111</t>
  </si>
  <si>
    <t>18</t>
  </si>
  <si>
    <t>40445622</t>
  </si>
  <si>
    <t>informativní značky provozní IP6</t>
  </si>
  <si>
    <t>-1490362742</t>
  </si>
  <si>
    <t>19</t>
  </si>
  <si>
    <t>40445641</t>
  </si>
  <si>
    <t>informativní značky směrové Z3 500x500mm</t>
  </si>
  <si>
    <t>-1433937112</t>
  </si>
  <si>
    <t>914511112</t>
  </si>
  <si>
    <t>Montáž sloupku dopravních značek délky do 3,5 m do hliníkové patky pro sloupek D 60 mm</t>
  </si>
  <si>
    <t>871675937</t>
  </si>
  <si>
    <t>https://podminky.urs.cz/item/CS_URS_2023_01/914511112</t>
  </si>
  <si>
    <t>40445225</t>
  </si>
  <si>
    <t>sloupek pro dopravní značku Zn D 60mm v 3,5m</t>
  </si>
  <si>
    <t>-1802551288</t>
  </si>
  <si>
    <t>22</t>
  </si>
  <si>
    <t>40445240</t>
  </si>
  <si>
    <t>patka pro sloupek Al D 60mm</t>
  </si>
  <si>
    <t>507466085</t>
  </si>
  <si>
    <t>23</t>
  </si>
  <si>
    <t>40445256</t>
  </si>
  <si>
    <t>svorka upínací na sloupek dopravní značky D 60mm</t>
  </si>
  <si>
    <t>-1473445858</t>
  </si>
  <si>
    <t>24</t>
  </si>
  <si>
    <t>40445253</t>
  </si>
  <si>
    <t>víčko plastové na sloupek D 60mm</t>
  </si>
  <si>
    <t>596961274</t>
  </si>
  <si>
    <t>25</t>
  </si>
  <si>
    <t>915211112</t>
  </si>
  <si>
    <t>Vodorovné dopravní značení taženým plastem dělící čára šířky 125 mm souvislá bílá retroreflexní</t>
  </si>
  <si>
    <t>1740773178</t>
  </si>
  <si>
    <t>https://podminky.urs.cz/item/CS_URS_2023_01/915211112</t>
  </si>
  <si>
    <t>30+17+153,7+112,1+30</t>
  </si>
  <si>
    <t>V1a</t>
  </si>
  <si>
    <t>83,6</t>
  </si>
  <si>
    <t>v3</t>
  </si>
  <si>
    <t>26</t>
  </si>
  <si>
    <t>915211122</t>
  </si>
  <si>
    <t>Vodorovné dopravní značení taženým plastem dělící čára šířky 125 mm přerušovaná bílá retroreflexní</t>
  </si>
  <si>
    <t>-1669535084</t>
  </si>
  <si>
    <t>https://podminky.urs.cz/item/CS_URS_2023_01/915211122</t>
  </si>
  <si>
    <t>379,7+111,6</t>
  </si>
  <si>
    <t>V2a</t>
  </si>
  <si>
    <t>50+15,8+26,3+50</t>
  </si>
  <si>
    <t>v2B</t>
  </si>
  <si>
    <t>DLE VÝPISU HL.VÝMĚR</t>
  </si>
  <si>
    <t>27</t>
  </si>
  <si>
    <t>915221112</t>
  </si>
  <si>
    <t>Vodorovné dopravní značení taženým plastem vodící čára bílá šířky 250 mm souvislá retroreflexní</t>
  </si>
  <si>
    <t>-54802849</t>
  </si>
  <si>
    <t>https://podminky.urs.cz/item/CS_URS_2023_01/915221112</t>
  </si>
  <si>
    <t>481,9+525+11+11+128,7+508,6+392,8</t>
  </si>
  <si>
    <t>V4 , dle výpisu hl.výměr</t>
  </si>
  <si>
    <t>28</t>
  </si>
  <si>
    <t>915221122</t>
  </si>
  <si>
    <t>Vodorovné dopravní značení taženým plastem vodící čára bílá šířky 250 mm přerušovaná retroreflexní</t>
  </si>
  <si>
    <t>-1627431837</t>
  </si>
  <si>
    <t>https://podminky.urs.cz/item/CS_URS_2023_01/915221122</t>
  </si>
  <si>
    <t>27,8</t>
  </si>
  <si>
    <t>V2b</t>
  </si>
  <si>
    <t>14+13+14+11</t>
  </si>
  <si>
    <t>V4</t>
  </si>
  <si>
    <t>29</t>
  </si>
  <si>
    <t>915231112</t>
  </si>
  <si>
    <t>Vodorovné dopravní značení stříkaným plastem přechody pro chodce, šipky, symboly nápisy bílé retroreflexní</t>
  </si>
  <si>
    <t>-945295789</t>
  </si>
  <si>
    <t>https://podminky.urs.cz/item/CS_URS_2023_01/915231112</t>
  </si>
  <si>
    <t>14+12</t>
  </si>
  <si>
    <t>V7</t>
  </si>
  <si>
    <t>9+9</t>
  </si>
  <si>
    <t xml:space="preserve">V11a </t>
  </si>
  <si>
    <t>30</t>
  </si>
  <si>
    <t>915611111</t>
  </si>
  <si>
    <t>Předznačení pro vodorovné značení stříkané barvou nebo prováděné z nátěrových hmot liniové dělicí čáry, vodicí proužky</t>
  </si>
  <si>
    <t>-175722280</t>
  </si>
  <si>
    <t>https://podminky.urs.cz/item/CS_URS_2023_01/915611111</t>
  </si>
  <si>
    <t>426,4</t>
  </si>
  <si>
    <t>717</t>
  </si>
  <si>
    <t>2059+79,8</t>
  </si>
  <si>
    <t>, 1. fáze VZD před pokládkou plastu  , dle výpisu hl.výměr</t>
  </si>
  <si>
    <t>31</t>
  </si>
  <si>
    <t>915621111</t>
  </si>
  <si>
    <t>Předznačení pro vodorovné značení stříkané barvou nebo prováděné z nátěrových hmot plošné šipky, symboly, nápisy</t>
  </si>
  <si>
    <t>5606404</t>
  </si>
  <si>
    <t>https://podminky.urs.cz/item/CS_URS_2023_01/915621111</t>
  </si>
  <si>
    <t>44</t>
  </si>
  <si>
    <t>1.fáze před pokládkou plastu , dle výpisu hl.výměr</t>
  </si>
  <si>
    <t>32</t>
  </si>
  <si>
    <t>919721202</t>
  </si>
  <si>
    <t>Geomříž pro vyztužení asfaltového povrchu z polypropylenu s geotextilií 100 kN/m</t>
  </si>
  <si>
    <t>-1686956396</t>
  </si>
  <si>
    <t>https://podminky.urs.cz/item/CS_URS_2023_01/919721202</t>
  </si>
  <si>
    <t>830*1,2</t>
  </si>
  <si>
    <t>geosyntetikum na opravu trhlin, dle výpisu hl.výměr</t>
  </si>
  <si>
    <t>33</t>
  </si>
  <si>
    <t>919732221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</si>
  <si>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</si>
  <si>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-1193200130</t>
  </si>
  <si>
    <t>https://podminky.urs.cz/item/CS_URS_2023_01/919732221</t>
  </si>
  <si>
    <t>2364,95</t>
  </si>
  <si>
    <t>34</t>
  </si>
  <si>
    <t>919735111</t>
  </si>
  <si>
    <t>Řezání stávajícího živičného krytu nebo podkladu hloubky do 50 mm</t>
  </si>
  <si>
    <t>-1459855660</t>
  </si>
  <si>
    <t>https://podminky.urs.cz/item/CS_URS_2023_01/919735111</t>
  </si>
  <si>
    <t>14,95</t>
  </si>
  <si>
    <t>ZÚ + KÚ</t>
  </si>
  <si>
    <t>1520</t>
  </si>
  <si>
    <t>křižovatky,obruby,vpusti</t>
  </si>
  <si>
    <t>830</t>
  </si>
  <si>
    <t>trhliny</t>
  </si>
  <si>
    <t>35</t>
  </si>
  <si>
    <t>935112111</t>
  </si>
  <si>
    <t>Osazení betonového příkopového žlabu s vyplněním a zatřením spár cementovou maltou s ložem tl. 100 mm z betonu prostého z betonových příkopových tvárnic šířky do 500 mm</t>
  </si>
  <si>
    <t>39950256</t>
  </si>
  <si>
    <t>https://podminky.urs.cz/item/CS_URS_2023_01/935112111</t>
  </si>
  <si>
    <t>47</t>
  </si>
  <si>
    <t>36</t>
  </si>
  <si>
    <t>59227054</t>
  </si>
  <si>
    <t>žlabovka příkopová betonová 500x500x130mm</t>
  </si>
  <si>
    <t>2051196920</t>
  </si>
  <si>
    <t>47*1,01 'Přepočtené koeficientem množství</t>
  </si>
  <si>
    <t>37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</si>
  <si>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</si>
  <si>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</si>
  <si>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-863750322</t>
  </si>
  <si>
    <t>https://podminky.urs.cz/item/CS_URS_2023_01/938909311</t>
  </si>
  <si>
    <t>10279</t>
  </si>
  <si>
    <t>38</t>
  </si>
  <si>
    <t>938909612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</si>
  <si>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150 mm</t>
  </si>
  <si>
    <t>1194286857</t>
  </si>
  <si>
    <t>https://podminky.urs.cz/item/CS_URS_2023_01/938909612</t>
  </si>
  <si>
    <t>39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</si>
  <si>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</si>
  <si>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</si>
  <si>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-109060107</t>
  </si>
  <si>
    <t>https://podminky.urs.cz/item/CS_URS_2023_01/966005311</t>
  </si>
  <si>
    <t>40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</si>
  <si>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</si>
  <si>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</si>
  <si>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-1556705997</t>
  </si>
  <si>
    <t>https://podminky.urs.cz/item/CS_URS_2023_01/966006132</t>
  </si>
  <si>
    <t>dlevýpisu hl.výměr</t>
  </si>
  <si>
    <t>41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</si>
  <si>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</si>
  <si>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</si>
  <si>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964395696</t>
  </si>
  <si>
    <t>https://podminky.urs.cz/item/CS_URS_2023_01/966006211</t>
  </si>
  <si>
    <t>997</t>
  </si>
  <si>
    <t>Přesun sutě</t>
  </si>
  <si>
    <t>997013871</t>
  </si>
  <si>
    <t>Poplatek za uložení stavebního odpadu na recyklační skládce (skládkovné) směsného stavebního a demoličního zatříděného do Katalogu odpadů pod kódem 17 09 04</t>
  </si>
  <si>
    <t>-1696194116</t>
  </si>
  <si>
    <t>https://podminky.urs.cz/item/CS_URS_2023_01/997013871</t>
  </si>
  <si>
    <t>3,032</t>
  </si>
  <si>
    <t>svodidlo , značky</t>
  </si>
  <si>
    <t>43</t>
  </si>
  <si>
    <t>997221551</t>
  </si>
  <si>
    <t>Vodorovná doprava suti bez naložení, ale se složením a s hrubým urovnáním ze sypkých materiálů, na vzdálenost do 1 km</t>
  </si>
  <si>
    <t>-1297482671</t>
  </si>
  <si>
    <t>https://podminky.urs.cz/item/CS_URS_2023_01/997221551</t>
  </si>
  <si>
    <t>1280,385</t>
  </si>
  <si>
    <t>-4,696</t>
  </si>
  <si>
    <t>beton + svodidlo ,značky</t>
  </si>
  <si>
    <t>-(8679-225)*0,115-1600*0,138</t>
  </si>
  <si>
    <t>fréz.drť - odvoz na místo určené zhotovitelem , ZAS T3</t>
  </si>
  <si>
    <t>997221559</t>
  </si>
  <si>
    <t>Vodorovná doprava suti bez naložení, ale se složením a s hrubým urovnáním Příplatek k ceně za každý další i započatý 1 km přes 1 km</t>
  </si>
  <si>
    <t>1513575516</t>
  </si>
  <si>
    <t>https://podminky.urs.cz/item/CS_URS_2023_01/997221559</t>
  </si>
  <si>
    <t>82,679*14</t>
  </si>
  <si>
    <t>45</t>
  </si>
  <si>
    <t>997221561</t>
  </si>
  <si>
    <t>Vodorovná doprava suti bez naložení, ale se složením a s hrubým urovnáním z kusových materiálů, na vzdálenost do 1 km</t>
  </si>
  <si>
    <t>950678029</t>
  </si>
  <si>
    <t>https://podminky.urs.cz/item/CS_URS_2023_01/997221561</t>
  </si>
  <si>
    <t>6,4*0,26</t>
  </si>
  <si>
    <t>beton</t>
  </si>
  <si>
    <t>Mezisoučet</t>
  </si>
  <si>
    <t>64*0,042</t>
  </si>
  <si>
    <t>4*0,082</t>
  </si>
  <si>
    <t>4*0,004</t>
  </si>
  <si>
    <t>46</t>
  </si>
  <si>
    <t>997221569</t>
  </si>
  <si>
    <t>-1533628691</t>
  </si>
  <si>
    <t>https://podminky.urs.cz/item/CS_URS_2023_01/997221569</t>
  </si>
  <si>
    <t>4,696*14</t>
  </si>
  <si>
    <t>997221611</t>
  </si>
  <si>
    <t>Nakládání na dopravní prostředky pro vodorovnou dopravu suti</t>
  </si>
  <si>
    <t>276925196</t>
  </si>
  <si>
    <t>https://podminky.urs.cz/item/CS_URS_2023_01/997221611</t>
  </si>
  <si>
    <t>82,679</t>
  </si>
  <si>
    <t>48</t>
  </si>
  <si>
    <t>997221612</t>
  </si>
  <si>
    <t>Nakládání na dopravní prostředky pro vodorovnou dopravu vybouraných hmot</t>
  </si>
  <si>
    <t>225647314</t>
  </si>
  <si>
    <t>https://podminky.urs.cz/item/CS_URS_2023_01/997221612</t>
  </si>
  <si>
    <t>4,696</t>
  </si>
  <si>
    <t>49</t>
  </si>
  <si>
    <t>997221615</t>
  </si>
  <si>
    <t>Poplatek za uložení stavebního odpadu na skládce (skládkovné) z prostého betonu zatříděného do Katalogu odpadů pod kódem 17 01 01</t>
  </si>
  <si>
    <t>1126010235</t>
  </si>
  <si>
    <t>https://podminky.urs.cz/item/CS_URS_2023_01/997221615</t>
  </si>
  <si>
    <t>1,664</t>
  </si>
  <si>
    <t>50</t>
  </si>
  <si>
    <t>997221873</t>
  </si>
  <si>
    <t>Poplatek za uložení stavebního odpadu na recyklační skládce (skládkovné) zeminy a kamení zatříděného do Katalogu odpadů pod kódem 17 05 04</t>
  </si>
  <si>
    <t>394446813</t>
  </si>
  <si>
    <t>https://podminky.urs.cz/item/CS_URS_2023_01/997221873</t>
  </si>
  <si>
    <t>998</t>
  </si>
  <si>
    <t>Přesun hmot</t>
  </si>
  <si>
    <t>51</t>
  </si>
  <si>
    <t>998225111</t>
  </si>
  <si>
    <t>Přesun hmot pro komunikace s krytem z kameniva, monolitickým betonovým nebo živičným dopravní vzdálenost do 200 m jakékoliv délky objektu</t>
  </si>
  <si>
    <t>1249699308</t>
  </si>
  <si>
    <t>https://podminky.urs.cz/item/CS_URS_2023_01/998225111</t>
  </si>
  <si>
    <t>SKA4902 - SO 102  Sytno  - průtah</t>
  </si>
  <si>
    <t>113154332</t>
  </si>
  <si>
    <t>Frézování živičného podkladu nebo krytu s naložením na dopravní prostředek plochy přes 1 000 do 10 000 m2 bez překážek v trase pruhu šířky přes 1 m do 2 m, tloušťky vrstvy 43 mm</t>
  </si>
  <si>
    <t>-1469069160</t>
  </si>
  <si>
    <t>https://podminky.urs.cz/item/CS_URS_2023_01/113154332</t>
  </si>
  <si>
    <t>5418,2</t>
  </si>
  <si>
    <t>132</t>
  </si>
  <si>
    <t>256</t>
  </si>
  <si>
    <t>autobus.zast..</t>
  </si>
  <si>
    <t>-1007857528</t>
  </si>
  <si>
    <t>1000</t>
  </si>
  <si>
    <t>hloubková oprava , dle výpisu hl.výměr</t>
  </si>
  <si>
    <t>113202111</t>
  </si>
  <si>
    <t>Vytrhání obrub s vybouráním lože, s přemístěním hmot na skládku na vzdálenost do 3 m nebo s naložením na dopravní prostředek z krajníků nebo obrubníků stojatých</t>
  </si>
  <si>
    <t>-142655796</t>
  </si>
  <si>
    <t>https://podminky.urs.cz/item/CS_URS_2023_01/113202111</t>
  </si>
  <si>
    <t>poškozené obruby</t>
  </si>
  <si>
    <t>1132021111</t>
  </si>
  <si>
    <t>1060686135</t>
  </si>
  <si>
    <t>1136*0,2</t>
  </si>
  <si>
    <t>odstranění poškozené přídlažby , 20 % doplnění nových</t>
  </si>
  <si>
    <t>86</t>
  </si>
  <si>
    <t>Vyrovnávky výtluků s očištěním, zaplněním směsí a se zhutněním ACP 16 +</t>
  </si>
  <si>
    <t>521285321</t>
  </si>
  <si>
    <t>5732311071</t>
  </si>
  <si>
    <t>Postřik spojovací PS bez posypu kamenivem ze silniční emulze, v množství 0,35 kg/m2</t>
  </si>
  <si>
    <t>625398323</t>
  </si>
  <si>
    <t>oprava v místě autobus.zast. , dle výpisu hl.výměr</t>
  </si>
  <si>
    <t>oprava vozovky v místě autobus.zast.</t>
  </si>
  <si>
    <t>5732311131</t>
  </si>
  <si>
    <t>Postřik spojovací PS bez posypu kamenivem ze silniční emulze, v množství 1,0 kg/m2</t>
  </si>
  <si>
    <t>-1948019043</t>
  </si>
  <si>
    <t>170</t>
  </si>
  <si>
    <t>oprava trhlin , dle výpisu hl..výměr</t>
  </si>
  <si>
    <t>v místě autobus.zastávky</t>
  </si>
  <si>
    <t>577155122</t>
  </si>
  <si>
    <t>Asfaltový beton vrstva ložní ACL 16 + PMB 25/55-60 (ABH) s rozprostřením a zhutněním z nemodifikovaného asfaltu v pruhu šířky přes 3 m, po zhutnění tl. 60 mm</t>
  </si>
  <si>
    <t>-339153820</t>
  </si>
  <si>
    <t>https://podminky.urs.cz/item/CS_URS_2023_01/577155122</t>
  </si>
  <si>
    <t>oprava v místě autobus..zast., dle výpisu hl.výměr</t>
  </si>
  <si>
    <t>Asfaltový beton vrstva ložní ACL 16S (ABH) s rozprostřením a zhutněním z modifikovaného asfaltu v pruhu šířky přes 3 m, po zhutnění tl. 60 mm</t>
  </si>
  <si>
    <t>31688634</t>
  </si>
  <si>
    <t>-103293849</t>
  </si>
  <si>
    <t>-1695202399</t>
  </si>
  <si>
    <t>1467+110,3+63,1+148+32,2+25+77,4</t>
  </si>
  <si>
    <t>181,8+164,6+12,1+70,3+74,5+21+383,3+201+75,6+146</t>
  </si>
  <si>
    <t>24+13,7+19+18,6+16,5</t>
  </si>
  <si>
    <t>33,7+15,5+15,5</t>
  </si>
  <si>
    <t>8,8+16,9+33+22,7</t>
  </si>
  <si>
    <t>3*0,5+14,1+6*4,5</t>
  </si>
  <si>
    <t>V5,V7,V9a</t>
  </si>
  <si>
    <t>18+15</t>
  </si>
  <si>
    <t>V11a , V 13</t>
  </si>
  <si>
    <t>1330</t>
  </si>
  <si>
    <t>1923</t>
  </si>
  <si>
    <t>237,9</t>
  </si>
  <si>
    <t xml:space="preserve">1.fáze značení před provedením VDZ v plastu, dle výpisu hl.výměr </t>
  </si>
  <si>
    <t>-1315987454</t>
  </si>
  <si>
    <t>75,6</t>
  </si>
  <si>
    <t>1..fáze značení před provedením VDZ v plastu , dlše výpisu hl.výměr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</si>
  <si>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</si>
  <si>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</si>
  <si>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1476601992</t>
  </si>
  <si>
    <t>https://podminky.urs.cz/item/CS_URS_2023_01/916131213</t>
  </si>
  <si>
    <t>poškozené obruby, dle výpisu hl.výměr</t>
  </si>
  <si>
    <t>59217034</t>
  </si>
  <si>
    <t>obrubník betonový silniční 1000x150x300mm</t>
  </si>
  <si>
    <t>-1891522444</t>
  </si>
  <si>
    <t>10*1,02 'Přepočtené koeficientem množství</t>
  </si>
  <si>
    <t>916132113</t>
  </si>
  <si>
    <t>Osazení silniční obruby z betonové přídlažby (krajníků) s ložem tl. přes 50 do 100 mm, s vyplněním a zatřením spár cementovou maltou šířky do 250 mm s boční opěrou z betonu prostého, do lože z betonu prostého</t>
  </si>
  <si>
    <t>-23209418</t>
  </si>
  <si>
    <t>https://podminky.urs.cz/item/CS_URS_2023_01/916132113</t>
  </si>
  <si>
    <t>1136</t>
  </si>
  <si>
    <t>59218003</t>
  </si>
  <si>
    <t>krajník betonový silniční 250x125x100mm</t>
  </si>
  <si>
    <t>1197316923</t>
  </si>
  <si>
    <t>227,2*1,02</t>
  </si>
  <si>
    <t>20 % doplnění</t>
  </si>
  <si>
    <t>Geomříž pro vyztužení asfaltového povrchu z polypropylenu s geotextilií</t>
  </si>
  <si>
    <t>-2055854321</t>
  </si>
  <si>
    <t>170*1*1,2</t>
  </si>
  <si>
    <t>1684,45</t>
  </si>
  <si>
    <t>14,45</t>
  </si>
  <si>
    <t>1500</t>
  </si>
  <si>
    <t>1027995920</t>
  </si>
  <si>
    <t>5806,2</t>
  </si>
  <si>
    <t>979021112</t>
  </si>
  <si>
    <t xml:space="preserve">Očištění vybouraných prvků při překopech inženýrských sítí od spojovacího materiálu s odklizením a uložením očištěných hmot a spojovacího materiálu na skládku do vzdálenosti 10 m nebo naložením na dopravní prostředek přídlažby , vybouraných z jakéhokoliv lože a s jakoukoliv výplní spár </t>
  </si>
  <si>
    <t>1182934787</t>
  </si>
  <si>
    <t>https://podminky.urs.cz/item/CS_URS_2023_01/979021112</t>
  </si>
  <si>
    <t>227,2</t>
  </si>
  <si>
    <t>856,542</t>
  </si>
  <si>
    <t>-48,626</t>
  </si>
  <si>
    <t>20 % přídlažby</t>
  </si>
  <si>
    <t>-(5806,2-86)*0,115-1000*0,138</t>
  </si>
  <si>
    <t>fréz.drť  na skládku SUS</t>
  </si>
  <si>
    <t>-1327365174</t>
  </si>
  <si>
    <t>5806,2*0,092</t>
  </si>
  <si>
    <t>1000*0,138</t>
  </si>
  <si>
    <t>skládka SUS 8 km, fréz.drť</t>
  </si>
  <si>
    <t>12,093*14</t>
  </si>
  <si>
    <t>-115107718</t>
  </si>
  <si>
    <t>672,17*7</t>
  </si>
  <si>
    <t>skl. SUS 8 km</t>
  </si>
  <si>
    <t>868429915</t>
  </si>
  <si>
    <t>227,2*0,205+10*0,205</t>
  </si>
  <si>
    <t>48,626*14</t>
  </si>
  <si>
    <t>12,093</t>
  </si>
  <si>
    <t>48,626</t>
  </si>
  <si>
    <t>SKA4903 - SO 103  Benešovice  - průtah</t>
  </si>
  <si>
    <t xml:space="preserve">    2 - Zakládání</t>
  </si>
  <si>
    <t xml:space="preserve">    4 - Vodorovné konstrukce</t>
  </si>
  <si>
    <t>Frézování živičného podkladu nebo krytu s naložením na dopravní prostředek plochy přes 1 000 do 10 000 m2 bez překážek v trase pruhu šířky přes 1 m do 2 m, tloušťky vrstvy 40 mm</t>
  </si>
  <si>
    <t>1219120740</t>
  </si>
  <si>
    <t>4609,1</t>
  </si>
  <si>
    <t>175</t>
  </si>
  <si>
    <t>napojení sjezdy</t>
  </si>
  <si>
    <t>370</t>
  </si>
  <si>
    <t>autobus.zast.</t>
  </si>
  <si>
    <t>-1839349614</t>
  </si>
  <si>
    <t>500</t>
  </si>
  <si>
    <t>hloubková oprava, dle výpisu hl.výměr</t>
  </si>
  <si>
    <t>122452204</t>
  </si>
  <si>
    <t>Odkopávky a prokopávky nezapažené pro silnice a dálnice strojně v hornině třídy těžitelnosti II přes 100 do 500 m3</t>
  </si>
  <si>
    <t>m3</t>
  </si>
  <si>
    <t>679986758</t>
  </si>
  <si>
    <t>https://podminky.urs.cz/item/CS_URS_2023_01/122452204</t>
  </si>
  <si>
    <t>(48+64+97)*0,5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</si>
  <si>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</si>
  <si>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</si>
  <si>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-1747429487</t>
  </si>
  <si>
    <t>https://podminky.urs.cz/item/CS_URS_2023_01/162751137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</si>
  <si>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</si>
  <si>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</si>
  <si>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1685614524</t>
  </si>
  <si>
    <t>https://podminky.urs.cz/item/CS_URS_2023_01/162751139</t>
  </si>
  <si>
    <t>104,5*5</t>
  </si>
  <si>
    <t>171201231</t>
  </si>
  <si>
    <t>-1224115857</t>
  </si>
  <si>
    <t>https://podminky.urs.cz/item/CS_URS_2023_01/171201231</t>
  </si>
  <si>
    <t>104,5*1,8</t>
  </si>
  <si>
    <t>171251201</t>
  </si>
  <si>
    <t>Uložení sypaniny na skládky nebo meziskládky bez hutnění s upravením uložené sypaniny do předepsaného tvaru</t>
  </si>
  <si>
    <t>-164678579</t>
  </si>
  <si>
    <t>https://podminky.urs.cz/item/CS_URS_2023_01/171251201</t>
  </si>
  <si>
    <t>104,5</t>
  </si>
  <si>
    <t>174151101</t>
  </si>
  <si>
    <t>Zásyp sypaninou z jakékoliv horniny strojně s uložením výkopku ve vrstvách se zhutněním jam, šachet, rýh nebo kolem objektů v těchto vykopávkách</t>
  </si>
  <si>
    <t>599705862</t>
  </si>
  <si>
    <t>https://podminky.urs.cz/item/CS_URS_2023_01/174151101</t>
  </si>
  <si>
    <t>dosypání nakup..materiálem</t>
  </si>
  <si>
    <t>58331200</t>
  </si>
  <si>
    <t>štěrkopísek netříděný</t>
  </si>
  <si>
    <t>163725207</t>
  </si>
  <si>
    <t>15*2 'Přepočtené koeficientem množství</t>
  </si>
  <si>
    <t>181152302</t>
  </si>
  <si>
    <t>Úprava pláně na stavbách silnic a dálnic strojně v zářezech mimo skalních se zhutněním</t>
  </si>
  <si>
    <t>210978706</t>
  </si>
  <si>
    <t>https://podminky.urs.cz/item/CS_URS_2023_01/181152302</t>
  </si>
  <si>
    <t>Zakládání</t>
  </si>
  <si>
    <t>275321511</t>
  </si>
  <si>
    <t>Základy z betonu železového (bez výztuže) patky z betonu bez zvláštních nároků na prostředí tř. C 25/30 XC2</t>
  </si>
  <si>
    <t>524066434</t>
  </si>
  <si>
    <t>https://podminky.urs.cz/item/CS_URS_2023_01/275321511</t>
  </si>
  <si>
    <t>6*(0,4*0,7*1)</t>
  </si>
  <si>
    <t>275362021</t>
  </si>
  <si>
    <t>Výztuž základů patek ze svařovaných sítí z drátů typu KARI</t>
  </si>
  <si>
    <t>1454249632</t>
  </si>
  <si>
    <t>https://podminky.urs.cz/item/CS_URS_2023_01/275362021</t>
  </si>
  <si>
    <t>1,8</t>
  </si>
  <si>
    <t>Vodorovné konstrukce</t>
  </si>
  <si>
    <t>452311161</t>
  </si>
  <si>
    <t>Podkladní a zajišťovací konstrukce z betonu prostého v otevřeném výkopu bez zvýšených nároků na prostředí desky pod potrubí, stoky a drobné objekty z betonu tř. C 25/30</t>
  </si>
  <si>
    <t>-1242736787</t>
  </si>
  <si>
    <t>https://podminky.urs.cz/item/CS_URS_2023_01/452311161</t>
  </si>
  <si>
    <t>3*15*0,2*1</t>
  </si>
  <si>
    <t>propust , dle výpisu hl.výměr</t>
  </si>
  <si>
    <t>564831011</t>
  </si>
  <si>
    <t>Podklad ze štěrkodrti ŠD s rozprostřením a zhutněním plochy jednotlivě do 100 m2, po zhutnění tl. 100 mm</t>
  </si>
  <si>
    <t>491376084</t>
  </si>
  <si>
    <t>https://podminky.urs.cz/item/CS_URS_2023_01/564831011</t>
  </si>
  <si>
    <t>3*(15*1+2*4)</t>
  </si>
  <si>
    <t>propust, dle výpisu hl.výměr</t>
  </si>
  <si>
    <t>564851111</t>
  </si>
  <si>
    <t>Podklad ze štěrkodrti ŠD s rozprostřením a zhutněním plochy přes 100 m2, po zhutnění tl. 150 mm</t>
  </si>
  <si>
    <t>-1270994104</t>
  </si>
  <si>
    <t>https://podminky.urs.cz/item/CS_URS_2023_01/564851111</t>
  </si>
  <si>
    <t>170*2</t>
  </si>
  <si>
    <t>2 vrstvy ,vjezdy , dle výpisu hl.výměr</t>
  </si>
  <si>
    <t>1157920400</t>
  </si>
  <si>
    <t>145</t>
  </si>
  <si>
    <t>pod dlažbu + navázání  ,krajnice ,, dle výpisu hl.výměr</t>
  </si>
  <si>
    <t>565145121</t>
  </si>
  <si>
    <t>Asfaltový beton vrstva podkladní ACP 16S (obalované kamenivo střednězrnné - OKS) s rozprostřením a zhutněním v pruhu šířky přes 3 m, po zhutnění tl. 60 mm</t>
  </si>
  <si>
    <t>100743533</t>
  </si>
  <si>
    <t>https://podminky.urs.cz/item/CS_URS_2023_01/565145121</t>
  </si>
  <si>
    <t>ve vjezdech , dle výpisu hl.výměr</t>
  </si>
  <si>
    <t>600</t>
  </si>
  <si>
    <t>210542205</t>
  </si>
  <si>
    <t>60</t>
  </si>
  <si>
    <t>573231107</t>
  </si>
  <si>
    <t>1554486670</t>
  </si>
  <si>
    <t>https://podminky.urs.cz/item/CS_URS_2023_01/573231107</t>
  </si>
  <si>
    <t>170+500</t>
  </si>
  <si>
    <t>konstr.zatrub. sjezdu  + hloubková oprava , dle výpisu hl.výměr</t>
  </si>
  <si>
    <t>5732311121</t>
  </si>
  <si>
    <t>Postřik spojovací PS bez posypu kamenivem ze silniční emulze, v množství 1,00 kg/m2</t>
  </si>
  <si>
    <t>-652784684</t>
  </si>
  <si>
    <t>250</t>
  </si>
  <si>
    <t>oprava trhlin , dle výpisu hl.výměr</t>
  </si>
  <si>
    <t>577144121</t>
  </si>
  <si>
    <t>Asfaltový beton vrstva obrusná ACO 11 (ABS) s rozprostřením a se zhutněním z nemodifikovaného asfaltu v pruhu šířky přes 3 m tř. I, po zhutnění tl. 50 mm</t>
  </si>
  <si>
    <t>361506264</t>
  </si>
  <si>
    <t>https://podminky.urs.cz/item/CS_URS_2023_01/577144121</t>
  </si>
  <si>
    <t>sjezdy , dle výpisu hl.výměr</t>
  </si>
  <si>
    <t>konstr.zatrub.sjezdu</t>
  </si>
  <si>
    <t>594111114</t>
  </si>
  <si>
    <t>Odláždění z lomového kamene lomařsky upraveného v ploše vodorovné nebo ve sklonu svisle (štětová dlažba) s vyklínováním spár, s provedením lože tl. 50 mm z kameniva těženého</t>
  </si>
  <si>
    <t>-1925339183</t>
  </si>
  <si>
    <t>https://podminky.urs.cz/item/CS_URS_2023_01/594111114</t>
  </si>
  <si>
    <t>90</t>
  </si>
  <si>
    <t>58381086</t>
  </si>
  <si>
    <t>kámen lomový upravený štípaný (80, 40, 20 cm)</t>
  </si>
  <si>
    <t>1848475329</t>
  </si>
  <si>
    <t>90*1,2 'Přepočtené koeficientem množství</t>
  </si>
  <si>
    <t>599632111</t>
  </si>
  <si>
    <t>Vyplnění spár dlažby (přídlažby) z lomového kamene v jakémkoliv sklonu plochy a jakékoliv tloušťky cementovou maltou se zatřením</t>
  </si>
  <si>
    <t>1366603579</t>
  </si>
  <si>
    <t>https://podminky.urs.cz/item/CS_URS_2023_01/599632111</t>
  </si>
  <si>
    <t>171902487</t>
  </si>
  <si>
    <t>899658211</t>
  </si>
  <si>
    <t>Výztuž pro obetonování potrubí ze svařovaných sítí typu Kari</t>
  </si>
  <si>
    <t>1016944765</t>
  </si>
  <si>
    <t>https://podminky.urs.cz/item/CS_URS_2023_01/899658211</t>
  </si>
  <si>
    <t>2,3</t>
  </si>
  <si>
    <t>-1762465616</t>
  </si>
  <si>
    <t>40445630</t>
  </si>
  <si>
    <t xml:space="preserve">informativní značky směrové  IS3b </t>
  </si>
  <si>
    <t>-1016238763</t>
  </si>
  <si>
    <t>40445631</t>
  </si>
  <si>
    <t xml:space="preserve">informativní značky směrové  IS3c </t>
  </si>
  <si>
    <t>-664951321</t>
  </si>
  <si>
    <t>183,5+210,1</t>
  </si>
  <si>
    <t>437403245</t>
  </si>
  <si>
    <t>39,1</t>
  </si>
  <si>
    <t>99,8+194+35,8+29,9+40,6+199,2+32,1+102</t>
  </si>
  <si>
    <t>40,6+40,6</t>
  </si>
  <si>
    <t>25,6+21+25,7+18,7</t>
  </si>
  <si>
    <t>V11a</t>
  </si>
  <si>
    <t>393,6</t>
  </si>
  <si>
    <t>733,4+172,2</t>
  </si>
  <si>
    <t>dle výpisu hl.výměr, 1. fáze VDZ před pokládkou plastu</t>
  </si>
  <si>
    <t>-2076342178</t>
  </si>
  <si>
    <t>1. fáza VDZ před pokládkou plastu, dle výpisu hl.výměr</t>
  </si>
  <si>
    <t>919441211</t>
  </si>
  <si>
    <t>Čelo propustku včetně římsy ze zdiva z lomového kamene, pro propustek z trub DN 300 až 500 mm</t>
  </si>
  <si>
    <t>1489899629</t>
  </si>
  <si>
    <t>https://podminky.urs.cz/item/CS_URS_2023_01/919441211</t>
  </si>
  <si>
    <t>919521130</t>
  </si>
  <si>
    <t>Zřízení silničního propustku z trub betonových nebo železobetonových DN 500 mm</t>
  </si>
  <si>
    <t>-1105323122</t>
  </si>
  <si>
    <t>https://podminky.urs.cz/item/CS_URS_2023_01/919521130</t>
  </si>
  <si>
    <t>3*15</t>
  </si>
  <si>
    <t>59222025</t>
  </si>
  <si>
    <t xml:space="preserve">trouba ŽB hrdlová  DN 500, šikmá čela </t>
  </si>
  <si>
    <t>274069587</t>
  </si>
  <si>
    <t>6*1,01 'Přepočtené koeficientem množství</t>
  </si>
  <si>
    <t>59222024</t>
  </si>
  <si>
    <t>trouba ŽB hrdlová DN 500</t>
  </si>
  <si>
    <t>-1194534244</t>
  </si>
  <si>
    <t>45-6</t>
  </si>
  <si>
    <t>919535559</t>
  </si>
  <si>
    <t>Obetonování trubního propustku betonem prostým bez zvýšených nároků na prostředí tř. C 25/30 XC2</t>
  </si>
  <si>
    <t>1876444109</t>
  </si>
  <si>
    <t>https://podminky.urs.cz/item/CS_URS_2023_01/919535559</t>
  </si>
  <si>
    <t>3*(15*0,3)</t>
  </si>
  <si>
    <t>-13308561</t>
  </si>
  <si>
    <t>300</t>
  </si>
  <si>
    <t>52</t>
  </si>
  <si>
    <t>336,2</t>
  </si>
  <si>
    <t>53</t>
  </si>
  <si>
    <t>21,2</t>
  </si>
  <si>
    <t>65</t>
  </si>
  <si>
    <t>54</t>
  </si>
  <si>
    <t>9389021121</t>
  </si>
  <si>
    <t>Profilace a čištění příkopů komunikací příkopovým rypadlem a formování svahovkou s odstraněním travnatého porostu nebo nánosu, s úpravou dna a svahů do předepsaného profilu a s naložením na dopravní prostředek nebo s přemístěním na hromady na vzdálenost do 20 m nezpevněných nebo zpevněných objemu nánosu přes 0,15 do 0,30 m3/m</t>
  </si>
  <si>
    <t>1778208802</t>
  </si>
  <si>
    <t>487</t>
  </si>
  <si>
    <t>55</t>
  </si>
  <si>
    <t>938902441</t>
  </si>
  <si>
    <t>Čištění propustků s odstraněním travnatého porostu nebo nánosu, s naložením na dopravní prostředek nebo s přemístěním na hromady na vzdálenost do 20 m strojně tlakovou vodou tloušťky nánosu přes 75% průměru propustku do 500 mm</t>
  </si>
  <si>
    <t>-1101928847</t>
  </si>
  <si>
    <t>https://podminky.urs.cz/item/CS_URS_2023_01/938902441</t>
  </si>
  <si>
    <t>15+36</t>
  </si>
  <si>
    <t>56</t>
  </si>
  <si>
    <t>339456298</t>
  </si>
  <si>
    <t>4954,1</t>
  </si>
  <si>
    <t>57</t>
  </si>
  <si>
    <t>stržení drnu ,  dle výpisu hl.výměr</t>
  </si>
  <si>
    <t>58</t>
  </si>
  <si>
    <t>59</t>
  </si>
  <si>
    <t>966008311</t>
  </si>
  <si>
    <t>Bourání trubního propustku s odklizením a uložením vybouraného materiálu na skládku na vzdálenost do 3 m nebo s naložením na dopravní prostředek čela z betonu železového</t>
  </si>
  <si>
    <t>-2003712419</t>
  </si>
  <si>
    <t>https://podminky.urs.cz/item/CS_URS_2023_01/966008311</t>
  </si>
  <si>
    <t>3,35+2,85+1,93+1,2+2,25+2,25</t>
  </si>
  <si>
    <t>61</t>
  </si>
  <si>
    <t>0,172</t>
  </si>
  <si>
    <t xml:space="preserve"> značky</t>
  </si>
  <si>
    <t>62</t>
  </si>
  <si>
    <t>740,899</t>
  </si>
  <si>
    <t>-33,172-0,172</t>
  </si>
  <si>
    <t>beton + značky</t>
  </si>
  <si>
    <t>-(4609,1+175+370)*0,092-500*0,138+600*0,344</t>
  </si>
  <si>
    <t xml:space="preserve">fréz.drť  na skládku SUS </t>
  </si>
  <si>
    <t>63</t>
  </si>
  <si>
    <t>1444154126</t>
  </si>
  <si>
    <t>5154,1*0,092</t>
  </si>
  <si>
    <t>500*0,138</t>
  </si>
  <si>
    <t>skl. SUS 6 km - fréz.drť</t>
  </si>
  <si>
    <t>370,778*14</t>
  </si>
  <si>
    <t>1605884715</t>
  </si>
  <si>
    <t>543,177*5</t>
  </si>
  <si>
    <t>skl. SUS 6 km</t>
  </si>
  <si>
    <t>66</t>
  </si>
  <si>
    <t>13,83*2,4</t>
  </si>
  <si>
    <t>želbet</t>
  </si>
  <si>
    <t>2*0,082</t>
  </si>
  <si>
    <t>2*0,004</t>
  </si>
  <si>
    <t>67</t>
  </si>
  <si>
    <t>33,364*14</t>
  </si>
  <si>
    <t>68</t>
  </si>
  <si>
    <t>370,778</t>
  </si>
  <si>
    <t>69</t>
  </si>
  <si>
    <t>33,364</t>
  </si>
  <si>
    <t>70</t>
  </si>
  <si>
    <t>997221625</t>
  </si>
  <si>
    <t>Poplatek za uložení stavebního odpadu na skládce (skládkovné) z armovaného betonu zatříděného do Katalogu odpadů pod kódem 17 01 01</t>
  </si>
  <si>
    <t>-213010531</t>
  </si>
  <si>
    <t>https://podminky.urs.cz/item/CS_URS_2023_01/997221625</t>
  </si>
  <si>
    <t>33,192</t>
  </si>
  <si>
    <t>71</t>
  </si>
  <si>
    <t>72</t>
  </si>
  <si>
    <t>SKA4904 - SO 104  Holostřevy  - průtah</t>
  </si>
  <si>
    <t>2108984012</t>
  </si>
  <si>
    <t>1577,565</t>
  </si>
  <si>
    <t>341</t>
  </si>
  <si>
    <t>-829565276</t>
  </si>
  <si>
    <t>560</t>
  </si>
  <si>
    <t>hloubková oprava,dle výpisu hl.výměr</t>
  </si>
  <si>
    <t>113154334</t>
  </si>
  <si>
    <t>Frézování živičného podkladu nebo krytu s naložením na dopravní prostředek plochy přes 1 000 do 10 000 m2 bez překážek v trase pruhu šířky přes 1 m do 2 m, tloušťky vrstvy 100 mm</t>
  </si>
  <si>
    <t>-672222661</t>
  </si>
  <si>
    <t>https://podminky.urs.cz/item/CS_URS_2023_01/113154334</t>
  </si>
  <si>
    <t>253</t>
  </si>
  <si>
    <t>autobus.zastávka, dle výpisu hl.výměr</t>
  </si>
  <si>
    <t>120</t>
  </si>
  <si>
    <t>-1469011715</t>
  </si>
  <si>
    <t>-255386527</t>
  </si>
  <si>
    <t>253+560</t>
  </si>
  <si>
    <t>autobus.zast. + hloubk.oprava , dle výpusu hl.výměr</t>
  </si>
  <si>
    <t>autobus.zastávka</t>
  </si>
  <si>
    <t>5771551421</t>
  </si>
  <si>
    <t>1659445659</t>
  </si>
  <si>
    <t>389590289</t>
  </si>
  <si>
    <t>40445645</t>
  </si>
  <si>
    <t>informativní značky jiné IJ4b 500mm</t>
  </si>
  <si>
    <t>-1941932462</t>
  </si>
  <si>
    <t>76,4+20,2</t>
  </si>
  <si>
    <t>50,3</t>
  </si>
  <si>
    <t>11+58,3</t>
  </si>
  <si>
    <t>8,4+72+14,5+15+56,8+14,1+82,1+53,8</t>
  </si>
  <si>
    <t>16,2+19,1+13,3+27,96</t>
  </si>
  <si>
    <t>18,5+20,5</t>
  </si>
  <si>
    <t>146,9</t>
  </si>
  <si>
    <t>119,6</t>
  </si>
  <si>
    <t>316,7+115,56</t>
  </si>
  <si>
    <t>1.fáze VDZ před pokládkou plastu , dle výpisu hl.výměr</t>
  </si>
  <si>
    <t>-2139362027</t>
  </si>
  <si>
    <t>1.fáze VDZ před pokládkou plastu,dle výpisu hl.výměr</t>
  </si>
  <si>
    <t>1067646157</t>
  </si>
  <si>
    <t>300*1,2</t>
  </si>
  <si>
    <t>564,35</t>
  </si>
  <si>
    <t>14,35</t>
  </si>
  <si>
    <t>-1457220366</t>
  </si>
  <si>
    <t>142</t>
  </si>
  <si>
    <t>-713996411</t>
  </si>
  <si>
    <t>2171,56</t>
  </si>
  <si>
    <t>stržení drnu , dle výpisu hl.výměr</t>
  </si>
  <si>
    <t>0,086</t>
  </si>
  <si>
    <t>342,304</t>
  </si>
  <si>
    <t>-0,086</t>
  </si>
  <si>
    <t>značky</t>
  </si>
  <si>
    <t>-0,23*(253-120)-0,092*(1577,565+341)-0,138*560</t>
  </si>
  <si>
    <t>1067795822</t>
  </si>
  <si>
    <t>1918,565*0,092</t>
  </si>
  <si>
    <t>560*0,138</t>
  </si>
  <si>
    <t>253*0,23</t>
  </si>
  <si>
    <t>skl. SUS 9 km fréz.dť</t>
  </si>
  <si>
    <t>57,84*14</t>
  </si>
  <si>
    <t>424354245</t>
  </si>
  <si>
    <t>311,978*8</t>
  </si>
  <si>
    <t>skl. SUS 9 km , fréz.drť</t>
  </si>
  <si>
    <t>609103603</t>
  </si>
  <si>
    <t>1*0,082</t>
  </si>
  <si>
    <t>1*0,004</t>
  </si>
  <si>
    <t>0,086*14</t>
  </si>
  <si>
    <t>57,84</t>
  </si>
  <si>
    <t>SKA4905 - SO 105  Skviřín   - průtah</t>
  </si>
  <si>
    <t>2114,1</t>
  </si>
  <si>
    <t>185</t>
  </si>
  <si>
    <t>-802226841</t>
  </si>
  <si>
    <t>490</t>
  </si>
  <si>
    <t>hloubková oprava</t>
  </si>
  <si>
    <t>565145101</t>
  </si>
  <si>
    <t>Asfaltový beton vrstva podkladní ACP 16 + 50/70 (obalované kamenivo střednězrnné - OKS) s rozprostřením a zhutněním v pruhu šířky do 1,5 m, po zhutnění tl. 60 mm</t>
  </si>
  <si>
    <t>-257389355</t>
  </si>
  <si>
    <t>https://podminky.urs.cz/item/CS_URS_2023_01/565145101</t>
  </si>
  <si>
    <t>572243111</t>
  </si>
  <si>
    <t>Provizorní vyspravení neupravených výtluků s očištěním, zaplněním směsí a se zhutněním ACP 16 +</t>
  </si>
  <si>
    <t>https://podminky.urs.cz/item/CS_URS_2023_01/572243111</t>
  </si>
  <si>
    <t>490+28</t>
  </si>
  <si>
    <t>autobus.zasávka + rýha u obruby  , dle výpisu hl.výměr</t>
  </si>
  <si>
    <t>1414671328</t>
  </si>
  <si>
    <t xml:space="preserve">hloubková oprava, dle výpisu hl.výměr </t>
  </si>
  <si>
    <t xml:space="preserve">autobus.zastávka </t>
  </si>
  <si>
    <t>490+300</t>
  </si>
  <si>
    <t>autobus.zastávka + hloubk.oprava , dle výpisu hl.výměr</t>
  </si>
  <si>
    <t>7,5+138,4+70,5+35</t>
  </si>
  <si>
    <t>-1936287974</t>
  </si>
  <si>
    <t>8,3+15+14,2</t>
  </si>
  <si>
    <t>7,4+92,3+122,2+19,8+14,4+16,3+94,5+70+21,5</t>
  </si>
  <si>
    <t>8,3+19+27,6</t>
  </si>
  <si>
    <t>14,3+15,2+15+20</t>
  </si>
  <si>
    <t>11+9</t>
  </si>
  <si>
    <t>251,4</t>
  </si>
  <si>
    <t>37,5</t>
  </si>
  <si>
    <t>458,4+119,4</t>
  </si>
  <si>
    <t>1.fáze VDZ před pokládkou plastu ,dle výpisu hl.výměr</t>
  </si>
  <si>
    <t>1372626036</t>
  </si>
  <si>
    <t>1 fáze VDZ před pokládkou plastu , dle výpisu hl.výměr</t>
  </si>
  <si>
    <t>-1474218490</t>
  </si>
  <si>
    <t>-731002471</t>
  </si>
  <si>
    <t>55*1,02 'Přepočtené koeficientem množství</t>
  </si>
  <si>
    <t>773161176</t>
  </si>
  <si>
    <t>420</t>
  </si>
  <si>
    <t>dle výpisu hl.výměr, dle výpisu hl.výměr</t>
  </si>
  <si>
    <t>584,55</t>
  </si>
  <si>
    <t>14,55</t>
  </si>
  <si>
    <t>220</t>
  </si>
  <si>
    <t>350</t>
  </si>
  <si>
    <t>223826911</t>
  </si>
  <si>
    <t>85</t>
  </si>
  <si>
    <t>-2016256951</t>
  </si>
  <si>
    <t>2789,1</t>
  </si>
  <si>
    <t>437,317</t>
  </si>
  <si>
    <t>-2299,1*0,092</t>
  </si>
  <si>
    <t>-790*0,23</t>
  </si>
  <si>
    <t>-</t>
  </si>
  <si>
    <t>269414883</t>
  </si>
  <si>
    <t>2299,1*0,092</t>
  </si>
  <si>
    <t>790*0,23</t>
  </si>
  <si>
    <t>skl. SUS 13 km , fréz. dť</t>
  </si>
  <si>
    <t>44,1*14</t>
  </si>
  <si>
    <t>-2135392636</t>
  </si>
  <si>
    <t>393,217*12</t>
  </si>
  <si>
    <t>skl. SUS 13 km , fréz.drť</t>
  </si>
  <si>
    <t>44,1</t>
  </si>
  <si>
    <t xml:space="preserve">SKA4906 - SO 201  Rekonstrukce propusti </t>
  </si>
  <si>
    <t xml:space="preserve">    3 - Svislé a kompletní konstrukce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</si>
  <si>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</si>
  <si>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</si>
  <si>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</si>
  <si>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>111251101</t>
  </si>
  <si>
    <t>Odstranění křovin a stromů s odstraněním kořenů strojně průměru kmene do 100 mm v rovině nebo ve svahu sklonu terénu do 1:5, při celkové ploše do 100 m2</t>
  </si>
  <si>
    <t>1024547531</t>
  </si>
  <si>
    <t>https://podminky.urs.cz/item/CS_URS_2023_01/111251101</t>
  </si>
  <si>
    <t>111301111</t>
  </si>
  <si>
    <t>Sejmutí drnu tl. do 100 mm, v jakékoliv ploše</t>
  </si>
  <si>
    <t>-1554150767</t>
  </si>
  <si>
    <t>https://podminky.urs.cz/item/CS_URS_2023_01/111301111</t>
  </si>
  <si>
    <t>10*3+20*4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</si>
  <si>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</si>
  <si>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</si>
  <si>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1727098006</t>
  </si>
  <si>
    <t>https://podminky.urs.cz/item/CS_URS_2023_01/113107163</t>
  </si>
  <si>
    <t>15*7,5</t>
  </si>
  <si>
    <t>113154124</t>
  </si>
  <si>
    <t>Frézování živičného podkladu nebo krytu s naložením na dopravní prostředek plochy do 500 m2 bez překážek v trase pruhu šířky přes 0,5 m do 1 m, tloušťky vrstvy 100 mm</t>
  </si>
  <si>
    <t>854209929</t>
  </si>
  <si>
    <t>https://podminky.urs.cz/item/CS_URS_2023_01/113154124</t>
  </si>
  <si>
    <t>112,5*2</t>
  </si>
  <si>
    <t>2 vrstva , dle výpisu hl.výměr</t>
  </si>
  <si>
    <t>115001106</t>
  </si>
  <si>
    <t>Převedení vody potrubím průměru DN 800, vč demontáže</t>
  </si>
  <si>
    <t>1379797083</t>
  </si>
  <si>
    <t>https://podminky.urs.cz/item/CS_URS_2023_01/115001106</t>
  </si>
  <si>
    <t>115101201</t>
  </si>
  <si>
    <t>Čerpání vody na dopravní výšku do 10 m s uvažovaným průměrným přítokem do 500 l/min</t>
  </si>
  <si>
    <t>hod</t>
  </si>
  <si>
    <t>311853364</t>
  </si>
  <si>
    <t>https://podminky.urs.cz/item/CS_URS_2023_01/115101201</t>
  </si>
  <si>
    <t>720</t>
  </si>
  <si>
    <t>115101301</t>
  </si>
  <si>
    <t>Pohotovost záložní čerpací soupravy pro dopravní výšku do 10 m s uvažovaným průměrným přítokem do 500 l/min</t>
  </si>
  <si>
    <t>den</t>
  </si>
  <si>
    <t>752473814</t>
  </si>
  <si>
    <t>https://podminky.urs.cz/item/CS_URS_2023_01/115101301</t>
  </si>
  <si>
    <t>129353101</t>
  </si>
  <si>
    <t>Čištění otevřených koryt vodotečí strojně s přehozením rozpojeného nánosu do 3 m nebo s naložením na dopravní prostředek při šířce původního dna do 5 m a hloubce koryta do 2,5 m v hornině třídy těžitelnosti II skupiny 4</t>
  </si>
  <si>
    <t>100466990</t>
  </si>
  <si>
    <t>https://podminky.urs.cz/item/CS_URS_2023_01/129353101</t>
  </si>
  <si>
    <t>20*2*0,3</t>
  </si>
  <si>
    <t>131351104</t>
  </si>
  <si>
    <t>Hloubení nezapažených jam a zářezů strojně s urovnáním dna do předepsaného profilu a spádu v hornině třídy těžitelnosti II skupiny 4 přes 100 do 500 m3</t>
  </si>
  <si>
    <t>236175296</t>
  </si>
  <si>
    <t>https://podminky.urs.cz/item/CS_URS_2023_01/131351104</t>
  </si>
  <si>
    <t>(5+10)/2*3*12</t>
  </si>
  <si>
    <t>rám</t>
  </si>
  <si>
    <t>2*5*1,5*3+2*4*1,5*3</t>
  </si>
  <si>
    <t>křídla</t>
  </si>
  <si>
    <t>162301501</t>
  </si>
  <si>
    <t>Vodorovné přemístění smýcených křovin do průměru kmene 100 mm na vzdálenost do 5 000 m</t>
  </si>
  <si>
    <t>-613569004</t>
  </si>
  <si>
    <t>https://podminky.urs.cz/item/CS_URS_2023_01/162301501</t>
  </si>
  <si>
    <t>162301981</t>
  </si>
  <si>
    <t>Vodorovné přemístění smýcených křovin Příplatek k ceně za každých dalších i započatých 1 000 m</t>
  </si>
  <si>
    <t>1211819322</t>
  </si>
  <si>
    <t>https://podminky.urs.cz/item/CS_URS_2023_01/162301981</t>
  </si>
  <si>
    <t>40*10</t>
  </si>
  <si>
    <t>351+12</t>
  </si>
  <si>
    <t>363*5</t>
  </si>
  <si>
    <t>171153101</t>
  </si>
  <si>
    <t xml:space="preserve">Zemní hrázky z jílovitého materiálu , přívodních a odpadních melioračních kanálů zhutňované po vrstvách tloušťky 200 mm s přemístěním sypaniny do 20 m nebo s jejím přehozením do 3 m z hornin třídy těžitelnosti I a II, skupiny 1 až 4 vč.odstranění </t>
  </si>
  <si>
    <t>1578002238</t>
  </si>
  <si>
    <t>https://podminky.urs.cz/item/CS_URS_2023_01/171153101</t>
  </si>
  <si>
    <t>2*(2+1)/2*0,8*4</t>
  </si>
  <si>
    <t>363*1,8</t>
  </si>
  <si>
    <t>363</t>
  </si>
  <si>
    <t>zásyp z nakup..materiálem, dle výpisu hl.výměr</t>
  </si>
  <si>
    <t>2*(1+2)/2*1,5*10+2*5*3*1,5+2*4*3*1,5</t>
  </si>
  <si>
    <t>126*2 'Přepočtené koeficientem množství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</si>
  <si>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</si>
  <si>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</si>
  <si>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-1152352900</t>
  </si>
  <si>
    <t>https://podminky.urs.cz/item/CS_URS_2023_01/175111101</t>
  </si>
  <si>
    <t>pbsyp drenáže</t>
  </si>
  <si>
    <t>(2*11+2*4+3+2)*0,5*0,5</t>
  </si>
  <si>
    <t>58337303</t>
  </si>
  <si>
    <t xml:space="preserve">drenážní kamenivo </t>
  </si>
  <si>
    <t>159241839</t>
  </si>
  <si>
    <t>8,75*2 'Přepočtené koeficientem množství</t>
  </si>
  <si>
    <t>181152301</t>
  </si>
  <si>
    <t>Úprava pláně na stavbách silnic a dálnic strojně v zářezech mimo skalních bez zhutnění</t>
  </si>
  <si>
    <t>-2104147646</t>
  </si>
  <si>
    <t>https://podminky.urs.cz/item/CS_URS_2023_01/181152301</t>
  </si>
  <si>
    <t>100</t>
  </si>
  <si>
    <t>112,5</t>
  </si>
  <si>
    <t>181351003</t>
  </si>
  <si>
    <t>Rozprostření a urovnání ornice v rovině nebo ve svahu sklonu do 1:5 strojně při souvislé ploše do 100 m2, tl. vrstvy do 200 mm</t>
  </si>
  <si>
    <t>1613553036</t>
  </si>
  <si>
    <t>https://podminky.urs.cz/item/CS_URS_2023_01/181351003</t>
  </si>
  <si>
    <t>181411131</t>
  </si>
  <si>
    <t>Založení trávníku na půdě předem připravené plochy do 1000 m2 výsevem včetně utažení parkového v rovině nebo na svahu do 1:5</t>
  </si>
  <si>
    <t>-1699014915</t>
  </si>
  <si>
    <t>https://podminky.urs.cz/item/CS_URS_2023_01/181411131</t>
  </si>
  <si>
    <t>00572410</t>
  </si>
  <si>
    <t>osivo směs travní parková</t>
  </si>
  <si>
    <t>kg</t>
  </si>
  <si>
    <t>-88803821</t>
  </si>
  <si>
    <t>100*0,02 'Přepočtené koeficientem množství</t>
  </si>
  <si>
    <t>212752132</t>
  </si>
  <si>
    <t>Trativody z drenážních trubek pro liniové stavby a komunikace se zřízením štěrkového lože pod trubky a s jejich obsypem v otevřeném výkopu trubka korugovaná sendvičová PE-HD SN 4 neperforovaná DN 150</t>
  </si>
  <si>
    <t>330416651</t>
  </si>
  <si>
    <t>https://podminky.urs.cz/item/CS_URS_2023_01/212752132</t>
  </si>
  <si>
    <t>212752412</t>
  </si>
  <si>
    <t>Trativody z drenážních trubek pro liniové stavby a komunikace se zřízením štěrkového lože pod trubky a s jejich obsypem v otevřeném výkopu trubka korugovaná poloděrovaná SN 8 perforace 220° DN 150</t>
  </si>
  <si>
    <t>1398289084</t>
  </si>
  <si>
    <t>https://podminky.urs.cz/item/CS_URS_2023_01/212752412</t>
  </si>
  <si>
    <t>2*11+13</t>
  </si>
  <si>
    <t>212972113</t>
  </si>
  <si>
    <t>Opláštění drenážních trub filtrační textilií DN 160</t>
  </si>
  <si>
    <t>-183639596</t>
  </si>
  <si>
    <t>https://podminky.urs.cz/item/CS_URS_2023_01/212972113</t>
  </si>
  <si>
    <t xml:space="preserve">dle výpisu hl.výměr </t>
  </si>
  <si>
    <t>273311124</t>
  </si>
  <si>
    <t>Základové konstrukce z betonu prostého desky ve výkopu nebo na hlavách pilot C 12/15</t>
  </si>
  <si>
    <t>-2117277282</t>
  </si>
  <si>
    <t>https://podminky.urs.cz/item/CS_URS_2023_01/273311124</t>
  </si>
  <si>
    <t>4,3*10,3*0,15</t>
  </si>
  <si>
    <t>NK</t>
  </si>
  <si>
    <t>(2*4+3+2)*2*0,15</t>
  </si>
  <si>
    <t>podkl.bet., dle výpisu hl.výměr</t>
  </si>
  <si>
    <t>273321117</t>
  </si>
  <si>
    <t>Základové konstrukce z betonu železového desky ve výkopu nebo na hlavách pilot C 25/30</t>
  </si>
  <si>
    <t>-114534196</t>
  </si>
  <si>
    <t>https://podminky.urs.cz/item/CS_URS_2023_01/273321117</t>
  </si>
  <si>
    <t>4*10*0,45</t>
  </si>
  <si>
    <t>podkl.žb.deska , dle výpisu hl.výměr</t>
  </si>
  <si>
    <t>1064948419</t>
  </si>
  <si>
    <t>2*4*1,5*0,8+(3+2)*1,5*0,8</t>
  </si>
  <si>
    <t>křídla , dle výpisu hl.výměr</t>
  </si>
  <si>
    <t>273354111</t>
  </si>
  <si>
    <t>Bednění základových konstrukcí desek zřízení</t>
  </si>
  <si>
    <t>-1721898683</t>
  </si>
  <si>
    <t>https://podminky.urs.cz/item/CS_URS_2023_01/273354111</t>
  </si>
  <si>
    <t>2*4*0,55+2*10*0,55</t>
  </si>
  <si>
    <t>273354211</t>
  </si>
  <si>
    <t>Bednění základových konstrukcí desek odstranění bednění</t>
  </si>
  <si>
    <t>-1362654427</t>
  </si>
  <si>
    <t>https://podminky.urs.cz/item/CS_URS_2023_01/273354211</t>
  </si>
  <si>
    <t>273361116</t>
  </si>
  <si>
    <t>Výztuž základových konstrukcí desek z betonářské oceli 10 505 (R) nebo BSt 500</t>
  </si>
  <si>
    <t>817928598</t>
  </si>
  <si>
    <t>https://podminky.urs.cz/item/CS_URS_2023_01/273361116</t>
  </si>
  <si>
    <t>3,06</t>
  </si>
  <si>
    <t>274361116</t>
  </si>
  <si>
    <t>Výztuž základových konstrukcí pasů, prahů, věnců a ostruh z betonářské oceli 10 505 (R) nebo BSt 500</t>
  </si>
  <si>
    <t>1892899498</t>
  </si>
  <si>
    <t>https://podminky.urs.cz/item/CS_URS_2023_01/274361116</t>
  </si>
  <si>
    <t>2,9</t>
  </si>
  <si>
    <t>Svislé a kompletní konstrukce</t>
  </si>
  <si>
    <t>317321118</t>
  </si>
  <si>
    <t>Římsy ze železového betonu C 30/37 XF4</t>
  </si>
  <si>
    <t>559133327</t>
  </si>
  <si>
    <t>https://podminky.urs.cz/item/CS_URS_2023_01/317321118</t>
  </si>
  <si>
    <t>0,47*1,15*(12,03+5,81)</t>
  </si>
  <si>
    <t>-971363592</t>
  </si>
  <si>
    <t>4*1,5*1</t>
  </si>
  <si>
    <t>přechod.část říms</t>
  </si>
  <si>
    <t>3*0,8*0,3</t>
  </si>
  <si>
    <t xml:space="preserve">římsa na křídle </t>
  </si>
  <si>
    <t>317353121</t>
  </si>
  <si>
    <t>Bednění mostní římsy zřízení všech tvarů</t>
  </si>
  <si>
    <t>1747086668</t>
  </si>
  <si>
    <t>https://podminky.urs.cz/item/CS_URS_2023_01/317353121</t>
  </si>
  <si>
    <t>(0,8+0,5)*(12,5+6)+4*0,5*1,2</t>
  </si>
  <si>
    <t>317353221</t>
  </si>
  <si>
    <t>Bednění mostní římsy odstranění všech tvarů</t>
  </si>
  <si>
    <t>-463629610</t>
  </si>
  <si>
    <t>https://podminky.urs.cz/item/CS_URS_2023_01/317353221</t>
  </si>
  <si>
    <t>317361116</t>
  </si>
  <si>
    <t>Výztuž mostních železobetonových říms z betonářské oceli 10 505 (R) nebo BSt 500</t>
  </si>
  <si>
    <t>1640690923</t>
  </si>
  <si>
    <t>https://podminky.urs.cz/item/CS_URS_2023_01/317361116</t>
  </si>
  <si>
    <t>1,2</t>
  </si>
  <si>
    <t>-720690124</t>
  </si>
  <si>
    <t>1,5</t>
  </si>
  <si>
    <t>přechodová část , dle výpisu hl.výměr</t>
  </si>
  <si>
    <t>334323117</t>
  </si>
  <si>
    <t>Mostní opěry a úložné prahy z betonu železového C 25/30 XA1</t>
  </si>
  <si>
    <t>806549245</t>
  </si>
  <si>
    <t>https://podminky.urs.cz/item/CS_URS_2023_01/334323117</t>
  </si>
  <si>
    <t>2*0,4*0,75*3,5</t>
  </si>
  <si>
    <t>3343232171</t>
  </si>
  <si>
    <t>Mostní čela z betonu železového C 25/30</t>
  </si>
  <si>
    <t>470069025</t>
  </si>
  <si>
    <t>1,3*0,6*3,5</t>
  </si>
  <si>
    <t>334323218</t>
  </si>
  <si>
    <t>Mostní křídla a závěrné zídky z betonu železového C 30/37 XF3</t>
  </si>
  <si>
    <t>-1216140245</t>
  </si>
  <si>
    <t>https://podminky.urs.cz/item/CS_URS_2023_01/334323218</t>
  </si>
  <si>
    <t>(2*4+3+2)*2*0,6</t>
  </si>
  <si>
    <t>334351112</t>
  </si>
  <si>
    <t>Bednění mostních opěr a úložných prahů ze systémového bednění zřízení z překližek, pro železobeton</t>
  </si>
  <si>
    <t>-586581247</t>
  </si>
  <si>
    <t>https://podminky.urs.cz/item/CS_URS_2023_01/334351112</t>
  </si>
  <si>
    <t>2*3,5*0,8</t>
  </si>
  <si>
    <t>334351211</t>
  </si>
  <si>
    <t>Bednění mostních opěr a úložných prahů ze systémového bednění odstranění z překližek</t>
  </si>
  <si>
    <t>438347782</t>
  </si>
  <si>
    <t>https://podminky.urs.cz/item/CS_URS_2023_01/334351211</t>
  </si>
  <si>
    <t>334352111</t>
  </si>
  <si>
    <t>Bednění mostních křídel a závěrných zídek ze systémového bednění zřízení z překližek</t>
  </si>
  <si>
    <t>-404173110</t>
  </si>
  <si>
    <t>https://podminky.urs.cz/item/CS_URS_2023_01/334352111</t>
  </si>
  <si>
    <t>2*(2*4+3+2)*2+4*2*0,7</t>
  </si>
  <si>
    <t>3343521121</t>
  </si>
  <si>
    <t>Bednění mostních čel ze systémového bednění zřízení z palubek</t>
  </si>
  <si>
    <t>-1852967391</t>
  </si>
  <si>
    <t>(3,5+0,6)*1,3*2</t>
  </si>
  <si>
    <t>3343522121</t>
  </si>
  <si>
    <t>Bednění mostních čel ze systémového bednění odstranění z palubek</t>
  </si>
  <si>
    <t>1714395629</t>
  </si>
  <si>
    <t>334361226</t>
  </si>
  <si>
    <t>Výztuž betonářská mostních konstrukcí opěr, úložných prahů, křídel, závěrných zídek, bloků ložisek, pilířů a sloupů z oceli 10 505 (R) nebo BSt 500 křídel, závěrných zdí</t>
  </si>
  <si>
    <t>-649111142</t>
  </si>
  <si>
    <t>https://podminky.urs.cz/item/CS_URS_2023_01/334361226</t>
  </si>
  <si>
    <t>3,2</t>
  </si>
  <si>
    <t>334361266</t>
  </si>
  <si>
    <t>Výztuž betonářská mostních konstrukcí opěr, úložných prahů, křídel, závěrných zídek, bloků ložisek, pilířů a sloupů z oceli 10 505 (R) nebo BSt 500 úložných prahů ložisek</t>
  </si>
  <si>
    <t>-2055104276</t>
  </si>
  <si>
    <t>https://podminky.urs.cz/item/CS_URS_2023_01/334361266</t>
  </si>
  <si>
    <t>0,5</t>
  </si>
  <si>
    <t>3343612661</t>
  </si>
  <si>
    <t>Výztuž betonářská mostních čel z oceli 10 505 (R) nebo BSt 500 úložných prahů ložisek</t>
  </si>
  <si>
    <t>423493233</t>
  </si>
  <si>
    <t>0,6</t>
  </si>
  <si>
    <t>348171111</t>
  </si>
  <si>
    <t>Osazení mostního ocelového zábradlí přímo do betonu říms na kotevní patky</t>
  </si>
  <si>
    <t>2033956742</t>
  </si>
  <si>
    <t>https://podminky.urs.cz/item/CS_URS_2023_01/348171111</t>
  </si>
  <si>
    <t>553910011</t>
  </si>
  <si>
    <t xml:space="preserve">mostní zábradlí z plných prof., se svislou výplní , vč. kotvení na ocel.patky  , metalizace + nátěr PUR 1 x zákl, 2 x vrchní </t>
  </si>
  <si>
    <t>1016701405</t>
  </si>
  <si>
    <t>348185121</t>
  </si>
  <si>
    <t>Zábradlí mostní ze dřeva měkkého hoblovaného výšky do 1,1 m, osová vzdálenost sloupků do 2 m dočasné s dvojmadlem výroba</t>
  </si>
  <si>
    <t>-944476737</t>
  </si>
  <si>
    <t>https://podminky.urs.cz/item/CS_URS_2023_01/348185121</t>
  </si>
  <si>
    <t>348185131</t>
  </si>
  <si>
    <t>Zábradlí mostní ze dřeva měkkého hoblovaného výšky do 1,1 m, osová vzdálenost sloupků do 2 m dočasné s dvojmadlem montáž</t>
  </si>
  <si>
    <t>948276980</t>
  </si>
  <si>
    <t>https://podminky.urs.cz/item/CS_URS_2023_01/348185131</t>
  </si>
  <si>
    <t>348185211</t>
  </si>
  <si>
    <t>Zábradlí mostní ze dřeva měkkého hoblovaného výšky do 1,1 m, osová vzdálenost sloupků do 2 m dočasné s dvojmadlem odstranění</t>
  </si>
  <si>
    <t>-1721270198</t>
  </si>
  <si>
    <t>https://podminky.urs.cz/item/CS_URS_2023_01/348185211</t>
  </si>
  <si>
    <t>389121112</t>
  </si>
  <si>
    <t>Osazení dílců rámové konstrukce propustků a podchodů hmotnosti jednotlivě přes 5 do 10 t</t>
  </si>
  <si>
    <t>996725570</t>
  </si>
  <si>
    <t>https://podminky.urs.cz/item/CS_URS_2023_01/389121112</t>
  </si>
  <si>
    <t>59383451</t>
  </si>
  <si>
    <t xml:space="preserve">propust rámová 1,00x3,00x1,00 m ,vytvarování střelky ve dně ve výrobě  </t>
  </si>
  <si>
    <t>1968260069</t>
  </si>
  <si>
    <t>389361003</t>
  </si>
  <si>
    <t>Výztuž doplňková uzavírací nebo petlicové spáry dílců rámové konstrukce z betonářské oceli 10 505 (R) nebo BSt 500 průměru do 12 mm</t>
  </si>
  <si>
    <t>1668317004</t>
  </si>
  <si>
    <t>https://podminky.urs.cz/item/CS_URS_2023_01/389361003</t>
  </si>
  <si>
    <t>0,8</t>
  </si>
  <si>
    <t>výztuž spojů , dle výpisu hl.výměr</t>
  </si>
  <si>
    <t>3893811191</t>
  </si>
  <si>
    <t>Zmonolitnění spojů - Doplňková betonáž malého rozsahu včetně bednění uzavírací nebo petlicové spáry dílců rámové konstrukce, z betonu C 30/37</t>
  </si>
  <si>
    <t>-1505955285</t>
  </si>
  <si>
    <t>0,26*10</t>
  </si>
  <si>
    <t>4213211281</t>
  </si>
  <si>
    <t>Mostní železobetonové nosné konstrukce deskové nebo klenbové deskové, z betonu C 30/37 XF4</t>
  </si>
  <si>
    <t>-1877917986</t>
  </si>
  <si>
    <t>ochrana izolace, dle výpisu hl.výměr</t>
  </si>
  <si>
    <t>3,5*10*0,1</t>
  </si>
  <si>
    <t>421321138</t>
  </si>
  <si>
    <t>Mostní železobetonové nosné konstrukce deskové nebo klenbové deskové spřahující, z betonu C 30/37 XF2</t>
  </si>
  <si>
    <t>818320863</t>
  </si>
  <si>
    <t>https://podminky.urs.cz/item/CS_URS_2023_01/421321138</t>
  </si>
  <si>
    <t>3,5*10*0,17</t>
  </si>
  <si>
    <t>421321192</t>
  </si>
  <si>
    <t>Mostní železobetonové nosné konstrukce deskové nebo klenbové Příplatek k cenám za betonáž malého rozsahu do 50 m3</t>
  </si>
  <si>
    <t>456203358</t>
  </si>
  <si>
    <t>https://podminky.urs.cz/item/CS_URS_2023_01/421321192</t>
  </si>
  <si>
    <t>421351112</t>
  </si>
  <si>
    <t xml:space="preserve">Bednění deskových konstrukcí mostů z betonu železového nebo předpjatého zřízení </t>
  </si>
  <si>
    <t>582352549</t>
  </si>
  <si>
    <t>https://podminky.urs.cz/item/CS_URS_2023_01/421351112</t>
  </si>
  <si>
    <t>2*(10+3,5)*0,25</t>
  </si>
  <si>
    <t>421361236</t>
  </si>
  <si>
    <t>Výztuž deskových konstrukcí z betonářské oceli 10 505 (R) nebo BSt 500 spřahující desky</t>
  </si>
  <si>
    <t>-99109254</t>
  </si>
  <si>
    <t>https://podminky.urs.cz/item/CS_URS_2023_01/421361236</t>
  </si>
  <si>
    <t>1,01</t>
  </si>
  <si>
    <t>421361412</t>
  </si>
  <si>
    <t>Výztuž deskových konstrukcí ze svařovaných sítí přes 4 kg/m2</t>
  </si>
  <si>
    <t>1164212779</t>
  </si>
  <si>
    <t>https://podminky.urs.cz/item/CS_URS_2023_01/421361412</t>
  </si>
  <si>
    <t>0,4</t>
  </si>
  <si>
    <t>výztuž ochrany izolace, dle výpisu hl.výměr</t>
  </si>
  <si>
    <t>451317777</t>
  </si>
  <si>
    <t>Podklad nebo lože pod dlažbu (přídlažbu) v ploše vodorovné nebo ve sklonu do 1:5, tloušťky od 50 do 100 mm z betonu prostého</t>
  </si>
  <si>
    <t>-179091857</t>
  </si>
  <si>
    <t>https://podminky.urs.cz/item/CS_URS_2023_01/451317777</t>
  </si>
  <si>
    <t>451475121</t>
  </si>
  <si>
    <t>Podkladní vrstva plastbetonová samonivelační, tloušťky do 10 mm první vrstva</t>
  </si>
  <si>
    <t>-329251242</t>
  </si>
  <si>
    <t>https://podminky.urs.cz/item/CS_URS_2023_01/451475121</t>
  </si>
  <si>
    <t>10*0,2</t>
  </si>
  <si>
    <t>pod zábradlí, dle výpisu hl.výměr</t>
  </si>
  <si>
    <t>451475122</t>
  </si>
  <si>
    <t>Podkladní vrstva plastbetonová samonivelační, tloušťky do 10 mm každá další vrstva</t>
  </si>
  <si>
    <t>-140902569</t>
  </si>
  <si>
    <t>https://podminky.urs.cz/item/CS_URS_2023_01/451475122</t>
  </si>
  <si>
    <t>4*2</t>
  </si>
  <si>
    <t>celk.50 mm</t>
  </si>
  <si>
    <t>451477121</t>
  </si>
  <si>
    <t>Podkladní vrstva plastbetonová drenážní, tloušťky do 20 mm první vrstva</t>
  </si>
  <si>
    <t>-1753982784</t>
  </si>
  <si>
    <t>https://podminky.urs.cz/item/CS_URS_2023_01/451477121</t>
  </si>
  <si>
    <t>22*0,3</t>
  </si>
  <si>
    <t>451477122</t>
  </si>
  <si>
    <t>Podkladní vrstva plastbetonová drenážní, tloušťky do 20 mm každá další vrstva</t>
  </si>
  <si>
    <t>1990501591</t>
  </si>
  <si>
    <t>https://podminky.urs.cz/item/CS_URS_2023_01/451477122</t>
  </si>
  <si>
    <t>6,6*3</t>
  </si>
  <si>
    <t>73</t>
  </si>
  <si>
    <t>452311131</t>
  </si>
  <si>
    <t>Podkladní a zajišťovací konstrukce z betonu prostého v otevřeném výkopu bez zvýšených nároků na prostředí desky pod potrubí, stoky a drobné objekty z betonu tř. C 12/15</t>
  </si>
  <si>
    <t>387137823</t>
  </si>
  <si>
    <t>https://podminky.urs.cz/item/CS_URS_2023_01/452311131</t>
  </si>
  <si>
    <t>2*(0,5*0,8)*11+0,5*0,4*8+13*0,5*0,4</t>
  </si>
  <si>
    <t>lože pod trativody , dle výpisu hl.výměr</t>
  </si>
  <si>
    <t>74</t>
  </si>
  <si>
    <t>462511111</t>
  </si>
  <si>
    <t>Zához prostoru z lomového kamene</t>
  </si>
  <si>
    <t>-1849550629</t>
  </si>
  <si>
    <t>https://podminky.urs.cz/item/CS_URS_2023_01/462511111</t>
  </si>
  <si>
    <t>30*0,25</t>
  </si>
  <si>
    <t>75</t>
  </si>
  <si>
    <t>462511112</t>
  </si>
  <si>
    <t>Zához prostoru z drenážního betonu</t>
  </si>
  <si>
    <t>-292866946</t>
  </si>
  <si>
    <t>https://podminky.urs.cz/item/CS_URS_2023_01/462511112</t>
  </si>
  <si>
    <t>2*(2+3)/2*1*10+(2*4+3+2)*1*1</t>
  </si>
  <si>
    <t>mezerovitý beton , dle výpisu hl.výměr</t>
  </si>
  <si>
    <t>76</t>
  </si>
  <si>
    <t>465513257</t>
  </si>
  <si>
    <t>Dlažba svahu u mostních opěr z upraveného lomového žulového kamene s vyspárováním maltou MC 25, šíře spáry 15 mm do betonového lože C 25/30 tloušťky 250 mm, plochy přes 10 m2</t>
  </si>
  <si>
    <t>-1795304720</t>
  </si>
  <si>
    <t>https://podminky.urs.cz/item/CS_URS_2023_01/465513257</t>
  </si>
  <si>
    <t>10+6+38</t>
  </si>
  <si>
    <t>77</t>
  </si>
  <si>
    <t>5646710111</t>
  </si>
  <si>
    <t>Podklad z kameniva hrubého drceného HDK s rozprostřením a zhutněním plochy jednotlivě do 100 m2, po zhutnění tl. 250 mm - sanace</t>
  </si>
  <si>
    <t>-1679919214</t>
  </si>
  <si>
    <t>10*4*0,5*2</t>
  </si>
  <si>
    <t xml:space="preserve">2 vrstvy 250 mm </t>
  </si>
  <si>
    <t>78</t>
  </si>
  <si>
    <t>564871111</t>
  </si>
  <si>
    <t>Podklad ze štěrkodrti ŠD s rozprostřením a zhutněním plochy přes 100 m2, po zhutnění tl. 250 mm</t>
  </si>
  <si>
    <t>1847103071</t>
  </si>
  <si>
    <t>https://podminky.urs.cz/item/CS_URS_2023_01/564871111</t>
  </si>
  <si>
    <t>79</t>
  </si>
  <si>
    <t>564962111</t>
  </si>
  <si>
    <t>Podklad z mechanicky zpevněného kameniva MZK (minerální beton) s rozprostřením a s hutněním, po zhutnění tl. 200 mm</t>
  </si>
  <si>
    <t>1468922829</t>
  </si>
  <si>
    <t>https://podminky.urs.cz/item/CS_URS_2023_01/564962111</t>
  </si>
  <si>
    <t>15,5*7,5</t>
  </si>
  <si>
    <t>80</t>
  </si>
  <si>
    <t>Asfaltový beton vrstva podkladní ACP 16+ 50/70 (obalované kamenivo střednězrnné - OKS) s rozprostřením a zhutněním v pruhu šířky přes 3 m, po zhutnění tl. 60 mm</t>
  </si>
  <si>
    <t>-911934886</t>
  </si>
  <si>
    <t>15,75*7,5</t>
  </si>
  <si>
    <t>81</t>
  </si>
  <si>
    <t>569903311</t>
  </si>
  <si>
    <t>Zřízení zemních krajnic z hornin jakékoliv třídy se zhutněním</t>
  </si>
  <si>
    <t>309523253</t>
  </si>
  <si>
    <t>https://podminky.urs.cz/item/CS_URS_2023_01/569903311</t>
  </si>
  <si>
    <t>4*4*1*0,8</t>
  </si>
  <si>
    <t>dle výpisu hl.výměr , z nakup.materiálu</t>
  </si>
  <si>
    <t>82</t>
  </si>
  <si>
    <t>58333674</t>
  </si>
  <si>
    <t>kamenivo těžené hrubé frakce 16/32</t>
  </si>
  <si>
    <t>-1571792294</t>
  </si>
  <si>
    <t>12,8*2 'Přepočtené koeficientem množství</t>
  </si>
  <si>
    <t>83</t>
  </si>
  <si>
    <t>-1610916464</t>
  </si>
  <si>
    <t>84</t>
  </si>
  <si>
    <t xml:space="preserve"> dle výpisu hl.výměr</t>
  </si>
  <si>
    <t>-237028564</t>
  </si>
  <si>
    <t>16*7,5</t>
  </si>
  <si>
    <t>Úpravy povrchů, podlahy a osazování výplní</t>
  </si>
  <si>
    <t>87</t>
  </si>
  <si>
    <t>628611102</t>
  </si>
  <si>
    <t xml:space="preserve">Nátěr mostních betonových konstrukcí epoxidový ochranný </t>
  </si>
  <si>
    <t>393424671</t>
  </si>
  <si>
    <t>https://podminky.urs.cz/item/CS_URS_2023_01/628611102</t>
  </si>
  <si>
    <t>13*2</t>
  </si>
  <si>
    <t xml:space="preserve">rámy </t>
  </si>
  <si>
    <t>88</t>
  </si>
  <si>
    <t>628612101</t>
  </si>
  <si>
    <t>Nátěr mostních říms epoxipolyamidový základní a ochranný</t>
  </si>
  <si>
    <t>1615998104</t>
  </si>
  <si>
    <t>https://podminky.urs.cz/item/CS_URS_2023_01/628612101</t>
  </si>
  <si>
    <t>2*(12,03+5,81)</t>
  </si>
  <si>
    <t>proti CHRL, dle výpisu hl.výměr</t>
  </si>
  <si>
    <t>89</t>
  </si>
  <si>
    <t>628633112</t>
  </si>
  <si>
    <t>Spárování dlažby z lomového kamene aktivovanou maltou, hloubky do 40 mm délka spáry na 1 m2 upravované plochy přes 6 do 12 m</t>
  </si>
  <si>
    <t>-498666488</t>
  </si>
  <si>
    <t>https://podminky.urs.cz/item/CS_URS_2023_01/628633112</t>
  </si>
  <si>
    <t>629992112</t>
  </si>
  <si>
    <t>Zatmelení styčných spar mezi mostními prefabrikáty a konstrukcemi trvale pružným polyuretanovým tmelem včetně vyčištění spar, provedení penetračního nátěru a vyplnění spar pěnou pro spáry šířky přes 10 do 20 mm</t>
  </si>
  <si>
    <t>-301040486</t>
  </si>
  <si>
    <t>https://podminky.urs.cz/item/CS_URS_2023_01/629992112</t>
  </si>
  <si>
    <t>9*8</t>
  </si>
  <si>
    <t>91</t>
  </si>
  <si>
    <t>914112111</t>
  </si>
  <si>
    <t>Tabulka s označením evidenčního čísla mostu na sloupek</t>
  </si>
  <si>
    <t>-983582248</t>
  </si>
  <si>
    <t>https://podminky.urs.cz/item/CS_URS_2023_01/914112111</t>
  </si>
  <si>
    <t>92</t>
  </si>
  <si>
    <t>914112112</t>
  </si>
  <si>
    <t xml:space="preserve">Tabulka s označením letopočtu </t>
  </si>
  <si>
    <t>-617464415</t>
  </si>
  <si>
    <t>93</t>
  </si>
  <si>
    <t>633141230</t>
  </si>
  <si>
    <t>2+2+10</t>
  </si>
  <si>
    <t>94</t>
  </si>
  <si>
    <t>890082480</t>
  </si>
  <si>
    <t>14*1,02 'Přepočtené koeficientem množství</t>
  </si>
  <si>
    <t>95</t>
  </si>
  <si>
    <t>916242112</t>
  </si>
  <si>
    <t>Montáž chodníkového žulového obrubníku kotveného do mostní římsy s ložem z plastbetonu</t>
  </si>
  <si>
    <t>-1650425905</t>
  </si>
  <si>
    <t>https://podminky.urs.cz/item/CS_URS_2023_01/916242112</t>
  </si>
  <si>
    <t>12+2,4+5,8+1,8</t>
  </si>
  <si>
    <t>96</t>
  </si>
  <si>
    <t>583800071</t>
  </si>
  <si>
    <t>obrubník kamenný žulový přímý 1000x150x200mm</t>
  </si>
  <si>
    <t>-1254906765</t>
  </si>
  <si>
    <t>22*1,01 'Přepočtené koeficientem množství</t>
  </si>
  <si>
    <t>97</t>
  </si>
  <si>
    <t>916991121</t>
  </si>
  <si>
    <t>Lože pod obrubníky, krajníky nebo obruby z dlažebních kostek z betonu prostého</t>
  </si>
  <si>
    <t>77118810</t>
  </si>
  <si>
    <t>https://podminky.urs.cz/item/CS_URS_2023_01/916991121</t>
  </si>
  <si>
    <t>14*0,3*0,1</t>
  </si>
  <si>
    <t>98</t>
  </si>
  <si>
    <t>919121132</t>
  </si>
  <si>
    <t>Utěsnění dilatačních spár zálivkou za studena v cementobetonovém nebo živičném krytu včetně adhezního nátěru s těsnicím profilem pod zálivkou, pro komůrky šířky 20 mm, hloubky 40 mm</t>
  </si>
  <si>
    <t>-1519213341</t>
  </si>
  <si>
    <t>https://podminky.urs.cz/item/CS_URS_2023_01/919121132</t>
  </si>
  <si>
    <t>49,2</t>
  </si>
  <si>
    <t>99</t>
  </si>
  <si>
    <t>919731122</t>
  </si>
  <si>
    <t>Zarovnání styčné plochy podkladu nebo krytu podél vybourané části komunikace nebo zpevněné plochy živičné tl. přes 50 do 100 mm</t>
  </si>
  <si>
    <t>-2032686348</t>
  </si>
  <si>
    <t>https://podminky.urs.cz/item/CS_URS_2023_01/919731122</t>
  </si>
  <si>
    <t>18+4*7,8</t>
  </si>
  <si>
    <t>9319941421</t>
  </si>
  <si>
    <t>Těsnění spáry betonové konstrukce pásy, profily, tmely tmelem polyetyl. spáry dilatační do 4,0 cm2</t>
  </si>
  <si>
    <t>826643575</t>
  </si>
  <si>
    <t>mezi obrubou a římsou</t>
  </si>
  <si>
    <t>rám X křídla</t>
  </si>
  <si>
    <t>římsa</t>
  </si>
  <si>
    <t>101</t>
  </si>
  <si>
    <t>9319981121</t>
  </si>
  <si>
    <t xml:space="preserve">Těsnění prostupů izolací mostovky bitumenovým tmelem trubky drenáže </t>
  </si>
  <si>
    <t>1978242510</t>
  </si>
  <si>
    <t>102</t>
  </si>
  <si>
    <t>938532111</t>
  </si>
  <si>
    <t>Broušení betonových ploch nerovností mostovky do 2 mm</t>
  </si>
  <si>
    <t>151491786</t>
  </si>
  <si>
    <t>https://podminky.urs.cz/item/CS_URS_2023_01/938532111</t>
  </si>
  <si>
    <t>3,4*10</t>
  </si>
  <si>
    <t>103</t>
  </si>
  <si>
    <t>961041211</t>
  </si>
  <si>
    <t>Bourání mostních konstrukcí základů z prostého betonu</t>
  </si>
  <si>
    <t>-1591895892</t>
  </si>
  <si>
    <t>https://podminky.urs.cz/item/CS_URS_2023_01/961041211</t>
  </si>
  <si>
    <t>2,5*0,15*11</t>
  </si>
  <si>
    <t>lože trub, dle výpisu hl.výměr</t>
  </si>
  <si>
    <t>104</t>
  </si>
  <si>
    <t>9620211121</t>
  </si>
  <si>
    <t>Bourání mostních konstrukcí čel z kamene nebo cihel</t>
  </si>
  <si>
    <t>1134485400</t>
  </si>
  <si>
    <t>5*1,5*0,6</t>
  </si>
  <si>
    <t>105</t>
  </si>
  <si>
    <t>966008112</t>
  </si>
  <si>
    <t>Bourání trubního propustku s odklizením a uložením vybouraného materiálu na skládku na vzdálenost do 3 m nebo s naložením na dopravní prostředek z trub betonových nebo železobetonových DN přes 300 do 500 mm</t>
  </si>
  <si>
    <t>-174606411</t>
  </si>
  <si>
    <t>https://podminky.urs.cz/item/CS_URS_2023_01/966008112</t>
  </si>
  <si>
    <t>106</t>
  </si>
  <si>
    <t>966008113</t>
  </si>
  <si>
    <t>Bourání trubního propustku s odklizením a uložením vybouraného materiálu na skládku na vzdálenost do 3 m nebo s naložením na dopravní prostředek z trub betonových nebo železobetonových DN přes 500 do 800 mm</t>
  </si>
  <si>
    <t>779743711</t>
  </si>
  <si>
    <t>https://podminky.urs.cz/item/CS_URS_2023_01/966008113</t>
  </si>
  <si>
    <t>107</t>
  </si>
  <si>
    <t>9660752121</t>
  </si>
  <si>
    <t>Demontáž ocelového zábradlí mostů dvojmadlového , hmotnosti přes 50 kg</t>
  </si>
  <si>
    <t>1974661402</t>
  </si>
  <si>
    <t>108</t>
  </si>
  <si>
    <t>0,0501*18</t>
  </si>
  <si>
    <t>zábradlí</t>
  </si>
  <si>
    <t>109</t>
  </si>
  <si>
    <t>1556975223</t>
  </si>
  <si>
    <t xml:space="preserve">kamenivo </t>
  </si>
  <si>
    <t>112*0,44</t>
  </si>
  <si>
    <t>110</t>
  </si>
  <si>
    <t>1495194643</t>
  </si>
  <si>
    <t>225*0,23</t>
  </si>
  <si>
    <t>skl. SUS 13 kmm , féz. drť</t>
  </si>
  <si>
    <t>111</t>
  </si>
  <si>
    <t>49,28*14</t>
  </si>
  <si>
    <t>112</t>
  </si>
  <si>
    <t>1075183391</t>
  </si>
  <si>
    <t>51,75*12</t>
  </si>
  <si>
    <t>skl.SUS 13 km , fréz.drť</t>
  </si>
  <si>
    <t>113</t>
  </si>
  <si>
    <t>506029232</t>
  </si>
  <si>
    <t>166,597</t>
  </si>
  <si>
    <t>-49,28</t>
  </si>
  <si>
    <t>kamenivo</t>
  </si>
  <si>
    <t>-225*0,23</t>
  </si>
  <si>
    <t>frézov.drť ( bude odprodána zhotoviteli ) bez poplatku</t>
  </si>
  <si>
    <t>114</t>
  </si>
  <si>
    <t>65,567*14</t>
  </si>
  <si>
    <t>49,28</t>
  </si>
  <si>
    <t>116</t>
  </si>
  <si>
    <t>65,567</t>
  </si>
  <si>
    <t>117</t>
  </si>
  <si>
    <t>921893254</t>
  </si>
  <si>
    <t>4,125*2,2</t>
  </si>
  <si>
    <t>118</t>
  </si>
  <si>
    <t>11*2,055+22*0,98</t>
  </si>
  <si>
    <t>119</t>
  </si>
  <si>
    <t>49,28+4,5*2,49</t>
  </si>
  <si>
    <t>998214111</t>
  </si>
  <si>
    <t>Přesun hmot pro mosty montované z dílců železobetonových nebo předpjatých vodorovná dopravní vzdálenost do 100 m výška mostu do 20 m</t>
  </si>
  <si>
    <t>893798127</t>
  </si>
  <si>
    <t>https://podminky.urs.cz/item/CS_URS_2023_01/998214111</t>
  </si>
  <si>
    <t>PSV</t>
  </si>
  <si>
    <t>Práce a dodávky PSV</t>
  </si>
  <si>
    <t>711</t>
  </si>
  <si>
    <t>Izolace proti vodě, vlhkosti a plynům</t>
  </si>
  <si>
    <t>121</t>
  </si>
  <si>
    <t>711311001</t>
  </si>
  <si>
    <t>Provedení izolace mostovek natěradly a tmely za studena nátěrem lakem asfaltovým penetračním</t>
  </si>
  <si>
    <t>691617238</t>
  </si>
  <si>
    <t>https://podminky.urs.cz/item/CS_URS_2023_01/711311001</t>
  </si>
  <si>
    <t>122</t>
  </si>
  <si>
    <t>11163150</t>
  </si>
  <si>
    <t>lak penetrační asfaltový</t>
  </si>
  <si>
    <t>21810543</t>
  </si>
  <si>
    <t>35,6*0,00032 'Přepočtené koeficientem množství</t>
  </si>
  <si>
    <t>123</t>
  </si>
  <si>
    <t>711341564</t>
  </si>
  <si>
    <t>Provedení izolace mostovek pásy přitavením NAIP</t>
  </si>
  <si>
    <t>-2069714746</t>
  </si>
  <si>
    <t>https://podminky.urs.cz/item/CS_URS_2023_01/711341564</t>
  </si>
  <si>
    <t>10*3,56</t>
  </si>
  <si>
    <t>124</t>
  </si>
  <si>
    <t>62855002</t>
  </si>
  <si>
    <t>pás asfaltový natavitelný modifikovaný SBS tl 5,0mm s vložkou z polyesterové rohože a spalitelnou PE fólií nebo jemnozrnným minerálním posypem na horním povrchu</t>
  </si>
  <si>
    <t>292478704</t>
  </si>
  <si>
    <t>35,6*1,1665 'Přepočtené koeficientem množství</t>
  </si>
  <si>
    <t>125</t>
  </si>
  <si>
    <t>711381001</t>
  </si>
  <si>
    <t xml:space="preserve">Provedení izolace mostovek kotevní nátěr </t>
  </si>
  <si>
    <t>891184247</t>
  </si>
  <si>
    <t>126</t>
  </si>
  <si>
    <t>711412001</t>
  </si>
  <si>
    <t>Provedení izolace proti povrchové a podpovrchové tlakové vodě natěradly a tmely za studena na ploše svislé S nátěrem penetračním</t>
  </si>
  <si>
    <t>-1965419454</t>
  </si>
  <si>
    <t>https://podminky.urs.cz/item/CS_URS_2023_01/711412001</t>
  </si>
  <si>
    <t>127</t>
  </si>
  <si>
    <t>-623824001</t>
  </si>
  <si>
    <t>74*0,00034 'Přepočtené koeficientem množství</t>
  </si>
  <si>
    <t>128</t>
  </si>
  <si>
    <t>711442559</t>
  </si>
  <si>
    <t>Provedení izolace proti povrchové a podpovrchové tlakové vodě pásy přitavením NAIP na ploše svislé S</t>
  </si>
  <si>
    <t>-1090419900</t>
  </si>
  <si>
    <t>https://podminky.urs.cz/item/CS_URS_2023_01/711442559</t>
  </si>
  <si>
    <t>2*10*1,9+(2*4+3+2)*2,5</t>
  </si>
  <si>
    <t>rámy a křídla</t>
  </si>
  <si>
    <t>3,5*1</t>
  </si>
  <si>
    <t>čela</t>
  </si>
  <si>
    <t>129</t>
  </si>
  <si>
    <t>-169431897</t>
  </si>
  <si>
    <t>74*1,221 'Přepočtené koeficientem množství</t>
  </si>
  <si>
    <t>130</t>
  </si>
  <si>
    <t>711491471</t>
  </si>
  <si>
    <t>Provedení pojistné izolace proti vodě fólií položenou volně s přelepením spojů na ploše vodorovné V</t>
  </si>
  <si>
    <t>2048074971</t>
  </si>
  <si>
    <t>https://podminky.urs.cz/item/CS_URS_2023_01/711491471</t>
  </si>
  <si>
    <t>22*2*1+13*1</t>
  </si>
  <si>
    <t>pod drenáž , dle výpisu hl.výměr</t>
  </si>
  <si>
    <t>131</t>
  </si>
  <si>
    <t>28323065</t>
  </si>
  <si>
    <t>fólie  nepropust.  (650 kg/m3) proti zemní vlhkosti tl. l 1mm</t>
  </si>
  <si>
    <t>2043534248</t>
  </si>
  <si>
    <t>57*1,0605 'Přepočtené koeficientem množství</t>
  </si>
  <si>
    <t>711511101</t>
  </si>
  <si>
    <t>Provedení izolace potrubí, nádrží, stok a kanalizačních šachet natěradly a tmely za studena nátěrem penetračním</t>
  </si>
  <si>
    <t>434582252</t>
  </si>
  <si>
    <t>https://podminky.urs.cz/item/CS_URS_2023_01/711511101</t>
  </si>
  <si>
    <t>(2*4+3+2)*3</t>
  </si>
  <si>
    <t>133</t>
  </si>
  <si>
    <t>-2018460569</t>
  </si>
  <si>
    <t>39*0,00034 'Přepočtené koeficientem množství</t>
  </si>
  <si>
    <t>134</t>
  </si>
  <si>
    <t>711521131</t>
  </si>
  <si>
    <t>Provedení izolace potrubí, nádrží, stok a kanalizačních šachet natěradly a tmely za horka nátěrem asfaltovým</t>
  </si>
  <si>
    <t>-1062126942</t>
  </si>
  <si>
    <t>https://podminky.urs.cz/item/CS_URS_2023_01/711521131</t>
  </si>
  <si>
    <t>39*2</t>
  </si>
  <si>
    <t xml:space="preserve"> 2 vrstvy , dle výpisu hl.výměr</t>
  </si>
  <si>
    <t>135</t>
  </si>
  <si>
    <t>11161346</t>
  </si>
  <si>
    <t>asfalt oxidovaný stavebně izolační</t>
  </si>
  <si>
    <t>-1484963117</t>
  </si>
  <si>
    <t>78*0,0019 'Přepočtené koeficientem množství</t>
  </si>
  <si>
    <t>136</t>
  </si>
  <si>
    <t>998711101</t>
  </si>
  <si>
    <t>Přesun hmot pro izolace proti vodě, vlhkosti a plynům stanovený z hmotnosti přesunovaného materiálu vodorovná dopravní vzdálenost do 50 m v objektech výšky do 6 m</t>
  </si>
  <si>
    <t>-68333127</t>
  </si>
  <si>
    <t>https://podminky.urs.cz/item/CS_URS_2023_01/998711101</t>
  </si>
  <si>
    <t>SKA4908 -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</si>
  <si>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</si>
  <si>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</si>
  <si>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</si>
  <si>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</si>
  <si>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</si>
  <si>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</si>
  <si>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</si>
  <si>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</si>
  <si>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</si>
  <si>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</si>
  <si>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 - vytyčení ,zaměření</t>
  </si>
  <si>
    <t>ksw</t>
  </si>
  <si>
    <t>1024</t>
  </si>
  <si>
    <t>618194409</t>
  </si>
  <si>
    <t>https://podminky.urs.cz/item/CS_URS_2023_01/012103000</t>
  </si>
  <si>
    <t>012203001</t>
  </si>
  <si>
    <t xml:space="preserve">Vytyčení stáv.inženýrských sítí </t>
  </si>
  <si>
    <t>ks</t>
  </si>
  <si>
    <t>-243144409</t>
  </si>
  <si>
    <t>012303000</t>
  </si>
  <si>
    <t xml:space="preserve">Geodetické práce po výstavbě - zaměření skutečného provedení </t>
  </si>
  <si>
    <t>-951677948</t>
  </si>
  <si>
    <t>https://podminky.urs.cz/item/CS_URS_2023_01/012303000</t>
  </si>
  <si>
    <t>013254000</t>
  </si>
  <si>
    <t>Dokumentace skutečného provedení stavby + RDS propustu</t>
  </si>
  <si>
    <t>267091562</t>
  </si>
  <si>
    <t>https://podminky.urs.cz/item/CS_URS_2023_01/013254000</t>
  </si>
  <si>
    <t>VRN3</t>
  </si>
  <si>
    <t>Zařízení staveniště</t>
  </si>
  <si>
    <t>034503000</t>
  </si>
  <si>
    <t>Informační tabule na staveništi</t>
  </si>
  <si>
    <t>-489220134</t>
  </si>
  <si>
    <t>https://podminky.urs.cz/item/CS_URS_2023_01/034503000</t>
  </si>
  <si>
    <t>VRN4</t>
  </si>
  <si>
    <t>Inženýrská činnost</t>
  </si>
  <si>
    <t>043002001</t>
  </si>
  <si>
    <t>Zkoušení materiálů nezávislou zkušebnou nad rámec KZP dle požadavku investora</t>
  </si>
  <si>
    <t>2059622798</t>
  </si>
  <si>
    <t>VRN7</t>
  </si>
  <si>
    <t>Provozní vlivy</t>
  </si>
  <si>
    <t>072103001</t>
  </si>
  <si>
    <t xml:space="preserve">Projednání DIO a zajištění DIR </t>
  </si>
  <si>
    <t>-845575933</t>
  </si>
  <si>
    <t>https://podminky.urs.cz/item/CS_URS_2023_01/072103001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</si>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</sst>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23" TargetMode="External" /><Relationship Id="rId2" Type="http://schemas.openxmlformats.org/officeDocument/2006/relationships/hyperlink" Target="https://podminky.urs.cz/item/CS_URS_2023_01/113154333" TargetMode="External" /><Relationship Id="rId3" Type="http://schemas.openxmlformats.org/officeDocument/2006/relationships/hyperlink" Target="https://podminky.urs.cz/item/CS_URS_2023_01/569951133" TargetMode="External" /><Relationship Id="rId4" Type="http://schemas.openxmlformats.org/officeDocument/2006/relationships/hyperlink" Target="https://podminky.urs.cz/item/CS_URS_2023_01/577144141" TargetMode="External" /><Relationship Id="rId5" Type="http://schemas.openxmlformats.org/officeDocument/2006/relationships/hyperlink" Target="https://podminky.urs.cz/item/CS_URS_2023_01/577155142" TargetMode="External" /><Relationship Id="rId6" Type="http://schemas.openxmlformats.org/officeDocument/2006/relationships/hyperlink" Target="https://podminky.urs.cz/item/CS_URS_2023_01/596211111" TargetMode="External" /><Relationship Id="rId7" Type="http://schemas.openxmlformats.org/officeDocument/2006/relationships/hyperlink" Target="https://podminky.urs.cz/item/CS_URS_2023_01/899231111" TargetMode="External" /><Relationship Id="rId8" Type="http://schemas.openxmlformats.org/officeDocument/2006/relationships/hyperlink" Target="https://podminky.urs.cz/item/CS_URS_2023_01/899331111" TargetMode="External" /><Relationship Id="rId9" Type="http://schemas.openxmlformats.org/officeDocument/2006/relationships/hyperlink" Target="https://podminky.urs.cz/item/CS_URS_2023_01/911331131" TargetMode="External" /><Relationship Id="rId10" Type="http://schemas.openxmlformats.org/officeDocument/2006/relationships/hyperlink" Target="https://podminky.urs.cz/item/CS_URS_2023_01/912211121" TargetMode="External" /><Relationship Id="rId11" Type="http://schemas.openxmlformats.org/officeDocument/2006/relationships/hyperlink" Target="https://podminky.urs.cz/item/CS_URS_2023_01/914111111" TargetMode="External" /><Relationship Id="rId12" Type="http://schemas.openxmlformats.org/officeDocument/2006/relationships/hyperlink" Target="https://podminky.urs.cz/item/CS_URS_2023_01/914511112" TargetMode="External" /><Relationship Id="rId13" Type="http://schemas.openxmlformats.org/officeDocument/2006/relationships/hyperlink" Target="https://podminky.urs.cz/item/CS_URS_2023_01/915211112" TargetMode="External" /><Relationship Id="rId14" Type="http://schemas.openxmlformats.org/officeDocument/2006/relationships/hyperlink" Target="https://podminky.urs.cz/item/CS_URS_2023_01/915211122" TargetMode="External" /><Relationship Id="rId15" Type="http://schemas.openxmlformats.org/officeDocument/2006/relationships/hyperlink" Target="https://podminky.urs.cz/item/CS_URS_2023_01/915221112" TargetMode="External" /><Relationship Id="rId16" Type="http://schemas.openxmlformats.org/officeDocument/2006/relationships/hyperlink" Target="https://podminky.urs.cz/item/CS_URS_2023_01/915221122" TargetMode="External" /><Relationship Id="rId17" Type="http://schemas.openxmlformats.org/officeDocument/2006/relationships/hyperlink" Target="https://podminky.urs.cz/item/CS_URS_2023_01/915231112" TargetMode="External" /><Relationship Id="rId18" Type="http://schemas.openxmlformats.org/officeDocument/2006/relationships/hyperlink" Target="https://podminky.urs.cz/item/CS_URS_2023_01/915611111" TargetMode="External" /><Relationship Id="rId19" Type="http://schemas.openxmlformats.org/officeDocument/2006/relationships/hyperlink" Target="https://podminky.urs.cz/item/CS_URS_2023_01/915621111" TargetMode="External" /><Relationship Id="rId20" Type="http://schemas.openxmlformats.org/officeDocument/2006/relationships/hyperlink" Target="https://podminky.urs.cz/item/CS_URS_2023_01/919721202" TargetMode="External" /><Relationship Id="rId21" Type="http://schemas.openxmlformats.org/officeDocument/2006/relationships/hyperlink" Target="https://podminky.urs.cz/item/CS_URS_2023_01/919732221" TargetMode="External" /><Relationship Id="rId22" Type="http://schemas.openxmlformats.org/officeDocument/2006/relationships/hyperlink" Target="https://podminky.urs.cz/item/CS_URS_2023_01/919735111" TargetMode="External" /><Relationship Id="rId23" Type="http://schemas.openxmlformats.org/officeDocument/2006/relationships/hyperlink" Target="https://podminky.urs.cz/item/CS_URS_2023_01/935112111" TargetMode="External" /><Relationship Id="rId24" Type="http://schemas.openxmlformats.org/officeDocument/2006/relationships/hyperlink" Target="https://podminky.urs.cz/item/CS_URS_2023_01/938909311" TargetMode="External" /><Relationship Id="rId25" Type="http://schemas.openxmlformats.org/officeDocument/2006/relationships/hyperlink" Target="https://podminky.urs.cz/item/CS_URS_2023_01/938909612" TargetMode="External" /><Relationship Id="rId26" Type="http://schemas.openxmlformats.org/officeDocument/2006/relationships/hyperlink" Target="https://podminky.urs.cz/item/CS_URS_2023_01/966005311" TargetMode="External" /><Relationship Id="rId27" Type="http://schemas.openxmlformats.org/officeDocument/2006/relationships/hyperlink" Target="https://podminky.urs.cz/item/CS_URS_2023_01/966006132" TargetMode="External" /><Relationship Id="rId28" Type="http://schemas.openxmlformats.org/officeDocument/2006/relationships/hyperlink" Target="https://podminky.urs.cz/item/CS_URS_2023_01/966006211" TargetMode="External" /><Relationship Id="rId29" Type="http://schemas.openxmlformats.org/officeDocument/2006/relationships/hyperlink" Target="https://podminky.urs.cz/item/CS_URS_2023_01/997013871" TargetMode="External" /><Relationship Id="rId30" Type="http://schemas.openxmlformats.org/officeDocument/2006/relationships/hyperlink" Target="https://podminky.urs.cz/item/CS_URS_2023_01/997221551" TargetMode="External" /><Relationship Id="rId31" Type="http://schemas.openxmlformats.org/officeDocument/2006/relationships/hyperlink" Target="https://podminky.urs.cz/item/CS_URS_2023_01/997221559" TargetMode="External" /><Relationship Id="rId32" Type="http://schemas.openxmlformats.org/officeDocument/2006/relationships/hyperlink" Target="https://podminky.urs.cz/item/CS_URS_2023_01/997221561" TargetMode="External" /><Relationship Id="rId33" Type="http://schemas.openxmlformats.org/officeDocument/2006/relationships/hyperlink" Target="https://podminky.urs.cz/item/CS_URS_2023_01/997221569" TargetMode="External" /><Relationship Id="rId34" Type="http://schemas.openxmlformats.org/officeDocument/2006/relationships/hyperlink" Target="https://podminky.urs.cz/item/CS_URS_2023_01/997221611" TargetMode="External" /><Relationship Id="rId35" Type="http://schemas.openxmlformats.org/officeDocument/2006/relationships/hyperlink" Target="https://podminky.urs.cz/item/CS_URS_2023_01/997221612" TargetMode="External" /><Relationship Id="rId36" Type="http://schemas.openxmlformats.org/officeDocument/2006/relationships/hyperlink" Target="https://podminky.urs.cz/item/CS_URS_2023_01/997221615" TargetMode="External" /><Relationship Id="rId37" Type="http://schemas.openxmlformats.org/officeDocument/2006/relationships/hyperlink" Target="https://podminky.urs.cz/item/CS_URS_2023_01/997221873" TargetMode="External" /><Relationship Id="rId38" Type="http://schemas.openxmlformats.org/officeDocument/2006/relationships/hyperlink" Target="https://podminky.urs.cz/item/CS_URS_2023_01/998225111" TargetMode="External" /><Relationship Id="rId3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54332" TargetMode="External" /><Relationship Id="rId2" Type="http://schemas.openxmlformats.org/officeDocument/2006/relationships/hyperlink" Target="https://podminky.urs.cz/item/CS_URS_2023_01/113202111" TargetMode="External" /><Relationship Id="rId3" Type="http://schemas.openxmlformats.org/officeDocument/2006/relationships/hyperlink" Target="https://podminky.urs.cz/item/CS_URS_2023_01/569951133" TargetMode="External" /><Relationship Id="rId4" Type="http://schemas.openxmlformats.org/officeDocument/2006/relationships/hyperlink" Target="https://podminky.urs.cz/item/CS_URS_2023_01/577144141" TargetMode="External" /><Relationship Id="rId5" Type="http://schemas.openxmlformats.org/officeDocument/2006/relationships/hyperlink" Target="https://podminky.urs.cz/item/CS_URS_2023_01/577155122" TargetMode="External" /><Relationship Id="rId6" Type="http://schemas.openxmlformats.org/officeDocument/2006/relationships/hyperlink" Target="https://podminky.urs.cz/item/CS_URS_2023_01/577155142" TargetMode="External" /><Relationship Id="rId7" Type="http://schemas.openxmlformats.org/officeDocument/2006/relationships/hyperlink" Target="https://podminky.urs.cz/item/CS_URS_2023_01/899231111" TargetMode="External" /><Relationship Id="rId8" Type="http://schemas.openxmlformats.org/officeDocument/2006/relationships/hyperlink" Target="https://podminky.urs.cz/item/CS_URS_2023_01/915211112" TargetMode="External" /><Relationship Id="rId9" Type="http://schemas.openxmlformats.org/officeDocument/2006/relationships/hyperlink" Target="https://podminky.urs.cz/item/CS_URS_2023_01/915221112" TargetMode="External" /><Relationship Id="rId10" Type="http://schemas.openxmlformats.org/officeDocument/2006/relationships/hyperlink" Target="https://podminky.urs.cz/item/CS_URS_2023_01/915221122" TargetMode="External" /><Relationship Id="rId11" Type="http://schemas.openxmlformats.org/officeDocument/2006/relationships/hyperlink" Target="https://podminky.urs.cz/item/CS_URS_2023_01/915231112" TargetMode="External" /><Relationship Id="rId12" Type="http://schemas.openxmlformats.org/officeDocument/2006/relationships/hyperlink" Target="https://podminky.urs.cz/item/CS_URS_2023_01/915611111" TargetMode="External" /><Relationship Id="rId13" Type="http://schemas.openxmlformats.org/officeDocument/2006/relationships/hyperlink" Target="https://podminky.urs.cz/item/CS_URS_2023_01/915621111" TargetMode="External" /><Relationship Id="rId14" Type="http://schemas.openxmlformats.org/officeDocument/2006/relationships/hyperlink" Target="https://podminky.urs.cz/item/CS_URS_2023_01/916131213" TargetMode="External" /><Relationship Id="rId15" Type="http://schemas.openxmlformats.org/officeDocument/2006/relationships/hyperlink" Target="https://podminky.urs.cz/item/CS_URS_2023_01/916132113" TargetMode="External" /><Relationship Id="rId16" Type="http://schemas.openxmlformats.org/officeDocument/2006/relationships/hyperlink" Target="https://podminky.urs.cz/item/CS_URS_2023_01/919721202" TargetMode="External" /><Relationship Id="rId17" Type="http://schemas.openxmlformats.org/officeDocument/2006/relationships/hyperlink" Target="https://podminky.urs.cz/item/CS_URS_2023_01/919732221" TargetMode="External" /><Relationship Id="rId18" Type="http://schemas.openxmlformats.org/officeDocument/2006/relationships/hyperlink" Target="https://podminky.urs.cz/item/CS_URS_2023_01/919735111" TargetMode="External" /><Relationship Id="rId19" Type="http://schemas.openxmlformats.org/officeDocument/2006/relationships/hyperlink" Target="https://podminky.urs.cz/item/CS_URS_2023_01/938909311" TargetMode="External" /><Relationship Id="rId20" Type="http://schemas.openxmlformats.org/officeDocument/2006/relationships/hyperlink" Target="https://podminky.urs.cz/item/CS_URS_2023_01/938909612" TargetMode="External" /><Relationship Id="rId21" Type="http://schemas.openxmlformats.org/officeDocument/2006/relationships/hyperlink" Target="https://podminky.urs.cz/item/CS_URS_2023_01/979021112" TargetMode="External" /><Relationship Id="rId22" Type="http://schemas.openxmlformats.org/officeDocument/2006/relationships/hyperlink" Target="https://podminky.urs.cz/item/CS_URS_2023_01/997221551" TargetMode="External" /><Relationship Id="rId23" Type="http://schemas.openxmlformats.org/officeDocument/2006/relationships/hyperlink" Target="https://podminky.urs.cz/item/CS_URS_2023_01/997221551" TargetMode="External" /><Relationship Id="rId24" Type="http://schemas.openxmlformats.org/officeDocument/2006/relationships/hyperlink" Target="https://podminky.urs.cz/item/CS_URS_2023_01/997221559" TargetMode="External" /><Relationship Id="rId25" Type="http://schemas.openxmlformats.org/officeDocument/2006/relationships/hyperlink" Target="https://podminky.urs.cz/item/CS_URS_2023_01/997221559" TargetMode="External" /><Relationship Id="rId26" Type="http://schemas.openxmlformats.org/officeDocument/2006/relationships/hyperlink" Target="https://podminky.urs.cz/item/CS_URS_2023_01/997221561" TargetMode="External" /><Relationship Id="rId27" Type="http://schemas.openxmlformats.org/officeDocument/2006/relationships/hyperlink" Target="https://podminky.urs.cz/item/CS_URS_2023_01/997221569" TargetMode="External" /><Relationship Id="rId28" Type="http://schemas.openxmlformats.org/officeDocument/2006/relationships/hyperlink" Target="https://podminky.urs.cz/item/CS_URS_2023_01/997221611" TargetMode="External" /><Relationship Id="rId29" Type="http://schemas.openxmlformats.org/officeDocument/2006/relationships/hyperlink" Target="https://podminky.urs.cz/item/CS_URS_2023_01/997221612" TargetMode="External" /><Relationship Id="rId30" Type="http://schemas.openxmlformats.org/officeDocument/2006/relationships/hyperlink" Target="https://podminky.urs.cz/item/CS_URS_2023_01/997221615" TargetMode="External" /><Relationship Id="rId31" Type="http://schemas.openxmlformats.org/officeDocument/2006/relationships/hyperlink" Target="https://podminky.urs.cz/item/CS_URS_2023_01/997221873" TargetMode="External" /><Relationship Id="rId32" Type="http://schemas.openxmlformats.org/officeDocument/2006/relationships/hyperlink" Target="https://podminky.urs.cz/item/CS_URS_2023_01/998225111" TargetMode="External" /><Relationship Id="rId3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54332" TargetMode="External" /><Relationship Id="rId2" Type="http://schemas.openxmlformats.org/officeDocument/2006/relationships/hyperlink" Target="https://podminky.urs.cz/item/CS_URS_2023_01/122452204" TargetMode="External" /><Relationship Id="rId3" Type="http://schemas.openxmlformats.org/officeDocument/2006/relationships/hyperlink" Target="https://podminky.urs.cz/item/CS_URS_2023_01/162751137" TargetMode="External" /><Relationship Id="rId4" Type="http://schemas.openxmlformats.org/officeDocument/2006/relationships/hyperlink" Target="https://podminky.urs.cz/item/CS_URS_2023_01/162751139" TargetMode="External" /><Relationship Id="rId5" Type="http://schemas.openxmlformats.org/officeDocument/2006/relationships/hyperlink" Target="https://podminky.urs.cz/item/CS_URS_2023_01/171201231" TargetMode="External" /><Relationship Id="rId6" Type="http://schemas.openxmlformats.org/officeDocument/2006/relationships/hyperlink" Target="https://podminky.urs.cz/item/CS_URS_2023_01/171251201" TargetMode="External" /><Relationship Id="rId7" Type="http://schemas.openxmlformats.org/officeDocument/2006/relationships/hyperlink" Target="https://podminky.urs.cz/item/CS_URS_2023_01/174151101" TargetMode="External" /><Relationship Id="rId8" Type="http://schemas.openxmlformats.org/officeDocument/2006/relationships/hyperlink" Target="https://podminky.urs.cz/item/CS_URS_2023_01/181152302" TargetMode="External" /><Relationship Id="rId9" Type="http://schemas.openxmlformats.org/officeDocument/2006/relationships/hyperlink" Target="https://podminky.urs.cz/item/CS_URS_2023_01/275321511" TargetMode="External" /><Relationship Id="rId10" Type="http://schemas.openxmlformats.org/officeDocument/2006/relationships/hyperlink" Target="https://podminky.urs.cz/item/CS_URS_2023_01/275362021" TargetMode="External" /><Relationship Id="rId11" Type="http://schemas.openxmlformats.org/officeDocument/2006/relationships/hyperlink" Target="https://podminky.urs.cz/item/CS_URS_2023_01/452311161" TargetMode="External" /><Relationship Id="rId12" Type="http://schemas.openxmlformats.org/officeDocument/2006/relationships/hyperlink" Target="https://podminky.urs.cz/item/CS_URS_2023_01/564831011" TargetMode="External" /><Relationship Id="rId13" Type="http://schemas.openxmlformats.org/officeDocument/2006/relationships/hyperlink" Target="https://podminky.urs.cz/item/CS_URS_2023_01/564851111" TargetMode="External" /><Relationship Id="rId14" Type="http://schemas.openxmlformats.org/officeDocument/2006/relationships/hyperlink" Target="https://podminky.urs.cz/item/CS_URS_2023_01/564851111" TargetMode="External" /><Relationship Id="rId15" Type="http://schemas.openxmlformats.org/officeDocument/2006/relationships/hyperlink" Target="https://podminky.urs.cz/item/CS_URS_2023_01/565145121" TargetMode="External" /><Relationship Id="rId16" Type="http://schemas.openxmlformats.org/officeDocument/2006/relationships/hyperlink" Target="https://podminky.urs.cz/item/CS_URS_2023_01/569951133" TargetMode="External" /><Relationship Id="rId17" Type="http://schemas.openxmlformats.org/officeDocument/2006/relationships/hyperlink" Target="https://podminky.urs.cz/item/CS_URS_2023_01/573231107" TargetMode="External" /><Relationship Id="rId18" Type="http://schemas.openxmlformats.org/officeDocument/2006/relationships/hyperlink" Target="https://podminky.urs.cz/item/CS_URS_2023_01/577144121" TargetMode="External" /><Relationship Id="rId19" Type="http://schemas.openxmlformats.org/officeDocument/2006/relationships/hyperlink" Target="https://podminky.urs.cz/item/CS_URS_2023_01/577144141" TargetMode="External" /><Relationship Id="rId20" Type="http://schemas.openxmlformats.org/officeDocument/2006/relationships/hyperlink" Target="https://podminky.urs.cz/item/CS_URS_2023_01/577155142" TargetMode="External" /><Relationship Id="rId21" Type="http://schemas.openxmlformats.org/officeDocument/2006/relationships/hyperlink" Target="https://podminky.urs.cz/item/CS_URS_2023_01/594111114" TargetMode="External" /><Relationship Id="rId22" Type="http://schemas.openxmlformats.org/officeDocument/2006/relationships/hyperlink" Target="https://podminky.urs.cz/item/CS_URS_2023_01/599632111" TargetMode="External" /><Relationship Id="rId23" Type="http://schemas.openxmlformats.org/officeDocument/2006/relationships/hyperlink" Target="https://podminky.urs.cz/item/CS_URS_2023_01/899331111" TargetMode="External" /><Relationship Id="rId24" Type="http://schemas.openxmlformats.org/officeDocument/2006/relationships/hyperlink" Target="https://podminky.urs.cz/item/CS_URS_2023_01/899658211" TargetMode="External" /><Relationship Id="rId25" Type="http://schemas.openxmlformats.org/officeDocument/2006/relationships/hyperlink" Target="https://podminky.urs.cz/item/CS_URS_2023_01/914111111" TargetMode="External" /><Relationship Id="rId26" Type="http://schemas.openxmlformats.org/officeDocument/2006/relationships/hyperlink" Target="https://podminky.urs.cz/item/CS_URS_2023_01/914511112" TargetMode="External" /><Relationship Id="rId27" Type="http://schemas.openxmlformats.org/officeDocument/2006/relationships/hyperlink" Target="https://podminky.urs.cz/item/CS_URS_2023_01/915211112" TargetMode="External" /><Relationship Id="rId28" Type="http://schemas.openxmlformats.org/officeDocument/2006/relationships/hyperlink" Target="https://podminky.urs.cz/item/CS_URS_2023_01/915211122" TargetMode="External" /><Relationship Id="rId29" Type="http://schemas.openxmlformats.org/officeDocument/2006/relationships/hyperlink" Target="https://podminky.urs.cz/item/CS_URS_2023_01/915221112" TargetMode="External" /><Relationship Id="rId30" Type="http://schemas.openxmlformats.org/officeDocument/2006/relationships/hyperlink" Target="https://podminky.urs.cz/item/CS_URS_2023_01/915221122" TargetMode="External" /><Relationship Id="rId31" Type="http://schemas.openxmlformats.org/officeDocument/2006/relationships/hyperlink" Target="https://podminky.urs.cz/item/CS_URS_2023_01/915231112" TargetMode="External" /><Relationship Id="rId32" Type="http://schemas.openxmlformats.org/officeDocument/2006/relationships/hyperlink" Target="https://podminky.urs.cz/item/CS_URS_2023_01/915611111" TargetMode="External" /><Relationship Id="rId33" Type="http://schemas.openxmlformats.org/officeDocument/2006/relationships/hyperlink" Target="https://podminky.urs.cz/item/CS_URS_2023_01/915621111" TargetMode="External" /><Relationship Id="rId34" Type="http://schemas.openxmlformats.org/officeDocument/2006/relationships/hyperlink" Target="https://podminky.urs.cz/item/CS_URS_2023_01/919441211" TargetMode="External" /><Relationship Id="rId35" Type="http://schemas.openxmlformats.org/officeDocument/2006/relationships/hyperlink" Target="https://podminky.urs.cz/item/CS_URS_2023_01/919521130" TargetMode="External" /><Relationship Id="rId36" Type="http://schemas.openxmlformats.org/officeDocument/2006/relationships/hyperlink" Target="https://podminky.urs.cz/item/CS_URS_2023_01/919535559" TargetMode="External" /><Relationship Id="rId37" Type="http://schemas.openxmlformats.org/officeDocument/2006/relationships/hyperlink" Target="https://podminky.urs.cz/item/CS_URS_2023_01/919721202" TargetMode="External" /><Relationship Id="rId38" Type="http://schemas.openxmlformats.org/officeDocument/2006/relationships/hyperlink" Target="https://podminky.urs.cz/item/CS_URS_2023_01/919732221" TargetMode="External" /><Relationship Id="rId39" Type="http://schemas.openxmlformats.org/officeDocument/2006/relationships/hyperlink" Target="https://podminky.urs.cz/item/CS_URS_2023_01/919735111" TargetMode="External" /><Relationship Id="rId40" Type="http://schemas.openxmlformats.org/officeDocument/2006/relationships/hyperlink" Target="https://podminky.urs.cz/item/CS_URS_2023_01/938902441" TargetMode="External" /><Relationship Id="rId41" Type="http://schemas.openxmlformats.org/officeDocument/2006/relationships/hyperlink" Target="https://podminky.urs.cz/item/CS_URS_2023_01/938909311" TargetMode="External" /><Relationship Id="rId42" Type="http://schemas.openxmlformats.org/officeDocument/2006/relationships/hyperlink" Target="https://podminky.urs.cz/item/CS_URS_2023_01/938909612" TargetMode="External" /><Relationship Id="rId43" Type="http://schemas.openxmlformats.org/officeDocument/2006/relationships/hyperlink" Target="https://podminky.urs.cz/item/CS_URS_2023_01/966006132" TargetMode="External" /><Relationship Id="rId44" Type="http://schemas.openxmlformats.org/officeDocument/2006/relationships/hyperlink" Target="https://podminky.urs.cz/item/CS_URS_2023_01/966006211" TargetMode="External" /><Relationship Id="rId45" Type="http://schemas.openxmlformats.org/officeDocument/2006/relationships/hyperlink" Target="https://podminky.urs.cz/item/CS_URS_2023_01/966008311" TargetMode="External" /><Relationship Id="rId46" Type="http://schemas.openxmlformats.org/officeDocument/2006/relationships/hyperlink" Target="https://podminky.urs.cz/item/CS_URS_2023_01/997013871" TargetMode="External" /><Relationship Id="rId47" Type="http://schemas.openxmlformats.org/officeDocument/2006/relationships/hyperlink" Target="https://podminky.urs.cz/item/CS_URS_2023_01/997221551" TargetMode="External" /><Relationship Id="rId48" Type="http://schemas.openxmlformats.org/officeDocument/2006/relationships/hyperlink" Target="https://podminky.urs.cz/item/CS_URS_2023_01/997221551" TargetMode="External" /><Relationship Id="rId49" Type="http://schemas.openxmlformats.org/officeDocument/2006/relationships/hyperlink" Target="https://podminky.urs.cz/item/CS_URS_2023_01/997221559" TargetMode="External" /><Relationship Id="rId50" Type="http://schemas.openxmlformats.org/officeDocument/2006/relationships/hyperlink" Target="https://podminky.urs.cz/item/CS_URS_2023_01/997221559" TargetMode="External" /><Relationship Id="rId51" Type="http://schemas.openxmlformats.org/officeDocument/2006/relationships/hyperlink" Target="https://podminky.urs.cz/item/CS_URS_2023_01/997221561" TargetMode="External" /><Relationship Id="rId52" Type="http://schemas.openxmlformats.org/officeDocument/2006/relationships/hyperlink" Target="https://podminky.urs.cz/item/CS_URS_2023_01/997221569" TargetMode="External" /><Relationship Id="rId53" Type="http://schemas.openxmlformats.org/officeDocument/2006/relationships/hyperlink" Target="https://podminky.urs.cz/item/CS_URS_2023_01/997221611" TargetMode="External" /><Relationship Id="rId54" Type="http://schemas.openxmlformats.org/officeDocument/2006/relationships/hyperlink" Target="https://podminky.urs.cz/item/CS_URS_2023_01/997221612" TargetMode="External" /><Relationship Id="rId55" Type="http://schemas.openxmlformats.org/officeDocument/2006/relationships/hyperlink" Target="https://podminky.urs.cz/item/CS_URS_2023_01/997221625" TargetMode="External" /><Relationship Id="rId56" Type="http://schemas.openxmlformats.org/officeDocument/2006/relationships/hyperlink" Target="https://podminky.urs.cz/item/CS_URS_2023_01/997221873" TargetMode="External" /><Relationship Id="rId57" Type="http://schemas.openxmlformats.org/officeDocument/2006/relationships/hyperlink" Target="https://podminky.urs.cz/item/CS_URS_2023_01/998225111" TargetMode="External" /><Relationship Id="rId58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54332" TargetMode="External" /><Relationship Id="rId2" Type="http://schemas.openxmlformats.org/officeDocument/2006/relationships/hyperlink" Target="https://podminky.urs.cz/item/CS_URS_2023_01/113154334" TargetMode="External" /><Relationship Id="rId3" Type="http://schemas.openxmlformats.org/officeDocument/2006/relationships/hyperlink" Target="https://podminky.urs.cz/item/CS_URS_2023_01/569951133" TargetMode="External" /><Relationship Id="rId4" Type="http://schemas.openxmlformats.org/officeDocument/2006/relationships/hyperlink" Target="https://podminky.urs.cz/item/CS_URS_2023_01/573231107" TargetMode="External" /><Relationship Id="rId5" Type="http://schemas.openxmlformats.org/officeDocument/2006/relationships/hyperlink" Target="https://podminky.urs.cz/item/CS_URS_2023_01/577144141" TargetMode="External" /><Relationship Id="rId6" Type="http://schemas.openxmlformats.org/officeDocument/2006/relationships/hyperlink" Target="https://podminky.urs.cz/item/CS_URS_2023_01/914111111" TargetMode="External" /><Relationship Id="rId7" Type="http://schemas.openxmlformats.org/officeDocument/2006/relationships/hyperlink" Target="https://podminky.urs.cz/item/CS_URS_2023_01/914511112" TargetMode="External" /><Relationship Id="rId8" Type="http://schemas.openxmlformats.org/officeDocument/2006/relationships/hyperlink" Target="https://podminky.urs.cz/item/CS_URS_2023_01/915211112" TargetMode="External" /><Relationship Id="rId9" Type="http://schemas.openxmlformats.org/officeDocument/2006/relationships/hyperlink" Target="https://podminky.urs.cz/item/CS_URS_2023_01/915211122" TargetMode="External" /><Relationship Id="rId10" Type="http://schemas.openxmlformats.org/officeDocument/2006/relationships/hyperlink" Target="https://podminky.urs.cz/item/CS_URS_2023_01/915221112" TargetMode="External" /><Relationship Id="rId11" Type="http://schemas.openxmlformats.org/officeDocument/2006/relationships/hyperlink" Target="https://podminky.urs.cz/item/CS_URS_2023_01/915221122" TargetMode="External" /><Relationship Id="rId12" Type="http://schemas.openxmlformats.org/officeDocument/2006/relationships/hyperlink" Target="https://podminky.urs.cz/item/CS_URS_2023_01/915231112" TargetMode="External" /><Relationship Id="rId13" Type="http://schemas.openxmlformats.org/officeDocument/2006/relationships/hyperlink" Target="https://podminky.urs.cz/item/CS_URS_2023_01/915611111" TargetMode="External" /><Relationship Id="rId14" Type="http://schemas.openxmlformats.org/officeDocument/2006/relationships/hyperlink" Target="https://podminky.urs.cz/item/CS_URS_2023_01/915621111" TargetMode="External" /><Relationship Id="rId15" Type="http://schemas.openxmlformats.org/officeDocument/2006/relationships/hyperlink" Target="https://podminky.urs.cz/item/CS_URS_2023_01/915621111" TargetMode="External" /><Relationship Id="rId16" Type="http://schemas.openxmlformats.org/officeDocument/2006/relationships/hyperlink" Target="https://podminky.urs.cz/item/CS_URS_2023_01/919721202" TargetMode="External" /><Relationship Id="rId17" Type="http://schemas.openxmlformats.org/officeDocument/2006/relationships/hyperlink" Target="https://podminky.urs.cz/item/CS_URS_2023_01/919732221" TargetMode="External" /><Relationship Id="rId18" Type="http://schemas.openxmlformats.org/officeDocument/2006/relationships/hyperlink" Target="https://podminky.urs.cz/item/CS_URS_2023_01/919735111" TargetMode="External" /><Relationship Id="rId19" Type="http://schemas.openxmlformats.org/officeDocument/2006/relationships/hyperlink" Target="https://podminky.urs.cz/item/CS_URS_2023_01/938909311" TargetMode="External" /><Relationship Id="rId20" Type="http://schemas.openxmlformats.org/officeDocument/2006/relationships/hyperlink" Target="https://podminky.urs.cz/item/CS_URS_2023_01/938909612" TargetMode="External" /><Relationship Id="rId21" Type="http://schemas.openxmlformats.org/officeDocument/2006/relationships/hyperlink" Target="https://podminky.urs.cz/item/CS_URS_2023_01/966006132" TargetMode="External" /><Relationship Id="rId22" Type="http://schemas.openxmlformats.org/officeDocument/2006/relationships/hyperlink" Target="https://podminky.urs.cz/item/CS_URS_2023_01/966006211" TargetMode="External" /><Relationship Id="rId23" Type="http://schemas.openxmlformats.org/officeDocument/2006/relationships/hyperlink" Target="https://podminky.urs.cz/item/CS_URS_2023_01/997013871" TargetMode="External" /><Relationship Id="rId24" Type="http://schemas.openxmlformats.org/officeDocument/2006/relationships/hyperlink" Target="https://podminky.urs.cz/item/CS_URS_2023_01/997221551" TargetMode="External" /><Relationship Id="rId25" Type="http://schemas.openxmlformats.org/officeDocument/2006/relationships/hyperlink" Target="https://podminky.urs.cz/item/CS_URS_2023_01/997221551" TargetMode="External" /><Relationship Id="rId26" Type="http://schemas.openxmlformats.org/officeDocument/2006/relationships/hyperlink" Target="https://podminky.urs.cz/item/CS_URS_2023_01/997221559" TargetMode="External" /><Relationship Id="rId27" Type="http://schemas.openxmlformats.org/officeDocument/2006/relationships/hyperlink" Target="https://podminky.urs.cz/item/CS_URS_2023_01/997221559" TargetMode="External" /><Relationship Id="rId28" Type="http://schemas.openxmlformats.org/officeDocument/2006/relationships/hyperlink" Target="https://podminky.urs.cz/item/CS_URS_2023_01/997221561" TargetMode="External" /><Relationship Id="rId29" Type="http://schemas.openxmlformats.org/officeDocument/2006/relationships/hyperlink" Target="https://podminky.urs.cz/item/CS_URS_2023_01/997221569" TargetMode="External" /><Relationship Id="rId30" Type="http://schemas.openxmlformats.org/officeDocument/2006/relationships/hyperlink" Target="https://podminky.urs.cz/item/CS_URS_2023_01/997221611" TargetMode="External" /><Relationship Id="rId31" Type="http://schemas.openxmlformats.org/officeDocument/2006/relationships/hyperlink" Target="https://podminky.urs.cz/item/CS_URS_2023_01/997221612" TargetMode="External" /><Relationship Id="rId32" Type="http://schemas.openxmlformats.org/officeDocument/2006/relationships/hyperlink" Target="https://podminky.urs.cz/item/CS_URS_2023_01/997221873" TargetMode="External" /><Relationship Id="rId33" Type="http://schemas.openxmlformats.org/officeDocument/2006/relationships/hyperlink" Target="https://podminky.urs.cz/item/CS_URS_2023_01/998225111" TargetMode="External" /><Relationship Id="rId3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54332" TargetMode="External" /><Relationship Id="rId2" Type="http://schemas.openxmlformats.org/officeDocument/2006/relationships/hyperlink" Target="https://podminky.urs.cz/item/CS_URS_2023_01/113154334" TargetMode="External" /><Relationship Id="rId3" Type="http://schemas.openxmlformats.org/officeDocument/2006/relationships/hyperlink" Target="https://podminky.urs.cz/item/CS_URS_2023_01/565145101" TargetMode="External" /><Relationship Id="rId4" Type="http://schemas.openxmlformats.org/officeDocument/2006/relationships/hyperlink" Target="https://podminky.urs.cz/item/CS_URS_2023_01/569951133" TargetMode="External" /><Relationship Id="rId5" Type="http://schemas.openxmlformats.org/officeDocument/2006/relationships/hyperlink" Target="https://podminky.urs.cz/item/CS_URS_2023_01/572243111" TargetMode="External" /><Relationship Id="rId6" Type="http://schemas.openxmlformats.org/officeDocument/2006/relationships/hyperlink" Target="https://podminky.urs.cz/item/CS_URS_2023_01/573231107" TargetMode="External" /><Relationship Id="rId7" Type="http://schemas.openxmlformats.org/officeDocument/2006/relationships/hyperlink" Target="https://podminky.urs.cz/item/CS_URS_2023_01/577144141" TargetMode="External" /><Relationship Id="rId8" Type="http://schemas.openxmlformats.org/officeDocument/2006/relationships/hyperlink" Target="https://podminky.urs.cz/item/CS_URS_2023_01/577155142" TargetMode="External" /><Relationship Id="rId9" Type="http://schemas.openxmlformats.org/officeDocument/2006/relationships/hyperlink" Target="https://podminky.urs.cz/item/CS_URS_2023_01/915211112" TargetMode="External" /><Relationship Id="rId10" Type="http://schemas.openxmlformats.org/officeDocument/2006/relationships/hyperlink" Target="https://podminky.urs.cz/item/CS_URS_2023_01/915211122" TargetMode="External" /><Relationship Id="rId11" Type="http://schemas.openxmlformats.org/officeDocument/2006/relationships/hyperlink" Target="https://podminky.urs.cz/item/CS_URS_2023_01/915221112" TargetMode="External" /><Relationship Id="rId12" Type="http://schemas.openxmlformats.org/officeDocument/2006/relationships/hyperlink" Target="https://podminky.urs.cz/item/CS_URS_2023_01/915221122" TargetMode="External" /><Relationship Id="rId13" Type="http://schemas.openxmlformats.org/officeDocument/2006/relationships/hyperlink" Target="https://podminky.urs.cz/item/CS_URS_2023_01/915231112" TargetMode="External" /><Relationship Id="rId14" Type="http://schemas.openxmlformats.org/officeDocument/2006/relationships/hyperlink" Target="https://podminky.urs.cz/item/CS_URS_2023_01/915611111" TargetMode="External" /><Relationship Id="rId15" Type="http://schemas.openxmlformats.org/officeDocument/2006/relationships/hyperlink" Target="https://podminky.urs.cz/item/CS_URS_2023_01/915621111" TargetMode="External" /><Relationship Id="rId16" Type="http://schemas.openxmlformats.org/officeDocument/2006/relationships/hyperlink" Target="https://podminky.urs.cz/item/CS_URS_2023_01/916131213" TargetMode="External" /><Relationship Id="rId17" Type="http://schemas.openxmlformats.org/officeDocument/2006/relationships/hyperlink" Target="https://podminky.urs.cz/item/CS_URS_2023_01/919721202" TargetMode="External" /><Relationship Id="rId18" Type="http://schemas.openxmlformats.org/officeDocument/2006/relationships/hyperlink" Target="https://podminky.urs.cz/item/CS_URS_2023_01/919732221" TargetMode="External" /><Relationship Id="rId19" Type="http://schemas.openxmlformats.org/officeDocument/2006/relationships/hyperlink" Target="https://podminky.urs.cz/item/CS_URS_2023_01/919735111" TargetMode="External" /><Relationship Id="rId20" Type="http://schemas.openxmlformats.org/officeDocument/2006/relationships/hyperlink" Target="https://podminky.urs.cz/item/CS_URS_2023_01/938909311" TargetMode="External" /><Relationship Id="rId21" Type="http://schemas.openxmlformats.org/officeDocument/2006/relationships/hyperlink" Target="https://podminky.urs.cz/item/CS_URS_2023_01/938909612" TargetMode="External" /><Relationship Id="rId22" Type="http://schemas.openxmlformats.org/officeDocument/2006/relationships/hyperlink" Target="https://podminky.urs.cz/item/CS_URS_2023_01/997221551" TargetMode="External" /><Relationship Id="rId23" Type="http://schemas.openxmlformats.org/officeDocument/2006/relationships/hyperlink" Target="https://podminky.urs.cz/item/CS_URS_2023_01/997221551" TargetMode="External" /><Relationship Id="rId24" Type="http://schemas.openxmlformats.org/officeDocument/2006/relationships/hyperlink" Target="https://podminky.urs.cz/item/CS_URS_2023_01/997221559" TargetMode="External" /><Relationship Id="rId25" Type="http://schemas.openxmlformats.org/officeDocument/2006/relationships/hyperlink" Target="https://podminky.urs.cz/item/CS_URS_2023_01/997221559" TargetMode="External" /><Relationship Id="rId26" Type="http://schemas.openxmlformats.org/officeDocument/2006/relationships/hyperlink" Target="https://podminky.urs.cz/item/CS_URS_2023_01/997221611" TargetMode="External" /><Relationship Id="rId27" Type="http://schemas.openxmlformats.org/officeDocument/2006/relationships/hyperlink" Target="https://podminky.urs.cz/item/CS_URS_2023_01/997221873" TargetMode="External" /><Relationship Id="rId28" Type="http://schemas.openxmlformats.org/officeDocument/2006/relationships/hyperlink" Target="https://podminky.urs.cz/item/CS_URS_2023_01/998225111" TargetMode="External" /><Relationship Id="rId29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51101" TargetMode="External" /><Relationship Id="rId2" Type="http://schemas.openxmlformats.org/officeDocument/2006/relationships/hyperlink" Target="https://podminky.urs.cz/item/CS_URS_2023_01/111301111" TargetMode="External" /><Relationship Id="rId3" Type="http://schemas.openxmlformats.org/officeDocument/2006/relationships/hyperlink" Target="https://podminky.urs.cz/item/CS_URS_2023_01/113107163" TargetMode="External" /><Relationship Id="rId4" Type="http://schemas.openxmlformats.org/officeDocument/2006/relationships/hyperlink" Target="https://podminky.urs.cz/item/CS_URS_2023_01/113154124" TargetMode="External" /><Relationship Id="rId5" Type="http://schemas.openxmlformats.org/officeDocument/2006/relationships/hyperlink" Target="https://podminky.urs.cz/item/CS_URS_2023_01/115001106" TargetMode="External" /><Relationship Id="rId6" Type="http://schemas.openxmlformats.org/officeDocument/2006/relationships/hyperlink" Target="https://podminky.urs.cz/item/CS_URS_2023_01/115101201" TargetMode="External" /><Relationship Id="rId7" Type="http://schemas.openxmlformats.org/officeDocument/2006/relationships/hyperlink" Target="https://podminky.urs.cz/item/CS_URS_2023_01/115101301" TargetMode="External" /><Relationship Id="rId8" Type="http://schemas.openxmlformats.org/officeDocument/2006/relationships/hyperlink" Target="https://podminky.urs.cz/item/CS_URS_2023_01/129353101" TargetMode="External" /><Relationship Id="rId9" Type="http://schemas.openxmlformats.org/officeDocument/2006/relationships/hyperlink" Target="https://podminky.urs.cz/item/CS_URS_2023_01/131351104" TargetMode="External" /><Relationship Id="rId10" Type="http://schemas.openxmlformats.org/officeDocument/2006/relationships/hyperlink" Target="https://podminky.urs.cz/item/CS_URS_2023_01/162301501" TargetMode="External" /><Relationship Id="rId11" Type="http://schemas.openxmlformats.org/officeDocument/2006/relationships/hyperlink" Target="https://podminky.urs.cz/item/CS_URS_2023_01/162301981" TargetMode="External" /><Relationship Id="rId12" Type="http://schemas.openxmlformats.org/officeDocument/2006/relationships/hyperlink" Target="https://podminky.urs.cz/item/CS_URS_2023_01/162751137" TargetMode="External" /><Relationship Id="rId13" Type="http://schemas.openxmlformats.org/officeDocument/2006/relationships/hyperlink" Target="https://podminky.urs.cz/item/CS_URS_2023_01/162751139" TargetMode="External" /><Relationship Id="rId14" Type="http://schemas.openxmlformats.org/officeDocument/2006/relationships/hyperlink" Target="https://podminky.urs.cz/item/CS_URS_2023_01/171153101" TargetMode="External" /><Relationship Id="rId15" Type="http://schemas.openxmlformats.org/officeDocument/2006/relationships/hyperlink" Target="https://podminky.urs.cz/item/CS_URS_2023_01/171201231" TargetMode="External" /><Relationship Id="rId16" Type="http://schemas.openxmlformats.org/officeDocument/2006/relationships/hyperlink" Target="https://podminky.urs.cz/item/CS_URS_2023_01/171251201" TargetMode="External" /><Relationship Id="rId17" Type="http://schemas.openxmlformats.org/officeDocument/2006/relationships/hyperlink" Target="https://podminky.urs.cz/item/CS_URS_2023_01/174151101" TargetMode="External" /><Relationship Id="rId18" Type="http://schemas.openxmlformats.org/officeDocument/2006/relationships/hyperlink" Target="https://podminky.urs.cz/item/CS_URS_2023_01/175111101" TargetMode="External" /><Relationship Id="rId19" Type="http://schemas.openxmlformats.org/officeDocument/2006/relationships/hyperlink" Target="https://podminky.urs.cz/item/CS_URS_2023_01/181152301" TargetMode="External" /><Relationship Id="rId20" Type="http://schemas.openxmlformats.org/officeDocument/2006/relationships/hyperlink" Target="https://podminky.urs.cz/item/CS_URS_2023_01/181152302" TargetMode="External" /><Relationship Id="rId21" Type="http://schemas.openxmlformats.org/officeDocument/2006/relationships/hyperlink" Target="https://podminky.urs.cz/item/CS_URS_2023_01/181351003" TargetMode="External" /><Relationship Id="rId22" Type="http://schemas.openxmlformats.org/officeDocument/2006/relationships/hyperlink" Target="https://podminky.urs.cz/item/CS_URS_2023_01/181411131" TargetMode="External" /><Relationship Id="rId23" Type="http://schemas.openxmlformats.org/officeDocument/2006/relationships/hyperlink" Target="https://podminky.urs.cz/item/CS_URS_2023_01/212752132" TargetMode="External" /><Relationship Id="rId24" Type="http://schemas.openxmlformats.org/officeDocument/2006/relationships/hyperlink" Target="https://podminky.urs.cz/item/CS_URS_2023_01/212752412" TargetMode="External" /><Relationship Id="rId25" Type="http://schemas.openxmlformats.org/officeDocument/2006/relationships/hyperlink" Target="https://podminky.urs.cz/item/CS_URS_2023_01/212972113" TargetMode="External" /><Relationship Id="rId26" Type="http://schemas.openxmlformats.org/officeDocument/2006/relationships/hyperlink" Target="https://podminky.urs.cz/item/CS_URS_2023_01/273311124" TargetMode="External" /><Relationship Id="rId27" Type="http://schemas.openxmlformats.org/officeDocument/2006/relationships/hyperlink" Target="https://podminky.urs.cz/item/CS_URS_2023_01/273321117" TargetMode="External" /><Relationship Id="rId28" Type="http://schemas.openxmlformats.org/officeDocument/2006/relationships/hyperlink" Target="https://podminky.urs.cz/item/CS_URS_2023_01/273321117" TargetMode="External" /><Relationship Id="rId29" Type="http://schemas.openxmlformats.org/officeDocument/2006/relationships/hyperlink" Target="https://podminky.urs.cz/item/CS_URS_2023_01/273354111" TargetMode="External" /><Relationship Id="rId30" Type="http://schemas.openxmlformats.org/officeDocument/2006/relationships/hyperlink" Target="https://podminky.urs.cz/item/CS_URS_2023_01/273354211" TargetMode="External" /><Relationship Id="rId31" Type="http://schemas.openxmlformats.org/officeDocument/2006/relationships/hyperlink" Target="https://podminky.urs.cz/item/CS_URS_2023_01/273361116" TargetMode="External" /><Relationship Id="rId32" Type="http://schemas.openxmlformats.org/officeDocument/2006/relationships/hyperlink" Target="https://podminky.urs.cz/item/CS_URS_2023_01/274361116" TargetMode="External" /><Relationship Id="rId33" Type="http://schemas.openxmlformats.org/officeDocument/2006/relationships/hyperlink" Target="https://podminky.urs.cz/item/CS_URS_2023_01/317321118" TargetMode="External" /><Relationship Id="rId34" Type="http://schemas.openxmlformats.org/officeDocument/2006/relationships/hyperlink" Target="https://podminky.urs.cz/item/CS_URS_2023_01/317321118" TargetMode="External" /><Relationship Id="rId35" Type="http://schemas.openxmlformats.org/officeDocument/2006/relationships/hyperlink" Target="https://podminky.urs.cz/item/CS_URS_2023_01/317353121" TargetMode="External" /><Relationship Id="rId36" Type="http://schemas.openxmlformats.org/officeDocument/2006/relationships/hyperlink" Target="https://podminky.urs.cz/item/CS_URS_2023_01/317353221" TargetMode="External" /><Relationship Id="rId37" Type="http://schemas.openxmlformats.org/officeDocument/2006/relationships/hyperlink" Target="https://podminky.urs.cz/item/CS_URS_2023_01/317361116" TargetMode="External" /><Relationship Id="rId38" Type="http://schemas.openxmlformats.org/officeDocument/2006/relationships/hyperlink" Target="https://podminky.urs.cz/item/CS_URS_2023_01/317361116" TargetMode="External" /><Relationship Id="rId39" Type="http://schemas.openxmlformats.org/officeDocument/2006/relationships/hyperlink" Target="https://podminky.urs.cz/item/CS_URS_2023_01/334323117" TargetMode="External" /><Relationship Id="rId40" Type="http://schemas.openxmlformats.org/officeDocument/2006/relationships/hyperlink" Target="https://podminky.urs.cz/item/CS_URS_2023_01/334323218" TargetMode="External" /><Relationship Id="rId41" Type="http://schemas.openxmlformats.org/officeDocument/2006/relationships/hyperlink" Target="https://podminky.urs.cz/item/CS_URS_2023_01/334351112" TargetMode="External" /><Relationship Id="rId42" Type="http://schemas.openxmlformats.org/officeDocument/2006/relationships/hyperlink" Target="https://podminky.urs.cz/item/CS_URS_2023_01/334351211" TargetMode="External" /><Relationship Id="rId43" Type="http://schemas.openxmlformats.org/officeDocument/2006/relationships/hyperlink" Target="https://podminky.urs.cz/item/CS_URS_2023_01/334352111" TargetMode="External" /><Relationship Id="rId44" Type="http://schemas.openxmlformats.org/officeDocument/2006/relationships/hyperlink" Target="https://podminky.urs.cz/item/CS_URS_2023_01/334361226" TargetMode="External" /><Relationship Id="rId45" Type="http://schemas.openxmlformats.org/officeDocument/2006/relationships/hyperlink" Target="https://podminky.urs.cz/item/CS_URS_2023_01/334361266" TargetMode="External" /><Relationship Id="rId46" Type="http://schemas.openxmlformats.org/officeDocument/2006/relationships/hyperlink" Target="https://podminky.urs.cz/item/CS_URS_2023_01/348171111" TargetMode="External" /><Relationship Id="rId47" Type="http://schemas.openxmlformats.org/officeDocument/2006/relationships/hyperlink" Target="https://podminky.urs.cz/item/CS_URS_2023_01/348185121" TargetMode="External" /><Relationship Id="rId48" Type="http://schemas.openxmlformats.org/officeDocument/2006/relationships/hyperlink" Target="https://podminky.urs.cz/item/CS_URS_2023_01/348185131" TargetMode="External" /><Relationship Id="rId49" Type="http://schemas.openxmlformats.org/officeDocument/2006/relationships/hyperlink" Target="https://podminky.urs.cz/item/CS_URS_2023_01/348185211" TargetMode="External" /><Relationship Id="rId50" Type="http://schemas.openxmlformats.org/officeDocument/2006/relationships/hyperlink" Target="https://podminky.urs.cz/item/CS_URS_2023_01/389121112" TargetMode="External" /><Relationship Id="rId51" Type="http://schemas.openxmlformats.org/officeDocument/2006/relationships/hyperlink" Target="https://podminky.urs.cz/item/CS_URS_2023_01/389361003" TargetMode="External" /><Relationship Id="rId52" Type="http://schemas.openxmlformats.org/officeDocument/2006/relationships/hyperlink" Target="https://podminky.urs.cz/item/CS_URS_2023_01/421321138" TargetMode="External" /><Relationship Id="rId53" Type="http://schemas.openxmlformats.org/officeDocument/2006/relationships/hyperlink" Target="https://podminky.urs.cz/item/CS_URS_2023_01/421321192" TargetMode="External" /><Relationship Id="rId54" Type="http://schemas.openxmlformats.org/officeDocument/2006/relationships/hyperlink" Target="https://podminky.urs.cz/item/CS_URS_2023_01/421351112" TargetMode="External" /><Relationship Id="rId55" Type="http://schemas.openxmlformats.org/officeDocument/2006/relationships/hyperlink" Target="https://podminky.urs.cz/item/CS_URS_2023_01/421361236" TargetMode="External" /><Relationship Id="rId56" Type="http://schemas.openxmlformats.org/officeDocument/2006/relationships/hyperlink" Target="https://podminky.urs.cz/item/CS_URS_2023_01/421361412" TargetMode="External" /><Relationship Id="rId57" Type="http://schemas.openxmlformats.org/officeDocument/2006/relationships/hyperlink" Target="https://podminky.urs.cz/item/CS_URS_2023_01/451317777" TargetMode="External" /><Relationship Id="rId58" Type="http://schemas.openxmlformats.org/officeDocument/2006/relationships/hyperlink" Target="https://podminky.urs.cz/item/CS_URS_2023_01/451475121" TargetMode="External" /><Relationship Id="rId59" Type="http://schemas.openxmlformats.org/officeDocument/2006/relationships/hyperlink" Target="https://podminky.urs.cz/item/CS_URS_2023_01/451475122" TargetMode="External" /><Relationship Id="rId60" Type="http://schemas.openxmlformats.org/officeDocument/2006/relationships/hyperlink" Target="https://podminky.urs.cz/item/CS_URS_2023_01/451477121" TargetMode="External" /><Relationship Id="rId61" Type="http://schemas.openxmlformats.org/officeDocument/2006/relationships/hyperlink" Target="https://podminky.urs.cz/item/CS_URS_2023_01/451477122" TargetMode="External" /><Relationship Id="rId62" Type="http://schemas.openxmlformats.org/officeDocument/2006/relationships/hyperlink" Target="https://podminky.urs.cz/item/CS_URS_2023_01/452311131" TargetMode="External" /><Relationship Id="rId63" Type="http://schemas.openxmlformats.org/officeDocument/2006/relationships/hyperlink" Target="https://podminky.urs.cz/item/CS_URS_2023_01/462511111" TargetMode="External" /><Relationship Id="rId64" Type="http://schemas.openxmlformats.org/officeDocument/2006/relationships/hyperlink" Target="https://podminky.urs.cz/item/CS_URS_2023_01/462511112" TargetMode="External" /><Relationship Id="rId65" Type="http://schemas.openxmlformats.org/officeDocument/2006/relationships/hyperlink" Target="https://podminky.urs.cz/item/CS_URS_2023_01/465513257" TargetMode="External" /><Relationship Id="rId66" Type="http://schemas.openxmlformats.org/officeDocument/2006/relationships/hyperlink" Target="https://podminky.urs.cz/item/CS_URS_2023_01/564871111" TargetMode="External" /><Relationship Id="rId67" Type="http://schemas.openxmlformats.org/officeDocument/2006/relationships/hyperlink" Target="https://podminky.urs.cz/item/CS_URS_2023_01/564962111" TargetMode="External" /><Relationship Id="rId68" Type="http://schemas.openxmlformats.org/officeDocument/2006/relationships/hyperlink" Target="https://podminky.urs.cz/item/CS_URS_2023_01/565145121" TargetMode="External" /><Relationship Id="rId69" Type="http://schemas.openxmlformats.org/officeDocument/2006/relationships/hyperlink" Target="https://podminky.urs.cz/item/CS_URS_2023_01/569903311" TargetMode="External" /><Relationship Id="rId70" Type="http://schemas.openxmlformats.org/officeDocument/2006/relationships/hyperlink" Target="https://podminky.urs.cz/item/CS_URS_2023_01/569951133" TargetMode="External" /><Relationship Id="rId71" Type="http://schemas.openxmlformats.org/officeDocument/2006/relationships/hyperlink" Target="https://podminky.urs.cz/item/CS_URS_2023_01/573231107" TargetMode="External" /><Relationship Id="rId72" Type="http://schemas.openxmlformats.org/officeDocument/2006/relationships/hyperlink" Target="https://podminky.urs.cz/item/CS_URS_2023_01/577155142" TargetMode="External" /><Relationship Id="rId73" Type="http://schemas.openxmlformats.org/officeDocument/2006/relationships/hyperlink" Target="https://podminky.urs.cz/item/CS_URS_2023_01/599632111" TargetMode="External" /><Relationship Id="rId74" Type="http://schemas.openxmlformats.org/officeDocument/2006/relationships/hyperlink" Target="https://podminky.urs.cz/item/CS_URS_2023_01/628611102" TargetMode="External" /><Relationship Id="rId75" Type="http://schemas.openxmlformats.org/officeDocument/2006/relationships/hyperlink" Target="https://podminky.urs.cz/item/CS_URS_2023_01/628612101" TargetMode="External" /><Relationship Id="rId76" Type="http://schemas.openxmlformats.org/officeDocument/2006/relationships/hyperlink" Target="https://podminky.urs.cz/item/CS_URS_2023_01/628633112" TargetMode="External" /><Relationship Id="rId77" Type="http://schemas.openxmlformats.org/officeDocument/2006/relationships/hyperlink" Target="https://podminky.urs.cz/item/CS_URS_2023_01/629992112" TargetMode="External" /><Relationship Id="rId78" Type="http://schemas.openxmlformats.org/officeDocument/2006/relationships/hyperlink" Target="https://podminky.urs.cz/item/CS_URS_2023_01/914112111" TargetMode="External" /><Relationship Id="rId79" Type="http://schemas.openxmlformats.org/officeDocument/2006/relationships/hyperlink" Target="https://podminky.urs.cz/item/CS_URS_2023_01/916131213" TargetMode="External" /><Relationship Id="rId80" Type="http://schemas.openxmlformats.org/officeDocument/2006/relationships/hyperlink" Target="https://podminky.urs.cz/item/CS_URS_2023_01/916242112" TargetMode="External" /><Relationship Id="rId81" Type="http://schemas.openxmlformats.org/officeDocument/2006/relationships/hyperlink" Target="https://podminky.urs.cz/item/CS_URS_2023_01/916991121" TargetMode="External" /><Relationship Id="rId82" Type="http://schemas.openxmlformats.org/officeDocument/2006/relationships/hyperlink" Target="https://podminky.urs.cz/item/CS_URS_2023_01/919121132" TargetMode="External" /><Relationship Id="rId83" Type="http://schemas.openxmlformats.org/officeDocument/2006/relationships/hyperlink" Target="https://podminky.urs.cz/item/CS_URS_2023_01/919731122" TargetMode="External" /><Relationship Id="rId84" Type="http://schemas.openxmlformats.org/officeDocument/2006/relationships/hyperlink" Target="https://podminky.urs.cz/item/CS_URS_2023_01/938532111" TargetMode="External" /><Relationship Id="rId85" Type="http://schemas.openxmlformats.org/officeDocument/2006/relationships/hyperlink" Target="https://podminky.urs.cz/item/CS_URS_2023_01/961041211" TargetMode="External" /><Relationship Id="rId86" Type="http://schemas.openxmlformats.org/officeDocument/2006/relationships/hyperlink" Target="https://podminky.urs.cz/item/CS_URS_2023_01/966008112" TargetMode="External" /><Relationship Id="rId87" Type="http://schemas.openxmlformats.org/officeDocument/2006/relationships/hyperlink" Target="https://podminky.urs.cz/item/CS_URS_2023_01/966008113" TargetMode="External" /><Relationship Id="rId88" Type="http://schemas.openxmlformats.org/officeDocument/2006/relationships/hyperlink" Target="https://podminky.urs.cz/item/CS_URS_2023_01/997013871" TargetMode="External" /><Relationship Id="rId89" Type="http://schemas.openxmlformats.org/officeDocument/2006/relationships/hyperlink" Target="https://podminky.urs.cz/item/CS_URS_2023_01/997221551" TargetMode="External" /><Relationship Id="rId90" Type="http://schemas.openxmlformats.org/officeDocument/2006/relationships/hyperlink" Target="https://podminky.urs.cz/item/CS_URS_2023_01/997221551" TargetMode="External" /><Relationship Id="rId91" Type="http://schemas.openxmlformats.org/officeDocument/2006/relationships/hyperlink" Target="https://podminky.urs.cz/item/CS_URS_2023_01/997221559" TargetMode="External" /><Relationship Id="rId92" Type="http://schemas.openxmlformats.org/officeDocument/2006/relationships/hyperlink" Target="https://podminky.urs.cz/item/CS_URS_2023_01/997221559" TargetMode="External" /><Relationship Id="rId93" Type="http://schemas.openxmlformats.org/officeDocument/2006/relationships/hyperlink" Target="https://podminky.urs.cz/item/CS_URS_2023_01/997221561" TargetMode="External" /><Relationship Id="rId94" Type="http://schemas.openxmlformats.org/officeDocument/2006/relationships/hyperlink" Target="https://podminky.urs.cz/item/CS_URS_2023_01/997221569" TargetMode="External" /><Relationship Id="rId95" Type="http://schemas.openxmlformats.org/officeDocument/2006/relationships/hyperlink" Target="https://podminky.urs.cz/item/CS_URS_2023_01/997221611" TargetMode="External" /><Relationship Id="rId96" Type="http://schemas.openxmlformats.org/officeDocument/2006/relationships/hyperlink" Target="https://podminky.urs.cz/item/CS_URS_2023_01/997221612" TargetMode="External" /><Relationship Id="rId97" Type="http://schemas.openxmlformats.org/officeDocument/2006/relationships/hyperlink" Target="https://podminky.urs.cz/item/CS_URS_2023_01/997221615" TargetMode="External" /><Relationship Id="rId98" Type="http://schemas.openxmlformats.org/officeDocument/2006/relationships/hyperlink" Target="https://podminky.urs.cz/item/CS_URS_2023_01/997221625" TargetMode="External" /><Relationship Id="rId99" Type="http://schemas.openxmlformats.org/officeDocument/2006/relationships/hyperlink" Target="https://podminky.urs.cz/item/CS_URS_2023_01/997221873" TargetMode="External" /><Relationship Id="rId100" Type="http://schemas.openxmlformats.org/officeDocument/2006/relationships/hyperlink" Target="https://podminky.urs.cz/item/CS_URS_2023_01/998214111" TargetMode="External" /><Relationship Id="rId101" Type="http://schemas.openxmlformats.org/officeDocument/2006/relationships/hyperlink" Target="https://podminky.urs.cz/item/CS_URS_2023_01/711311001" TargetMode="External" /><Relationship Id="rId102" Type="http://schemas.openxmlformats.org/officeDocument/2006/relationships/hyperlink" Target="https://podminky.urs.cz/item/CS_URS_2023_01/711341564" TargetMode="External" /><Relationship Id="rId103" Type="http://schemas.openxmlformats.org/officeDocument/2006/relationships/hyperlink" Target="https://podminky.urs.cz/item/CS_URS_2023_01/711412001" TargetMode="External" /><Relationship Id="rId104" Type="http://schemas.openxmlformats.org/officeDocument/2006/relationships/hyperlink" Target="https://podminky.urs.cz/item/CS_URS_2023_01/711442559" TargetMode="External" /><Relationship Id="rId105" Type="http://schemas.openxmlformats.org/officeDocument/2006/relationships/hyperlink" Target="https://podminky.urs.cz/item/CS_URS_2023_01/711491471" TargetMode="External" /><Relationship Id="rId106" Type="http://schemas.openxmlformats.org/officeDocument/2006/relationships/hyperlink" Target="https://podminky.urs.cz/item/CS_URS_2023_01/711511101" TargetMode="External" /><Relationship Id="rId107" Type="http://schemas.openxmlformats.org/officeDocument/2006/relationships/hyperlink" Target="https://podminky.urs.cz/item/CS_URS_2023_01/711521131" TargetMode="External" /><Relationship Id="rId108" Type="http://schemas.openxmlformats.org/officeDocument/2006/relationships/hyperlink" Target="https://podminky.urs.cz/item/CS_URS_2023_01/998711101" TargetMode="External" /><Relationship Id="rId109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2103000" TargetMode="External" /><Relationship Id="rId2" Type="http://schemas.openxmlformats.org/officeDocument/2006/relationships/hyperlink" Target="https://podminky.urs.cz/item/CS_URS_2023_01/012303000" TargetMode="External" /><Relationship Id="rId3" Type="http://schemas.openxmlformats.org/officeDocument/2006/relationships/hyperlink" Target="https://podminky.urs.cz/item/CS_URS_2023_01/013254000" TargetMode="External" /><Relationship Id="rId4" Type="http://schemas.openxmlformats.org/officeDocument/2006/relationships/hyperlink" Target="https://podminky.urs.cz/item/CS_URS_2023_01/034503000" TargetMode="External" /><Relationship Id="rId5" Type="http://schemas.openxmlformats.org/officeDocument/2006/relationships/hyperlink" Target="https://podminky.urs.cz/item/CS_URS_2023_01/072103001" TargetMode="External" /><Relationship Id="rId6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29.25" customHeight="1">
      <c r="B9" s="23"/>
      <c r="C9" s="24"/>
      <c r="D9" s="28" t="s">
        <v>26</v>
      </c>
      <c r="E9" s="24"/>
      <c r="F9" s="24"/>
      <c r="G9" s="24"/>
      <c r="H9" s="24"/>
      <c r="I9" s="24"/>
      <c r="J9" s="24"/>
      <c r="K9" s="36" t="s">
        <v>27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8" t="s">
        <v>28</v>
      </c>
      <c r="AL9" s="24"/>
      <c r="AM9" s="24"/>
      <c r="AN9" s="36" t="s">
        <v>29</v>
      </c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30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31</v>
      </c>
      <c r="AL10" s="24"/>
      <c r="AM10" s="24"/>
      <c r="AN10" s="29" t="s">
        <v>32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33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34</v>
      </c>
      <c r="AL11" s="24"/>
      <c r="AM11" s="24"/>
      <c r="AN11" s="29" t="s">
        <v>32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31</v>
      </c>
      <c r="AL13" s="24"/>
      <c r="AM13" s="24"/>
      <c r="AN13" s="37" t="s">
        <v>36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7" t="s">
        <v>36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4" t="s">
        <v>34</v>
      </c>
      <c r="AL14" s="24"/>
      <c r="AM14" s="24"/>
      <c r="AN14" s="37" t="s">
        <v>36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31</v>
      </c>
      <c r="AL16" s="24"/>
      <c r="AM16" s="24"/>
      <c r="AN16" s="29" t="s">
        <v>38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39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34</v>
      </c>
      <c r="AL17" s="24"/>
      <c r="AM17" s="24"/>
      <c r="AN17" s="29" t="s">
        <v>40</v>
      </c>
      <c r="AO17" s="24"/>
      <c r="AP17" s="24"/>
      <c r="AQ17" s="24"/>
      <c r="AR17" s="22"/>
      <c r="BE17" s="33"/>
      <c r="BS17" s="19" t="s">
        <v>41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42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31</v>
      </c>
      <c r="AL19" s="24"/>
      <c r="AM19" s="24"/>
      <c r="AN19" s="29" t="s">
        <v>43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44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34</v>
      </c>
      <c r="AL20" s="24"/>
      <c r="AM20" s="24"/>
      <c r="AN20" s="29" t="s">
        <v>45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9" t="s">
        <v>47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4"/>
      <c r="AQ25" s="24"/>
      <c r="AR25" s="22"/>
      <c r="BE25" s="33"/>
    </row>
    <row r="26" spans="1:57" s="2" customFormat="1" ht="25.9" customHeight="1">
      <c r="A26" s="41"/>
      <c r="B26" s="42"/>
      <c r="C26" s="43"/>
      <c r="D26" s="44" t="s">
        <v>48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3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3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49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50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51</v>
      </c>
      <c r="AL28" s="48"/>
      <c r="AM28" s="48"/>
      <c r="AN28" s="48"/>
      <c r="AO28" s="48"/>
      <c r="AP28" s="43"/>
      <c r="AQ28" s="43"/>
      <c r="AR28" s="47"/>
      <c r="BE28" s="33"/>
    </row>
    <row r="29" spans="1:57" s="3" customFormat="1" ht="14.4" customHeight="1">
      <c r="A29" s="3"/>
      <c r="B29" s="49"/>
      <c r="C29" s="50"/>
      <c r="D29" s="34" t="s">
        <v>52</v>
      </c>
      <c r="E29" s="50"/>
      <c r="F29" s="34" t="s">
        <v>53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4" t="s">
        <v>54</v>
      </c>
      <c r="G30" s="50"/>
      <c r="H30" s="50"/>
      <c r="I30" s="50"/>
      <c r="J30" s="50"/>
      <c r="K30" s="50"/>
      <c r="L30" s="51">
        <v>0.15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4" t="s">
        <v>55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4" t="s">
        <v>56</v>
      </c>
      <c r="G32" s="50"/>
      <c r="H32" s="50"/>
      <c r="I32" s="50"/>
      <c r="J32" s="50"/>
      <c r="K32" s="50"/>
      <c r="L32" s="51">
        <v>0.15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4" t="s">
        <v>57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58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59</v>
      </c>
      <c r="U35" s="57"/>
      <c r="V35" s="57"/>
      <c r="W35" s="57"/>
      <c r="X35" s="59" t="s">
        <v>60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5" t="s">
        <v>61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4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SKA49F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II/605 hr. Okr. TC/PC - Bor , oprava průtahů(Sulislav,Sytno,Benešovice,Holostřevy,Skviřín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4" t="s">
        <v>22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 xml:space="preserve"> 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4" t="s">
        <v>24</v>
      </c>
      <c r="AJ47" s="43"/>
      <c r="AK47" s="43"/>
      <c r="AL47" s="43"/>
      <c r="AM47" s="75" t="str">
        <f>IF(AN8="","",AN8)</f>
        <v>14. 3. 2023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25.65" customHeight="1">
      <c r="A49" s="41"/>
      <c r="B49" s="42"/>
      <c r="C49" s="34" t="s">
        <v>30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>SÚS Plzeňského kraje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4" t="s">
        <v>37</v>
      </c>
      <c r="AJ49" s="43"/>
      <c r="AK49" s="43"/>
      <c r="AL49" s="43"/>
      <c r="AM49" s="76" t="str">
        <f>IF(E17="","",E17)</f>
        <v>Projekční kancelář Ing.Škubalová</v>
      </c>
      <c r="AN49" s="67"/>
      <c r="AO49" s="67"/>
      <c r="AP49" s="67"/>
      <c r="AQ49" s="43"/>
      <c r="AR49" s="47"/>
      <c r="AS49" s="77" t="s">
        <v>62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4" t="s">
        <v>35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4" t="s">
        <v>42</v>
      </c>
      <c r="AJ50" s="43"/>
      <c r="AK50" s="43"/>
      <c r="AL50" s="43"/>
      <c r="AM50" s="76" t="str">
        <f>IF(E20="","",E20)</f>
        <v>Straka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63</v>
      </c>
      <c r="D52" s="90"/>
      <c r="E52" s="90"/>
      <c r="F52" s="90"/>
      <c r="G52" s="90"/>
      <c r="H52" s="91"/>
      <c r="I52" s="92" t="s">
        <v>64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65</v>
      </c>
      <c r="AH52" s="90"/>
      <c r="AI52" s="90"/>
      <c r="AJ52" s="90"/>
      <c r="AK52" s="90"/>
      <c r="AL52" s="90"/>
      <c r="AM52" s="90"/>
      <c r="AN52" s="92" t="s">
        <v>66</v>
      </c>
      <c r="AO52" s="90"/>
      <c r="AP52" s="90"/>
      <c r="AQ52" s="94" t="s">
        <v>67</v>
      </c>
      <c r="AR52" s="47"/>
      <c r="AS52" s="95" t="s">
        <v>68</v>
      </c>
      <c r="AT52" s="96" t="s">
        <v>69</v>
      </c>
      <c r="AU52" s="96" t="s">
        <v>70</v>
      </c>
      <c r="AV52" s="96" t="s">
        <v>71</v>
      </c>
      <c r="AW52" s="96" t="s">
        <v>72</v>
      </c>
      <c r="AX52" s="96" t="s">
        <v>73</v>
      </c>
      <c r="AY52" s="96" t="s">
        <v>74</v>
      </c>
      <c r="AZ52" s="96" t="s">
        <v>75</v>
      </c>
      <c r="BA52" s="96" t="s">
        <v>76</v>
      </c>
      <c r="BB52" s="96" t="s">
        <v>77</v>
      </c>
      <c r="BC52" s="96" t="s">
        <v>78</v>
      </c>
      <c r="BD52" s="97" t="s">
        <v>79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80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ROUND(SUM(AG55:AG61),2)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32</v>
      </c>
      <c r="AR54" s="107"/>
      <c r="AS54" s="108">
        <f>ROUND(SUM(AS55:AS61),2)</f>
        <v>0</v>
      </c>
      <c r="AT54" s="109">
        <f>ROUND(SUM(AV54:AW54),2)</f>
        <v>0</v>
      </c>
      <c r="AU54" s="110">
        <f>ROUND(SUM(AU55:AU61),5)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ROUND(SUM(AZ55:AZ61),2)</f>
        <v>0</v>
      </c>
      <c r="BA54" s="109">
        <f>ROUND(SUM(BA55:BA61),2)</f>
        <v>0</v>
      </c>
      <c r="BB54" s="109">
        <f>ROUND(SUM(BB55:BB61),2)</f>
        <v>0</v>
      </c>
      <c r="BC54" s="109">
        <f>ROUND(SUM(BC55:BC61),2)</f>
        <v>0</v>
      </c>
      <c r="BD54" s="111">
        <f>ROUND(SUM(BD55:BD61),2)</f>
        <v>0</v>
      </c>
      <c r="BE54" s="6"/>
      <c r="BS54" s="112" t="s">
        <v>81</v>
      </c>
      <c r="BT54" s="112" t="s">
        <v>82</v>
      </c>
      <c r="BU54" s="113" t="s">
        <v>83</v>
      </c>
      <c r="BV54" s="112" t="s">
        <v>84</v>
      </c>
      <c r="BW54" s="112" t="s">
        <v>5</v>
      </c>
      <c r="BX54" s="112" t="s">
        <v>85</v>
      </c>
      <c r="CL54" s="112" t="s">
        <v>19</v>
      </c>
    </row>
    <row r="55" spans="1:91" s="7" customFormat="1" ht="24.75" customHeight="1">
      <c r="A55" s="114" t="s">
        <v>86</v>
      </c>
      <c r="B55" s="115"/>
      <c r="C55" s="116"/>
      <c r="D55" s="117" t="s">
        <v>87</v>
      </c>
      <c r="E55" s="117"/>
      <c r="F55" s="117"/>
      <c r="G55" s="117"/>
      <c r="H55" s="117"/>
      <c r="I55" s="118"/>
      <c r="J55" s="117" t="s">
        <v>88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'SKA4901 - SO 101  Sulisla...'!J30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89</v>
      </c>
      <c r="AR55" s="121"/>
      <c r="AS55" s="122">
        <v>0</v>
      </c>
      <c r="AT55" s="123">
        <f>ROUND(SUM(AV55:AW55),2)</f>
        <v>0</v>
      </c>
      <c r="AU55" s="124">
        <f>'SKA4901 - SO 101  Sulisla...'!P86</f>
        <v>0</v>
      </c>
      <c r="AV55" s="123">
        <f>'SKA4901 - SO 101  Sulisla...'!J33</f>
        <v>0</v>
      </c>
      <c r="AW55" s="123">
        <f>'SKA4901 - SO 101  Sulisla...'!J34</f>
        <v>0</v>
      </c>
      <c r="AX55" s="123">
        <f>'SKA4901 - SO 101  Sulisla...'!J35</f>
        <v>0</v>
      </c>
      <c r="AY55" s="123">
        <f>'SKA4901 - SO 101  Sulisla...'!J36</f>
        <v>0</v>
      </c>
      <c r="AZ55" s="123">
        <f>'SKA4901 - SO 101  Sulisla...'!F33</f>
        <v>0</v>
      </c>
      <c r="BA55" s="123">
        <f>'SKA4901 - SO 101  Sulisla...'!F34</f>
        <v>0</v>
      </c>
      <c r="BB55" s="123">
        <f>'SKA4901 - SO 101  Sulisla...'!F35</f>
        <v>0</v>
      </c>
      <c r="BC55" s="123">
        <f>'SKA4901 - SO 101  Sulisla...'!F36</f>
        <v>0</v>
      </c>
      <c r="BD55" s="125">
        <f>'SKA4901 - SO 101  Sulisla...'!F37</f>
        <v>0</v>
      </c>
      <c r="BE55" s="7"/>
      <c r="BT55" s="126" t="s">
        <v>90</v>
      </c>
      <c r="BV55" s="126" t="s">
        <v>84</v>
      </c>
      <c r="BW55" s="126" t="s">
        <v>91</v>
      </c>
      <c r="BX55" s="126" t="s">
        <v>5</v>
      </c>
      <c r="CL55" s="126" t="s">
        <v>19</v>
      </c>
      <c r="CM55" s="126" t="s">
        <v>21</v>
      </c>
    </row>
    <row r="56" spans="1:91" s="7" customFormat="1" ht="24.75" customHeight="1">
      <c r="A56" s="114" t="s">
        <v>86</v>
      </c>
      <c r="B56" s="115"/>
      <c r="C56" s="116"/>
      <c r="D56" s="117" t="s">
        <v>92</v>
      </c>
      <c r="E56" s="117"/>
      <c r="F56" s="117"/>
      <c r="G56" s="117"/>
      <c r="H56" s="117"/>
      <c r="I56" s="118"/>
      <c r="J56" s="117" t="s">
        <v>93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'SKA4902 - SO 102  Sytno  ...'!J30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89</v>
      </c>
      <c r="AR56" s="121"/>
      <c r="AS56" s="122">
        <v>0</v>
      </c>
      <c r="AT56" s="123">
        <f>ROUND(SUM(AV56:AW56),2)</f>
        <v>0</v>
      </c>
      <c r="AU56" s="124">
        <f>'SKA4902 - SO 102  Sytno  ...'!P86</f>
        <v>0</v>
      </c>
      <c r="AV56" s="123">
        <f>'SKA4902 - SO 102  Sytno  ...'!J33</f>
        <v>0</v>
      </c>
      <c r="AW56" s="123">
        <f>'SKA4902 - SO 102  Sytno  ...'!J34</f>
        <v>0</v>
      </c>
      <c r="AX56" s="123">
        <f>'SKA4902 - SO 102  Sytno  ...'!J35</f>
        <v>0</v>
      </c>
      <c r="AY56" s="123">
        <f>'SKA4902 - SO 102  Sytno  ...'!J36</f>
        <v>0</v>
      </c>
      <c r="AZ56" s="123">
        <f>'SKA4902 - SO 102  Sytno  ...'!F33</f>
        <v>0</v>
      </c>
      <c r="BA56" s="123">
        <f>'SKA4902 - SO 102  Sytno  ...'!F34</f>
        <v>0</v>
      </c>
      <c r="BB56" s="123">
        <f>'SKA4902 - SO 102  Sytno  ...'!F35</f>
        <v>0</v>
      </c>
      <c r="BC56" s="123">
        <f>'SKA4902 - SO 102  Sytno  ...'!F36</f>
        <v>0</v>
      </c>
      <c r="BD56" s="125">
        <f>'SKA4902 - SO 102  Sytno  ...'!F37</f>
        <v>0</v>
      </c>
      <c r="BE56" s="7"/>
      <c r="BT56" s="126" t="s">
        <v>90</v>
      </c>
      <c r="BV56" s="126" t="s">
        <v>84</v>
      </c>
      <c r="BW56" s="126" t="s">
        <v>94</v>
      </c>
      <c r="BX56" s="126" t="s">
        <v>5</v>
      </c>
      <c r="CL56" s="126" t="s">
        <v>19</v>
      </c>
      <c r="CM56" s="126" t="s">
        <v>21</v>
      </c>
    </row>
    <row r="57" spans="1:91" s="7" customFormat="1" ht="24.75" customHeight="1">
      <c r="A57" s="114" t="s">
        <v>86</v>
      </c>
      <c r="B57" s="115"/>
      <c r="C57" s="116"/>
      <c r="D57" s="117" t="s">
        <v>95</v>
      </c>
      <c r="E57" s="117"/>
      <c r="F57" s="117"/>
      <c r="G57" s="117"/>
      <c r="H57" s="117"/>
      <c r="I57" s="118"/>
      <c r="J57" s="117" t="s">
        <v>96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'SKA4903 - SO 103  Benešov...'!J30</f>
        <v>0</v>
      </c>
      <c r="AH57" s="118"/>
      <c r="AI57" s="118"/>
      <c r="AJ57" s="118"/>
      <c r="AK57" s="118"/>
      <c r="AL57" s="118"/>
      <c r="AM57" s="118"/>
      <c r="AN57" s="119">
        <f>SUM(AG57,AT57)</f>
        <v>0</v>
      </c>
      <c r="AO57" s="118"/>
      <c r="AP57" s="118"/>
      <c r="AQ57" s="120" t="s">
        <v>89</v>
      </c>
      <c r="AR57" s="121"/>
      <c r="AS57" s="122">
        <v>0</v>
      </c>
      <c r="AT57" s="123">
        <f>ROUND(SUM(AV57:AW57),2)</f>
        <v>0</v>
      </c>
      <c r="AU57" s="124">
        <f>'SKA4903 - SO 103  Benešov...'!P88</f>
        <v>0</v>
      </c>
      <c r="AV57" s="123">
        <f>'SKA4903 - SO 103  Benešov...'!J33</f>
        <v>0</v>
      </c>
      <c r="AW57" s="123">
        <f>'SKA4903 - SO 103  Benešov...'!J34</f>
        <v>0</v>
      </c>
      <c r="AX57" s="123">
        <f>'SKA4903 - SO 103  Benešov...'!J35</f>
        <v>0</v>
      </c>
      <c r="AY57" s="123">
        <f>'SKA4903 - SO 103  Benešov...'!J36</f>
        <v>0</v>
      </c>
      <c r="AZ57" s="123">
        <f>'SKA4903 - SO 103  Benešov...'!F33</f>
        <v>0</v>
      </c>
      <c r="BA57" s="123">
        <f>'SKA4903 - SO 103  Benešov...'!F34</f>
        <v>0</v>
      </c>
      <c r="BB57" s="123">
        <f>'SKA4903 - SO 103  Benešov...'!F35</f>
        <v>0</v>
      </c>
      <c r="BC57" s="123">
        <f>'SKA4903 - SO 103  Benešov...'!F36</f>
        <v>0</v>
      </c>
      <c r="BD57" s="125">
        <f>'SKA4903 - SO 103  Benešov...'!F37</f>
        <v>0</v>
      </c>
      <c r="BE57" s="7"/>
      <c r="BT57" s="126" t="s">
        <v>90</v>
      </c>
      <c r="BV57" s="126" t="s">
        <v>84</v>
      </c>
      <c r="BW57" s="126" t="s">
        <v>97</v>
      </c>
      <c r="BX57" s="126" t="s">
        <v>5</v>
      </c>
      <c r="CL57" s="126" t="s">
        <v>19</v>
      </c>
      <c r="CM57" s="126" t="s">
        <v>21</v>
      </c>
    </row>
    <row r="58" spans="1:91" s="7" customFormat="1" ht="24.75" customHeight="1">
      <c r="A58" s="114" t="s">
        <v>86</v>
      </c>
      <c r="B58" s="115"/>
      <c r="C58" s="116"/>
      <c r="D58" s="117" t="s">
        <v>98</v>
      </c>
      <c r="E58" s="117"/>
      <c r="F58" s="117"/>
      <c r="G58" s="117"/>
      <c r="H58" s="117"/>
      <c r="I58" s="118"/>
      <c r="J58" s="117" t="s">
        <v>99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9">
        <f>'SKA4904 - SO 104  Holostř...'!J30</f>
        <v>0</v>
      </c>
      <c r="AH58" s="118"/>
      <c r="AI58" s="118"/>
      <c r="AJ58" s="118"/>
      <c r="AK58" s="118"/>
      <c r="AL58" s="118"/>
      <c r="AM58" s="118"/>
      <c r="AN58" s="119">
        <f>SUM(AG58,AT58)</f>
        <v>0</v>
      </c>
      <c r="AO58" s="118"/>
      <c r="AP58" s="118"/>
      <c r="AQ58" s="120" t="s">
        <v>89</v>
      </c>
      <c r="AR58" s="121"/>
      <c r="AS58" s="122">
        <v>0</v>
      </c>
      <c r="AT58" s="123">
        <f>ROUND(SUM(AV58:AW58),2)</f>
        <v>0</v>
      </c>
      <c r="AU58" s="124">
        <f>'SKA4904 - SO 104  Holostř...'!P85</f>
        <v>0</v>
      </c>
      <c r="AV58" s="123">
        <f>'SKA4904 - SO 104  Holostř...'!J33</f>
        <v>0</v>
      </c>
      <c r="AW58" s="123">
        <f>'SKA4904 - SO 104  Holostř...'!J34</f>
        <v>0</v>
      </c>
      <c r="AX58" s="123">
        <f>'SKA4904 - SO 104  Holostř...'!J35</f>
        <v>0</v>
      </c>
      <c r="AY58" s="123">
        <f>'SKA4904 - SO 104  Holostř...'!J36</f>
        <v>0</v>
      </c>
      <c r="AZ58" s="123">
        <f>'SKA4904 - SO 104  Holostř...'!F33</f>
        <v>0</v>
      </c>
      <c r="BA58" s="123">
        <f>'SKA4904 - SO 104  Holostř...'!F34</f>
        <v>0</v>
      </c>
      <c r="BB58" s="123">
        <f>'SKA4904 - SO 104  Holostř...'!F35</f>
        <v>0</v>
      </c>
      <c r="BC58" s="123">
        <f>'SKA4904 - SO 104  Holostř...'!F36</f>
        <v>0</v>
      </c>
      <c r="BD58" s="125">
        <f>'SKA4904 - SO 104  Holostř...'!F37</f>
        <v>0</v>
      </c>
      <c r="BE58" s="7"/>
      <c r="BT58" s="126" t="s">
        <v>90</v>
      </c>
      <c r="BV58" s="126" t="s">
        <v>84</v>
      </c>
      <c r="BW58" s="126" t="s">
        <v>100</v>
      </c>
      <c r="BX58" s="126" t="s">
        <v>5</v>
      </c>
      <c r="CL58" s="126" t="s">
        <v>19</v>
      </c>
      <c r="CM58" s="126" t="s">
        <v>21</v>
      </c>
    </row>
    <row r="59" spans="1:91" s="7" customFormat="1" ht="24.75" customHeight="1">
      <c r="A59" s="114" t="s">
        <v>86</v>
      </c>
      <c r="B59" s="115"/>
      <c r="C59" s="116"/>
      <c r="D59" s="117" t="s">
        <v>101</v>
      </c>
      <c r="E59" s="117"/>
      <c r="F59" s="117"/>
      <c r="G59" s="117"/>
      <c r="H59" s="117"/>
      <c r="I59" s="118"/>
      <c r="J59" s="117" t="s">
        <v>102</v>
      </c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9">
        <f>'SKA4905 - SO 105  Skviřín...'!J30</f>
        <v>0</v>
      </c>
      <c r="AH59" s="118"/>
      <c r="AI59" s="118"/>
      <c r="AJ59" s="118"/>
      <c r="AK59" s="118"/>
      <c r="AL59" s="118"/>
      <c r="AM59" s="118"/>
      <c r="AN59" s="119">
        <f>SUM(AG59,AT59)</f>
        <v>0</v>
      </c>
      <c r="AO59" s="118"/>
      <c r="AP59" s="118"/>
      <c r="AQ59" s="120" t="s">
        <v>89</v>
      </c>
      <c r="AR59" s="121"/>
      <c r="AS59" s="122">
        <v>0</v>
      </c>
      <c r="AT59" s="123">
        <f>ROUND(SUM(AV59:AW59),2)</f>
        <v>0</v>
      </c>
      <c r="AU59" s="124">
        <f>'SKA4905 - SO 105  Skviřín...'!P85</f>
        <v>0</v>
      </c>
      <c r="AV59" s="123">
        <f>'SKA4905 - SO 105  Skviřín...'!J33</f>
        <v>0</v>
      </c>
      <c r="AW59" s="123">
        <f>'SKA4905 - SO 105  Skviřín...'!J34</f>
        <v>0</v>
      </c>
      <c r="AX59" s="123">
        <f>'SKA4905 - SO 105  Skviřín...'!J35</f>
        <v>0</v>
      </c>
      <c r="AY59" s="123">
        <f>'SKA4905 - SO 105  Skviřín...'!J36</f>
        <v>0</v>
      </c>
      <c r="AZ59" s="123">
        <f>'SKA4905 - SO 105  Skviřín...'!F33</f>
        <v>0</v>
      </c>
      <c r="BA59" s="123">
        <f>'SKA4905 - SO 105  Skviřín...'!F34</f>
        <v>0</v>
      </c>
      <c r="BB59" s="123">
        <f>'SKA4905 - SO 105  Skviřín...'!F35</f>
        <v>0</v>
      </c>
      <c r="BC59" s="123">
        <f>'SKA4905 - SO 105  Skviřín...'!F36</f>
        <v>0</v>
      </c>
      <c r="BD59" s="125">
        <f>'SKA4905 - SO 105  Skviřín...'!F37</f>
        <v>0</v>
      </c>
      <c r="BE59" s="7"/>
      <c r="BT59" s="126" t="s">
        <v>90</v>
      </c>
      <c r="BV59" s="126" t="s">
        <v>84</v>
      </c>
      <c r="BW59" s="126" t="s">
        <v>103</v>
      </c>
      <c r="BX59" s="126" t="s">
        <v>5</v>
      </c>
      <c r="CL59" s="126" t="s">
        <v>19</v>
      </c>
      <c r="CM59" s="126" t="s">
        <v>21</v>
      </c>
    </row>
    <row r="60" spans="1:91" s="7" customFormat="1" ht="24.75" customHeight="1">
      <c r="A60" s="114" t="s">
        <v>86</v>
      </c>
      <c r="B60" s="115"/>
      <c r="C60" s="116"/>
      <c r="D60" s="117" t="s">
        <v>104</v>
      </c>
      <c r="E60" s="117"/>
      <c r="F60" s="117"/>
      <c r="G60" s="117"/>
      <c r="H60" s="117"/>
      <c r="I60" s="118"/>
      <c r="J60" s="117" t="s">
        <v>105</v>
      </c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9">
        <f>'SKA4906 - SO 201  Rekonst...'!J30</f>
        <v>0</v>
      </c>
      <c r="AH60" s="118"/>
      <c r="AI60" s="118"/>
      <c r="AJ60" s="118"/>
      <c r="AK60" s="118"/>
      <c r="AL60" s="118"/>
      <c r="AM60" s="118"/>
      <c r="AN60" s="119">
        <f>SUM(AG60,AT60)</f>
        <v>0</v>
      </c>
      <c r="AO60" s="118"/>
      <c r="AP60" s="118"/>
      <c r="AQ60" s="120" t="s">
        <v>89</v>
      </c>
      <c r="AR60" s="121"/>
      <c r="AS60" s="122">
        <v>0</v>
      </c>
      <c r="AT60" s="123">
        <f>ROUND(SUM(AV60:AW60),2)</f>
        <v>0</v>
      </c>
      <c r="AU60" s="124">
        <f>'SKA4906 - SO 201  Rekonst...'!P91</f>
        <v>0</v>
      </c>
      <c r="AV60" s="123">
        <f>'SKA4906 - SO 201  Rekonst...'!J33</f>
        <v>0</v>
      </c>
      <c r="AW60" s="123">
        <f>'SKA4906 - SO 201  Rekonst...'!J34</f>
        <v>0</v>
      </c>
      <c r="AX60" s="123">
        <f>'SKA4906 - SO 201  Rekonst...'!J35</f>
        <v>0</v>
      </c>
      <c r="AY60" s="123">
        <f>'SKA4906 - SO 201  Rekonst...'!J36</f>
        <v>0</v>
      </c>
      <c r="AZ60" s="123">
        <f>'SKA4906 - SO 201  Rekonst...'!F33</f>
        <v>0</v>
      </c>
      <c r="BA60" s="123">
        <f>'SKA4906 - SO 201  Rekonst...'!F34</f>
        <v>0</v>
      </c>
      <c r="BB60" s="123">
        <f>'SKA4906 - SO 201  Rekonst...'!F35</f>
        <v>0</v>
      </c>
      <c r="BC60" s="123">
        <f>'SKA4906 - SO 201  Rekonst...'!F36</f>
        <v>0</v>
      </c>
      <c r="BD60" s="125">
        <f>'SKA4906 - SO 201  Rekonst...'!F37</f>
        <v>0</v>
      </c>
      <c r="BE60" s="7"/>
      <c r="BT60" s="126" t="s">
        <v>90</v>
      </c>
      <c r="BV60" s="126" t="s">
        <v>84</v>
      </c>
      <c r="BW60" s="126" t="s">
        <v>106</v>
      </c>
      <c r="BX60" s="126" t="s">
        <v>5</v>
      </c>
      <c r="CL60" s="126" t="s">
        <v>19</v>
      </c>
      <c r="CM60" s="126" t="s">
        <v>21</v>
      </c>
    </row>
    <row r="61" spans="1:91" s="7" customFormat="1" ht="24.75" customHeight="1">
      <c r="A61" s="114" t="s">
        <v>86</v>
      </c>
      <c r="B61" s="115"/>
      <c r="C61" s="116"/>
      <c r="D61" s="117" t="s">
        <v>107</v>
      </c>
      <c r="E61" s="117"/>
      <c r="F61" s="117"/>
      <c r="G61" s="117"/>
      <c r="H61" s="117"/>
      <c r="I61" s="118"/>
      <c r="J61" s="117" t="s">
        <v>108</v>
      </c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9">
        <f>'SKA4908 - VON'!J30</f>
        <v>0</v>
      </c>
      <c r="AH61" s="118"/>
      <c r="AI61" s="118"/>
      <c r="AJ61" s="118"/>
      <c r="AK61" s="118"/>
      <c r="AL61" s="118"/>
      <c r="AM61" s="118"/>
      <c r="AN61" s="119">
        <f>SUM(AG61,AT61)</f>
        <v>0</v>
      </c>
      <c r="AO61" s="118"/>
      <c r="AP61" s="118"/>
      <c r="AQ61" s="120" t="s">
        <v>89</v>
      </c>
      <c r="AR61" s="121"/>
      <c r="AS61" s="127">
        <v>0</v>
      </c>
      <c r="AT61" s="128">
        <f>ROUND(SUM(AV61:AW61),2)</f>
        <v>0</v>
      </c>
      <c r="AU61" s="129">
        <f>'SKA4908 - VON'!P84</f>
        <v>0</v>
      </c>
      <c r="AV61" s="128">
        <f>'SKA4908 - VON'!J33</f>
        <v>0</v>
      </c>
      <c r="AW61" s="128">
        <f>'SKA4908 - VON'!J34</f>
        <v>0</v>
      </c>
      <c r="AX61" s="128">
        <f>'SKA4908 - VON'!J35</f>
        <v>0</v>
      </c>
      <c r="AY61" s="128">
        <f>'SKA4908 - VON'!J36</f>
        <v>0</v>
      </c>
      <c r="AZ61" s="128">
        <f>'SKA4908 - VON'!F33</f>
        <v>0</v>
      </c>
      <c r="BA61" s="128">
        <f>'SKA4908 - VON'!F34</f>
        <v>0</v>
      </c>
      <c r="BB61" s="128">
        <f>'SKA4908 - VON'!F35</f>
        <v>0</v>
      </c>
      <c r="BC61" s="128">
        <f>'SKA4908 - VON'!F36</f>
        <v>0</v>
      </c>
      <c r="BD61" s="130">
        <f>'SKA4908 - VON'!F37</f>
        <v>0</v>
      </c>
      <c r="BE61" s="7"/>
      <c r="BT61" s="126" t="s">
        <v>90</v>
      </c>
      <c r="BV61" s="126" t="s">
        <v>84</v>
      </c>
      <c r="BW61" s="126" t="s">
        <v>109</v>
      </c>
      <c r="BX61" s="126" t="s">
        <v>5</v>
      </c>
      <c r="CL61" s="126" t="s">
        <v>19</v>
      </c>
      <c r="CM61" s="126" t="s">
        <v>21</v>
      </c>
    </row>
    <row r="62" spans="1:57" s="2" customFormat="1" ht="30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7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s="2" customFormat="1" ht="6.95" customHeight="1">
      <c r="A63" s="41"/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47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</sheetData>
  <sheetProtection password="CC35" sheet="1" objects="1" scenarios="1" formatColumns="0" formatRows="0"/>
  <mergeCells count="66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KA4901 - SO 101  Sulisla...'!C2" display="/"/>
    <hyperlink ref="A56" location="'SKA4902 - SO 102  Sytno  ...'!C2" display="/"/>
    <hyperlink ref="A57" location="'SKA4903 - SO 103  Benešov...'!C2" display="/"/>
    <hyperlink ref="A58" location="'SKA4904 - SO 104  Holostř...'!C2" display="/"/>
    <hyperlink ref="A59" location="'SKA4905 - SO 105  Skviřín...'!C2" display="/"/>
    <hyperlink ref="A60" location="'SKA4906 - SO 201  Rekonst...'!C2" display="/"/>
    <hyperlink ref="A61" location="'SKA4908 -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21</v>
      </c>
    </row>
    <row r="4" spans="2:46" s="1" customFormat="1" ht="24.95" customHeight="1">
      <c r="B4" s="22"/>
      <c r="D4" s="133" t="s">
        <v>110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II/605 hr. Okr. TC/PC - Bor , oprava průtahů(Sulislav,Sytno,Benešovice,Holostřevy,Skviřín</v>
      </c>
      <c r="F7" s="135"/>
      <c r="G7" s="135"/>
      <c r="H7" s="135"/>
      <c r="L7" s="22"/>
    </row>
    <row r="8" spans="1:31" s="2" customFormat="1" ht="12" customHeight="1">
      <c r="A8" s="41"/>
      <c r="B8" s="47"/>
      <c r="C8" s="41"/>
      <c r="D8" s="135" t="s">
        <v>111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112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32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22</v>
      </c>
      <c r="E12" s="41"/>
      <c r="F12" s="139" t="s">
        <v>23</v>
      </c>
      <c r="G12" s="41"/>
      <c r="H12" s="41"/>
      <c r="I12" s="135" t="s">
        <v>24</v>
      </c>
      <c r="J12" s="140" t="str">
        <f>'Rekapitulace stavby'!AN8</f>
        <v>14. 3. 2023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30</v>
      </c>
      <c r="E14" s="41"/>
      <c r="F14" s="41"/>
      <c r="G14" s="41"/>
      <c r="H14" s="41"/>
      <c r="I14" s="135" t="s">
        <v>31</v>
      </c>
      <c r="J14" s="139" t="s">
        <v>32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33</v>
      </c>
      <c r="F15" s="41"/>
      <c r="G15" s="41"/>
      <c r="H15" s="41"/>
      <c r="I15" s="135" t="s">
        <v>34</v>
      </c>
      <c r="J15" s="139" t="s">
        <v>32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35</v>
      </c>
      <c r="E17" s="41"/>
      <c r="F17" s="41"/>
      <c r="G17" s="41"/>
      <c r="H17" s="41"/>
      <c r="I17" s="135" t="s">
        <v>31</v>
      </c>
      <c r="J17" s="35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9"/>
      <c r="G18" s="139"/>
      <c r="H18" s="139"/>
      <c r="I18" s="135" t="s">
        <v>34</v>
      </c>
      <c r="J18" s="35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37</v>
      </c>
      <c r="E20" s="41"/>
      <c r="F20" s="41"/>
      <c r="G20" s="41"/>
      <c r="H20" s="41"/>
      <c r="I20" s="135" t="s">
        <v>31</v>
      </c>
      <c r="J20" s="139" t="s">
        <v>38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39</v>
      </c>
      <c r="F21" s="41"/>
      <c r="G21" s="41"/>
      <c r="H21" s="41"/>
      <c r="I21" s="135" t="s">
        <v>34</v>
      </c>
      <c r="J21" s="139" t="s">
        <v>40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42</v>
      </c>
      <c r="E23" s="41"/>
      <c r="F23" s="41"/>
      <c r="G23" s="41"/>
      <c r="H23" s="41"/>
      <c r="I23" s="135" t="s">
        <v>31</v>
      </c>
      <c r="J23" s="139" t="s">
        <v>43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44</v>
      </c>
      <c r="F24" s="41"/>
      <c r="G24" s="41"/>
      <c r="H24" s="41"/>
      <c r="I24" s="135" t="s">
        <v>34</v>
      </c>
      <c r="J24" s="139" t="s">
        <v>45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46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32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48</v>
      </c>
      <c r="E30" s="41"/>
      <c r="F30" s="41"/>
      <c r="G30" s="41"/>
      <c r="H30" s="41"/>
      <c r="I30" s="41"/>
      <c r="J30" s="147">
        <f>ROUND(J86,2)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50</v>
      </c>
      <c r="G32" s="41"/>
      <c r="H32" s="41"/>
      <c r="I32" s="148" t="s">
        <v>49</v>
      </c>
      <c r="J32" s="148" t="s">
        <v>51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52</v>
      </c>
      <c r="E33" s="135" t="s">
        <v>53</v>
      </c>
      <c r="F33" s="150">
        <f>ROUND((SUM(BE86:BE341)),2)</f>
        <v>0</v>
      </c>
      <c r="G33" s="41"/>
      <c r="H33" s="41"/>
      <c r="I33" s="151">
        <v>0.21</v>
      </c>
      <c r="J33" s="150">
        <f>ROUND(((SUM(BE86:BE341))*I33),2)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54</v>
      </c>
      <c r="F34" s="150">
        <f>ROUND((SUM(BF86:BF341)),2)</f>
        <v>0</v>
      </c>
      <c r="G34" s="41"/>
      <c r="H34" s="41"/>
      <c r="I34" s="151">
        <v>0.15</v>
      </c>
      <c r="J34" s="150">
        <f>ROUND(((SUM(BF86:BF341))*I34),2)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55</v>
      </c>
      <c r="F35" s="150">
        <f>ROUND((SUM(BG86:BG341)),2)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56</v>
      </c>
      <c r="F36" s="150">
        <f>ROUND((SUM(BH86:BH341)),2)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57</v>
      </c>
      <c r="F37" s="150">
        <f>ROUND((SUM(BI86:BI341)),2)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58</v>
      </c>
      <c r="E39" s="154"/>
      <c r="F39" s="154"/>
      <c r="G39" s="155" t="s">
        <v>59</v>
      </c>
      <c r="H39" s="156" t="s">
        <v>60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113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II/605 hr. Okr. TC/PC - Bor , oprava průtahů(Sulislav,Sytno,Benešovice,Holostřevy,Skviřín</v>
      </c>
      <c r="F48" s="34"/>
      <c r="G48" s="34"/>
      <c r="H48" s="34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111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 xml:space="preserve">SKA4901 - SO 101  Sulislav - průtah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 xml:space="preserve"> </v>
      </c>
      <c r="G52" s="43"/>
      <c r="H52" s="43"/>
      <c r="I52" s="34" t="s">
        <v>24</v>
      </c>
      <c r="J52" s="75" t="str">
        <f>IF(J12="","",J12)</f>
        <v>14. 3. 2023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30</v>
      </c>
      <c r="D54" s="43"/>
      <c r="E54" s="43"/>
      <c r="F54" s="29" t="str">
        <f>E15</f>
        <v>SÚS Plzeňského kraje</v>
      </c>
      <c r="G54" s="43"/>
      <c r="H54" s="43"/>
      <c r="I54" s="34" t="s">
        <v>37</v>
      </c>
      <c r="J54" s="39" t="str">
        <f>E21</f>
        <v>Projekční kancelář Ing.Škubalová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35</v>
      </c>
      <c r="D55" s="43"/>
      <c r="E55" s="43"/>
      <c r="F55" s="29" t="str">
        <f>IF(E18="","",E18)</f>
        <v>Vyplň údaj</v>
      </c>
      <c r="G55" s="43"/>
      <c r="H55" s="43"/>
      <c r="I55" s="34" t="s">
        <v>42</v>
      </c>
      <c r="J55" s="39" t="str">
        <f>E24</f>
        <v>Straka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114</v>
      </c>
      <c r="D57" s="165"/>
      <c r="E57" s="165"/>
      <c r="F57" s="165"/>
      <c r="G57" s="165"/>
      <c r="H57" s="165"/>
      <c r="I57" s="165"/>
      <c r="J57" s="166" t="s">
        <v>115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80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116</v>
      </c>
    </row>
    <row r="60" spans="1:31" s="9" customFormat="1" ht="24.95" customHeight="1">
      <c r="A60" s="9"/>
      <c r="B60" s="168"/>
      <c r="C60" s="169"/>
      <c r="D60" s="170" t="s">
        <v>117</v>
      </c>
      <c r="E60" s="171"/>
      <c r="F60" s="171"/>
      <c r="G60" s="171"/>
      <c r="H60" s="171"/>
      <c r="I60" s="171"/>
      <c r="J60" s="172">
        <f>J87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118</v>
      </c>
      <c r="E61" s="177"/>
      <c r="F61" s="177"/>
      <c r="G61" s="177"/>
      <c r="H61" s="177"/>
      <c r="I61" s="177"/>
      <c r="J61" s="178">
        <f>J88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119</v>
      </c>
      <c r="E62" s="177"/>
      <c r="F62" s="177"/>
      <c r="G62" s="177"/>
      <c r="H62" s="177"/>
      <c r="I62" s="177"/>
      <c r="J62" s="178">
        <f>J108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120</v>
      </c>
      <c r="E63" s="177"/>
      <c r="F63" s="177"/>
      <c r="G63" s="177"/>
      <c r="H63" s="177"/>
      <c r="I63" s="177"/>
      <c r="J63" s="178">
        <f>J150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121</v>
      </c>
      <c r="E64" s="177"/>
      <c r="F64" s="177"/>
      <c r="G64" s="177"/>
      <c r="H64" s="177"/>
      <c r="I64" s="177"/>
      <c r="J64" s="178">
        <f>J161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122</v>
      </c>
      <c r="E65" s="177"/>
      <c r="F65" s="177"/>
      <c r="G65" s="177"/>
      <c r="H65" s="177"/>
      <c r="I65" s="177"/>
      <c r="J65" s="178">
        <f>J290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123</v>
      </c>
      <c r="E66" s="177"/>
      <c r="F66" s="177"/>
      <c r="G66" s="177"/>
      <c r="H66" s="177"/>
      <c r="I66" s="177"/>
      <c r="J66" s="178">
        <f>J339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3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5" t="s">
        <v>124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4" t="s">
        <v>16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163" t="str">
        <f>E7</f>
        <v>II/605 hr. Okr. TC/PC - Bor , oprava průtahů(Sulislav,Sytno,Benešovice,Holostřevy,Skviřín</v>
      </c>
      <c r="F76" s="34"/>
      <c r="G76" s="34"/>
      <c r="H76" s="34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4" t="s">
        <v>111</v>
      </c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E9</f>
        <v xml:space="preserve">SKA4901 - SO 101  Sulislav - průtah</v>
      </c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4" t="s">
        <v>22</v>
      </c>
      <c r="D80" s="43"/>
      <c r="E80" s="43"/>
      <c r="F80" s="29" t="str">
        <f>F12</f>
        <v xml:space="preserve"> </v>
      </c>
      <c r="G80" s="43"/>
      <c r="H80" s="43"/>
      <c r="I80" s="34" t="s">
        <v>24</v>
      </c>
      <c r="J80" s="75" t="str">
        <f>IF(J12="","",J12)</f>
        <v>14. 3. 2023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5.65" customHeight="1">
      <c r="A82" s="41"/>
      <c r="B82" s="42"/>
      <c r="C82" s="34" t="s">
        <v>30</v>
      </c>
      <c r="D82" s="43"/>
      <c r="E82" s="43"/>
      <c r="F82" s="29" t="str">
        <f>E15</f>
        <v>SÚS Plzeňského kraje</v>
      </c>
      <c r="G82" s="43"/>
      <c r="H82" s="43"/>
      <c r="I82" s="34" t="s">
        <v>37</v>
      </c>
      <c r="J82" s="39" t="str">
        <f>E21</f>
        <v>Projekční kancelář Ing.Škubalová</v>
      </c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4" t="s">
        <v>35</v>
      </c>
      <c r="D83" s="43"/>
      <c r="E83" s="43"/>
      <c r="F83" s="29" t="str">
        <f>IF(E18="","",E18)</f>
        <v>Vyplň údaj</v>
      </c>
      <c r="G83" s="43"/>
      <c r="H83" s="43"/>
      <c r="I83" s="34" t="s">
        <v>42</v>
      </c>
      <c r="J83" s="39" t="str">
        <f>E24</f>
        <v>Straka</v>
      </c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0"/>
      <c r="B85" s="181"/>
      <c r="C85" s="182" t="s">
        <v>125</v>
      </c>
      <c r="D85" s="183" t="s">
        <v>67</v>
      </c>
      <c r="E85" s="183" t="s">
        <v>63</v>
      </c>
      <c r="F85" s="183" t="s">
        <v>64</v>
      </c>
      <c r="G85" s="183" t="s">
        <v>126</v>
      </c>
      <c r="H85" s="183" t="s">
        <v>127</v>
      </c>
      <c r="I85" s="183" t="s">
        <v>128</v>
      </c>
      <c r="J85" s="183" t="s">
        <v>115</v>
      </c>
      <c r="K85" s="184" t="s">
        <v>129</v>
      </c>
      <c r="L85" s="185"/>
      <c r="M85" s="95" t="s">
        <v>32</v>
      </c>
      <c r="N85" s="96" t="s">
        <v>52</v>
      </c>
      <c r="O85" s="96" t="s">
        <v>130</v>
      </c>
      <c r="P85" s="96" t="s">
        <v>131</v>
      </c>
      <c r="Q85" s="96" t="s">
        <v>132</v>
      </c>
      <c r="R85" s="96" t="s">
        <v>133</v>
      </c>
      <c r="S85" s="96" t="s">
        <v>134</v>
      </c>
      <c r="T85" s="97" t="s">
        <v>135</v>
      </c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</row>
    <row r="86" spans="1:63" s="2" customFormat="1" ht="22.8" customHeight="1">
      <c r="A86" s="41"/>
      <c r="B86" s="42"/>
      <c r="C86" s="102" t="s">
        <v>136</v>
      </c>
      <c r="D86" s="43"/>
      <c r="E86" s="43"/>
      <c r="F86" s="43"/>
      <c r="G86" s="43"/>
      <c r="H86" s="43"/>
      <c r="I86" s="43"/>
      <c r="J86" s="186">
        <f>BK86</f>
        <v>0</v>
      </c>
      <c r="K86" s="43"/>
      <c r="L86" s="47"/>
      <c r="M86" s="98"/>
      <c r="N86" s="187"/>
      <c r="O86" s="99"/>
      <c r="P86" s="188">
        <f>P87</f>
        <v>0</v>
      </c>
      <c r="Q86" s="99"/>
      <c r="R86" s="188">
        <f>R87</f>
        <v>223.67723500000002</v>
      </c>
      <c r="S86" s="99"/>
      <c r="T86" s="189">
        <f>T87</f>
        <v>1485.9645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19" t="s">
        <v>81</v>
      </c>
      <c r="AU86" s="19" t="s">
        <v>116</v>
      </c>
      <c r="BK86" s="190">
        <f>BK87</f>
        <v>0</v>
      </c>
    </row>
    <row r="87" spans="1:63" s="12" customFormat="1" ht="25.9" customHeight="1">
      <c r="A87" s="12"/>
      <c r="B87" s="191"/>
      <c r="C87" s="192"/>
      <c r="D87" s="193" t="s">
        <v>81</v>
      </c>
      <c r="E87" s="194" t="s">
        <v>137</v>
      </c>
      <c r="F87" s="194" t="s">
        <v>138</v>
      </c>
      <c r="G87" s="192"/>
      <c r="H87" s="192"/>
      <c r="I87" s="195"/>
      <c r="J87" s="196">
        <f>BK87</f>
        <v>0</v>
      </c>
      <c r="K87" s="192"/>
      <c r="L87" s="197"/>
      <c r="M87" s="198"/>
      <c r="N87" s="199"/>
      <c r="O87" s="199"/>
      <c r="P87" s="200">
        <f>P88+P108+P150+P161+P290+P339</f>
        <v>0</v>
      </c>
      <c r="Q87" s="199"/>
      <c r="R87" s="200">
        <f>R88+R108+R150+R161+R290+R339</f>
        <v>223.67723500000002</v>
      </c>
      <c r="S87" s="199"/>
      <c r="T87" s="201">
        <f>T88+T108+T150+T161+T290+T339</f>
        <v>1485.9645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90</v>
      </c>
      <c r="AT87" s="203" t="s">
        <v>81</v>
      </c>
      <c r="AU87" s="203" t="s">
        <v>82</v>
      </c>
      <c r="AY87" s="202" t="s">
        <v>139</v>
      </c>
      <c r="BK87" s="204">
        <f>BK88+BK108+BK150+BK161+BK290+BK339</f>
        <v>0</v>
      </c>
    </row>
    <row r="88" spans="1:63" s="12" customFormat="1" ht="22.8" customHeight="1">
      <c r="A88" s="12"/>
      <c r="B88" s="191"/>
      <c r="C88" s="192"/>
      <c r="D88" s="193" t="s">
        <v>81</v>
      </c>
      <c r="E88" s="205" t="s">
        <v>90</v>
      </c>
      <c r="F88" s="205" t="s">
        <v>140</v>
      </c>
      <c r="G88" s="192"/>
      <c r="H88" s="192"/>
      <c r="I88" s="195"/>
      <c r="J88" s="206">
        <f>BK88</f>
        <v>0</v>
      </c>
      <c r="K88" s="192"/>
      <c r="L88" s="197"/>
      <c r="M88" s="198"/>
      <c r="N88" s="199"/>
      <c r="O88" s="199"/>
      <c r="P88" s="200">
        <f>SUM(P89:P107)</f>
        <v>0</v>
      </c>
      <c r="Q88" s="199"/>
      <c r="R88" s="200">
        <f>SUM(R89:R107)</f>
        <v>0.7195929999999999</v>
      </c>
      <c r="S88" s="199"/>
      <c r="T88" s="201">
        <f>SUM(T89:T107)</f>
        <v>1220.6525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90</v>
      </c>
      <c r="AT88" s="203" t="s">
        <v>81</v>
      </c>
      <c r="AU88" s="203" t="s">
        <v>90</v>
      </c>
      <c r="AY88" s="202" t="s">
        <v>139</v>
      </c>
      <c r="BK88" s="204">
        <f>SUM(BK89:BK107)</f>
        <v>0</v>
      </c>
    </row>
    <row r="89" spans="1:65" s="2" customFormat="1" ht="37.8" customHeight="1">
      <c r="A89" s="41"/>
      <c r="B89" s="42"/>
      <c r="C89" s="207" t="s">
        <v>90</v>
      </c>
      <c r="D89" s="207" t="s">
        <v>141</v>
      </c>
      <c r="E89" s="208" t="s">
        <v>142</v>
      </c>
      <c r="F89" s="209" t="s">
        <v>143</v>
      </c>
      <c r="G89" s="210" t="s">
        <v>144</v>
      </c>
      <c r="H89" s="211">
        <v>64</v>
      </c>
      <c r="I89" s="212"/>
      <c r="J89" s="213">
        <f>ROUND(I89*H89,2)</f>
        <v>0</v>
      </c>
      <c r="K89" s="209" t="s">
        <v>145</v>
      </c>
      <c r="L89" s="47"/>
      <c r="M89" s="214" t="s">
        <v>32</v>
      </c>
      <c r="N89" s="215" t="s">
        <v>53</v>
      </c>
      <c r="O89" s="87"/>
      <c r="P89" s="216">
        <f>O89*H89</f>
        <v>0</v>
      </c>
      <c r="Q89" s="216">
        <v>0</v>
      </c>
      <c r="R89" s="216">
        <f>Q89*H89</f>
        <v>0</v>
      </c>
      <c r="S89" s="216">
        <v>0.026</v>
      </c>
      <c r="T89" s="217">
        <f>S89*H89</f>
        <v>1.664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8" t="s">
        <v>146</v>
      </c>
      <c r="AT89" s="218" t="s">
        <v>141</v>
      </c>
      <c r="AU89" s="218" t="s">
        <v>21</v>
      </c>
      <c r="AY89" s="19" t="s">
        <v>139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9" t="s">
        <v>90</v>
      </c>
      <c r="BK89" s="219">
        <f>ROUND(I89*H89,2)</f>
        <v>0</v>
      </c>
      <c r="BL89" s="19" t="s">
        <v>146</v>
      </c>
      <c r="BM89" s="218" t="s">
        <v>147</v>
      </c>
    </row>
    <row r="90" spans="1:47" s="2" customFormat="1" ht="12">
      <c r="A90" s="41"/>
      <c r="B90" s="42"/>
      <c r="C90" s="43"/>
      <c r="D90" s="220" t="s">
        <v>148</v>
      </c>
      <c r="E90" s="43"/>
      <c r="F90" s="221" t="s">
        <v>149</v>
      </c>
      <c r="G90" s="43"/>
      <c r="H90" s="43"/>
      <c r="I90" s="222"/>
      <c r="J90" s="43"/>
      <c r="K90" s="43"/>
      <c r="L90" s="47"/>
      <c r="M90" s="223"/>
      <c r="N90" s="224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19" t="s">
        <v>148</v>
      </c>
      <c r="AU90" s="19" t="s">
        <v>21</v>
      </c>
    </row>
    <row r="91" spans="1:51" s="13" customFormat="1" ht="12">
      <c r="A91" s="13"/>
      <c r="B91" s="225"/>
      <c r="C91" s="226"/>
      <c r="D91" s="227" t="s">
        <v>150</v>
      </c>
      <c r="E91" s="228" t="s">
        <v>32</v>
      </c>
      <c r="F91" s="229" t="s">
        <v>151</v>
      </c>
      <c r="G91" s="226"/>
      <c r="H91" s="230">
        <v>64</v>
      </c>
      <c r="I91" s="231"/>
      <c r="J91" s="226"/>
      <c r="K91" s="226"/>
      <c r="L91" s="232"/>
      <c r="M91" s="233"/>
      <c r="N91" s="234"/>
      <c r="O91" s="234"/>
      <c r="P91" s="234"/>
      <c r="Q91" s="234"/>
      <c r="R91" s="234"/>
      <c r="S91" s="234"/>
      <c r="T91" s="23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6" t="s">
        <v>150</v>
      </c>
      <c r="AU91" s="236" t="s">
        <v>21</v>
      </c>
      <c r="AV91" s="13" t="s">
        <v>21</v>
      </c>
      <c r="AW91" s="13" t="s">
        <v>41</v>
      </c>
      <c r="AX91" s="13" t="s">
        <v>82</v>
      </c>
      <c r="AY91" s="236" t="s">
        <v>139</v>
      </c>
    </row>
    <row r="92" spans="1:51" s="14" customFormat="1" ht="12">
      <c r="A92" s="14"/>
      <c r="B92" s="237"/>
      <c r="C92" s="238"/>
      <c r="D92" s="227" t="s">
        <v>150</v>
      </c>
      <c r="E92" s="239" t="s">
        <v>32</v>
      </c>
      <c r="F92" s="240" t="s">
        <v>152</v>
      </c>
      <c r="G92" s="238"/>
      <c r="H92" s="239" t="s">
        <v>32</v>
      </c>
      <c r="I92" s="241"/>
      <c r="J92" s="238"/>
      <c r="K92" s="238"/>
      <c r="L92" s="242"/>
      <c r="M92" s="243"/>
      <c r="N92" s="244"/>
      <c r="O92" s="244"/>
      <c r="P92" s="244"/>
      <c r="Q92" s="244"/>
      <c r="R92" s="244"/>
      <c r="S92" s="244"/>
      <c r="T92" s="24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6" t="s">
        <v>150</v>
      </c>
      <c r="AU92" s="246" t="s">
        <v>21</v>
      </c>
      <c r="AV92" s="14" t="s">
        <v>90</v>
      </c>
      <c r="AW92" s="14" t="s">
        <v>41</v>
      </c>
      <c r="AX92" s="14" t="s">
        <v>82</v>
      </c>
      <c r="AY92" s="246" t="s">
        <v>139</v>
      </c>
    </row>
    <row r="93" spans="1:51" s="15" customFormat="1" ht="12">
      <c r="A93" s="15"/>
      <c r="B93" s="247"/>
      <c r="C93" s="248"/>
      <c r="D93" s="227" t="s">
        <v>150</v>
      </c>
      <c r="E93" s="249" t="s">
        <v>32</v>
      </c>
      <c r="F93" s="250" t="s">
        <v>153</v>
      </c>
      <c r="G93" s="248"/>
      <c r="H93" s="251">
        <v>64</v>
      </c>
      <c r="I93" s="252"/>
      <c r="J93" s="248"/>
      <c r="K93" s="248"/>
      <c r="L93" s="253"/>
      <c r="M93" s="254"/>
      <c r="N93" s="255"/>
      <c r="O93" s="255"/>
      <c r="P93" s="255"/>
      <c r="Q93" s="255"/>
      <c r="R93" s="255"/>
      <c r="S93" s="255"/>
      <c r="T93" s="256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57" t="s">
        <v>150</v>
      </c>
      <c r="AU93" s="257" t="s">
        <v>21</v>
      </c>
      <c r="AV93" s="15" t="s">
        <v>146</v>
      </c>
      <c r="AW93" s="15" t="s">
        <v>41</v>
      </c>
      <c r="AX93" s="15" t="s">
        <v>90</v>
      </c>
      <c r="AY93" s="257" t="s">
        <v>139</v>
      </c>
    </row>
    <row r="94" spans="1:65" s="2" customFormat="1" ht="24.15" customHeight="1">
      <c r="A94" s="41"/>
      <c r="B94" s="42"/>
      <c r="C94" s="207" t="s">
        <v>21</v>
      </c>
      <c r="D94" s="207" t="s">
        <v>141</v>
      </c>
      <c r="E94" s="208" t="s">
        <v>154</v>
      </c>
      <c r="F94" s="209" t="s">
        <v>155</v>
      </c>
      <c r="G94" s="210" t="s">
        <v>144</v>
      </c>
      <c r="H94" s="211">
        <v>8679.9</v>
      </c>
      <c r="I94" s="212"/>
      <c r="J94" s="213">
        <f>ROUND(I94*H94,2)</f>
        <v>0</v>
      </c>
      <c r="K94" s="209" t="s">
        <v>145</v>
      </c>
      <c r="L94" s="47"/>
      <c r="M94" s="214" t="s">
        <v>32</v>
      </c>
      <c r="N94" s="215" t="s">
        <v>53</v>
      </c>
      <c r="O94" s="87"/>
      <c r="P94" s="216">
        <f>O94*H94</f>
        <v>0</v>
      </c>
      <c r="Q94" s="216">
        <v>7E-05</v>
      </c>
      <c r="R94" s="216">
        <f>Q94*H94</f>
        <v>0.6075929999999999</v>
      </c>
      <c r="S94" s="216">
        <v>0.115</v>
      </c>
      <c r="T94" s="217">
        <f>S94*H94</f>
        <v>998.1885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146</v>
      </c>
      <c r="AT94" s="218" t="s">
        <v>141</v>
      </c>
      <c r="AU94" s="218" t="s">
        <v>21</v>
      </c>
      <c r="AY94" s="19" t="s">
        <v>139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90</v>
      </c>
      <c r="BK94" s="219">
        <f>ROUND(I94*H94,2)</f>
        <v>0</v>
      </c>
      <c r="BL94" s="19" t="s">
        <v>146</v>
      </c>
      <c r="BM94" s="218" t="s">
        <v>156</v>
      </c>
    </row>
    <row r="95" spans="1:47" s="2" customFormat="1" ht="12">
      <c r="A95" s="41"/>
      <c r="B95" s="42"/>
      <c r="C95" s="43"/>
      <c r="D95" s="220" t="s">
        <v>148</v>
      </c>
      <c r="E95" s="43"/>
      <c r="F95" s="221" t="s">
        <v>157</v>
      </c>
      <c r="G95" s="43"/>
      <c r="H95" s="43"/>
      <c r="I95" s="222"/>
      <c r="J95" s="43"/>
      <c r="K95" s="43"/>
      <c r="L95" s="47"/>
      <c r="M95" s="223"/>
      <c r="N95" s="224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19" t="s">
        <v>148</v>
      </c>
      <c r="AU95" s="19" t="s">
        <v>21</v>
      </c>
    </row>
    <row r="96" spans="1:51" s="14" customFormat="1" ht="12">
      <c r="A96" s="14"/>
      <c r="B96" s="237"/>
      <c r="C96" s="238"/>
      <c r="D96" s="227" t="s">
        <v>150</v>
      </c>
      <c r="E96" s="239" t="s">
        <v>32</v>
      </c>
      <c r="F96" s="240" t="s">
        <v>158</v>
      </c>
      <c r="G96" s="238"/>
      <c r="H96" s="239" t="s">
        <v>32</v>
      </c>
      <c r="I96" s="241"/>
      <c r="J96" s="238"/>
      <c r="K96" s="238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150</v>
      </c>
      <c r="AU96" s="246" t="s">
        <v>21</v>
      </c>
      <c r="AV96" s="14" t="s">
        <v>90</v>
      </c>
      <c r="AW96" s="14" t="s">
        <v>41</v>
      </c>
      <c r="AX96" s="14" t="s">
        <v>82</v>
      </c>
      <c r="AY96" s="246" t="s">
        <v>139</v>
      </c>
    </row>
    <row r="97" spans="1:51" s="13" customFormat="1" ht="12">
      <c r="A97" s="13"/>
      <c r="B97" s="225"/>
      <c r="C97" s="226"/>
      <c r="D97" s="227" t="s">
        <v>150</v>
      </c>
      <c r="E97" s="228" t="s">
        <v>32</v>
      </c>
      <c r="F97" s="229" t="s">
        <v>159</v>
      </c>
      <c r="G97" s="226"/>
      <c r="H97" s="230">
        <v>8254.9</v>
      </c>
      <c r="I97" s="231"/>
      <c r="J97" s="226"/>
      <c r="K97" s="226"/>
      <c r="L97" s="232"/>
      <c r="M97" s="233"/>
      <c r="N97" s="234"/>
      <c r="O97" s="234"/>
      <c r="P97" s="234"/>
      <c r="Q97" s="234"/>
      <c r="R97" s="234"/>
      <c r="S97" s="234"/>
      <c r="T97" s="23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6" t="s">
        <v>150</v>
      </c>
      <c r="AU97" s="236" t="s">
        <v>21</v>
      </c>
      <c r="AV97" s="13" t="s">
        <v>21</v>
      </c>
      <c r="AW97" s="13" t="s">
        <v>41</v>
      </c>
      <c r="AX97" s="13" t="s">
        <v>82</v>
      </c>
      <c r="AY97" s="236" t="s">
        <v>139</v>
      </c>
    </row>
    <row r="98" spans="1:51" s="14" customFormat="1" ht="12">
      <c r="A98" s="14"/>
      <c r="B98" s="237"/>
      <c r="C98" s="238"/>
      <c r="D98" s="227" t="s">
        <v>150</v>
      </c>
      <c r="E98" s="239" t="s">
        <v>32</v>
      </c>
      <c r="F98" s="240" t="s">
        <v>160</v>
      </c>
      <c r="G98" s="238"/>
      <c r="H98" s="239" t="s">
        <v>32</v>
      </c>
      <c r="I98" s="241"/>
      <c r="J98" s="238"/>
      <c r="K98" s="238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150</v>
      </c>
      <c r="AU98" s="246" t="s">
        <v>21</v>
      </c>
      <c r="AV98" s="14" t="s">
        <v>90</v>
      </c>
      <c r="AW98" s="14" t="s">
        <v>41</v>
      </c>
      <c r="AX98" s="14" t="s">
        <v>82</v>
      </c>
      <c r="AY98" s="246" t="s">
        <v>139</v>
      </c>
    </row>
    <row r="99" spans="1:51" s="13" customFormat="1" ht="12">
      <c r="A99" s="13"/>
      <c r="B99" s="225"/>
      <c r="C99" s="226"/>
      <c r="D99" s="227" t="s">
        <v>150</v>
      </c>
      <c r="E99" s="228" t="s">
        <v>32</v>
      </c>
      <c r="F99" s="229" t="s">
        <v>161</v>
      </c>
      <c r="G99" s="226"/>
      <c r="H99" s="230">
        <v>425</v>
      </c>
      <c r="I99" s="231"/>
      <c r="J99" s="226"/>
      <c r="K99" s="226"/>
      <c r="L99" s="232"/>
      <c r="M99" s="233"/>
      <c r="N99" s="234"/>
      <c r="O99" s="234"/>
      <c r="P99" s="234"/>
      <c r="Q99" s="234"/>
      <c r="R99" s="234"/>
      <c r="S99" s="234"/>
      <c r="T99" s="23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6" t="s">
        <v>150</v>
      </c>
      <c r="AU99" s="236" t="s">
        <v>21</v>
      </c>
      <c r="AV99" s="13" t="s">
        <v>21</v>
      </c>
      <c r="AW99" s="13" t="s">
        <v>41</v>
      </c>
      <c r="AX99" s="13" t="s">
        <v>82</v>
      </c>
      <c r="AY99" s="236" t="s">
        <v>139</v>
      </c>
    </row>
    <row r="100" spans="1:51" s="14" customFormat="1" ht="12">
      <c r="A100" s="14"/>
      <c r="B100" s="237"/>
      <c r="C100" s="238"/>
      <c r="D100" s="227" t="s">
        <v>150</v>
      </c>
      <c r="E100" s="239" t="s">
        <v>32</v>
      </c>
      <c r="F100" s="240" t="s">
        <v>162</v>
      </c>
      <c r="G100" s="238"/>
      <c r="H100" s="239" t="s">
        <v>32</v>
      </c>
      <c r="I100" s="241"/>
      <c r="J100" s="238"/>
      <c r="K100" s="238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150</v>
      </c>
      <c r="AU100" s="246" t="s">
        <v>21</v>
      </c>
      <c r="AV100" s="14" t="s">
        <v>90</v>
      </c>
      <c r="AW100" s="14" t="s">
        <v>41</v>
      </c>
      <c r="AX100" s="14" t="s">
        <v>82</v>
      </c>
      <c r="AY100" s="246" t="s">
        <v>139</v>
      </c>
    </row>
    <row r="101" spans="1:51" s="14" customFormat="1" ht="12">
      <c r="A101" s="14"/>
      <c r="B101" s="237"/>
      <c r="C101" s="238"/>
      <c r="D101" s="227" t="s">
        <v>150</v>
      </c>
      <c r="E101" s="239" t="s">
        <v>32</v>
      </c>
      <c r="F101" s="240" t="s">
        <v>163</v>
      </c>
      <c r="G101" s="238"/>
      <c r="H101" s="239" t="s">
        <v>32</v>
      </c>
      <c r="I101" s="241"/>
      <c r="J101" s="238"/>
      <c r="K101" s="238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150</v>
      </c>
      <c r="AU101" s="246" t="s">
        <v>21</v>
      </c>
      <c r="AV101" s="14" t="s">
        <v>90</v>
      </c>
      <c r="AW101" s="14" t="s">
        <v>41</v>
      </c>
      <c r="AX101" s="14" t="s">
        <v>82</v>
      </c>
      <c r="AY101" s="246" t="s">
        <v>139</v>
      </c>
    </row>
    <row r="102" spans="1:51" s="14" customFormat="1" ht="12">
      <c r="A102" s="14"/>
      <c r="B102" s="237"/>
      <c r="C102" s="238"/>
      <c r="D102" s="227" t="s">
        <v>150</v>
      </c>
      <c r="E102" s="239" t="s">
        <v>32</v>
      </c>
      <c r="F102" s="240" t="s">
        <v>152</v>
      </c>
      <c r="G102" s="238"/>
      <c r="H102" s="239" t="s">
        <v>32</v>
      </c>
      <c r="I102" s="241"/>
      <c r="J102" s="238"/>
      <c r="K102" s="238"/>
      <c r="L102" s="242"/>
      <c r="M102" s="243"/>
      <c r="N102" s="244"/>
      <c r="O102" s="244"/>
      <c r="P102" s="244"/>
      <c r="Q102" s="244"/>
      <c r="R102" s="244"/>
      <c r="S102" s="244"/>
      <c r="T102" s="24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6" t="s">
        <v>150</v>
      </c>
      <c r="AU102" s="246" t="s">
        <v>21</v>
      </c>
      <c r="AV102" s="14" t="s">
        <v>90</v>
      </c>
      <c r="AW102" s="14" t="s">
        <v>41</v>
      </c>
      <c r="AX102" s="14" t="s">
        <v>82</v>
      </c>
      <c r="AY102" s="246" t="s">
        <v>139</v>
      </c>
    </row>
    <row r="103" spans="1:51" s="15" customFormat="1" ht="12">
      <c r="A103" s="15"/>
      <c r="B103" s="247"/>
      <c r="C103" s="248"/>
      <c r="D103" s="227" t="s">
        <v>150</v>
      </c>
      <c r="E103" s="249" t="s">
        <v>32</v>
      </c>
      <c r="F103" s="250" t="s">
        <v>153</v>
      </c>
      <c r="G103" s="248"/>
      <c r="H103" s="251">
        <v>8679.9</v>
      </c>
      <c r="I103" s="252"/>
      <c r="J103" s="248"/>
      <c r="K103" s="248"/>
      <c r="L103" s="253"/>
      <c r="M103" s="254"/>
      <c r="N103" s="255"/>
      <c r="O103" s="255"/>
      <c r="P103" s="255"/>
      <c r="Q103" s="255"/>
      <c r="R103" s="255"/>
      <c r="S103" s="255"/>
      <c r="T103" s="256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7" t="s">
        <v>150</v>
      </c>
      <c r="AU103" s="257" t="s">
        <v>21</v>
      </c>
      <c r="AV103" s="15" t="s">
        <v>146</v>
      </c>
      <c r="AW103" s="15" t="s">
        <v>41</v>
      </c>
      <c r="AX103" s="15" t="s">
        <v>90</v>
      </c>
      <c r="AY103" s="257" t="s">
        <v>139</v>
      </c>
    </row>
    <row r="104" spans="1:65" s="2" customFormat="1" ht="24.15" customHeight="1">
      <c r="A104" s="41"/>
      <c r="B104" s="42"/>
      <c r="C104" s="207" t="s">
        <v>164</v>
      </c>
      <c r="D104" s="207" t="s">
        <v>141</v>
      </c>
      <c r="E104" s="208" t="s">
        <v>165</v>
      </c>
      <c r="F104" s="209" t="s">
        <v>166</v>
      </c>
      <c r="G104" s="210" t="s">
        <v>144</v>
      </c>
      <c r="H104" s="211">
        <v>1600</v>
      </c>
      <c r="I104" s="212"/>
      <c r="J104" s="213">
        <f>ROUND(I104*H104,2)</f>
        <v>0</v>
      </c>
      <c r="K104" s="209" t="s">
        <v>32</v>
      </c>
      <c r="L104" s="47"/>
      <c r="M104" s="214" t="s">
        <v>32</v>
      </c>
      <c r="N104" s="215" t="s">
        <v>53</v>
      </c>
      <c r="O104" s="87"/>
      <c r="P104" s="216">
        <f>O104*H104</f>
        <v>0</v>
      </c>
      <c r="Q104" s="216">
        <v>7E-05</v>
      </c>
      <c r="R104" s="216">
        <f>Q104*H104</f>
        <v>0.11199999999999999</v>
      </c>
      <c r="S104" s="216">
        <v>0.138</v>
      </c>
      <c r="T104" s="217">
        <f>S104*H104</f>
        <v>220.8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146</v>
      </c>
      <c r="AT104" s="218" t="s">
        <v>141</v>
      </c>
      <c r="AU104" s="218" t="s">
        <v>21</v>
      </c>
      <c r="AY104" s="19" t="s">
        <v>139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90</v>
      </c>
      <c r="BK104" s="219">
        <f>ROUND(I104*H104,2)</f>
        <v>0</v>
      </c>
      <c r="BL104" s="19" t="s">
        <v>146</v>
      </c>
      <c r="BM104" s="218" t="s">
        <v>167</v>
      </c>
    </row>
    <row r="105" spans="1:51" s="13" customFormat="1" ht="12">
      <c r="A105" s="13"/>
      <c r="B105" s="225"/>
      <c r="C105" s="226"/>
      <c r="D105" s="227" t="s">
        <v>150</v>
      </c>
      <c r="E105" s="228" t="s">
        <v>32</v>
      </c>
      <c r="F105" s="229" t="s">
        <v>168</v>
      </c>
      <c r="G105" s="226"/>
      <c r="H105" s="230">
        <v>1600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150</v>
      </c>
      <c r="AU105" s="236" t="s">
        <v>21</v>
      </c>
      <c r="AV105" s="13" t="s">
        <v>21</v>
      </c>
      <c r="AW105" s="13" t="s">
        <v>41</v>
      </c>
      <c r="AX105" s="13" t="s">
        <v>82</v>
      </c>
      <c r="AY105" s="236" t="s">
        <v>139</v>
      </c>
    </row>
    <row r="106" spans="1:51" s="14" customFormat="1" ht="12">
      <c r="A106" s="14"/>
      <c r="B106" s="237"/>
      <c r="C106" s="238"/>
      <c r="D106" s="227" t="s">
        <v>150</v>
      </c>
      <c r="E106" s="239" t="s">
        <v>32</v>
      </c>
      <c r="F106" s="240" t="s">
        <v>169</v>
      </c>
      <c r="G106" s="238"/>
      <c r="H106" s="239" t="s">
        <v>32</v>
      </c>
      <c r="I106" s="241"/>
      <c r="J106" s="238"/>
      <c r="K106" s="238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150</v>
      </c>
      <c r="AU106" s="246" t="s">
        <v>21</v>
      </c>
      <c r="AV106" s="14" t="s">
        <v>90</v>
      </c>
      <c r="AW106" s="14" t="s">
        <v>41</v>
      </c>
      <c r="AX106" s="14" t="s">
        <v>82</v>
      </c>
      <c r="AY106" s="246" t="s">
        <v>139</v>
      </c>
    </row>
    <row r="107" spans="1:51" s="15" customFormat="1" ht="12">
      <c r="A107" s="15"/>
      <c r="B107" s="247"/>
      <c r="C107" s="248"/>
      <c r="D107" s="227" t="s">
        <v>150</v>
      </c>
      <c r="E107" s="249" t="s">
        <v>32</v>
      </c>
      <c r="F107" s="250" t="s">
        <v>153</v>
      </c>
      <c r="G107" s="248"/>
      <c r="H107" s="251">
        <v>1600</v>
      </c>
      <c r="I107" s="252"/>
      <c r="J107" s="248"/>
      <c r="K107" s="248"/>
      <c r="L107" s="253"/>
      <c r="M107" s="254"/>
      <c r="N107" s="255"/>
      <c r="O107" s="255"/>
      <c r="P107" s="255"/>
      <c r="Q107" s="255"/>
      <c r="R107" s="255"/>
      <c r="S107" s="255"/>
      <c r="T107" s="256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7" t="s">
        <v>150</v>
      </c>
      <c r="AU107" s="257" t="s">
        <v>21</v>
      </c>
      <c r="AV107" s="15" t="s">
        <v>146</v>
      </c>
      <c r="AW107" s="15" t="s">
        <v>41</v>
      </c>
      <c r="AX107" s="15" t="s">
        <v>90</v>
      </c>
      <c r="AY107" s="257" t="s">
        <v>139</v>
      </c>
    </row>
    <row r="108" spans="1:63" s="12" customFormat="1" ht="22.8" customHeight="1">
      <c r="A108" s="12"/>
      <c r="B108" s="191"/>
      <c r="C108" s="192"/>
      <c r="D108" s="193" t="s">
        <v>81</v>
      </c>
      <c r="E108" s="205" t="s">
        <v>170</v>
      </c>
      <c r="F108" s="205" t="s">
        <v>171</v>
      </c>
      <c r="G108" s="192"/>
      <c r="H108" s="192"/>
      <c r="I108" s="195"/>
      <c r="J108" s="206">
        <f>BK108</f>
        <v>0</v>
      </c>
      <c r="K108" s="192"/>
      <c r="L108" s="197"/>
      <c r="M108" s="198"/>
      <c r="N108" s="199"/>
      <c r="O108" s="199"/>
      <c r="P108" s="200">
        <f>SUM(P109:P149)</f>
        <v>0</v>
      </c>
      <c r="Q108" s="199"/>
      <c r="R108" s="200">
        <f>SUM(R109:R149)</f>
        <v>195.50497600000003</v>
      </c>
      <c r="S108" s="199"/>
      <c r="T108" s="201">
        <f>SUM(T109:T149)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2" t="s">
        <v>90</v>
      </c>
      <c r="AT108" s="203" t="s">
        <v>81</v>
      </c>
      <c r="AU108" s="203" t="s">
        <v>90</v>
      </c>
      <c r="AY108" s="202" t="s">
        <v>139</v>
      </c>
      <c r="BK108" s="204">
        <f>SUM(BK109:BK149)</f>
        <v>0</v>
      </c>
    </row>
    <row r="109" spans="1:65" s="2" customFormat="1" ht="24.15" customHeight="1">
      <c r="A109" s="41"/>
      <c r="B109" s="42"/>
      <c r="C109" s="207" t="s">
        <v>146</v>
      </c>
      <c r="D109" s="207" t="s">
        <v>141</v>
      </c>
      <c r="E109" s="208" t="s">
        <v>172</v>
      </c>
      <c r="F109" s="209" t="s">
        <v>173</v>
      </c>
      <c r="G109" s="210" t="s">
        <v>144</v>
      </c>
      <c r="H109" s="211">
        <v>225</v>
      </c>
      <c r="I109" s="212"/>
      <c r="J109" s="213">
        <f>ROUND(I109*H109,2)</f>
        <v>0</v>
      </c>
      <c r="K109" s="209" t="s">
        <v>145</v>
      </c>
      <c r="L109" s="47"/>
      <c r="M109" s="214" t="s">
        <v>32</v>
      </c>
      <c r="N109" s="215" t="s">
        <v>53</v>
      </c>
      <c r="O109" s="87"/>
      <c r="P109" s="216">
        <f>O109*H109</f>
        <v>0</v>
      </c>
      <c r="Q109" s="216">
        <v>0.324</v>
      </c>
      <c r="R109" s="216">
        <f>Q109*H109</f>
        <v>72.9</v>
      </c>
      <c r="S109" s="216">
        <v>0</v>
      </c>
      <c r="T109" s="217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146</v>
      </c>
      <c r="AT109" s="218" t="s">
        <v>141</v>
      </c>
      <c r="AU109" s="218" t="s">
        <v>21</v>
      </c>
      <c r="AY109" s="19" t="s">
        <v>139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9" t="s">
        <v>90</v>
      </c>
      <c r="BK109" s="219">
        <f>ROUND(I109*H109,2)</f>
        <v>0</v>
      </c>
      <c r="BL109" s="19" t="s">
        <v>146</v>
      </c>
      <c r="BM109" s="218" t="s">
        <v>174</v>
      </c>
    </row>
    <row r="110" spans="1:47" s="2" customFormat="1" ht="12">
      <c r="A110" s="41"/>
      <c r="B110" s="42"/>
      <c r="C110" s="43"/>
      <c r="D110" s="220" t="s">
        <v>148</v>
      </c>
      <c r="E110" s="43"/>
      <c r="F110" s="221" t="s">
        <v>175</v>
      </c>
      <c r="G110" s="43"/>
      <c r="H110" s="43"/>
      <c r="I110" s="222"/>
      <c r="J110" s="43"/>
      <c r="K110" s="43"/>
      <c r="L110" s="47"/>
      <c r="M110" s="223"/>
      <c r="N110" s="22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19" t="s">
        <v>148</v>
      </c>
      <c r="AU110" s="19" t="s">
        <v>21</v>
      </c>
    </row>
    <row r="111" spans="1:51" s="13" customFormat="1" ht="12">
      <c r="A111" s="13"/>
      <c r="B111" s="225"/>
      <c r="C111" s="226"/>
      <c r="D111" s="227" t="s">
        <v>150</v>
      </c>
      <c r="E111" s="228" t="s">
        <v>32</v>
      </c>
      <c r="F111" s="229" t="s">
        <v>176</v>
      </c>
      <c r="G111" s="226"/>
      <c r="H111" s="230">
        <v>225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150</v>
      </c>
      <c r="AU111" s="236" t="s">
        <v>21</v>
      </c>
      <c r="AV111" s="13" t="s">
        <v>21</v>
      </c>
      <c r="AW111" s="13" t="s">
        <v>41</v>
      </c>
      <c r="AX111" s="13" t="s">
        <v>82</v>
      </c>
      <c r="AY111" s="236" t="s">
        <v>139</v>
      </c>
    </row>
    <row r="112" spans="1:51" s="14" customFormat="1" ht="12">
      <c r="A112" s="14"/>
      <c r="B112" s="237"/>
      <c r="C112" s="238"/>
      <c r="D112" s="227" t="s">
        <v>150</v>
      </c>
      <c r="E112" s="239" t="s">
        <v>32</v>
      </c>
      <c r="F112" s="240" t="s">
        <v>152</v>
      </c>
      <c r="G112" s="238"/>
      <c r="H112" s="239" t="s">
        <v>32</v>
      </c>
      <c r="I112" s="241"/>
      <c r="J112" s="238"/>
      <c r="K112" s="238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150</v>
      </c>
      <c r="AU112" s="246" t="s">
        <v>21</v>
      </c>
      <c r="AV112" s="14" t="s">
        <v>90</v>
      </c>
      <c r="AW112" s="14" t="s">
        <v>41</v>
      </c>
      <c r="AX112" s="14" t="s">
        <v>82</v>
      </c>
      <c r="AY112" s="246" t="s">
        <v>139</v>
      </c>
    </row>
    <row r="113" spans="1:51" s="15" customFormat="1" ht="12">
      <c r="A113" s="15"/>
      <c r="B113" s="247"/>
      <c r="C113" s="248"/>
      <c r="D113" s="227" t="s">
        <v>150</v>
      </c>
      <c r="E113" s="249" t="s">
        <v>32</v>
      </c>
      <c r="F113" s="250" t="s">
        <v>153</v>
      </c>
      <c r="G113" s="248"/>
      <c r="H113" s="251">
        <v>225</v>
      </c>
      <c r="I113" s="252"/>
      <c r="J113" s="248"/>
      <c r="K113" s="248"/>
      <c r="L113" s="253"/>
      <c r="M113" s="254"/>
      <c r="N113" s="255"/>
      <c r="O113" s="255"/>
      <c r="P113" s="255"/>
      <c r="Q113" s="255"/>
      <c r="R113" s="255"/>
      <c r="S113" s="255"/>
      <c r="T113" s="256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7" t="s">
        <v>150</v>
      </c>
      <c r="AU113" s="257" t="s">
        <v>21</v>
      </c>
      <c r="AV113" s="15" t="s">
        <v>146</v>
      </c>
      <c r="AW113" s="15" t="s">
        <v>41</v>
      </c>
      <c r="AX113" s="15" t="s">
        <v>90</v>
      </c>
      <c r="AY113" s="257" t="s">
        <v>139</v>
      </c>
    </row>
    <row r="114" spans="1:65" s="2" customFormat="1" ht="16.5" customHeight="1">
      <c r="A114" s="41"/>
      <c r="B114" s="42"/>
      <c r="C114" s="207" t="s">
        <v>170</v>
      </c>
      <c r="D114" s="207" t="s">
        <v>141</v>
      </c>
      <c r="E114" s="208" t="s">
        <v>177</v>
      </c>
      <c r="F114" s="209" t="s">
        <v>178</v>
      </c>
      <c r="G114" s="210" t="s">
        <v>179</v>
      </c>
      <c r="H114" s="211">
        <v>115</v>
      </c>
      <c r="I114" s="212"/>
      <c r="J114" s="213">
        <f>ROUND(I114*H114,2)</f>
        <v>0</v>
      </c>
      <c r="K114" s="209" t="s">
        <v>32</v>
      </c>
      <c r="L114" s="47"/>
      <c r="M114" s="214" t="s">
        <v>32</v>
      </c>
      <c r="N114" s="215" t="s">
        <v>53</v>
      </c>
      <c r="O114" s="87"/>
      <c r="P114" s="216">
        <f>O114*H114</f>
        <v>0</v>
      </c>
      <c r="Q114" s="216">
        <v>1.01</v>
      </c>
      <c r="R114" s="216">
        <f>Q114*H114</f>
        <v>116.15</v>
      </c>
      <c r="S114" s="216">
        <v>0</v>
      </c>
      <c r="T114" s="21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8" t="s">
        <v>146</v>
      </c>
      <c r="AT114" s="218" t="s">
        <v>141</v>
      </c>
      <c r="AU114" s="218" t="s">
        <v>21</v>
      </c>
      <c r="AY114" s="19" t="s">
        <v>139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90</v>
      </c>
      <c r="BK114" s="219">
        <f>ROUND(I114*H114,2)</f>
        <v>0</v>
      </c>
      <c r="BL114" s="19" t="s">
        <v>146</v>
      </c>
      <c r="BM114" s="218" t="s">
        <v>180</v>
      </c>
    </row>
    <row r="115" spans="1:51" s="13" customFormat="1" ht="12">
      <c r="A115" s="13"/>
      <c r="B115" s="225"/>
      <c r="C115" s="226"/>
      <c r="D115" s="227" t="s">
        <v>150</v>
      </c>
      <c r="E115" s="228" t="s">
        <v>32</v>
      </c>
      <c r="F115" s="229" t="s">
        <v>181</v>
      </c>
      <c r="G115" s="226"/>
      <c r="H115" s="230">
        <v>115</v>
      </c>
      <c r="I115" s="231"/>
      <c r="J115" s="226"/>
      <c r="K115" s="226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150</v>
      </c>
      <c r="AU115" s="236" t="s">
        <v>21</v>
      </c>
      <c r="AV115" s="13" t="s">
        <v>21</v>
      </c>
      <c r="AW115" s="13" t="s">
        <v>41</v>
      </c>
      <c r="AX115" s="13" t="s">
        <v>82</v>
      </c>
      <c r="AY115" s="236" t="s">
        <v>139</v>
      </c>
    </row>
    <row r="116" spans="1:51" s="14" customFormat="1" ht="12">
      <c r="A116" s="14"/>
      <c r="B116" s="237"/>
      <c r="C116" s="238"/>
      <c r="D116" s="227" t="s">
        <v>150</v>
      </c>
      <c r="E116" s="239" t="s">
        <v>32</v>
      </c>
      <c r="F116" s="240" t="s">
        <v>152</v>
      </c>
      <c r="G116" s="238"/>
      <c r="H116" s="239" t="s">
        <v>32</v>
      </c>
      <c r="I116" s="241"/>
      <c r="J116" s="238"/>
      <c r="K116" s="238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150</v>
      </c>
      <c r="AU116" s="246" t="s">
        <v>21</v>
      </c>
      <c r="AV116" s="14" t="s">
        <v>90</v>
      </c>
      <c r="AW116" s="14" t="s">
        <v>41</v>
      </c>
      <c r="AX116" s="14" t="s">
        <v>82</v>
      </c>
      <c r="AY116" s="246" t="s">
        <v>139</v>
      </c>
    </row>
    <row r="117" spans="1:51" s="15" customFormat="1" ht="12">
      <c r="A117" s="15"/>
      <c r="B117" s="247"/>
      <c r="C117" s="248"/>
      <c r="D117" s="227" t="s">
        <v>150</v>
      </c>
      <c r="E117" s="249" t="s">
        <v>32</v>
      </c>
      <c r="F117" s="250" t="s">
        <v>153</v>
      </c>
      <c r="G117" s="248"/>
      <c r="H117" s="251">
        <v>115</v>
      </c>
      <c r="I117" s="252"/>
      <c r="J117" s="248"/>
      <c r="K117" s="248"/>
      <c r="L117" s="253"/>
      <c r="M117" s="254"/>
      <c r="N117" s="255"/>
      <c r="O117" s="255"/>
      <c r="P117" s="255"/>
      <c r="Q117" s="255"/>
      <c r="R117" s="255"/>
      <c r="S117" s="255"/>
      <c r="T117" s="256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7" t="s">
        <v>150</v>
      </c>
      <c r="AU117" s="257" t="s">
        <v>21</v>
      </c>
      <c r="AV117" s="15" t="s">
        <v>146</v>
      </c>
      <c r="AW117" s="15" t="s">
        <v>41</v>
      </c>
      <c r="AX117" s="15" t="s">
        <v>90</v>
      </c>
      <c r="AY117" s="257" t="s">
        <v>139</v>
      </c>
    </row>
    <row r="118" spans="1:65" s="2" customFormat="1" ht="16.5" customHeight="1">
      <c r="A118" s="41"/>
      <c r="B118" s="42"/>
      <c r="C118" s="207" t="s">
        <v>182</v>
      </c>
      <c r="D118" s="207" t="s">
        <v>141</v>
      </c>
      <c r="E118" s="208" t="s">
        <v>183</v>
      </c>
      <c r="F118" s="209" t="s">
        <v>184</v>
      </c>
      <c r="G118" s="210" t="s">
        <v>144</v>
      </c>
      <c r="H118" s="211">
        <v>8679.9</v>
      </c>
      <c r="I118" s="212"/>
      <c r="J118" s="213">
        <f>ROUND(I118*H118,2)</f>
        <v>0</v>
      </c>
      <c r="K118" s="209" t="s">
        <v>32</v>
      </c>
      <c r="L118" s="47"/>
      <c r="M118" s="214" t="s">
        <v>32</v>
      </c>
      <c r="N118" s="215" t="s">
        <v>53</v>
      </c>
      <c r="O118" s="87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146</v>
      </c>
      <c r="AT118" s="218" t="s">
        <v>141</v>
      </c>
      <c r="AU118" s="218" t="s">
        <v>21</v>
      </c>
      <c r="AY118" s="19" t="s">
        <v>139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9" t="s">
        <v>90</v>
      </c>
      <c r="BK118" s="219">
        <f>ROUND(I118*H118,2)</f>
        <v>0</v>
      </c>
      <c r="BL118" s="19" t="s">
        <v>146</v>
      </c>
      <c r="BM118" s="218" t="s">
        <v>185</v>
      </c>
    </row>
    <row r="119" spans="1:51" s="13" customFormat="1" ht="12">
      <c r="A119" s="13"/>
      <c r="B119" s="225"/>
      <c r="C119" s="226"/>
      <c r="D119" s="227" t="s">
        <v>150</v>
      </c>
      <c r="E119" s="228" t="s">
        <v>32</v>
      </c>
      <c r="F119" s="229" t="s">
        <v>159</v>
      </c>
      <c r="G119" s="226"/>
      <c r="H119" s="230">
        <v>8254.9</v>
      </c>
      <c r="I119" s="231"/>
      <c r="J119" s="226"/>
      <c r="K119" s="226"/>
      <c r="L119" s="232"/>
      <c r="M119" s="233"/>
      <c r="N119" s="234"/>
      <c r="O119" s="234"/>
      <c r="P119" s="234"/>
      <c r="Q119" s="234"/>
      <c r="R119" s="234"/>
      <c r="S119" s="234"/>
      <c r="T119" s="23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6" t="s">
        <v>150</v>
      </c>
      <c r="AU119" s="236" t="s">
        <v>21</v>
      </c>
      <c r="AV119" s="13" t="s">
        <v>21</v>
      </c>
      <c r="AW119" s="13" t="s">
        <v>41</v>
      </c>
      <c r="AX119" s="13" t="s">
        <v>82</v>
      </c>
      <c r="AY119" s="236" t="s">
        <v>139</v>
      </c>
    </row>
    <row r="120" spans="1:51" s="14" customFormat="1" ht="12">
      <c r="A120" s="14"/>
      <c r="B120" s="237"/>
      <c r="C120" s="238"/>
      <c r="D120" s="227" t="s">
        <v>150</v>
      </c>
      <c r="E120" s="239" t="s">
        <v>32</v>
      </c>
      <c r="F120" s="240" t="s">
        <v>160</v>
      </c>
      <c r="G120" s="238"/>
      <c r="H120" s="239" t="s">
        <v>32</v>
      </c>
      <c r="I120" s="241"/>
      <c r="J120" s="238"/>
      <c r="K120" s="238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150</v>
      </c>
      <c r="AU120" s="246" t="s">
        <v>21</v>
      </c>
      <c r="AV120" s="14" t="s">
        <v>90</v>
      </c>
      <c r="AW120" s="14" t="s">
        <v>41</v>
      </c>
      <c r="AX120" s="14" t="s">
        <v>82</v>
      </c>
      <c r="AY120" s="246" t="s">
        <v>139</v>
      </c>
    </row>
    <row r="121" spans="1:51" s="13" customFormat="1" ht="12">
      <c r="A121" s="13"/>
      <c r="B121" s="225"/>
      <c r="C121" s="226"/>
      <c r="D121" s="227" t="s">
        <v>150</v>
      </c>
      <c r="E121" s="228" t="s">
        <v>32</v>
      </c>
      <c r="F121" s="229" t="s">
        <v>161</v>
      </c>
      <c r="G121" s="226"/>
      <c r="H121" s="230">
        <v>425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150</v>
      </c>
      <c r="AU121" s="236" t="s">
        <v>21</v>
      </c>
      <c r="AV121" s="13" t="s">
        <v>21</v>
      </c>
      <c r="AW121" s="13" t="s">
        <v>41</v>
      </c>
      <c r="AX121" s="13" t="s">
        <v>82</v>
      </c>
      <c r="AY121" s="236" t="s">
        <v>139</v>
      </c>
    </row>
    <row r="122" spans="1:51" s="14" customFormat="1" ht="12">
      <c r="A122" s="14"/>
      <c r="B122" s="237"/>
      <c r="C122" s="238"/>
      <c r="D122" s="227" t="s">
        <v>150</v>
      </c>
      <c r="E122" s="239" t="s">
        <v>32</v>
      </c>
      <c r="F122" s="240" t="s">
        <v>186</v>
      </c>
      <c r="G122" s="238"/>
      <c r="H122" s="239" t="s">
        <v>32</v>
      </c>
      <c r="I122" s="241"/>
      <c r="J122" s="238"/>
      <c r="K122" s="238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150</v>
      </c>
      <c r="AU122" s="246" t="s">
        <v>21</v>
      </c>
      <c r="AV122" s="14" t="s">
        <v>90</v>
      </c>
      <c r="AW122" s="14" t="s">
        <v>41</v>
      </c>
      <c r="AX122" s="14" t="s">
        <v>82</v>
      </c>
      <c r="AY122" s="246" t="s">
        <v>139</v>
      </c>
    </row>
    <row r="123" spans="1:51" s="14" customFormat="1" ht="12">
      <c r="A123" s="14"/>
      <c r="B123" s="237"/>
      <c r="C123" s="238"/>
      <c r="D123" s="227" t="s">
        <v>150</v>
      </c>
      <c r="E123" s="239" t="s">
        <v>32</v>
      </c>
      <c r="F123" s="240" t="s">
        <v>187</v>
      </c>
      <c r="G123" s="238"/>
      <c r="H123" s="239" t="s">
        <v>32</v>
      </c>
      <c r="I123" s="241"/>
      <c r="J123" s="238"/>
      <c r="K123" s="238"/>
      <c r="L123" s="242"/>
      <c r="M123" s="243"/>
      <c r="N123" s="244"/>
      <c r="O123" s="244"/>
      <c r="P123" s="244"/>
      <c r="Q123" s="244"/>
      <c r="R123" s="244"/>
      <c r="S123" s="244"/>
      <c r="T123" s="24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6" t="s">
        <v>150</v>
      </c>
      <c r="AU123" s="246" t="s">
        <v>21</v>
      </c>
      <c r="AV123" s="14" t="s">
        <v>90</v>
      </c>
      <c r="AW123" s="14" t="s">
        <v>41</v>
      </c>
      <c r="AX123" s="14" t="s">
        <v>82</v>
      </c>
      <c r="AY123" s="246" t="s">
        <v>139</v>
      </c>
    </row>
    <row r="124" spans="1:51" s="15" customFormat="1" ht="12">
      <c r="A124" s="15"/>
      <c r="B124" s="247"/>
      <c r="C124" s="248"/>
      <c r="D124" s="227" t="s">
        <v>150</v>
      </c>
      <c r="E124" s="249" t="s">
        <v>32</v>
      </c>
      <c r="F124" s="250" t="s">
        <v>153</v>
      </c>
      <c r="G124" s="248"/>
      <c r="H124" s="251">
        <v>8679.9</v>
      </c>
      <c r="I124" s="252"/>
      <c r="J124" s="248"/>
      <c r="K124" s="248"/>
      <c r="L124" s="253"/>
      <c r="M124" s="254"/>
      <c r="N124" s="255"/>
      <c r="O124" s="255"/>
      <c r="P124" s="255"/>
      <c r="Q124" s="255"/>
      <c r="R124" s="255"/>
      <c r="S124" s="255"/>
      <c r="T124" s="256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7" t="s">
        <v>150</v>
      </c>
      <c r="AU124" s="257" t="s">
        <v>21</v>
      </c>
      <c r="AV124" s="15" t="s">
        <v>146</v>
      </c>
      <c r="AW124" s="15" t="s">
        <v>41</v>
      </c>
      <c r="AX124" s="15" t="s">
        <v>90</v>
      </c>
      <c r="AY124" s="257" t="s">
        <v>139</v>
      </c>
    </row>
    <row r="125" spans="1:65" s="2" customFormat="1" ht="16.5" customHeight="1">
      <c r="A125" s="41"/>
      <c r="B125" s="42"/>
      <c r="C125" s="207" t="s">
        <v>188</v>
      </c>
      <c r="D125" s="207" t="s">
        <v>141</v>
      </c>
      <c r="E125" s="208" t="s">
        <v>183</v>
      </c>
      <c r="F125" s="209" t="s">
        <v>184</v>
      </c>
      <c r="G125" s="210" t="s">
        <v>144</v>
      </c>
      <c r="H125" s="211">
        <v>1600</v>
      </c>
      <c r="I125" s="212"/>
      <c r="J125" s="213">
        <f>ROUND(I125*H125,2)</f>
        <v>0</v>
      </c>
      <c r="K125" s="209" t="s">
        <v>32</v>
      </c>
      <c r="L125" s="47"/>
      <c r="M125" s="214" t="s">
        <v>32</v>
      </c>
      <c r="N125" s="215" t="s">
        <v>53</v>
      </c>
      <c r="O125" s="87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18" t="s">
        <v>146</v>
      </c>
      <c r="AT125" s="218" t="s">
        <v>141</v>
      </c>
      <c r="AU125" s="218" t="s">
        <v>21</v>
      </c>
      <c r="AY125" s="19" t="s">
        <v>139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9" t="s">
        <v>90</v>
      </c>
      <c r="BK125" s="219">
        <f>ROUND(I125*H125,2)</f>
        <v>0</v>
      </c>
      <c r="BL125" s="19" t="s">
        <v>146</v>
      </c>
      <c r="BM125" s="218" t="s">
        <v>189</v>
      </c>
    </row>
    <row r="126" spans="1:51" s="13" customFormat="1" ht="12">
      <c r="A126" s="13"/>
      <c r="B126" s="225"/>
      <c r="C126" s="226"/>
      <c r="D126" s="227" t="s">
        <v>150</v>
      </c>
      <c r="E126" s="228" t="s">
        <v>32</v>
      </c>
      <c r="F126" s="229" t="s">
        <v>168</v>
      </c>
      <c r="G126" s="226"/>
      <c r="H126" s="230">
        <v>1600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150</v>
      </c>
      <c r="AU126" s="236" t="s">
        <v>21</v>
      </c>
      <c r="AV126" s="13" t="s">
        <v>21</v>
      </c>
      <c r="AW126" s="13" t="s">
        <v>41</v>
      </c>
      <c r="AX126" s="13" t="s">
        <v>82</v>
      </c>
      <c r="AY126" s="236" t="s">
        <v>139</v>
      </c>
    </row>
    <row r="127" spans="1:51" s="14" customFormat="1" ht="12">
      <c r="A127" s="14"/>
      <c r="B127" s="237"/>
      <c r="C127" s="238"/>
      <c r="D127" s="227" t="s">
        <v>150</v>
      </c>
      <c r="E127" s="239" t="s">
        <v>32</v>
      </c>
      <c r="F127" s="240" t="s">
        <v>190</v>
      </c>
      <c r="G127" s="238"/>
      <c r="H127" s="239" t="s">
        <v>32</v>
      </c>
      <c r="I127" s="241"/>
      <c r="J127" s="238"/>
      <c r="K127" s="238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150</v>
      </c>
      <c r="AU127" s="246" t="s">
        <v>21</v>
      </c>
      <c r="AV127" s="14" t="s">
        <v>90</v>
      </c>
      <c r="AW127" s="14" t="s">
        <v>41</v>
      </c>
      <c r="AX127" s="14" t="s">
        <v>82</v>
      </c>
      <c r="AY127" s="246" t="s">
        <v>139</v>
      </c>
    </row>
    <row r="128" spans="1:51" s="15" customFormat="1" ht="12">
      <c r="A128" s="15"/>
      <c r="B128" s="247"/>
      <c r="C128" s="248"/>
      <c r="D128" s="227" t="s">
        <v>150</v>
      </c>
      <c r="E128" s="249" t="s">
        <v>32</v>
      </c>
      <c r="F128" s="250" t="s">
        <v>153</v>
      </c>
      <c r="G128" s="248"/>
      <c r="H128" s="251">
        <v>1600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7" t="s">
        <v>150</v>
      </c>
      <c r="AU128" s="257" t="s">
        <v>21</v>
      </c>
      <c r="AV128" s="15" t="s">
        <v>146</v>
      </c>
      <c r="AW128" s="15" t="s">
        <v>41</v>
      </c>
      <c r="AX128" s="15" t="s">
        <v>90</v>
      </c>
      <c r="AY128" s="257" t="s">
        <v>139</v>
      </c>
    </row>
    <row r="129" spans="1:65" s="2" customFormat="1" ht="24.15" customHeight="1">
      <c r="A129" s="41"/>
      <c r="B129" s="42"/>
      <c r="C129" s="207" t="s">
        <v>191</v>
      </c>
      <c r="D129" s="207" t="s">
        <v>141</v>
      </c>
      <c r="E129" s="208" t="s">
        <v>192</v>
      </c>
      <c r="F129" s="209" t="s">
        <v>193</v>
      </c>
      <c r="G129" s="210" t="s">
        <v>144</v>
      </c>
      <c r="H129" s="211">
        <v>8679.9</v>
      </c>
      <c r="I129" s="212"/>
      <c r="J129" s="213">
        <f>ROUND(I129*H129,2)</f>
        <v>0</v>
      </c>
      <c r="K129" s="209" t="s">
        <v>145</v>
      </c>
      <c r="L129" s="47"/>
      <c r="M129" s="214" t="s">
        <v>32</v>
      </c>
      <c r="N129" s="215" t="s">
        <v>53</v>
      </c>
      <c r="O129" s="87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18" t="s">
        <v>146</v>
      </c>
      <c r="AT129" s="218" t="s">
        <v>141</v>
      </c>
      <c r="AU129" s="218" t="s">
        <v>21</v>
      </c>
      <c r="AY129" s="19" t="s">
        <v>139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9" t="s">
        <v>90</v>
      </c>
      <c r="BK129" s="219">
        <f>ROUND(I129*H129,2)</f>
        <v>0</v>
      </c>
      <c r="BL129" s="19" t="s">
        <v>146</v>
      </c>
      <c r="BM129" s="218" t="s">
        <v>194</v>
      </c>
    </row>
    <row r="130" spans="1:47" s="2" customFormat="1" ht="12">
      <c r="A130" s="41"/>
      <c r="B130" s="42"/>
      <c r="C130" s="43"/>
      <c r="D130" s="220" t="s">
        <v>148</v>
      </c>
      <c r="E130" s="43"/>
      <c r="F130" s="221" t="s">
        <v>195</v>
      </c>
      <c r="G130" s="43"/>
      <c r="H130" s="43"/>
      <c r="I130" s="222"/>
      <c r="J130" s="43"/>
      <c r="K130" s="43"/>
      <c r="L130" s="47"/>
      <c r="M130" s="223"/>
      <c r="N130" s="22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19" t="s">
        <v>148</v>
      </c>
      <c r="AU130" s="19" t="s">
        <v>21</v>
      </c>
    </row>
    <row r="131" spans="1:51" s="13" customFormat="1" ht="12">
      <c r="A131" s="13"/>
      <c r="B131" s="225"/>
      <c r="C131" s="226"/>
      <c r="D131" s="227" t="s">
        <v>150</v>
      </c>
      <c r="E131" s="228" t="s">
        <v>32</v>
      </c>
      <c r="F131" s="229" t="s">
        <v>159</v>
      </c>
      <c r="G131" s="226"/>
      <c r="H131" s="230">
        <v>8254.9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150</v>
      </c>
      <c r="AU131" s="236" t="s">
        <v>21</v>
      </c>
      <c r="AV131" s="13" t="s">
        <v>21</v>
      </c>
      <c r="AW131" s="13" t="s">
        <v>41</v>
      </c>
      <c r="AX131" s="13" t="s">
        <v>82</v>
      </c>
      <c r="AY131" s="236" t="s">
        <v>139</v>
      </c>
    </row>
    <row r="132" spans="1:51" s="14" customFormat="1" ht="12">
      <c r="A132" s="14"/>
      <c r="B132" s="237"/>
      <c r="C132" s="238"/>
      <c r="D132" s="227" t="s">
        <v>150</v>
      </c>
      <c r="E132" s="239" t="s">
        <v>32</v>
      </c>
      <c r="F132" s="240" t="s">
        <v>160</v>
      </c>
      <c r="G132" s="238"/>
      <c r="H132" s="239" t="s">
        <v>32</v>
      </c>
      <c r="I132" s="241"/>
      <c r="J132" s="238"/>
      <c r="K132" s="238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150</v>
      </c>
      <c r="AU132" s="246" t="s">
        <v>21</v>
      </c>
      <c r="AV132" s="14" t="s">
        <v>90</v>
      </c>
      <c r="AW132" s="14" t="s">
        <v>41</v>
      </c>
      <c r="AX132" s="14" t="s">
        <v>82</v>
      </c>
      <c r="AY132" s="246" t="s">
        <v>139</v>
      </c>
    </row>
    <row r="133" spans="1:51" s="13" customFormat="1" ht="12">
      <c r="A133" s="13"/>
      <c r="B133" s="225"/>
      <c r="C133" s="226"/>
      <c r="D133" s="227" t="s">
        <v>150</v>
      </c>
      <c r="E133" s="228" t="s">
        <v>32</v>
      </c>
      <c r="F133" s="229" t="s">
        <v>161</v>
      </c>
      <c r="G133" s="226"/>
      <c r="H133" s="230">
        <v>425</v>
      </c>
      <c r="I133" s="231"/>
      <c r="J133" s="226"/>
      <c r="K133" s="226"/>
      <c r="L133" s="232"/>
      <c r="M133" s="233"/>
      <c r="N133" s="234"/>
      <c r="O133" s="234"/>
      <c r="P133" s="234"/>
      <c r="Q133" s="234"/>
      <c r="R133" s="234"/>
      <c r="S133" s="234"/>
      <c r="T133" s="23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6" t="s">
        <v>150</v>
      </c>
      <c r="AU133" s="236" t="s">
        <v>21</v>
      </c>
      <c r="AV133" s="13" t="s">
        <v>21</v>
      </c>
      <c r="AW133" s="13" t="s">
        <v>41</v>
      </c>
      <c r="AX133" s="13" t="s">
        <v>82</v>
      </c>
      <c r="AY133" s="236" t="s">
        <v>139</v>
      </c>
    </row>
    <row r="134" spans="1:51" s="14" customFormat="1" ht="12">
      <c r="A134" s="14"/>
      <c r="B134" s="237"/>
      <c r="C134" s="238"/>
      <c r="D134" s="227" t="s">
        <v>150</v>
      </c>
      <c r="E134" s="239" t="s">
        <v>32</v>
      </c>
      <c r="F134" s="240" t="s">
        <v>196</v>
      </c>
      <c r="G134" s="238"/>
      <c r="H134" s="239" t="s">
        <v>32</v>
      </c>
      <c r="I134" s="241"/>
      <c r="J134" s="238"/>
      <c r="K134" s="238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150</v>
      </c>
      <c r="AU134" s="246" t="s">
        <v>21</v>
      </c>
      <c r="AV134" s="14" t="s">
        <v>90</v>
      </c>
      <c r="AW134" s="14" t="s">
        <v>41</v>
      </c>
      <c r="AX134" s="14" t="s">
        <v>82</v>
      </c>
      <c r="AY134" s="246" t="s">
        <v>139</v>
      </c>
    </row>
    <row r="135" spans="1:51" s="14" customFormat="1" ht="12">
      <c r="A135" s="14"/>
      <c r="B135" s="237"/>
      <c r="C135" s="238"/>
      <c r="D135" s="227" t="s">
        <v>150</v>
      </c>
      <c r="E135" s="239" t="s">
        <v>32</v>
      </c>
      <c r="F135" s="240" t="s">
        <v>187</v>
      </c>
      <c r="G135" s="238"/>
      <c r="H135" s="239" t="s">
        <v>32</v>
      </c>
      <c r="I135" s="241"/>
      <c r="J135" s="238"/>
      <c r="K135" s="238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150</v>
      </c>
      <c r="AU135" s="246" t="s">
        <v>21</v>
      </c>
      <c r="AV135" s="14" t="s">
        <v>90</v>
      </c>
      <c r="AW135" s="14" t="s">
        <v>41</v>
      </c>
      <c r="AX135" s="14" t="s">
        <v>82</v>
      </c>
      <c r="AY135" s="246" t="s">
        <v>139</v>
      </c>
    </row>
    <row r="136" spans="1:51" s="15" customFormat="1" ht="12">
      <c r="A136" s="15"/>
      <c r="B136" s="247"/>
      <c r="C136" s="248"/>
      <c r="D136" s="227" t="s">
        <v>150</v>
      </c>
      <c r="E136" s="249" t="s">
        <v>32</v>
      </c>
      <c r="F136" s="250" t="s">
        <v>153</v>
      </c>
      <c r="G136" s="248"/>
      <c r="H136" s="251">
        <v>8679.9</v>
      </c>
      <c r="I136" s="252"/>
      <c r="J136" s="248"/>
      <c r="K136" s="248"/>
      <c r="L136" s="253"/>
      <c r="M136" s="254"/>
      <c r="N136" s="255"/>
      <c r="O136" s="255"/>
      <c r="P136" s="255"/>
      <c r="Q136" s="255"/>
      <c r="R136" s="255"/>
      <c r="S136" s="255"/>
      <c r="T136" s="256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7" t="s">
        <v>150</v>
      </c>
      <c r="AU136" s="257" t="s">
        <v>21</v>
      </c>
      <c r="AV136" s="15" t="s">
        <v>146</v>
      </c>
      <c r="AW136" s="15" t="s">
        <v>41</v>
      </c>
      <c r="AX136" s="15" t="s">
        <v>90</v>
      </c>
      <c r="AY136" s="257" t="s">
        <v>139</v>
      </c>
    </row>
    <row r="137" spans="1:65" s="2" customFormat="1" ht="24.15" customHeight="1">
      <c r="A137" s="41"/>
      <c r="B137" s="42"/>
      <c r="C137" s="207" t="s">
        <v>197</v>
      </c>
      <c r="D137" s="207" t="s">
        <v>141</v>
      </c>
      <c r="E137" s="208" t="s">
        <v>198</v>
      </c>
      <c r="F137" s="209" t="s">
        <v>199</v>
      </c>
      <c r="G137" s="210" t="s">
        <v>144</v>
      </c>
      <c r="H137" s="211">
        <v>1600</v>
      </c>
      <c r="I137" s="212"/>
      <c r="J137" s="213">
        <f>ROUND(I137*H137,2)</f>
        <v>0</v>
      </c>
      <c r="K137" s="209" t="s">
        <v>145</v>
      </c>
      <c r="L137" s="47"/>
      <c r="M137" s="214" t="s">
        <v>32</v>
      </c>
      <c r="N137" s="215" t="s">
        <v>53</v>
      </c>
      <c r="O137" s="87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8" t="s">
        <v>146</v>
      </c>
      <c r="AT137" s="218" t="s">
        <v>141</v>
      </c>
      <c r="AU137" s="218" t="s">
        <v>21</v>
      </c>
      <c r="AY137" s="19" t="s">
        <v>139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9" t="s">
        <v>90</v>
      </c>
      <c r="BK137" s="219">
        <f>ROUND(I137*H137,2)</f>
        <v>0</v>
      </c>
      <c r="BL137" s="19" t="s">
        <v>146</v>
      </c>
      <c r="BM137" s="218" t="s">
        <v>200</v>
      </c>
    </row>
    <row r="138" spans="1:47" s="2" customFormat="1" ht="12">
      <c r="A138" s="41"/>
      <c r="B138" s="42"/>
      <c r="C138" s="43"/>
      <c r="D138" s="220" t="s">
        <v>148</v>
      </c>
      <c r="E138" s="43"/>
      <c r="F138" s="221" t="s">
        <v>201</v>
      </c>
      <c r="G138" s="43"/>
      <c r="H138" s="43"/>
      <c r="I138" s="222"/>
      <c r="J138" s="43"/>
      <c r="K138" s="43"/>
      <c r="L138" s="47"/>
      <c r="M138" s="223"/>
      <c r="N138" s="22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9" t="s">
        <v>148</v>
      </c>
      <c r="AU138" s="19" t="s">
        <v>21</v>
      </c>
    </row>
    <row r="139" spans="1:51" s="13" customFormat="1" ht="12">
      <c r="A139" s="13"/>
      <c r="B139" s="225"/>
      <c r="C139" s="226"/>
      <c r="D139" s="227" t="s">
        <v>150</v>
      </c>
      <c r="E139" s="228" t="s">
        <v>32</v>
      </c>
      <c r="F139" s="229" t="s">
        <v>168</v>
      </c>
      <c r="G139" s="226"/>
      <c r="H139" s="230">
        <v>1600</v>
      </c>
      <c r="I139" s="231"/>
      <c r="J139" s="226"/>
      <c r="K139" s="226"/>
      <c r="L139" s="232"/>
      <c r="M139" s="233"/>
      <c r="N139" s="234"/>
      <c r="O139" s="234"/>
      <c r="P139" s="234"/>
      <c r="Q139" s="234"/>
      <c r="R139" s="234"/>
      <c r="S139" s="234"/>
      <c r="T139" s="23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6" t="s">
        <v>150</v>
      </c>
      <c r="AU139" s="236" t="s">
        <v>21</v>
      </c>
      <c r="AV139" s="13" t="s">
        <v>21</v>
      </c>
      <c r="AW139" s="13" t="s">
        <v>41</v>
      </c>
      <c r="AX139" s="13" t="s">
        <v>82</v>
      </c>
      <c r="AY139" s="236" t="s">
        <v>139</v>
      </c>
    </row>
    <row r="140" spans="1:51" s="14" customFormat="1" ht="12">
      <c r="A140" s="14"/>
      <c r="B140" s="237"/>
      <c r="C140" s="238"/>
      <c r="D140" s="227" t="s">
        <v>150</v>
      </c>
      <c r="E140" s="239" t="s">
        <v>32</v>
      </c>
      <c r="F140" s="240" t="s">
        <v>202</v>
      </c>
      <c r="G140" s="238"/>
      <c r="H140" s="239" t="s">
        <v>32</v>
      </c>
      <c r="I140" s="241"/>
      <c r="J140" s="238"/>
      <c r="K140" s="238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150</v>
      </c>
      <c r="AU140" s="246" t="s">
        <v>21</v>
      </c>
      <c r="AV140" s="14" t="s">
        <v>90</v>
      </c>
      <c r="AW140" s="14" t="s">
        <v>41</v>
      </c>
      <c r="AX140" s="14" t="s">
        <v>82</v>
      </c>
      <c r="AY140" s="246" t="s">
        <v>139</v>
      </c>
    </row>
    <row r="141" spans="1:51" s="15" customFormat="1" ht="12">
      <c r="A141" s="15"/>
      <c r="B141" s="247"/>
      <c r="C141" s="248"/>
      <c r="D141" s="227" t="s">
        <v>150</v>
      </c>
      <c r="E141" s="249" t="s">
        <v>32</v>
      </c>
      <c r="F141" s="250" t="s">
        <v>153</v>
      </c>
      <c r="G141" s="248"/>
      <c r="H141" s="251">
        <v>1600</v>
      </c>
      <c r="I141" s="252"/>
      <c r="J141" s="248"/>
      <c r="K141" s="248"/>
      <c r="L141" s="253"/>
      <c r="M141" s="254"/>
      <c r="N141" s="255"/>
      <c r="O141" s="255"/>
      <c r="P141" s="255"/>
      <c r="Q141" s="255"/>
      <c r="R141" s="255"/>
      <c r="S141" s="255"/>
      <c r="T141" s="25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7" t="s">
        <v>150</v>
      </c>
      <c r="AU141" s="257" t="s">
        <v>21</v>
      </c>
      <c r="AV141" s="15" t="s">
        <v>146</v>
      </c>
      <c r="AW141" s="15" t="s">
        <v>41</v>
      </c>
      <c r="AX141" s="15" t="s">
        <v>90</v>
      </c>
      <c r="AY141" s="257" t="s">
        <v>139</v>
      </c>
    </row>
    <row r="142" spans="1:65" s="2" customFormat="1" ht="44.25" customHeight="1">
      <c r="A142" s="41"/>
      <c r="B142" s="42"/>
      <c r="C142" s="207" t="s">
        <v>203</v>
      </c>
      <c r="D142" s="207" t="s">
        <v>141</v>
      </c>
      <c r="E142" s="208" t="s">
        <v>204</v>
      </c>
      <c r="F142" s="209" t="s">
        <v>205</v>
      </c>
      <c r="G142" s="210" t="s">
        <v>144</v>
      </c>
      <c r="H142" s="211">
        <v>64</v>
      </c>
      <c r="I142" s="212"/>
      <c r="J142" s="213">
        <f>ROUND(I142*H142,2)</f>
        <v>0</v>
      </c>
      <c r="K142" s="209" t="s">
        <v>145</v>
      </c>
      <c r="L142" s="47"/>
      <c r="M142" s="214" t="s">
        <v>32</v>
      </c>
      <c r="N142" s="215" t="s">
        <v>53</v>
      </c>
      <c r="O142" s="87"/>
      <c r="P142" s="216">
        <f>O142*H142</f>
        <v>0</v>
      </c>
      <c r="Q142" s="216">
        <v>0.08922</v>
      </c>
      <c r="R142" s="216">
        <f>Q142*H142</f>
        <v>5.71008</v>
      </c>
      <c r="S142" s="216">
        <v>0</v>
      </c>
      <c r="T142" s="21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18" t="s">
        <v>146</v>
      </c>
      <c r="AT142" s="218" t="s">
        <v>141</v>
      </c>
      <c r="AU142" s="218" t="s">
        <v>21</v>
      </c>
      <c r="AY142" s="19" t="s">
        <v>139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9" t="s">
        <v>90</v>
      </c>
      <c r="BK142" s="219">
        <f>ROUND(I142*H142,2)</f>
        <v>0</v>
      </c>
      <c r="BL142" s="19" t="s">
        <v>146</v>
      </c>
      <c r="BM142" s="218" t="s">
        <v>206</v>
      </c>
    </row>
    <row r="143" spans="1:47" s="2" customFormat="1" ht="12">
      <c r="A143" s="41"/>
      <c r="B143" s="42"/>
      <c r="C143" s="43"/>
      <c r="D143" s="220" t="s">
        <v>148</v>
      </c>
      <c r="E143" s="43"/>
      <c r="F143" s="221" t="s">
        <v>207</v>
      </c>
      <c r="G143" s="43"/>
      <c r="H143" s="43"/>
      <c r="I143" s="222"/>
      <c r="J143" s="43"/>
      <c r="K143" s="43"/>
      <c r="L143" s="47"/>
      <c r="M143" s="223"/>
      <c r="N143" s="224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19" t="s">
        <v>148</v>
      </c>
      <c r="AU143" s="19" t="s">
        <v>21</v>
      </c>
    </row>
    <row r="144" spans="1:51" s="14" customFormat="1" ht="12">
      <c r="A144" s="14"/>
      <c r="B144" s="237"/>
      <c r="C144" s="238"/>
      <c r="D144" s="227" t="s">
        <v>150</v>
      </c>
      <c r="E144" s="239" t="s">
        <v>32</v>
      </c>
      <c r="F144" s="240" t="s">
        <v>208</v>
      </c>
      <c r="G144" s="238"/>
      <c r="H144" s="239" t="s">
        <v>32</v>
      </c>
      <c r="I144" s="241"/>
      <c r="J144" s="238"/>
      <c r="K144" s="238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150</v>
      </c>
      <c r="AU144" s="246" t="s">
        <v>21</v>
      </c>
      <c r="AV144" s="14" t="s">
        <v>90</v>
      </c>
      <c r="AW144" s="14" t="s">
        <v>41</v>
      </c>
      <c r="AX144" s="14" t="s">
        <v>82</v>
      </c>
      <c r="AY144" s="246" t="s">
        <v>139</v>
      </c>
    </row>
    <row r="145" spans="1:51" s="13" customFormat="1" ht="12">
      <c r="A145" s="13"/>
      <c r="B145" s="225"/>
      <c r="C145" s="226"/>
      <c r="D145" s="227" t="s">
        <v>150</v>
      </c>
      <c r="E145" s="228" t="s">
        <v>32</v>
      </c>
      <c r="F145" s="229" t="s">
        <v>151</v>
      </c>
      <c r="G145" s="226"/>
      <c r="H145" s="230">
        <v>64</v>
      </c>
      <c r="I145" s="231"/>
      <c r="J145" s="226"/>
      <c r="K145" s="226"/>
      <c r="L145" s="232"/>
      <c r="M145" s="233"/>
      <c r="N145" s="234"/>
      <c r="O145" s="234"/>
      <c r="P145" s="234"/>
      <c r="Q145" s="234"/>
      <c r="R145" s="234"/>
      <c r="S145" s="234"/>
      <c r="T145" s="23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6" t="s">
        <v>150</v>
      </c>
      <c r="AU145" s="236" t="s">
        <v>21</v>
      </c>
      <c r="AV145" s="13" t="s">
        <v>21</v>
      </c>
      <c r="AW145" s="13" t="s">
        <v>41</v>
      </c>
      <c r="AX145" s="13" t="s">
        <v>82</v>
      </c>
      <c r="AY145" s="236" t="s">
        <v>139</v>
      </c>
    </row>
    <row r="146" spans="1:51" s="14" customFormat="1" ht="12">
      <c r="A146" s="14"/>
      <c r="B146" s="237"/>
      <c r="C146" s="238"/>
      <c r="D146" s="227" t="s">
        <v>150</v>
      </c>
      <c r="E146" s="239" t="s">
        <v>32</v>
      </c>
      <c r="F146" s="240" t="s">
        <v>209</v>
      </c>
      <c r="G146" s="238"/>
      <c r="H146" s="239" t="s">
        <v>32</v>
      </c>
      <c r="I146" s="241"/>
      <c r="J146" s="238"/>
      <c r="K146" s="238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150</v>
      </c>
      <c r="AU146" s="246" t="s">
        <v>21</v>
      </c>
      <c r="AV146" s="14" t="s">
        <v>90</v>
      </c>
      <c r="AW146" s="14" t="s">
        <v>41</v>
      </c>
      <c r="AX146" s="14" t="s">
        <v>82</v>
      </c>
      <c r="AY146" s="246" t="s">
        <v>139</v>
      </c>
    </row>
    <row r="147" spans="1:51" s="15" customFormat="1" ht="12">
      <c r="A147" s="15"/>
      <c r="B147" s="247"/>
      <c r="C147" s="248"/>
      <c r="D147" s="227" t="s">
        <v>150</v>
      </c>
      <c r="E147" s="249" t="s">
        <v>32</v>
      </c>
      <c r="F147" s="250" t="s">
        <v>153</v>
      </c>
      <c r="G147" s="248"/>
      <c r="H147" s="251">
        <v>64</v>
      </c>
      <c r="I147" s="252"/>
      <c r="J147" s="248"/>
      <c r="K147" s="248"/>
      <c r="L147" s="253"/>
      <c r="M147" s="254"/>
      <c r="N147" s="255"/>
      <c r="O147" s="255"/>
      <c r="P147" s="255"/>
      <c r="Q147" s="255"/>
      <c r="R147" s="255"/>
      <c r="S147" s="255"/>
      <c r="T147" s="25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7" t="s">
        <v>150</v>
      </c>
      <c r="AU147" s="257" t="s">
        <v>21</v>
      </c>
      <c r="AV147" s="15" t="s">
        <v>146</v>
      </c>
      <c r="AW147" s="15" t="s">
        <v>41</v>
      </c>
      <c r="AX147" s="15" t="s">
        <v>90</v>
      </c>
      <c r="AY147" s="257" t="s">
        <v>139</v>
      </c>
    </row>
    <row r="148" spans="1:65" s="2" customFormat="1" ht="16.5" customHeight="1">
      <c r="A148" s="41"/>
      <c r="B148" s="42"/>
      <c r="C148" s="258" t="s">
        <v>210</v>
      </c>
      <c r="D148" s="258" t="s">
        <v>211</v>
      </c>
      <c r="E148" s="259" t="s">
        <v>212</v>
      </c>
      <c r="F148" s="260" t="s">
        <v>213</v>
      </c>
      <c r="G148" s="261" t="s">
        <v>144</v>
      </c>
      <c r="H148" s="262">
        <v>6.592</v>
      </c>
      <c r="I148" s="263"/>
      <c r="J148" s="264">
        <f>ROUND(I148*H148,2)</f>
        <v>0</v>
      </c>
      <c r="K148" s="260" t="s">
        <v>145</v>
      </c>
      <c r="L148" s="265"/>
      <c r="M148" s="266" t="s">
        <v>32</v>
      </c>
      <c r="N148" s="267" t="s">
        <v>53</v>
      </c>
      <c r="O148" s="87"/>
      <c r="P148" s="216">
        <f>O148*H148</f>
        <v>0</v>
      </c>
      <c r="Q148" s="216">
        <v>0.113</v>
      </c>
      <c r="R148" s="216">
        <f>Q148*H148</f>
        <v>0.744896</v>
      </c>
      <c r="S148" s="216">
        <v>0</v>
      </c>
      <c r="T148" s="21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191</v>
      </c>
      <c r="AT148" s="218" t="s">
        <v>211</v>
      </c>
      <c r="AU148" s="218" t="s">
        <v>21</v>
      </c>
      <c r="AY148" s="19" t="s">
        <v>139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9" t="s">
        <v>90</v>
      </c>
      <c r="BK148" s="219">
        <f>ROUND(I148*H148,2)</f>
        <v>0</v>
      </c>
      <c r="BL148" s="19" t="s">
        <v>146</v>
      </c>
      <c r="BM148" s="218" t="s">
        <v>214</v>
      </c>
    </row>
    <row r="149" spans="1:51" s="13" customFormat="1" ht="12">
      <c r="A149" s="13"/>
      <c r="B149" s="225"/>
      <c r="C149" s="226"/>
      <c r="D149" s="227" t="s">
        <v>150</v>
      </c>
      <c r="E149" s="226"/>
      <c r="F149" s="229" t="s">
        <v>215</v>
      </c>
      <c r="G149" s="226"/>
      <c r="H149" s="230">
        <v>6.592</v>
      </c>
      <c r="I149" s="231"/>
      <c r="J149" s="226"/>
      <c r="K149" s="226"/>
      <c r="L149" s="232"/>
      <c r="M149" s="233"/>
      <c r="N149" s="234"/>
      <c r="O149" s="234"/>
      <c r="P149" s="234"/>
      <c r="Q149" s="234"/>
      <c r="R149" s="234"/>
      <c r="S149" s="234"/>
      <c r="T149" s="23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6" t="s">
        <v>150</v>
      </c>
      <c r="AU149" s="236" t="s">
        <v>21</v>
      </c>
      <c r="AV149" s="13" t="s">
        <v>21</v>
      </c>
      <c r="AW149" s="13" t="s">
        <v>4</v>
      </c>
      <c r="AX149" s="13" t="s">
        <v>90</v>
      </c>
      <c r="AY149" s="236" t="s">
        <v>139</v>
      </c>
    </row>
    <row r="150" spans="1:63" s="12" customFormat="1" ht="22.8" customHeight="1">
      <c r="A150" s="12"/>
      <c r="B150" s="191"/>
      <c r="C150" s="192"/>
      <c r="D150" s="193" t="s">
        <v>81</v>
      </c>
      <c r="E150" s="205" t="s">
        <v>191</v>
      </c>
      <c r="F150" s="205" t="s">
        <v>216</v>
      </c>
      <c r="G150" s="192"/>
      <c r="H150" s="192"/>
      <c r="I150" s="195"/>
      <c r="J150" s="206">
        <f>BK150</f>
        <v>0</v>
      </c>
      <c r="K150" s="192"/>
      <c r="L150" s="197"/>
      <c r="M150" s="198"/>
      <c r="N150" s="199"/>
      <c r="O150" s="199"/>
      <c r="P150" s="200">
        <f>SUM(P151:P160)</f>
        <v>0</v>
      </c>
      <c r="Q150" s="199"/>
      <c r="R150" s="200">
        <f>SUM(R151:R160)</f>
        <v>8.87424</v>
      </c>
      <c r="S150" s="199"/>
      <c r="T150" s="201">
        <f>SUM(T151:T160)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2" t="s">
        <v>90</v>
      </c>
      <c r="AT150" s="203" t="s">
        <v>81</v>
      </c>
      <c r="AU150" s="203" t="s">
        <v>90</v>
      </c>
      <c r="AY150" s="202" t="s">
        <v>139</v>
      </c>
      <c r="BK150" s="204">
        <f>SUM(BK151:BK160)</f>
        <v>0</v>
      </c>
    </row>
    <row r="151" spans="1:65" s="2" customFormat="1" ht="16.5" customHeight="1">
      <c r="A151" s="41"/>
      <c r="B151" s="42"/>
      <c r="C151" s="207" t="s">
        <v>217</v>
      </c>
      <c r="D151" s="207" t="s">
        <v>141</v>
      </c>
      <c r="E151" s="208" t="s">
        <v>218</v>
      </c>
      <c r="F151" s="209" t="s">
        <v>219</v>
      </c>
      <c r="G151" s="210" t="s">
        <v>220</v>
      </c>
      <c r="H151" s="211">
        <v>13</v>
      </c>
      <c r="I151" s="212"/>
      <c r="J151" s="213">
        <f>ROUND(I151*H151,2)</f>
        <v>0</v>
      </c>
      <c r="K151" s="209" t="s">
        <v>145</v>
      </c>
      <c r="L151" s="47"/>
      <c r="M151" s="214" t="s">
        <v>32</v>
      </c>
      <c r="N151" s="215" t="s">
        <v>53</v>
      </c>
      <c r="O151" s="87"/>
      <c r="P151" s="216">
        <f>O151*H151</f>
        <v>0</v>
      </c>
      <c r="Q151" s="216">
        <v>0.42368</v>
      </c>
      <c r="R151" s="216">
        <f>Q151*H151</f>
        <v>5.50784</v>
      </c>
      <c r="S151" s="216">
        <v>0</v>
      </c>
      <c r="T151" s="217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18" t="s">
        <v>146</v>
      </c>
      <c r="AT151" s="218" t="s">
        <v>141</v>
      </c>
      <c r="AU151" s="218" t="s">
        <v>21</v>
      </c>
      <c r="AY151" s="19" t="s">
        <v>139</v>
      </c>
      <c r="BE151" s="219">
        <f>IF(N151="základní",J151,0)</f>
        <v>0</v>
      </c>
      <c r="BF151" s="219">
        <f>IF(N151="snížená",J151,0)</f>
        <v>0</v>
      </c>
      <c r="BG151" s="219">
        <f>IF(N151="zákl. přenesená",J151,0)</f>
        <v>0</v>
      </c>
      <c r="BH151" s="219">
        <f>IF(N151="sníž. přenesená",J151,0)</f>
        <v>0</v>
      </c>
      <c r="BI151" s="219">
        <f>IF(N151="nulová",J151,0)</f>
        <v>0</v>
      </c>
      <c r="BJ151" s="19" t="s">
        <v>90</v>
      </c>
      <c r="BK151" s="219">
        <f>ROUND(I151*H151,2)</f>
        <v>0</v>
      </c>
      <c r="BL151" s="19" t="s">
        <v>146</v>
      </c>
      <c r="BM151" s="218" t="s">
        <v>221</v>
      </c>
    </row>
    <row r="152" spans="1:47" s="2" customFormat="1" ht="12">
      <c r="A152" s="41"/>
      <c r="B152" s="42"/>
      <c r="C152" s="43"/>
      <c r="D152" s="220" t="s">
        <v>148</v>
      </c>
      <c r="E152" s="43"/>
      <c r="F152" s="221" t="s">
        <v>222</v>
      </c>
      <c r="G152" s="43"/>
      <c r="H152" s="43"/>
      <c r="I152" s="222"/>
      <c r="J152" s="43"/>
      <c r="K152" s="43"/>
      <c r="L152" s="47"/>
      <c r="M152" s="223"/>
      <c r="N152" s="224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19" t="s">
        <v>148</v>
      </c>
      <c r="AU152" s="19" t="s">
        <v>21</v>
      </c>
    </row>
    <row r="153" spans="1:51" s="13" customFormat="1" ht="12">
      <c r="A153" s="13"/>
      <c r="B153" s="225"/>
      <c r="C153" s="226"/>
      <c r="D153" s="227" t="s">
        <v>150</v>
      </c>
      <c r="E153" s="228" t="s">
        <v>32</v>
      </c>
      <c r="F153" s="229" t="s">
        <v>223</v>
      </c>
      <c r="G153" s="226"/>
      <c r="H153" s="230">
        <v>13</v>
      </c>
      <c r="I153" s="231"/>
      <c r="J153" s="226"/>
      <c r="K153" s="226"/>
      <c r="L153" s="232"/>
      <c r="M153" s="233"/>
      <c r="N153" s="234"/>
      <c r="O153" s="234"/>
      <c r="P153" s="234"/>
      <c r="Q153" s="234"/>
      <c r="R153" s="234"/>
      <c r="S153" s="234"/>
      <c r="T153" s="23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6" t="s">
        <v>150</v>
      </c>
      <c r="AU153" s="236" t="s">
        <v>21</v>
      </c>
      <c r="AV153" s="13" t="s">
        <v>21</v>
      </c>
      <c r="AW153" s="13" t="s">
        <v>41</v>
      </c>
      <c r="AX153" s="13" t="s">
        <v>82</v>
      </c>
      <c r="AY153" s="236" t="s">
        <v>139</v>
      </c>
    </row>
    <row r="154" spans="1:51" s="14" customFormat="1" ht="12">
      <c r="A154" s="14"/>
      <c r="B154" s="237"/>
      <c r="C154" s="238"/>
      <c r="D154" s="227" t="s">
        <v>150</v>
      </c>
      <c r="E154" s="239" t="s">
        <v>32</v>
      </c>
      <c r="F154" s="240" t="s">
        <v>152</v>
      </c>
      <c r="G154" s="238"/>
      <c r="H154" s="239" t="s">
        <v>32</v>
      </c>
      <c r="I154" s="241"/>
      <c r="J154" s="238"/>
      <c r="K154" s="238"/>
      <c r="L154" s="242"/>
      <c r="M154" s="243"/>
      <c r="N154" s="244"/>
      <c r="O154" s="244"/>
      <c r="P154" s="244"/>
      <c r="Q154" s="244"/>
      <c r="R154" s="244"/>
      <c r="S154" s="244"/>
      <c r="T154" s="24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6" t="s">
        <v>150</v>
      </c>
      <c r="AU154" s="246" t="s">
        <v>21</v>
      </c>
      <c r="AV154" s="14" t="s">
        <v>90</v>
      </c>
      <c r="AW154" s="14" t="s">
        <v>41</v>
      </c>
      <c r="AX154" s="14" t="s">
        <v>82</v>
      </c>
      <c r="AY154" s="246" t="s">
        <v>139</v>
      </c>
    </row>
    <row r="155" spans="1:51" s="15" customFormat="1" ht="12">
      <c r="A155" s="15"/>
      <c r="B155" s="247"/>
      <c r="C155" s="248"/>
      <c r="D155" s="227" t="s">
        <v>150</v>
      </c>
      <c r="E155" s="249" t="s">
        <v>32</v>
      </c>
      <c r="F155" s="250" t="s">
        <v>153</v>
      </c>
      <c r="G155" s="248"/>
      <c r="H155" s="251">
        <v>13</v>
      </c>
      <c r="I155" s="252"/>
      <c r="J155" s="248"/>
      <c r="K155" s="248"/>
      <c r="L155" s="253"/>
      <c r="M155" s="254"/>
      <c r="N155" s="255"/>
      <c r="O155" s="255"/>
      <c r="P155" s="255"/>
      <c r="Q155" s="255"/>
      <c r="R155" s="255"/>
      <c r="S155" s="255"/>
      <c r="T155" s="256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57" t="s">
        <v>150</v>
      </c>
      <c r="AU155" s="257" t="s">
        <v>21</v>
      </c>
      <c r="AV155" s="15" t="s">
        <v>146</v>
      </c>
      <c r="AW155" s="15" t="s">
        <v>41</v>
      </c>
      <c r="AX155" s="15" t="s">
        <v>90</v>
      </c>
      <c r="AY155" s="257" t="s">
        <v>139</v>
      </c>
    </row>
    <row r="156" spans="1:65" s="2" customFormat="1" ht="16.5" customHeight="1">
      <c r="A156" s="41"/>
      <c r="B156" s="42"/>
      <c r="C156" s="207" t="s">
        <v>223</v>
      </c>
      <c r="D156" s="207" t="s">
        <v>141</v>
      </c>
      <c r="E156" s="208" t="s">
        <v>224</v>
      </c>
      <c r="F156" s="209" t="s">
        <v>225</v>
      </c>
      <c r="G156" s="210" t="s">
        <v>220</v>
      </c>
      <c r="H156" s="211">
        <v>8</v>
      </c>
      <c r="I156" s="212"/>
      <c r="J156" s="213">
        <f>ROUND(I156*H156,2)</f>
        <v>0</v>
      </c>
      <c r="K156" s="209" t="s">
        <v>145</v>
      </c>
      <c r="L156" s="47"/>
      <c r="M156" s="214" t="s">
        <v>32</v>
      </c>
      <c r="N156" s="215" t="s">
        <v>53</v>
      </c>
      <c r="O156" s="87"/>
      <c r="P156" s="216">
        <f>O156*H156</f>
        <v>0</v>
      </c>
      <c r="Q156" s="216">
        <v>0.4208</v>
      </c>
      <c r="R156" s="216">
        <f>Q156*H156</f>
        <v>3.3664</v>
      </c>
      <c r="S156" s="216">
        <v>0</v>
      </c>
      <c r="T156" s="217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18" t="s">
        <v>146</v>
      </c>
      <c r="AT156" s="218" t="s">
        <v>141</v>
      </c>
      <c r="AU156" s="218" t="s">
        <v>21</v>
      </c>
      <c r="AY156" s="19" t="s">
        <v>139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9" t="s">
        <v>90</v>
      </c>
      <c r="BK156" s="219">
        <f>ROUND(I156*H156,2)</f>
        <v>0</v>
      </c>
      <c r="BL156" s="19" t="s">
        <v>146</v>
      </c>
      <c r="BM156" s="218" t="s">
        <v>226</v>
      </c>
    </row>
    <row r="157" spans="1:47" s="2" customFormat="1" ht="12">
      <c r="A157" s="41"/>
      <c r="B157" s="42"/>
      <c r="C157" s="43"/>
      <c r="D157" s="220" t="s">
        <v>148</v>
      </c>
      <c r="E157" s="43"/>
      <c r="F157" s="221" t="s">
        <v>227</v>
      </c>
      <c r="G157" s="43"/>
      <c r="H157" s="43"/>
      <c r="I157" s="222"/>
      <c r="J157" s="43"/>
      <c r="K157" s="43"/>
      <c r="L157" s="47"/>
      <c r="M157" s="223"/>
      <c r="N157" s="224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19" t="s">
        <v>148</v>
      </c>
      <c r="AU157" s="19" t="s">
        <v>21</v>
      </c>
    </row>
    <row r="158" spans="1:51" s="13" customFormat="1" ht="12">
      <c r="A158" s="13"/>
      <c r="B158" s="225"/>
      <c r="C158" s="226"/>
      <c r="D158" s="227" t="s">
        <v>150</v>
      </c>
      <c r="E158" s="228" t="s">
        <v>32</v>
      </c>
      <c r="F158" s="229" t="s">
        <v>191</v>
      </c>
      <c r="G158" s="226"/>
      <c r="H158" s="230">
        <v>8</v>
      </c>
      <c r="I158" s="231"/>
      <c r="J158" s="226"/>
      <c r="K158" s="226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150</v>
      </c>
      <c r="AU158" s="236" t="s">
        <v>21</v>
      </c>
      <c r="AV158" s="13" t="s">
        <v>21</v>
      </c>
      <c r="AW158" s="13" t="s">
        <v>41</v>
      </c>
      <c r="AX158" s="13" t="s">
        <v>82</v>
      </c>
      <c r="AY158" s="236" t="s">
        <v>139</v>
      </c>
    </row>
    <row r="159" spans="1:51" s="14" customFormat="1" ht="12">
      <c r="A159" s="14"/>
      <c r="B159" s="237"/>
      <c r="C159" s="238"/>
      <c r="D159" s="227" t="s">
        <v>150</v>
      </c>
      <c r="E159" s="239" t="s">
        <v>32</v>
      </c>
      <c r="F159" s="240" t="s">
        <v>152</v>
      </c>
      <c r="G159" s="238"/>
      <c r="H159" s="239" t="s">
        <v>32</v>
      </c>
      <c r="I159" s="241"/>
      <c r="J159" s="238"/>
      <c r="K159" s="238"/>
      <c r="L159" s="242"/>
      <c r="M159" s="243"/>
      <c r="N159" s="244"/>
      <c r="O159" s="244"/>
      <c r="P159" s="244"/>
      <c r="Q159" s="244"/>
      <c r="R159" s="244"/>
      <c r="S159" s="244"/>
      <c r="T159" s="24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6" t="s">
        <v>150</v>
      </c>
      <c r="AU159" s="246" t="s">
        <v>21</v>
      </c>
      <c r="AV159" s="14" t="s">
        <v>90</v>
      </c>
      <c r="AW159" s="14" t="s">
        <v>41</v>
      </c>
      <c r="AX159" s="14" t="s">
        <v>82</v>
      </c>
      <c r="AY159" s="246" t="s">
        <v>139</v>
      </c>
    </row>
    <row r="160" spans="1:51" s="15" customFormat="1" ht="12">
      <c r="A160" s="15"/>
      <c r="B160" s="247"/>
      <c r="C160" s="248"/>
      <c r="D160" s="227" t="s">
        <v>150</v>
      </c>
      <c r="E160" s="249" t="s">
        <v>32</v>
      </c>
      <c r="F160" s="250" t="s">
        <v>153</v>
      </c>
      <c r="G160" s="248"/>
      <c r="H160" s="251">
        <v>8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7" t="s">
        <v>150</v>
      </c>
      <c r="AU160" s="257" t="s">
        <v>21</v>
      </c>
      <c r="AV160" s="15" t="s">
        <v>146</v>
      </c>
      <c r="AW160" s="15" t="s">
        <v>41</v>
      </c>
      <c r="AX160" s="15" t="s">
        <v>90</v>
      </c>
      <c r="AY160" s="257" t="s">
        <v>139</v>
      </c>
    </row>
    <row r="161" spans="1:63" s="12" customFormat="1" ht="22.8" customHeight="1">
      <c r="A161" s="12"/>
      <c r="B161" s="191"/>
      <c r="C161" s="192"/>
      <c r="D161" s="193" t="s">
        <v>81</v>
      </c>
      <c r="E161" s="205" t="s">
        <v>197</v>
      </c>
      <c r="F161" s="205" t="s">
        <v>228</v>
      </c>
      <c r="G161" s="192"/>
      <c r="H161" s="192"/>
      <c r="I161" s="195"/>
      <c r="J161" s="206">
        <f>BK161</f>
        <v>0</v>
      </c>
      <c r="K161" s="192"/>
      <c r="L161" s="197"/>
      <c r="M161" s="198"/>
      <c r="N161" s="199"/>
      <c r="O161" s="199"/>
      <c r="P161" s="200">
        <f>SUM(P162:P289)</f>
        <v>0</v>
      </c>
      <c r="Q161" s="199"/>
      <c r="R161" s="200">
        <f>SUM(R162:R289)</f>
        <v>18.578426</v>
      </c>
      <c r="S161" s="199"/>
      <c r="T161" s="201">
        <f>SUM(T162:T289)</f>
        <v>265.31200000000007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2" t="s">
        <v>90</v>
      </c>
      <c r="AT161" s="203" t="s">
        <v>81</v>
      </c>
      <c r="AU161" s="203" t="s">
        <v>90</v>
      </c>
      <c r="AY161" s="202" t="s">
        <v>139</v>
      </c>
      <c r="BK161" s="204">
        <f>SUM(BK162:BK289)</f>
        <v>0</v>
      </c>
    </row>
    <row r="162" spans="1:65" s="2" customFormat="1" ht="24.15" customHeight="1">
      <c r="A162" s="41"/>
      <c r="B162" s="42"/>
      <c r="C162" s="207" t="s">
        <v>229</v>
      </c>
      <c r="D162" s="207" t="s">
        <v>141</v>
      </c>
      <c r="E162" s="208" t="s">
        <v>230</v>
      </c>
      <c r="F162" s="209" t="s">
        <v>231</v>
      </c>
      <c r="G162" s="210" t="s">
        <v>232</v>
      </c>
      <c r="H162" s="211">
        <v>64</v>
      </c>
      <c r="I162" s="212"/>
      <c r="J162" s="213">
        <f>ROUND(I162*H162,2)</f>
        <v>0</v>
      </c>
      <c r="K162" s="209" t="s">
        <v>145</v>
      </c>
      <c r="L162" s="47"/>
      <c r="M162" s="214" t="s">
        <v>32</v>
      </c>
      <c r="N162" s="215" t="s">
        <v>53</v>
      </c>
      <c r="O162" s="87"/>
      <c r="P162" s="216">
        <f>O162*H162</f>
        <v>0</v>
      </c>
      <c r="Q162" s="216">
        <v>0.01517</v>
      </c>
      <c r="R162" s="216">
        <f>Q162*H162</f>
        <v>0.97088</v>
      </c>
      <c r="S162" s="216">
        <v>0</v>
      </c>
      <c r="T162" s="21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18" t="s">
        <v>146</v>
      </c>
      <c r="AT162" s="218" t="s">
        <v>141</v>
      </c>
      <c r="AU162" s="218" t="s">
        <v>21</v>
      </c>
      <c r="AY162" s="19" t="s">
        <v>139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9" t="s">
        <v>90</v>
      </c>
      <c r="BK162" s="219">
        <f>ROUND(I162*H162,2)</f>
        <v>0</v>
      </c>
      <c r="BL162" s="19" t="s">
        <v>146</v>
      </c>
      <c r="BM162" s="218" t="s">
        <v>233</v>
      </c>
    </row>
    <row r="163" spans="1:47" s="2" customFormat="1" ht="12">
      <c r="A163" s="41"/>
      <c r="B163" s="42"/>
      <c r="C163" s="43"/>
      <c r="D163" s="220" t="s">
        <v>148</v>
      </c>
      <c r="E163" s="43"/>
      <c r="F163" s="221" t="s">
        <v>234</v>
      </c>
      <c r="G163" s="43"/>
      <c r="H163" s="43"/>
      <c r="I163" s="222"/>
      <c r="J163" s="43"/>
      <c r="K163" s="43"/>
      <c r="L163" s="47"/>
      <c r="M163" s="223"/>
      <c r="N163" s="224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19" t="s">
        <v>148</v>
      </c>
      <c r="AU163" s="19" t="s">
        <v>21</v>
      </c>
    </row>
    <row r="164" spans="1:51" s="13" customFormat="1" ht="12">
      <c r="A164" s="13"/>
      <c r="B164" s="225"/>
      <c r="C164" s="226"/>
      <c r="D164" s="227" t="s">
        <v>150</v>
      </c>
      <c r="E164" s="228" t="s">
        <v>32</v>
      </c>
      <c r="F164" s="229" t="s">
        <v>151</v>
      </c>
      <c r="G164" s="226"/>
      <c r="H164" s="230">
        <v>64</v>
      </c>
      <c r="I164" s="231"/>
      <c r="J164" s="226"/>
      <c r="K164" s="226"/>
      <c r="L164" s="232"/>
      <c r="M164" s="233"/>
      <c r="N164" s="234"/>
      <c r="O164" s="234"/>
      <c r="P164" s="234"/>
      <c r="Q164" s="234"/>
      <c r="R164" s="234"/>
      <c r="S164" s="234"/>
      <c r="T164" s="23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6" t="s">
        <v>150</v>
      </c>
      <c r="AU164" s="236" t="s">
        <v>21</v>
      </c>
      <c r="AV164" s="13" t="s">
        <v>21</v>
      </c>
      <c r="AW164" s="13" t="s">
        <v>41</v>
      </c>
      <c r="AX164" s="13" t="s">
        <v>82</v>
      </c>
      <c r="AY164" s="236" t="s">
        <v>139</v>
      </c>
    </row>
    <row r="165" spans="1:51" s="14" customFormat="1" ht="12">
      <c r="A165" s="14"/>
      <c r="B165" s="237"/>
      <c r="C165" s="238"/>
      <c r="D165" s="227" t="s">
        <v>150</v>
      </c>
      <c r="E165" s="239" t="s">
        <v>32</v>
      </c>
      <c r="F165" s="240" t="s">
        <v>152</v>
      </c>
      <c r="G165" s="238"/>
      <c r="H165" s="239" t="s">
        <v>32</v>
      </c>
      <c r="I165" s="241"/>
      <c r="J165" s="238"/>
      <c r="K165" s="238"/>
      <c r="L165" s="242"/>
      <c r="M165" s="243"/>
      <c r="N165" s="244"/>
      <c r="O165" s="244"/>
      <c r="P165" s="244"/>
      <c r="Q165" s="244"/>
      <c r="R165" s="244"/>
      <c r="S165" s="244"/>
      <c r="T165" s="24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6" t="s">
        <v>150</v>
      </c>
      <c r="AU165" s="246" t="s">
        <v>21</v>
      </c>
      <c r="AV165" s="14" t="s">
        <v>90</v>
      </c>
      <c r="AW165" s="14" t="s">
        <v>41</v>
      </c>
      <c r="AX165" s="14" t="s">
        <v>82</v>
      </c>
      <c r="AY165" s="246" t="s">
        <v>139</v>
      </c>
    </row>
    <row r="166" spans="1:51" s="15" customFormat="1" ht="12">
      <c r="A166" s="15"/>
      <c r="B166" s="247"/>
      <c r="C166" s="248"/>
      <c r="D166" s="227" t="s">
        <v>150</v>
      </c>
      <c r="E166" s="249" t="s">
        <v>32</v>
      </c>
      <c r="F166" s="250" t="s">
        <v>153</v>
      </c>
      <c r="G166" s="248"/>
      <c r="H166" s="251">
        <v>64</v>
      </c>
      <c r="I166" s="252"/>
      <c r="J166" s="248"/>
      <c r="K166" s="248"/>
      <c r="L166" s="253"/>
      <c r="M166" s="254"/>
      <c r="N166" s="255"/>
      <c r="O166" s="255"/>
      <c r="P166" s="255"/>
      <c r="Q166" s="255"/>
      <c r="R166" s="255"/>
      <c r="S166" s="255"/>
      <c r="T166" s="256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7" t="s">
        <v>150</v>
      </c>
      <c r="AU166" s="257" t="s">
        <v>21</v>
      </c>
      <c r="AV166" s="15" t="s">
        <v>146</v>
      </c>
      <c r="AW166" s="15" t="s">
        <v>41</v>
      </c>
      <c r="AX166" s="15" t="s">
        <v>90</v>
      </c>
      <c r="AY166" s="257" t="s">
        <v>139</v>
      </c>
    </row>
    <row r="167" spans="1:65" s="2" customFormat="1" ht="16.5" customHeight="1">
      <c r="A167" s="41"/>
      <c r="B167" s="42"/>
      <c r="C167" s="207" t="s">
        <v>8</v>
      </c>
      <c r="D167" s="207" t="s">
        <v>141</v>
      </c>
      <c r="E167" s="208" t="s">
        <v>235</v>
      </c>
      <c r="F167" s="209" t="s">
        <v>236</v>
      </c>
      <c r="G167" s="210" t="s">
        <v>220</v>
      </c>
      <c r="H167" s="211">
        <v>20</v>
      </c>
      <c r="I167" s="212"/>
      <c r="J167" s="213">
        <f>ROUND(I167*H167,2)</f>
        <v>0</v>
      </c>
      <c r="K167" s="209" t="s">
        <v>145</v>
      </c>
      <c r="L167" s="47"/>
      <c r="M167" s="214" t="s">
        <v>32</v>
      </c>
      <c r="N167" s="215" t="s">
        <v>53</v>
      </c>
      <c r="O167" s="87"/>
      <c r="P167" s="216">
        <f>O167*H167</f>
        <v>0</v>
      </c>
      <c r="Q167" s="216">
        <v>0.00036</v>
      </c>
      <c r="R167" s="216">
        <f>Q167*H167</f>
        <v>0.007200000000000001</v>
      </c>
      <c r="S167" s="216">
        <v>0</v>
      </c>
      <c r="T167" s="217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18" t="s">
        <v>146</v>
      </c>
      <c r="AT167" s="218" t="s">
        <v>141</v>
      </c>
      <c r="AU167" s="218" t="s">
        <v>21</v>
      </c>
      <c r="AY167" s="19" t="s">
        <v>139</v>
      </c>
      <c r="BE167" s="219">
        <f>IF(N167="základní",J167,0)</f>
        <v>0</v>
      </c>
      <c r="BF167" s="219">
        <f>IF(N167="snížená",J167,0)</f>
        <v>0</v>
      </c>
      <c r="BG167" s="219">
        <f>IF(N167="zákl. přenesená",J167,0)</f>
        <v>0</v>
      </c>
      <c r="BH167" s="219">
        <f>IF(N167="sníž. přenesená",J167,0)</f>
        <v>0</v>
      </c>
      <c r="BI167" s="219">
        <f>IF(N167="nulová",J167,0)</f>
        <v>0</v>
      </c>
      <c r="BJ167" s="19" t="s">
        <v>90</v>
      </c>
      <c r="BK167" s="219">
        <f>ROUND(I167*H167,2)</f>
        <v>0</v>
      </c>
      <c r="BL167" s="19" t="s">
        <v>146</v>
      </c>
      <c r="BM167" s="218" t="s">
        <v>237</v>
      </c>
    </row>
    <row r="168" spans="1:47" s="2" customFormat="1" ht="12">
      <c r="A168" s="41"/>
      <c r="B168" s="42"/>
      <c r="C168" s="43"/>
      <c r="D168" s="220" t="s">
        <v>148</v>
      </c>
      <c r="E168" s="43"/>
      <c r="F168" s="221" t="s">
        <v>238</v>
      </c>
      <c r="G168" s="43"/>
      <c r="H168" s="43"/>
      <c r="I168" s="222"/>
      <c r="J168" s="43"/>
      <c r="K168" s="43"/>
      <c r="L168" s="47"/>
      <c r="M168" s="223"/>
      <c r="N168" s="224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19" t="s">
        <v>148</v>
      </c>
      <c r="AU168" s="19" t="s">
        <v>21</v>
      </c>
    </row>
    <row r="169" spans="1:51" s="13" customFormat="1" ht="12">
      <c r="A169" s="13"/>
      <c r="B169" s="225"/>
      <c r="C169" s="226"/>
      <c r="D169" s="227" t="s">
        <v>150</v>
      </c>
      <c r="E169" s="228" t="s">
        <v>32</v>
      </c>
      <c r="F169" s="229" t="s">
        <v>239</v>
      </c>
      <c r="G169" s="226"/>
      <c r="H169" s="230">
        <v>20</v>
      </c>
      <c r="I169" s="231"/>
      <c r="J169" s="226"/>
      <c r="K169" s="226"/>
      <c r="L169" s="232"/>
      <c r="M169" s="233"/>
      <c r="N169" s="234"/>
      <c r="O169" s="234"/>
      <c r="P169" s="234"/>
      <c r="Q169" s="234"/>
      <c r="R169" s="234"/>
      <c r="S169" s="234"/>
      <c r="T169" s="23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6" t="s">
        <v>150</v>
      </c>
      <c r="AU169" s="236" t="s">
        <v>21</v>
      </c>
      <c r="AV169" s="13" t="s">
        <v>21</v>
      </c>
      <c r="AW169" s="13" t="s">
        <v>41</v>
      </c>
      <c r="AX169" s="13" t="s">
        <v>82</v>
      </c>
      <c r="AY169" s="236" t="s">
        <v>139</v>
      </c>
    </row>
    <row r="170" spans="1:51" s="14" customFormat="1" ht="12">
      <c r="A170" s="14"/>
      <c r="B170" s="237"/>
      <c r="C170" s="238"/>
      <c r="D170" s="227" t="s">
        <v>150</v>
      </c>
      <c r="E170" s="239" t="s">
        <v>32</v>
      </c>
      <c r="F170" s="240" t="s">
        <v>152</v>
      </c>
      <c r="G170" s="238"/>
      <c r="H170" s="239" t="s">
        <v>32</v>
      </c>
      <c r="I170" s="241"/>
      <c r="J170" s="238"/>
      <c r="K170" s="238"/>
      <c r="L170" s="242"/>
      <c r="M170" s="243"/>
      <c r="N170" s="244"/>
      <c r="O170" s="244"/>
      <c r="P170" s="244"/>
      <c r="Q170" s="244"/>
      <c r="R170" s="244"/>
      <c r="S170" s="244"/>
      <c r="T170" s="24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6" t="s">
        <v>150</v>
      </c>
      <c r="AU170" s="246" t="s">
        <v>21</v>
      </c>
      <c r="AV170" s="14" t="s">
        <v>90</v>
      </c>
      <c r="AW170" s="14" t="s">
        <v>41</v>
      </c>
      <c r="AX170" s="14" t="s">
        <v>82</v>
      </c>
      <c r="AY170" s="246" t="s">
        <v>139</v>
      </c>
    </row>
    <row r="171" spans="1:51" s="15" customFormat="1" ht="12">
      <c r="A171" s="15"/>
      <c r="B171" s="247"/>
      <c r="C171" s="248"/>
      <c r="D171" s="227" t="s">
        <v>150</v>
      </c>
      <c r="E171" s="249" t="s">
        <v>32</v>
      </c>
      <c r="F171" s="250" t="s">
        <v>153</v>
      </c>
      <c r="G171" s="248"/>
      <c r="H171" s="251">
        <v>20</v>
      </c>
      <c r="I171" s="252"/>
      <c r="J171" s="248"/>
      <c r="K171" s="248"/>
      <c r="L171" s="253"/>
      <c r="M171" s="254"/>
      <c r="N171" s="255"/>
      <c r="O171" s="255"/>
      <c r="P171" s="255"/>
      <c r="Q171" s="255"/>
      <c r="R171" s="255"/>
      <c r="S171" s="255"/>
      <c r="T171" s="256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7" t="s">
        <v>150</v>
      </c>
      <c r="AU171" s="257" t="s">
        <v>21</v>
      </c>
      <c r="AV171" s="15" t="s">
        <v>146</v>
      </c>
      <c r="AW171" s="15" t="s">
        <v>41</v>
      </c>
      <c r="AX171" s="15" t="s">
        <v>90</v>
      </c>
      <c r="AY171" s="257" t="s">
        <v>139</v>
      </c>
    </row>
    <row r="172" spans="1:65" s="2" customFormat="1" ht="16.5" customHeight="1">
      <c r="A172" s="41"/>
      <c r="B172" s="42"/>
      <c r="C172" s="258" t="s">
        <v>240</v>
      </c>
      <c r="D172" s="258" t="s">
        <v>211</v>
      </c>
      <c r="E172" s="259" t="s">
        <v>241</v>
      </c>
      <c r="F172" s="260" t="s">
        <v>242</v>
      </c>
      <c r="G172" s="261" t="s">
        <v>220</v>
      </c>
      <c r="H172" s="262">
        <v>20</v>
      </c>
      <c r="I172" s="263"/>
      <c r="J172" s="264">
        <f>ROUND(I172*H172,2)</f>
        <v>0</v>
      </c>
      <c r="K172" s="260" t="s">
        <v>145</v>
      </c>
      <c r="L172" s="265"/>
      <c r="M172" s="266" t="s">
        <v>32</v>
      </c>
      <c r="N172" s="267" t="s">
        <v>53</v>
      </c>
      <c r="O172" s="87"/>
      <c r="P172" s="216">
        <f>O172*H172</f>
        <v>0</v>
      </c>
      <c r="Q172" s="216">
        <v>0.0025</v>
      </c>
      <c r="R172" s="216">
        <f>Q172*H172</f>
        <v>0.05</v>
      </c>
      <c r="S172" s="216">
        <v>0</v>
      </c>
      <c r="T172" s="21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8" t="s">
        <v>191</v>
      </c>
      <c r="AT172" s="218" t="s">
        <v>211</v>
      </c>
      <c r="AU172" s="218" t="s">
        <v>21</v>
      </c>
      <c r="AY172" s="19" t="s">
        <v>139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9" t="s">
        <v>90</v>
      </c>
      <c r="BK172" s="219">
        <f>ROUND(I172*H172,2)</f>
        <v>0</v>
      </c>
      <c r="BL172" s="19" t="s">
        <v>146</v>
      </c>
      <c r="BM172" s="218" t="s">
        <v>243</v>
      </c>
    </row>
    <row r="173" spans="1:65" s="2" customFormat="1" ht="16.5" customHeight="1">
      <c r="A173" s="41"/>
      <c r="B173" s="42"/>
      <c r="C173" s="207" t="s">
        <v>244</v>
      </c>
      <c r="D173" s="207" t="s">
        <v>141</v>
      </c>
      <c r="E173" s="208" t="s">
        <v>245</v>
      </c>
      <c r="F173" s="209" t="s">
        <v>246</v>
      </c>
      <c r="G173" s="210" t="s">
        <v>220</v>
      </c>
      <c r="H173" s="211">
        <v>5</v>
      </c>
      <c r="I173" s="212"/>
      <c r="J173" s="213">
        <f>ROUND(I173*H173,2)</f>
        <v>0</v>
      </c>
      <c r="K173" s="209" t="s">
        <v>145</v>
      </c>
      <c r="L173" s="47"/>
      <c r="M173" s="214" t="s">
        <v>32</v>
      </c>
      <c r="N173" s="215" t="s">
        <v>53</v>
      </c>
      <c r="O173" s="87"/>
      <c r="P173" s="216">
        <f>O173*H173</f>
        <v>0</v>
      </c>
      <c r="Q173" s="216">
        <v>0.0007</v>
      </c>
      <c r="R173" s="216">
        <f>Q173*H173</f>
        <v>0.0035</v>
      </c>
      <c r="S173" s="216">
        <v>0</v>
      </c>
      <c r="T173" s="217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18" t="s">
        <v>146</v>
      </c>
      <c r="AT173" s="218" t="s">
        <v>141</v>
      </c>
      <c r="AU173" s="218" t="s">
        <v>21</v>
      </c>
      <c r="AY173" s="19" t="s">
        <v>139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9" t="s">
        <v>90</v>
      </c>
      <c r="BK173" s="219">
        <f>ROUND(I173*H173,2)</f>
        <v>0</v>
      </c>
      <c r="BL173" s="19" t="s">
        <v>146</v>
      </c>
      <c r="BM173" s="218" t="s">
        <v>247</v>
      </c>
    </row>
    <row r="174" spans="1:47" s="2" customFormat="1" ht="12">
      <c r="A174" s="41"/>
      <c r="B174" s="42"/>
      <c r="C174" s="43"/>
      <c r="D174" s="220" t="s">
        <v>148</v>
      </c>
      <c r="E174" s="43"/>
      <c r="F174" s="221" t="s">
        <v>248</v>
      </c>
      <c r="G174" s="43"/>
      <c r="H174" s="43"/>
      <c r="I174" s="222"/>
      <c r="J174" s="43"/>
      <c r="K174" s="43"/>
      <c r="L174" s="47"/>
      <c r="M174" s="223"/>
      <c r="N174" s="224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19" t="s">
        <v>148</v>
      </c>
      <c r="AU174" s="19" t="s">
        <v>21</v>
      </c>
    </row>
    <row r="175" spans="1:51" s="13" customFormat="1" ht="12">
      <c r="A175" s="13"/>
      <c r="B175" s="225"/>
      <c r="C175" s="226"/>
      <c r="D175" s="227" t="s">
        <v>150</v>
      </c>
      <c r="E175" s="228" t="s">
        <v>32</v>
      </c>
      <c r="F175" s="229" t="s">
        <v>170</v>
      </c>
      <c r="G175" s="226"/>
      <c r="H175" s="230">
        <v>5</v>
      </c>
      <c r="I175" s="231"/>
      <c r="J175" s="226"/>
      <c r="K175" s="226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150</v>
      </c>
      <c r="AU175" s="236" t="s">
        <v>21</v>
      </c>
      <c r="AV175" s="13" t="s">
        <v>21</v>
      </c>
      <c r="AW175" s="13" t="s">
        <v>41</v>
      </c>
      <c r="AX175" s="13" t="s">
        <v>82</v>
      </c>
      <c r="AY175" s="236" t="s">
        <v>139</v>
      </c>
    </row>
    <row r="176" spans="1:51" s="14" customFormat="1" ht="12">
      <c r="A176" s="14"/>
      <c r="B176" s="237"/>
      <c r="C176" s="238"/>
      <c r="D176" s="227" t="s">
        <v>150</v>
      </c>
      <c r="E176" s="239" t="s">
        <v>32</v>
      </c>
      <c r="F176" s="240" t="s">
        <v>152</v>
      </c>
      <c r="G176" s="238"/>
      <c r="H176" s="239" t="s">
        <v>32</v>
      </c>
      <c r="I176" s="241"/>
      <c r="J176" s="238"/>
      <c r="K176" s="238"/>
      <c r="L176" s="242"/>
      <c r="M176" s="243"/>
      <c r="N176" s="244"/>
      <c r="O176" s="244"/>
      <c r="P176" s="244"/>
      <c r="Q176" s="244"/>
      <c r="R176" s="244"/>
      <c r="S176" s="244"/>
      <c r="T176" s="24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6" t="s">
        <v>150</v>
      </c>
      <c r="AU176" s="246" t="s">
        <v>21</v>
      </c>
      <c r="AV176" s="14" t="s">
        <v>90</v>
      </c>
      <c r="AW176" s="14" t="s">
        <v>41</v>
      </c>
      <c r="AX176" s="14" t="s">
        <v>82</v>
      </c>
      <c r="AY176" s="246" t="s">
        <v>139</v>
      </c>
    </row>
    <row r="177" spans="1:51" s="15" customFormat="1" ht="12">
      <c r="A177" s="15"/>
      <c r="B177" s="247"/>
      <c r="C177" s="248"/>
      <c r="D177" s="227" t="s">
        <v>150</v>
      </c>
      <c r="E177" s="249" t="s">
        <v>32</v>
      </c>
      <c r="F177" s="250" t="s">
        <v>153</v>
      </c>
      <c r="G177" s="248"/>
      <c r="H177" s="251">
        <v>5</v>
      </c>
      <c r="I177" s="252"/>
      <c r="J177" s="248"/>
      <c r="K177" s="248"/>
      <c r="L177" s="253"/>
      <c r="M177" s="254"/>
      <c r="N177" s="255"/>
      <c r="O177" s="255"/>
      <c r="P177" s="255"/>
      <c r="Q177" s="255"/>
      <c r="R177" s="255"/>
      <c r="S177" s="255"/>
      <c r="T177" s="256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7" t="s">
        <v>150</v>
      </c>
      <c r="AU177" s="257" t="s">
        <v>21</v>
      </c>
      <c r="AV177" s="15" t="s">
        <v>146</v>
      </c>
      <c r="AW177" s="15" t="s">
        <v>41</v>
      </c>
      <c r="AX177" s="15" t="s">
        <v>90</v>
      </c>
      <c r="AY177" s="257" t="s">
        <v>139</v>
      </c>
    </row>
    <row r="178" spans="1:65" s="2" customFormat="1" ht="16.5" customHeight="1">
      <c r="A178" s="41"/>
      <c r="B178" s="42"/>
      <c r="C178" s="258" t="s">
        <v>249</v>
      </c>
      <c r="D178" s="258" t="s">
        <v>211</v>
      </c>
      <c r="E178" s="259" t="s">
        <v>250</v>
      </c>
      <c r="F178" s="260" t="s">
        <v>251</v>
      </c>
      <c r="G178" s="261" t="s">
        <v>220</v>
      </c>
      <c r="H178" s="262">
        <v>2</v>
      </c>
      <c r="I178" s="263"/>
      <c r="J178" s="264">
        <f>ROUND(I178*H178,2)</f>
        <v>0</v>
      </c>
      <c r="K178" s="260" t="s">
        <v>145</v>
      </c>
      <c r="L178" s="265"/>
      <c r="M178" s="266" t="s">
        <v>32</v>
      </c>
      <c r="N178" s="267" t="s">
        <v>53</v>
      </c>
      <c r="O178" s="87"/>
      <c r="P178" s="216">
        <f>O178*H178</f>
        <v>0</v>
      </c>
      <c r="Q178" s="216">
        <v>0.004</v>
      </c>
      <c r="R178" s="216">
        <f>Q178*H178</f>
        <v>0.008</v>
      </c>
      <c r="S178" s="216">
        <v>0</v>
      </c>
      <c r="T178" s="217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18" t="s">
        <v>191</v>
      </c>
      <c r="AT178" s="218" t="s">
        <v>211</v>
      </c>
      <c r="AU178" s="218" t="s">
        <v>21</v>
      </c>
      <c r="AY178" s="19" t="s">
        <v>139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9" t="s">
        <v>90</v>
      </c>
      <c r="BK178" s="219">
        <f>ROUND(I178*H178,2)</f>
        <v>0</v>
      </c>
      <c r="BL178" s="19" t="s">
        <v>146</v>
      </c>
      <c r="BM178" s="218" t="s">
        <v>252</v>
      </c>
    </row>
    <row r="179" spans="1:65" s="2" customFormat="1" ht="16.5" customHeight="1">
      <c r="A179" s="41"/>
      <c r="B179" s="42"/>
      <c r="C179" s="258" t="s">
        <v>253</v>
      </c>
      <c r="D179" s="258" t="s">
        <v>211</v>
      </c>
      <c r="E179" s="259" t="s">
        <v>254</v>
      </c>
      <c r="F179" s="260" t="s">
        <v>255</v>
      </c>
      <c r="G179" s="261" t="s">
        <v>220</v>
      </c>
      <c r="H179" s="262">
        <v>3</v>
      </c>
      <c r="I179" s="263"/>
      <c r="J179" s="264">
        <f>ROUND(I179*H179,2)</f>
        <v>0</v>
      </c>
      <c r="K179" s="260" t="s">
        <v>145</v>
      </c>
      <c r="L179" s="265"/>
      <c r="M179" s="266" t="s">
        <v>32</v>
      </c>
      <c r="N179" s="267" t="s">
        <v>53</v>
      </c>
      <c r="O179" s="87"/>
      <c r="P179" s="216">
        <f>O179*H179</f>
        <v>0</v>
      </c>
      <c r="Q179" s="216">
        <v>0.0025</v>
      </c>
      <c r="R179" s="216">
        <f>Q179*H179</f>
        <v>0.0075</v>
      </c>
      <c r="S179" s="216">
        <v>0</v>
      </c>
      <c r="T179" s="217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18" t="s">
        <v>191</v>
      </c>
      <c r="AT179" s="218" t="s">
        <v>211</v>
      </c>
      <c r="AU179" s="218" t="s">
        <v>21</v>
      </c>
      <c r="AY179" s="19" t="s">
        <v>139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9" t="s">
        <v>90</v>
      </c>
      <c r="BK179" s="219">
        <f>ROUND(I179*H179,2)</f>
        <v>0</v>
      </c>
      <c r="BL179" s="19" t="s">
        <v>146</v>
      </c>
      <c r="BM179" s="218" t="s">
        <v>256</v>
      </c>
    </row>
    <row r="180" spans="1:65" s="2" customFormat="1" ht="16.5" customHeight="1">
      <c r="A180" s="41"/>
      <c r="B180" s="42"/>
      <c r="C180" s="207" t="s">
        <v>239</v>
      </c>
      <c r="D180" s="207" t="s">
        <v>141</v>
      </c>
      <c r="E180" s="208" t="s">
        <v>257</v>
      </c>
      <c r="F180" s="209" t="s">
        <v>258</v>
      </c>
      <c r="G180" s="210" t="s">
        <v>220</v>
      </c>
      <c r="H180" s="211">
        <v>5</v>
      </c>
      <c r="I180" s="212"/>
      <c r="J180" s="213">
        <f>ROUND(I180*H180,2)</f>
        <v>0</v>
      </c>
      <c r="K180" s="209" t="s">
        <v>145</v>
      </c>
      <c r="L180" s="47"/>
      <c r="M180" s="214" t="s">
        <v>32</v>
      </c>
      <c r="N180" s="215" t="s">
        <v>53</v>
      </c>
      <c r="O180" s="87"/>
      <c r="P180" s="216">
        <f>O180*H180</f>
        <v>0</v>
      </c>
      <c r="Q180" s="216">
        <v>0.11241</v>
      </c>
      <c r="R180" s="216">
        <f>Q180*H180</f>
        <v>0.5620499999999999</v>
      </c>
      <c r="S180" s="216">
        <v>0</v>
      </c>
      <c r="T180" s="217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18" t="s">
        <v>146</v>
      </c>
      <c r="AT180" s="218" t="s">
        <v>141</v>
      </c>
      <c r="AU180" s="218" t="s">
        <v>21</v>
      </c>
      <c r="AY180" s="19" t="s">
        <v>139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9" t="s">
        <v>90</v>
      </c>
      <c r="BK180" s="219">
        <f>ROUND(I180*H180,2)</f>
        <v>0</v>
      </c>
      <c r="BL180" s="19" t="s">
        <v>146</v>
      </c>
      <c r="BM180" s="218" t="s">
        <v>259</v>
      </c>
    </row>
    <row r="181" spans="1:47" s="2" customFormat="1" ht="12">
      <c r="A181" s="41"/>
      <c r="B181" s="42"/>
      <c r="C181" s="43"/>
      <c r="D181" s="220" t="s">
        <v>148</v>
      </c>
      <c r="E181" s="43"/>
      <c r="F181" s="221" t="s">
        <v>260</v>
      </c>
      <c r="G181" s="43"/>
      <c r="H181" s="43"/>
      <c r="I181" s="222"/>
      <c r="J181" s="43"/>
      <c r="K181" s="43"/>
      <c r="L181" s="47"/>
      <c r="M181" s="223"/>
      <c r="N181" s="224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19" t="s">
        <v>148</v>
      </c>
      <c r="AU181" s="19" t="s">
        <v>21</v>
      </c>
    </row>
    <row r="182" spans="1:51" s="13" customFormat="1" ht="12">
      <c r="A182" s="13"/>
      <c r="B182" s="225"/>
      <c r="C182" s="226"/>
      <c r="D182" s="227" t="s">
        <v>150</v>
      </c>
      <c r="E182" s="228" t="s">
        <v>32</v>
      </c>
      <c r="F182" s="229" t="s">
        <v>170</v>
      </c>
      <c r="G182" s="226"/>
      <c r="H182" s="230">
        <v>5</v>
      </c>
      <c r="I182" s="231"/>
      <c r="J182" s="226"/>
      <c r="K182" s="226"/>
      <c r="L182" s="232"/>
      <c r="M182" s="233"/>
      <c r="N182" s="234"/>
      <c r="O182" s="234"/>
      <c r="P182" s="234"/>
      <c r="Q182" s="234"/>
      <c r="R182" s="234"/>
      <c r="S182" s="234"/>
      <c r="T182" s="23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6" t="s">
        <v>150</v>
      </c>
      <c r="AU182" s="236" t="s">
        <v>21</v>
      </c>
      <c r="AV182" s="13" t="s">
        <v>21</v>
      </c>
      <c r="AW182" s="13" t="s">
        <v>41</v>
      </c>
      <c r="AX182" s="13" t="s">
        <v>82</v>
      </c>
      <c r="AY182" s="236" t="s">
        <v>139</v>
      </c>
    </row>
    <row r="183" spans="1:51" s="14" customFormat="1" ht="12">
      <c r="A183" s="14"/>
      <c r="B183" s="237"/>
      <c r="C183" s="238"/>
      <c r="D183" s="227" t="s">
        <v>150</v>
      </c>
      <c r="E183" s="239" t="s">
        <v>32</v>
      </c>
      <c r="F183" s="240" t="s">
        <v>152</v>
      </c>
      <c r="G183" s="238"/>
      <c r="H183" s="239" t="s">
        <v>32</v>
      </c>
      <c r="I183" s="241"/>
      <c r="J183" s="238"/>
      <c r="K183" s="238"/>
      <c r="L183" s="242"/>
      <c r="M183" s="243"/>
      <c r="N183" s="244"/>
      <c r="O183" s="244"/>
      <c r="P183" s="244"/>
      <c r="Q183" s="244"/>
      <c r="R183" s="244"/>
      <c r="S183" s="244"/>
      <c r="T183" s="24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6" t="s">
        <v>150</v>
      </c>
      <c r="AU183" s="246" t="s">
        <v>21</v>
      </c>
      <c r="AV183" s="14" t="s">
        <v>90</v>
      </c>
      <c r="AW183" s="14" t="s">
        <v>41</v>
      </c>
      <c r="AX183" s="14" t="s">
        <v>82</v>
      </c>
      <c r="AY183" s="246" t="s">
        <v>139</v>
      </c>
    </row>
    <row r="184" spans="1:51" s="15" customFormat="1" ht="12">
      <c r="A184" s="15"/>
      <c r="B184" s="247"/>
      <c r="C184" s="248"/>
      <c r="D184" s="227" t="s">
        <v>150</v>
      </c>
      <c r="E184" s="249" t="s">
        <v>32</v>
      </c>
      <c r="F184" s="250" t="s">
        <v>153</v>
      </c>
      <c r="G184" s="248"/>
      <c r="H184" s="251">
        <v>5</v>
      </c>
      <c r="I184" s="252"/>
      <c r="J184" s="248"/>
      <c r="K184" s="248"/>
      <c r="L184" s="253"/>
      <c r="M184" s="254"/>
      <c r="N184" s="255"/>
      <c r="O184" s="255"/>
      <c r="P184" s="255"/>
      <c r="Q184" s="255"/>
      <c r="R184" s="255"/>
      <c r="S184" s="255"/>
      <c r="T184" s="25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57" t="s">
        <v>150</v>
      </c>
      <c r="AU184" s="257" t="s">
        <v>21</v>
      </c>
      <c r="AV184" s="15" t="s">
        <v>146</v>
      </c>
      <c r="AW184" s="15" t="s">
        <v>41</v>
      </c>
      <c r="AX184" s="15" t="s">
        <v>90</v>
      </c>
      <c r="AY184" s="257" t="s">
        <v>139</v>
      </c>
    </row>
    <row r="185" spans="1:65" s="2" customFormat="1" ht="16.5" customHeight="1">
      <c r="A185" s="41"/>
      <c r="B185" s="42"/>
      <c r="C185" s="258" t="s">
        <v>7</v>
      </c>
      <c r="D185" s="258" t="s">
        <v>211</v>
      </c>
      <c r="E185" s="259" t="s">
        <v>261</v>
      </c>
      <c r="F185" s="260" t="s">
        <v>262</v>
      </c>
      <c r="G185" s="261" t="s">
        <v>220</v>
      </c>
      <c r="H185" s="262">
        <v>5</v>
      </c>
      <c r="I185" s="263"/>
      <c r="J185" s="264">
        <f>ROUND(I185*H185,2)</f>
        <v>0</v>
      </c>
      <c r="K185" s="260" t="s">
        <v>145</v>
      </c>
      <c r="L185" s="265"/>
      <c r="M185" s="266" t="s">
        <v>32</v>
      </c>
      <c r="N185" s="267" t="s">
        <v>53</v>
      </c>
      <c r="O185" s="87"/>
      <c r="P185" s="216">
        <f>O185*H185</f>
        <v>0</v>
      </c>
      <c r="Q185" s="216">
        <v>0.0061</v>
      </c>
      <c r="R185" s="216">
        <f>Q185*H185</f>
        <v>0.030500000000000003</v>
      </c>
      <c r="S185" s="216">
        <v>0</v>
      </c>
      <c r="T185" s="217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18" t="s">
        <v>191</v>
      </c>
      <c r="AT185" s="218" t="s">
        <v>211</v>
      </c>
      <c r="AU185" s="218" t="s">
        <v>21</v>
      </c>
      <c r="AY185" s="19" t="s">
        <v>139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9" t="s">
        <v>90</v>
      </c>
      <c r="BK185" s="219">
        <f>ROUND(I185*H185,2)</f>
        <v>0</v>
      </c>
      <c r="BL185" s="19" t="s">
        <v>146</v>
      </c>
      <c r="BM185" s="218" t="s">
        <v>263</v>
      </c>
    </row>
    <row r="186" spans="1:65" s="2" customFormat="1" ht="16.5" customHeight="1">
      <c r="A186" s="41"/>
      <c r="B186" s="42"/>
      <c r="C186" s="258" t="s">
        <v>264</v>
      </c>
      <c r="D186" s="258" t="s">
        <v>211</v>
      </c>
      <c r="E186" s="259" t="s">
        <v>265</v>
      </c>
      <c r="F186" s="260" t="s">
        <v>266</v>
      </c>
      <c r="G186" s="261" t="s">
        <v>220</v>
      </c>
      <c r="H186" s="262">
        <v>5</v>
      </c>
      <c r="I186" s="263"/>
      <c r="J186" s="264">
        <f>ROUND(I186*H186,2)</f>
        <v>0</v>
      </c>
      <c r="K186" s="260" t="s">
        <v>145</v>
      </c>
      <c r="L186" s="265"/>
      <c r="M186" s="266" t="s">
        <v>32</v>
      </c>
      <c r="N186" s="267" t="s">
        <v>53</v>
      </c>
      <c r="O186" s="87"/>
      <c r="P186" s="216">
        <f>O186*H186</f>
        <v>0</v>
      </c>
      <c r="Q186" s="216">
        <v>0.003</v>
      </c>
      <c r="R186" s="216">
        <f>Q186*H186</f>
        <v>0.015</v>
      </c>
      <c r="S186" s="216">
        <v>0</v>
      </c>
      <c r="T186" s="217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18" t="s">
        <v>191</v>
      </c>
      <c r="AT186" s="218" t="s">
        <v>211</v>
      </c>
      <c r="AU186" s="218" t="s">
        <v>21</v>
      </c>
      <c r="AY186" s="19" t="s">
        <v>139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9" t="s">
        <v>90</v>
      </c>
      <c r="BK186" s="219">
        <f>ROUND(I186*H186,2)</f>
        <v>0</v>
      </c>
      <c r="BL186" s="19" t="s">
        <v>146</v>
      </c>
      <c r="BM186" s="218" t="s">
        <v>267</v>
      </c>
    </row>
    <row r="187" spans="1:65" s="2" customFormat="1" ht="16.5" customHeight="1">
      <c r="A187" s="41"/>
      <c r="B187" s="42"/>
      <c r="C187" s="258" t="s">
        <v>268</v>
      </c>
      <c r="D187" s="258" t="s">
        <v>211</v>
      </c>
      <c r="E187" s="259" t="s">
        <v>269</v>
      </c>
      <c r="F187" s="260" t="s">
        <v>270</v>
      </c>
      <c r="G187" s="261" t="s">
        <v>220</v>
      </c>
      <c r="H187" s="262">
        <v>5</v>
      </c>
      <c r="I187" s="263"/>
      <c r="J187" s="264">
        <f>ROUND(I187*H187,2)</f>
        <v>0</v>
      </c>
      <c r="K187" s="260" t="s">
        <v>145</v>
      </c>
      <c r="L187" s="265"/>
      <c r="M187" s="266" t="s">
        <v>32</v>
      </c>
      <c r="N187" s="267" t="s">
        <v>53</v>
      </c>
      <c r="O187" s="87"/>
      <c r="P187" s="216">
        <f>O187*H187</f>
        <v>0</v>
      </c>
      <c r="Q187" s="216">
        <v>0.00035</v>
      </c>
      <c r="R187" s="216">
        <f>Q187*H187</f>
        <v>0.00175</v>
      </c>
      <c r="S187" s="216">
        <v>0</v>
      </c>
      <c r="T187" s="217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18" t="s">
        <v>191</v>
      </c>
      <c r="AT187" s="218" t="s">
        <v>211</v>
      </c>
      <c r="AU187" s="218" t="s">
        <v>21</v>
      </c>
      <c r="AY187" s="19" t="s">
        <v>139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9" t="s">
        <v>90</v>
      </c>
      <c r="BK187" s="219">
        <f>ROUND(I187*H187,2)</f>
        <v>0</v>
      </c>
      <c r="BL187" s="19" t="s">
        <v>146</v>
      </c>
      <c r="BM187" s="218" t="s">
        <v>271</v>
      </c>
    </row>
    <row r="188" spans="1:65" s="2" customFormat="1" ht="16.5" customHeight="1">
      <c r="A188" s="41"/>
      <c r="B188" s="42"/>
      <c r="C188" s="258" t="s">
        <v>272</v>
      </c>
      <c r="D188" s="258" t="s">
        <v>211</v>
      </c>
      <c r="E188" s="259" t="s">
        <v>273</v>
      </c>
      <c r="F188" s="260" t="s">
        <v>274</v>
      </c>
      <c r="G188" s="261" t="s">
        <v>220</v>
      </c>
      <c r="H188" s="262">
        <v>5</v>
      </c>
      <c r="I188" s="263"/>
      <c r="J188" s="264">
        <f>ROUND(I188*H188,2)</f>
        <v>0</v>
      </c>
      <c r="K188" s="260" t="s">
        <v>145</v>
      </c>
      <c r="L188" s="265"/>
      <c r="M188" s="266" t="s">
        <v>32</v>
      </c>
      <c r="N188" s="267" t="s">
        <v>53</v>
      </c>
      <c r="O188" s="87"/>
      <c r="P188" s="216">
        <f>O188*H188</f>
        <v>0</v>
      </c>
      <c r="Q188" s="216">
        <v>0.0001</v>
      </c>
      <c r="R188" s="216">
        <f>Q188*H188</f>
        <v>0.0005</v>
      </c>
      <c r="S188" s="216">
        <v>0</v>
      </c>
      <c r="T188" s="217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18" t="s">
        <v>191</v>
      </c>
      <c r="AT188" s="218" t="s">
        <v>211</v>
      </c>
      <c r="AU188" s="218" t="s">
        <v>21</v>
      </c>
      <c r="AY188" s="19" t="s">
        <v>139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9" t="s">
        <v>90</v>
      </c>
      <c r="BK188" s="219">
        <f>ROUND(I188*H188,2)</f>
        <v>0</v>
      </c>
      <c r="BL188" s="19" t="s">
        <v>146</v>
      </c>
      <c r="BM188" s="218" t="s">
        <v>275</v>
      </c>
    </row>
    <row r="189" spans="1:65" s="2" customFormat="1" ht="16.5" customHeight="1">
      <c r="A189" s="41"/>
      <c r="B189" s="42"/>
      <c r="C189" s="207" t="s">
        <v>276</v>
      </c>
      <c r="D189" s="207" t="s">
        <v>141</v>
      </c>
      <c r="E189" s="208" t="s">
        <v>277</v>
      </c>
      <c r="F189" s="209" t="s">
        <v>278</v>
      </c>
      <c r="G189" s="210" t="s">
        <v>232</v>
      </c>
      <c r="H189" s="211">
        <v>426.4</v>
      </c>
      <c r="I189" s="212"/>
      <c r="J189" s="213">
        <f>ROUND(I189*H189,2)</f>
        <v>0</v>
      </c>
      <c r="K189" s="209" t="s">
        <v>145</v>
      </c>
      <c r="L189" s="47"/>
      <c r="M189" s="214" t="s">
        <v>32</v>
      </c>
      <c r="N189" s="215" t="s">
        <v>53</v>
      </c>
      <c r="O189" s="87"/>
      <c r="P189" s="216">
        <f>O189*H189</f>
        <v>0</v>
      </c>
      <c r="Q189" s="216">
        <v>0.00033</v>
      </c>
      <c r="R189" s="216">
        <f>Q189*H189</f>
        <v>0.140712</v>
      </c>
      <c r="S189" s="216">
        <v>0</v>
      </c>
      <c r="T189" s="217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18" t="s">
        <v>146</v>
      </c>
      <c r="AT189" s="218" t="s">
        <v>141</v>
      </c>
      <c r="AU189" s="218" t="s">
        <v>21</v>
      </c>
      <c r="AY189" s="19" t="s">
        <v>139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9" t="s">
        <v>90</v>
      </c>
      <c r="BK189" s="219">
        <f>ROUND(I189*H189,2)</f>
        <v>0</v>
      </c>
      <c r="BL189" s="19" t="s">
        <v>146</v>
      </c>
      <c r="BM189" s="218" t="s">
        <v>279</v>
      </c>
    </row>
    <row r="190" spans="1:47" s="2" customFormat="1" ht="12">
      <c r="A190" s="41"/>
      <c r="B190" s="42"/>
      <c r="C190" s="43"/>
      <c r="D190" s="220" t="s">
        <v>148</v>
      </c>
      <c r="E190" s="43"/>
      <c r="F190" s="221" t="s">
        <v>280</v>
      </c>
      <c r="G190" s="43"/>
      <c r="H190" s="43"/>
      <c r="I190" s="222"/>
      <c r="J190" s="43"/>
      <c r="K190" s="43"/>
      <c r="L190" s="47"/>
      <c r="M190" s="223"/>
      <c r="N190" s="224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19" t="s">
        <v>148</v>
      </c>
      <c r="AU190" s="19" t="s">
        <v>21</v>
      </c>
    </row>
    <row r="191" spans="1:51" s="13" customFormat="1" ht="12">
      <c r="A191" s="13"/>
      <c r="B191" s="225"/>
      <c r="C191" s="226"/>
      <c r="D191" s="227" t="s">
        <v>150</v>
      </c>
      <c r="E191" s="228" t="s">
        <v>32</v>
      </c>
      <c r="F191" s="229" t="s">
        <v>281</v>
      </c>
      <c r="G191" s="226"/>
      <c r="H191" s="230">
        <v>342.8</v>
      </c>
      <c r="I191" s="231"/>
      <c r="J191" s="226"/>
      <c r="K191" s="226"/>
      <c r="L191" s="232"/>
      <c r="M191" s="233"/>
      <c r="N191" s="234"/>
      <c r="O191" s="234"/>
      <c r="P191" s="234"/>
      <c r="Q191" s="234"/>
      <c r="R191" s="234"/>
      <c r="S191" s="234"/>
      <c r="T191" s="23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6" t="s">
        <v>150</v>
      </c>
      <c r="AU191" s="236" t="s">
        <v>21</v>
      </c>
      <c r="AV191" s="13" t="s">
        <v>21</v>
      </c>
      <c r="AW191" s="13" t="s">
        <v>41</v>
      </c>
      <c r="AX191" s="13" t="s">
        <v>82</v>
      </c>
      <c r="AY191" s="236" t="s">
        <v>139</v>
      </c>
    </row>
    <row r="192" spans="1:51" s="14" customFormat="1" ht="12">
      <c r="A192" s="14"/>
      <c r="B192" s="237"/>
      <c r="C192" s="238"/>
      <c r="D192" s="227" t="s">
        <v>150</v>
      </c>
      <c r="E192" s="239" t="s">
        <v>32</v>
      </c>
      <c r="F192" s="240" t="s">
        <v>282</v>
      </c>
      <c r="G192" s="238"/>
      <c r="H192" s="239" t="s">
        <v>32</v>
      </c>
      <c r="I192" s="241"/>
      <c r="J192" s="238"/>
      <c r="K192" s="238"/>
      <c r="L192" s="242"/>
      <c r="M192" s="243"/>
      <c r="N192" s="244"/>
      <c r="O192" s="244"/>
      <c r="P192" s="244"/>
      <c r="Q192" s="244"/>
      <c r="R192" s="244"/>
      <c r="S192" s="244"/>
      <c r="T192" s="24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6" t="s">
        <v>150</v>
      </c>
      <c r="AU192" s="246" t="s">
        <v>21</v>
      </c>
      <c r="AV192" s="14" t="s">
        <v>90</v>
      </c>
      <c r="AW192" s="14" t="s">
        <v>41</v>
      </c>
      <c r="AX192" s="14" t="s">
        <v>82</v>
      </c>
      <c r="AY192" s="246" t="s">
        <v>139</v>
      </c>
    </row>
    <row r="193" spans="1:51" s="13" customFormat="1" ht="12">
      <c r="A193" s="13"/>
      <c r="B193" s="225"/>
      <c r="C193" s="226"/>
      <c r="D193" s="227" t="s">
        <v>150</v>
      </c>
      <c r="E193" s="228" t="s">
        <v>32</v>
      </c>
      <c r="F193" s="229" t="s">
        <v>283</v>
      </c>
      <c r="G193" s="226"/>
      <c r="H193" s="230">
        <v>83.6</v>
      </c>
      <c r="I193" s="231"/>
      <c r="J193" s="226"/>
      <c r="K193" s="226"/>
      <c r="L193" s="232"/>
      <c r="M193" s="233"/>
      <c r="N193" s="234"/>
      <c r="O193" s="234"/>
      <c r="P193" s="234"/>
      <c r="Q193" s="234"/>
      <c r="R193" s="234"/>
      <c r="S193" s="234"/>
      <c r="T193" s="23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6" t="s">
        <v>150</v>
      </c>
      <c r="AU193" s="236" t="s">
        <v>21</v>
      </c>
      <c r="AV193" s="13" t="s">
        <v>21</v>
      </c>
      <c r="AW193" s="13" t="s">
        <v>41</v>
      </c>
      <c r="AX193" s="13" t="s">
        <v>82</v>
      </c>
      <c r="AY193" s="236" t="s">
        <v>139</v>
      </c>
    </row>
    <row r="194" spans="1:51" s="14" customFormat="1" ht="12">
      <c r="A194" s="14"/>
      <c r="B194" s="237"/>
      <c r="C194" s="238"/>
      <c r="D194" s="227" t="s">
        <v>150</v>
      </c>
      <c r="E194" s="239" t="s">
        <v>32</v>
      </c>
      <c r="F194" s="240" t="s">
        <v>284</v>
      </c>
      <c r="G194" s="238"/>
      <c r="H194" s="239" t="s">
        <v>32</v>
      </c>
      <c r="I194" s="241"/>
      <c r="J194" s="238"/>
      <c r="K194" s="238"/>
      <c r="L194" s="242"/>
      <c r="M194" s="243"/>
      <c r="N194" s="244"/>
      <c r="O194" s="244"/>
      <c r="P194" s="244"/>
      <c r="Q194" s="244"/>
      <c r="R194" s="244"/>
      <c r="S194" s="244"/>
      <c r="T194" s="24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6" t="s">
        <v>150</v>
      </c>
      <c r="AU194" s="246" t="s">
        <v>21</v>
      </c>
      <c r="AV194" s="14" t="s">
        <v>90</v>
      </c>
      <c r="AW194" s="14" t="s">
        <v>41</v>
      </c>
      <c r="AX194" s="14" t="s">
        <v>82</v>
      </c>
      <c r="AY194" s="246" t="s">
        <v>139</v>
      </c>
    </row>
    <row r="195" spans="1:51" s="14" customFormat="1" ht="12">
      <c r="A195" s="14"/>
      <c r="B195" s="237"/>
      <c r="C195" s="238"/>
      <c r="D195" s="227" t="s">
        <v>150</v>
      </c>
      <c r="E195" s="239" t="s">
        <v>32</v>
      </c>
      <c r="F195" s="240" t="s">
        <v>152</v>
      </c>
      <c r="G195" s="238"/>
      <c r="H195" s="239" t="s">
        <v>32</v>
      </c>
      <c r="I195" s="241"/>
      <c r="J195" s="238"/>
      <c r="K195" s="238"/>
      <c r="L195" s="242"/>
      <c r="M195" s="243"/>
      <c r="N195" s="244"/>
      <c r="O195" s="244"/>
      <c r="P195" s="244"/>
      <c r="Q195" s="244"/>
      <c r="R195" s="244"/>
      <c r="S195" s="244"/>
      <c r="T195" s="24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6" t="s">
        <v>150</v>
      </c>
      <c r="AU195" s="246" t="s">
        <v>21</v>
      </c>
      <c r="AV195" s="14" t="s">
        <v>90</v>
      </c>
      <c r="AW195" s="14" t="s">
        <v>41</v>
      </c>
      <c r="AX195" s="14" t="s">
        <v>82</v>
      </c>
      <c r="AY195" s="246" t="s">
        <v>139</v>
      </c>
    </row>
    <row r="196" spans="1:51" s="15" customFormat="1" ht="12">
      <c r="A196" s="15"/>
      <c r="B196" s="247"/>
      <c r="C196" s="248"/>
      <c r="D196" s="227" t="s">
        <v>150</v>
      </c>
      <c r="E196" s="249" t="s">
        <v>32</v>
      </c>
      <c r="F196" s="250" t="s">
        <v>153</v>
      </c>
      <c r="G196" s="248"/>
      <c r="H196" s="251">
        <v>426.4</v>
      </c>
      <c r="I196" s="252"/>
      <c r="J196" s="248"/>
      <c r="K196" s="248"/>
      <c r="L196" s="253"/>
      <c r="M196" s="254"/>
      <c r="N196" s="255"/>
      <c r="O196" s="255"/>
      <c r="P196" s="255"/>
      <c r="Q196" s="255"/>
      <c r="R196" s="255"/>
      <c r="S196" s="255"/>
      <c r="T196" s="256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57" t="s">
        <v>150</v>
      </c>
      <c r="AU196" s="257" t="s">
        <v>21</v>
      </c>
      <c r="AV196" s="15" t="s">
        <v>146</v>
      </c>
      <c r="AW196" s="15" t="s">
        <v>41</v>
      </c>
      <c r="AX196" s="15" t="s">
        <v>90</v>
      </c>
      <c r="AY196" s="257" t="s">
        <v>139</v>
      </c>
    </row>
    <row r="197" spans="1:65" s="2" customFormat="1" ht="21.75" customHeight="1">
      <c r="A197" s="41"/>
      <c r="B197" s="42"/>
      <c r="C197" s="207" t="s">
        <v>285</v>
      </c>
      <c r="D197" s="207" t="s">
        <v>141</v>
      </c>
      <c r="E197" s="208" t="s">
        <v>286</v>
      </c>
      <c r="F197" s="209" t="s">
        <v>287</v>
      </c>
      <c r="G197" s="210" t="s">
        <v>232</v>
      </c>
      <c r="H197" s="211">
        <v>717</v>
      </c>
      <c r="I197" s="212"/>
      <c r="J197" s="213">
        <f>ROUND(I197*H197,2)</f>
        <v>0</v>
      </c>
      <c r="K197" s="209" t="s">
        <v>145</v>
      </c>
      <c r="L197" s="47"/>
      <c r="M197" s="214" t="s">
        <v>32</v>
      </c>
      <c r="N197" s="215" t="s">
        <v>53</v>
      </c>
      <c r="O197" s="87"/>
      <c r="P197" s="216">
        <f>O197*H197</f>
        <v>0</v>
      </c>
      <c r="Q197" s="216">
        <v>0.00011</v>
      </c>
      <c r="R197" s="216">
        <f>Q197*H197</f>
        <v>0.07887000000000001</v>
      </c>
      <c r="S197" s="216">
        <v>0</v>
      </c>
      <c r="T197" s="217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18" t="s">
        <v>146</v>
      </c>
      <c r="AT197" s="218" t="s">
        <v>141</v>
      </c>
      <c r="AU197" s="218" t="s">
        <v>21</v>
      </c>
      <c r="AY197" s="19" t="s">
        <v>139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9" t="s">
        <v>90</v>
      </c>
      <c r="BK197" s="219">
        <f>ROUND(I197*H197,2)</f>
        <v>0</v>
      </c>
      <c r="BL197" s="19" t="s">
        <v>146</v>
      </c>
      <c r="BM197" s="218" t="s">
        <v>288</v>
      </c>
    </row>
    <row r="198" spans="1:47" s="2" customFormat="1" ht="12">
      <c r="A198" s="41"/>
      <c r="B198" s="42"/>
      <c r="C198" s="43"/>
      <c r="D198" s="220" t="s">
        <v>148</v>
      </c>
      <c r="E198" s="43"/>
      <c r="F198" s="221" t="s">
        <v>289</v>
      </c>
      <c r="G198" s="43"/>
      <c r="H198" s="43"/>
      <c r="I198" s="222"/>
      <c r="J198" s="43"/>
      <c r="K198" s="43"/>
      <c r="L198" s="47"/>
      <c r="M198" s="223"/>
      <c r="N198" s="224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19" t="s">
        <v>148</v>
      </c>
      <c r="AU198" s="19" t="s">
        <v>21</v>
      </c>
    </row>
    <row r="199" spans="1:51" s="13" customFormat="1" ht="12">
      <c r="A199" s="13"/>
      <c r="B199" s="225"/>
      <c r="C199" s="226"/>
      <c r="D199" s="227" t="s">
        <v>150</v>
      </c>
      <c r="E199" s="228" t="s">
        <v>32</v>
      </c>
      <c r="F199" s="229" t="s">
        <v>290</v>
      </c>
      <c r="G199" s="226"/>
      <c r="H199" s="230">
        <v>491.3</v>
      </c>
      <c r="I199" s="231"/>
      <c r="J199" s="226"/>
      <c r="K199" s="226"/>
      <c r="L199" s="232"/>
      <c r="M199" s="233"/>
      <c r="N199" s="234"/>
      <c r="O199" s="234"/>
      <c r="P199" s="234"/>
      <c r="Q199" s="234"/>
      <c r="R199" s="234"/>
      <c r="S199" s="234"/>
      <c r="T199" s="23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6" t="s">
        <v>150</v>
      </c>
      <c r="AU199" s="236" t="s">
        <v>21</v>
      </c>
      <c r="AV199" s="13" t="s">
        <v>21</v>
      </c>
      <c r="AW199" s="13" t="s">
        <v>41</v>
      </c>
      <c r="AX199" s="13" t="s">
        <v>82</v>
      </c>
      <c r="AY199" s="236" t="s">
        <v>139</v>
      </c>
    </row>
    <row r="200" spans="1:51" s="14" customFormat="1" ht="12">
      <c r="A200" s="14"/>
      <c r="B200" s="237"/>
      <c r="C200" s="238"/>
      <c r="D200" s="227" t="s">
        <v>150</v>
      </c>
      <c r="E200" s="239" t="s">
        <v>32</v>
      </c>
      <c r="F200" s="240" t="s">
        <v>291</v>
      </c>
      <c r="G200" s="238"/>
      <c r="H200" s="239" t="s">
        <v>32</v>
      </c>
      <c r="I200" s="241"/>
      <c r="J200" s="238"/>
      <c r="K200" s="238"/>
      <c r="L200" s="242"/>
      <c r="M200" s="243"/>
      <c r="N200" s="244"/>
      <c r="O200" s="244"/>
      <c r="P200" s="244"/>
      <c r="Q200" s="244"/>
      <c r="R200" s="244"/>
      <c r="S200" s="244"/>
      <c r="T200" s="24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6" t="s">
        <v>150</v>
      </c>
      <c r="AU200" s="246" t="s">
        <v>21</v>
      </c>
      <c r="AV200" s="14" t="s">
        <v>90</v>
      </c>
      <c r="AW200" s="14" t="s">
        <v>41</v>
      </c>
      <c r="AX200" s="14" t="s">
        <v>82</v>
      </c>
      <c r="AY200" s="246" t="s">
        <v>139</v>
      </c>
    </row>
    <row r="201" spans="1:51" s="13" customFormat="1" ht="12">
      <c r="A201" s="13"/>
      <c r="B201" s="225"/>
      <c r="C201" s="226"/>
      <c r="D201" s="227" t="s">
        <v>150</v>
      </c>
      <c r="E201" s="228" t="s">
        <v>32</v>
      </c>
      <c r="F201" s="229" t="s">
        <v>292</v>
      </c>
      <c r="G201" s="226"/>
      <c r="H201" s="230">
        <v>142.1</v>
      </c>
      <c r="I201" s="231"/>
      <c r="J201" s="226"/>
      <c r="K201" s="226"/>
      <c r="L201" s="232"/>
      <c r="M201" s="233"/>
      <c r="N201" s="234"/>
      <c r="O201" s="234"/>
      <c r="P201" s="234"/>
      <c r="Q201" s="234"/>
      <c r="R201" s="234"/>
      <c r="S201" s="234"/>
      <c r="T201" s="23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6" t="s">
        <v>150</v>
      </c>
      <c r="AU201" s="236" t="s">
        <v>21</v>
      </c>
      <c r="AV201" s="13" t="s">
        <v>21</v>
      </c>
      <c r="AW201" s="13" t="s">
        <v>41</v>
      </c>
      <c r="AX201" s="13" t="s">
        <v>82</v>
      </c>
      <c r="AY201" s="236" t="s">
        <v>139</v>
      </c>
    </row>
    <row r="202" spans="1:51" s="14" customFormat="1" ht="12">
      <c r="A202" s="14"/>
      <c r="B202" s="237"/>
      <c r="C202" s="238"/>
      <c r="D202" s="227" t="s">
        <v>150</v>
      </c>
      <c r="E202" s="239" t="s">
        <v>32</v>
      </c>
      <c r="F202" s="240" t="s">
        <v>293</v>
      </c>
      <c r="G202" s="238"/>
      <c r="H202" s="239" t="s">
        <v>32</v>
      </c>
      <c r="I202" s="241"/>
      <c r="J202" s="238"/>
      <c r="K202" s="238"/>
      <c r="L202" s="242"/>
      <c r="M202" s="243"/>
      <c r="N202" s="244"/>
      <c r="O202" s="244"/>
      <c r="P202" s="244"/>
      <c r="Q202" s="244"/>
      <c r="R202" s="244"/>
      <c r="S202" s="244"/>
      <c r="T202" s="24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6" t="s">
        <v>150</v>
      </c>
      <c r="AU202" s="246" t="s">
        <v>21</v>
      </c>
      <c r="AV202" s="14" t="s">
        <v>90</v>
      </c>
      <c r="AW202" s="14" t="s">
        <v>41</v>
      </c>
      <c r="AX202" s="14" t="s">
        <v>82</v>
      </c>
      <c r="AY202" s="246" t="s">
        <v>139</v>
      </c>
    </row>
    <row r="203" spans="1:51" s="13" customFormat="1" ht="12">
      <c r="A203" s="13"/>
      <c r="B203" s="225"/>
      <c r="C203" s="226"/>
      <c r="D203" s="227" t="s">
        <v>150</v>
      </c>
      <c r="E203" s="228" t="s">
        <v>32</v>
      </c>
      <c r="F203" s="229" t="s">
        <v>283</v>
      </c>
      <c r="G203" s="226"/>
      <c r="H203" s="230">
        <v>83.6</v>
      </c>
      <c r="I203" s="231"/>
      <c r="J203" s="226"/>
      <c r="K203" s="226"/>
      <c r="L203" s="232"/>
      <c r="M203" s="233"/>
      <c r="N203" s="234"/>
      <c r="O203" s="234"/>
      <c r="P203" s="234"/>
      <c r="Q203" s="234"/>
      <c r="R203" s="234"/>
      <c r="S203" s="234"/>
      <c r="T203" s="23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6" t="s">
        <v>150</v>
      </c>
      <c r="AU203" s="236" t="s">
        <v>21</v>
      </c>
      <c r="AV203" s="13" t="s">
        <v>21</v>
      </c>
      <c r="AW203" s="13" t="s">
        <v>41</v>
      </c>
      <c r="AX203" s="13" t="s">
        <v>82</v>
      </c>
      <c r="AY203" s="236" t="s">
        <v>139</v>
      </c>
    </row>
    <row r="204" spans="1:51" s="14" customFormat="1" ht="12">
      <c r="A204" s="14"/>
      <c r="B204" s="237"/>
      <c r="C204" s="238"/>
      <c r="D204" s="227" t="s">
        <v>150</v>
      </c>
      <c r="E204" s="239" t="s">
        <v>32</v>
      </c>
      <c r="F204" s="240" t="s">
        <v>284</v>
      </c>
      <c r="G204" s="238"/>
      <c r="H204" s="239" t="s">
        <v>32</v>
      </c>
      <c r="I204" s="241"/>
      <c r="J204" s="238"/>
      <c r="K204" s="238"/>
      <c r="L204" s="242"/>
      <c r="M204" s="243"/>
      <c r="N204" s="244"/>
      <c r="O204" s="244"/>
      <c r="P204" s="244"/>
      <c r="Q204" s="244"/>
      <c r="R204" s="244"/>
      <c r="S204" s="244"/>
      <c r="T204" s="24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6" t="s">
        <v>150</v>
      </c>
      <c r="AU204" s="246" t="s">
        <v>21</v>
      </c>
      <c r="AV204" s="14" t="s">
        <v>90</v>
      </c>
      <c r="AW204" s="14" t="s">
        <v>41</v>
      </c>
      <c r="AX204" s="14" t="s">
        <v>82</v>
      </c>
      <c r="AY204" s="246" t="s">
        <v>139</v>
      </c>
    </row>
    <row r="205" spans="1:51" s="14" customFormat="1" ht="12">
      <c r="A205" s="14"/>
      <c r="B205" s="237"/>
      <c r="C205" s="238"/>
      <c r="D205" s="227" t="s">
        <v>150</v>
      </c>
      <c r="E205" s="239" t="s">
        <v>32</v>
      </c>
      <c r="F205" s="240" t="s">
        <v>294</v>
      </c>
      <c r="G205" s="238"/>
      <c r="H205" s="239" t="s">
        <v>32</v>
      </c>
      <c r="I205" s="241"/>
      <c r="J205" s="238"/>
      <c r="K205" s="238"/>
      <c r="L205" s="242"/>
      <c r="M205" s="243"/>
      <c r="N205" s="244"/>
      <c r="O205" s="244"/>
      <c r="P205" s="244"/>
      <c r="Q205" s="244"/>
      <c r="R205" s="244"/>
      <c r="S205" s="244"/>
      <c r="T205" s="24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6" t="s">
        <v>150</v>
      </c>
      <c r="AU205" s="246" t="s">
        <v>21</v>
      </c>
      <c r="AV205" s="14" t="s">
        <v>90</v>
      </c>
      <c r="AW205" s="14" t="s">
        <v>41</v>
      </c>
      <c r="AX205" s="14" t="s">
        <v>82</v>
      </c>
      <c r="AY205" s="246" t="s">
        <v>139</v>
      </c>
    </row>
    <row r="206" spans="1:51" s="15" customFormat="1" ht="12">
      <c r="A206" s="15"/>
      <c r="B206" s="247"/>
      <c r="C206" s="248"/>
      <c r="D206" s="227" t="s">
        <v>150</v>
      </c>
      <c r="E206" s="249" t="s">
        <v>32</v>
      </c>
      <c r="F206" s="250" t="s">
        <v>153</v>
      </c>
      <c r="G206" s="248"/>
      <c r="H206" s="251">
        <v>717</v>
      </c>
      <c r="I206" s="252"/>
      <c r="J206" s="248"/>
      <c r="K206" s="248"/>
      <c r="L206" s="253"/>
      <c r="M206" s="254"/>
      <c r="N206" s="255"/>
      <c r="O206" s="255"/>
      <c r="P206" s="255"/>
      <c r="Q206" s="255"/>
      <c r="R206" s="255"/>
      <c r="S206" s="255"/>
      <c r="T206" s="256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7" t="s">
        <v>150</v>
      </c>
      <c r="AU206" s="257" t="s">
        <v>21</v>
      </c>
      <c r="AV206" s="15" t="s">
        <v>146</v>
      </c>
      <c r="AW206" s="15" t="s">
        <v>41</v>
      </c>
      <c r="AX206" s="15" t="s">
        <v>90</v>
      </c>
      <c r="AY206" s="257" t="s">
        <v>139</v>
      </c>
    </row>
    <row r="207" spans="1:65" s="2" customFormat="1" ht="16.5" customHeight="1">
      <c r="A207" s="41"/>
      <c r="B207" s="42"/>
      <c r="C207" s="207" t="s">
        <v>295</v>
      </c>
      <c r="D207" s="207" t="s">
        <v>141</v>
      </c>
      <c r="E207" s="208" t="s">
        <v>296</v>
      </c>
      <c r="F207" s="209" t="s">
        <v>297</v>
      </c>
      <c r="G207" s="210" t="s">
        <v>232</v>
      </c>
      <c r="H207" s="211">
        <v>2059</v>
      </c>
      <c r="I207" s="212"/>
      <c r="J207" s="213">
        <f>ROUND(I207*H207,2)</f>
        <v>0</v>
      </c>
      <c r="K207" s="209" t="s">
        <v>145</v>
      </c>
      <c r="L207" s="47"/>
      <c r="M207" s="214" t="s">
        <v>32</v>
      </c>
      <c r="N207" s="215" t="s">
        <v>53</v>
      </c>
      <c r="O207" s="87"/>
      <c r="P207" s="216">
        <f>O207*H207</f>
        <v>0</v>
      </c>
      <c r="Q207" s="216">
        <v>0.00065</v>
      </c>
      <c r="R207" s="216">
        <f>Q207*H207</f>
        <v>1.33835</v>
      </c>
      <c r="S207" s="216">
        <v>0</v>
      </c>
      <c r="T207" s="217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18" t="s">
        <v>146</v>
      </c>
      <c r="AT207" s="218" t="s">
        <v>141</v>
      </c>
      <c r="AU207" s="218" t="s">
        <v>21</v>
      </c>
      <c r="AY207" s="19" t="s">
        <v>139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9" t="s">
        <v>90</v>
      </c>
      <c r="BK207" s="219">
        <f>ROUND(I207*H207,2)</f>
        <v>0</v>
      </c>
      <c r="BL207" s="19" t="s">
        <v>146</v>
      </c>
      <c r="BM207" s="218" t="s">
        <v>298</v>
      </c>
    </row>
    <row r="208" spans="1:47" s="2" customFormat="1" ht="12">
      <c r="A208" s="41"/>
      <c r="B208" s="42"/>
      <c r="C208" s="43"/>
      <c r="D208" s="220" t="s">
        <v>148</v>
      </c>
      <c r="E208" s="43"/>
      <c r="F208" s="221" t="s">
        <v>299</v>
      </c>
      <c r="G208" s="43"/>
      <c r="H208" s="43"/>
      <c r="I208" s="222"/>
      <c r="J208" s="43"/>
      <c r="K208" s="43"/>
      <c r="L208" s="47"/>
      <c r="M208" s="223"/>
      <c r="N208" s="224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19" t="s">
        <v>148</v>
      </c>
      <c r="AU208" s="19" t="s">
        <v>21</v>
      </c>
    </row>
    <row r="209" spans="1:51" s="13" customFormat="1" ht="12">
      <c r="A209" s="13"/>
      <c r="B209" s="225"/>
      <c r="C209" s="226"/>
      <c r="D209" s="227" t="s">
        <v>150</v>
      </c>
      <c r="E209" s="228" t="s">
        <v>32</v>
      </c>
      <c r="F209" s="229" t="s">
        <v>300</v>
      </c>
      <c r="G209" s="226"/>
      <c r="H209" s="230">
        <v>2059</v>
      </c>
      <c r="I209" s="231"/>
      <c r="J209" s="226"/>
      <c r="K209" s="226"/>
      <c r="L209" s="232"/>
      <c r="M209" s="233"/>
      <c r="N209" s="234"/>
      <c r="O209" s="234"/>
      <c r="P209" s="234"/>
      <c r="Q209" s="234"/>
      <c r="R209" s="234"/>
      <c r="S209" s="234"/>
      <c r="T209" s="23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6" t="s">
        <v>150</v>
      </c>
      <c r="AU209" s="236" t="s">
        <v>21</v>
      </c>
      <c r="AV209" s="13" t="s">
        <v>21</v>
      </c>
      <c r="AW209" s="13" t="s">
        <v>41</v>
      </c>
      <c r="AX209" s="13" t="s">
        <v>82</v>
      </c>
      <c r="AY209" s="236" t="s">
        <v>139</v>
      </c>
    </row>
    <row r="210" spans="1:51" s="14" customFormat="1" ht="12">
      <c r="A210" s="14"/>
      <c r="B210" s="237"/>
      <c r="C210" s="238"/>
      <c r="D210" s="227" t="s">
        <v>150</v>
      </c>
      <c r="E210" s="239" t="s">
        <v>32</v>
      </c>
      <c r="F210" s="240" t="s">
        <v>301</v>
      </c>
      <c r="G210" s="238"/>
      <c r="H210" s="239" t="s">
        <v>32</v>
      </c>
      <c r="I210" s="241"/>
      <c r="J210" s="238"/>
      <c r="K210" s="238"/>
      <c r="L210" s="242"/>
      <c r="M210" s="243"/>
      <c r="N210" s="244"/>
      <c r="O210" s="244"/>
      <c r="P210" s="244"/>
      <c r="Q210" s="244"/>
      <c r="R210" s="244"/>
      <c r="S210" s="244"/>
      <c r="T210" s="24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6" t="s">
        <v>150</v>
      </c>
      <c r="AU210" s="246" t="s">
        <v>21</v>
      </c>
      <c r="AV210" s="14" t="s">
        <v>90</v>
      </c>
      <c r="AW210" s="14" t="s">
        <v>41</v>
      </c>
      <c r="AX210" s="14" t="s">
        <v>82</v>
      </c>
      <c r="AY210" s="246" t="s">
        <v>139</v>
      </c>
    </row>
    <row r="211" spans="1:51" s="15" customFormat="1" ht="12">
      <c r="A211" s="15"/>
      <c r="B211" s="247"/>
      <c r="C211" s="248"/>
      <c r="D211" s="227" t="s">
        <v>150</v>
      </c>
      <c r="E211" s="249" t="s">
        <v>32</v>
      </c>
      <c r="F211" s="250" t="s">
        <v>153</v>
      </c>
      <c r="G211" s="248"/>
      <c r="H211" s="251">
        <v>2059</v>
      </c>
      <c r="I211" s="252"/>
      <c r="J211" s="248"/>
      <c r="K211" s="248"/>
      <c r="L211" s="253"/>
      <c r="M211" s="254"/>
      <c r="N211" s="255"/>
      <c r="O211" s="255"/>
      <c r="P211" s="255"/>
      <c r="Q211" s="255"/>
      <c r="R211" s="255"/>
      <c r="S211" s="255"/>
      <c r="T211" s="256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7" t="s">
        <v>150</v>
      </c>
      <c r="AU211" s="257" t="s">
        <v>21</v>
      </c>
      <c r="AV211" s="15" t="s">
        <v>146</v>
      </c>
      <c r="AW211" s="15" t="s">
        <v>41</v>
      </c>
      <c r="AX211" s="15" t="s">
        <v>90</v>
      </c>
      <c r="AY211" s="257" t="s">
        <v>139</v>
      </c>
    </row>
    <row r="212" spans="1:65" s="2" customFormat="1" ht="21.75" customHeight="1">
      <c r="A212" s="41"/>
      <c r="B212" s="42"/>
      <c r="C212" s="207" t="s">
        <v>302</v>
      </c>
      <c r="D212" s="207" t="s">
        <v>141</v>
      </c>
      <c r="E212" s="208" t="s">
        <v>303</v>
      </c>
      <c r="F212" s="209" t="s">
        <v>304</v>
      </c>
      <c r="G212" s="210" t="s">
        <v>232</v>
      </c>
      <c r="H212" s="211">
        <v>79.8</v>
      </c>
      <c r="I212" s="212"/>
      <c r="J212" s="213">
        <f>ROUND(I212*H212,2)</f>
        <v>0</v>
      </c>
      <c r="K212" s="209" t="s">
        <v>145</v>
      </c>
      <c r="L212" s="47"/>
      <c r="M212" s="214" t="s">
        <v>32</v>
      </c>
      <c r="N212" s="215" t="s">
        <v>53</v>
      </c>
      <c r="O212" s="87"/>
      <c r="P212" s="216">
        <f>O212*H212</f>
        <v>0</v>
      </c>
      <c r="Q212" s="216">
        <v>0.00038</v>
      </c>
      <c r="R212" s="216">
        <f>Q212*H212</f>
        <v>0.030324</v>
      </c>
      <c r="S212" s="216">
        <v>0</v>
      </c>
      <c r="T212" s="217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18" t="s">
        <v>146</v>
      </c>
      <c r="AT212" s="218" t="s">
        <v>141</v>
      </c>
      <c r="AU212" s="218" t="s">
        <v>21</v>
      </c>
      <c r="AY212" s="19" t="s">
        <v>139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9" t="s">
        <v>90</v>
      </c>
      <c r="BK212" s="219">
        <f>ROUND(I212*H212,2)</f>
        <v>0</v>
      </c>
      <c r="BL212" s="19" t="s">
        <v>146</v>
      </c>
      <c r="BM212" s="218" t="s">
        <v>305</v>
      </c>
    </row>
    <row r="213" spans="1:47" s="2" customFormat="1" ht="12">
      <c r="A213" s="41"/>
      <c r="B213" s="42"/>
      <c r="C213" s="43"/>
      <c r="D213" s="220" t="s">
        <v>148</v>
      </c>
      <c r="E213" s="43"/>
      <c r="F213" s="221" t="s">
        <v>306</v>
      </c>
      <c r="G213" s="43"/>
      <c r="H213" s="43"/>
      <c r="I213" s="222"/>
      <c r="J213" s="43"/>
      <c r="K213" s="43"/>
      <c r="L213" s="47"/>
      <c r="M213" s="223"/>
      <c r="N213" s="224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19" t="s">
        <v>148</v>
      </c>
      <c r="AU213" s="19" t="s">
        <v>21</v>
      </c>
    </row>
    <row r="214" spans="1:51" s="13" customFormat="1" ht="12">
      <c r="A214" s="13"/>
      <c r="B214" s="225"/>
      <c r="C214" s="226"/>
      <c r="D214" s="227" t="s">
        <v>150</v>
      </c>
      <c r="E214" s="228" t="s">
        <v>32</v>
      </c>
      <c r="F214" s="229" t="s">
        <v>307</v>
      </c>
      <c r="G214" s="226"/>
      <c r="H214" s="230">
        <v>27.8</v>
      </c>
      <c r="I214" s="231"/>
      <c r="J214" s="226"/>
      <c r="K214" s="226"/>
      <c r="L214" s="232"/>
      <c r="M214" s="233"/>
      <c r="N214" s="234"/>
      <c r="O214" s="234"/>
      <c r="P214" s="234"/>
      <c r="Q214" s="234"/>
      <c r="R214" s="234"/>
      <c r="S214" s="234"/>
      <c r="T214" s="23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6" t="s">
        <v>150</v>
      </c>
      <c r="AU214" s="236" t="s">
        <v>21</v>
      </c>
      <c r="AV214" s="13" t="s">
        <v>21</v>
      </c>
      <c r="AW214" s="13" t="s">
        <v>41</v>
      </c>
      <c r="AX214" s="13" t="s">
        <v>82</v>
      </c>
      <c r="AY214" s="236" t="s">
        <v>139</v>
      </c>
    </row>
    <row r="215" spans="1:51" s="14" customFormat="1" ht="12">
      <c r="A215" s="14"/>
      <c r="B215" s="237"/>
      <c r="C215" s="238"/>
      <c r="D215" s="227" t="s">
        <v>150</v>
      </c>
      <c r="E215" s="239" t="s">
        <v>32</v>
      </c>
      <c r="F215" s="240" t="s">
        <v>308</v>
      </c>
      <c r="G215" s="238"/>
      <c r="H215" s="239" t="s">
        <v>32</v>
      </c>
      <c r="I215" s="241"/>
      <c r="J215" s="238"/>
      <c r="K215" s="238"/>
      <c r="L215" s="242"/>
      <c r="M215" s="243"/>
      <c r="N215" s="244"/>
      <c r="O215" s="244"/>
      <c r="P215" s="244"/>
      <c r="Q215" s="244"/>
      <c r="R215" s="244"/>
      <c r="S215" s="244"/>
      <c r="T215" s="24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6" t="s">
        <v>150</v>
      </c>
      <c r="AU215" s="246" t="s">
        <v>21</v>
      </c>
      <c r="AV215" s="14" t="s">
        <v>90</v>
      </c>
      <c r="AW215" s="14" t="s">
        <v>41</v>
      </c>
      <c r="AX215" s="14" t="s">
        <v>82</v>
      </c>
      <c r="AY215" s="246" t="s">
        <v>139</v>
      </c>
    </row>
    <row r="216" spans="1:51" s="13" customFormat="1" ht="12">
      <c r="A216" s="13"/>
      <c r="B216" s="225"/>
      <c r="C216" s="226"/>
      <c r="D216" s="227" t="s">
        <v>150</v>
      </c>
      <c r="E216" s="228" t="s">
        <v>32</v>
      </c>
      <c r="F216" s="229" t="s">
        <v>309</v>
      </c>
      <c r="G216" s="226"/>
      <c r="H216" s="230">
        <v>52</v>
      </c>
      <c r="I216" s="231"/>
      <c r="J216" s="226"/>
      <c r="K216" s="226"/>
      <c r="L216" s="232"/>
      <c r="M216" s="233"/>
      <c r="N216" s="234"/>
      <c r="O216" s="234"/>
      <c r="P216" s="234"/>
      <c r="Q216" s="234"/>
      <c r="R216" s="234"/>
      <c r="S216" s="234"/>
      <c r="T216" s="23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6" t="s">
        <v>150</v>
      </c>
      <c r="AU216" s="236" t="s">
        <v>21</v>
      </c>
      <c r="AV216" s="13" t="s">
        <v>21</v>
      </c>
      <c r="AW216" s="13" t="s">
        <v>41</v>
      </c>
      <c r="AX216" s="13" t="s">
        <v>82</v>
      </c>
      <c r="AY216" s="236" t="s">
        <v>139</v>
      </c>
    </row>
    <row r="217" spans="1:51" s="14" customFormat="1" ht="12">
      <c r="A217" s="14"/>
      <c r="B217" s="237"/>
      <c r="C217" s="238"/>
      <c r="D217" s="227" t="s">
        <v>150</v>
      </c>
      <c r="E217" s="239" t="s">
        <v>32</v>
      </c>
      <c r="F217" s="240" t="s">
        <v>310</v>
      </c>
      <c r="G217" s="238"/>
      <c r="H217" s="239" t="s">
        <v>32</v>
      </c>
      <c r="I217" s="241"/>
      <c r="J217" s="238"/>
      <c r="K217" s="238"/>
      <c r="L217" s="242"/>
      <c r="M217" s="243"/>
      <c r="N217" s="244"/>
      <c r="O217" s="244"/>
      <c r="P217" s="244"/>
      <c r="Q217" s="244"/>
      <c r="R217" s="244"/>
      <c r="S217" s="244"/>
      <c r="T217" s="24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6" t="s">
        <v>150</v>
      </c>
      <c r="AU217" s="246" t="s">
        <v>21</v>
      </c>
      <c r="AV217" s="14" t="s">
        <v>90</v>
      </c>
      <c r="AW217" s="14" t="s">
        <v>41</v>
      </c>
      <c r="AX217" s="14" t="s">
        <v>82</v>
      </c>
      <c r="AY217" s="246" t="s">
        <v>139</v>
      </c>
    </row>
    <row r="218" spans="1:51" s="14" customFormat="1" ht="12">
      <c r="A218" s="14"/>
      <c r="B218" s="237"/>
      <c r="C218" s="238"/>
      <c r="D218" s="227" t="s">
        <v>150</v>
      </c>
      <c r="E218" s="239" t="s">
        <v>32</v>
      </c>
      <c r="F218" s="240" t="s">
        <v>152</v>
      </c>
      <c r="G218" s="238"/>
      <c r="H218" s="239" t="s">
        <v>32</v>
      </c>
      <c r="I218" s="241"/>
      <c r="J218" s="238"/>
      <c r="K218" s="238"/>
      <c r="L218" s="242"/>
      <c r="M218" s="243"/>
      <c r="N218" s="244"/>
      <c r="O218" s="244"/>
      <c r="P218" s="244"/>
      <c r="Q218" s="244"/>
      <c r="R218" s="244"/>
      <c r="S218" s="244"/>
      <c r="T218" s="24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6" t="s">
        <v>150</v>
      </c>
      <c r="AU218" s="246" t="s">
        <v>21</v>
      </c>
      <c r="AV218" s="14" t="s">
        <v>90</v>
      </c>
      <c r="AW218" s="14" t="s">
        <v>41</v>
      </c>
      <c r="AX218" s="14" t="s">
        <v>82</v>
      </c>
      <c r="AY218" s="246" t="s">
        <v>139</v>
      </c>
    </row>
    <row r="219" spans="1:51" s="15" customFormat="1" ht="12">
      <c r="A219" s="15"/>
      <c r="B219" s="247"/>
      <c r="C219" s="248"/>
      <c r="D219" s="227" t="s">
        <v>150</v>
      </c>
      <c r="E219" s="249" t="s">
        <v>32</v>
      </c>
      <c r="F219" s="250" t="s">
        <v>153</v>
      </c>
      <c r="G219" s="248"/>
      <c r="H219" s="251">
        <v>79.8</v>
      </c>
      <c r="I219" s="252"/>
      <c r="J219" s="248"/>
      <c r="K219" s="248"/>
      <c r="L219" s="253"/>
      <c r="M219" s="254"/>
      <c r="N219" s="255"/>
      <c r="O219" s="255"/>
      <c r="P219" s="255"/>
      <c r="Q219" s="255"/>
      <c r="R219" s="255"/>
      <c r="S219" s="255"/>
      <c r="T219" s="256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57" t="s">
        <v>150</v>
      </c>
      <c r="AU219" s="257" t="s">
        <v>21</v>
      </c>
      <c r="AV219" s="15" t="s">
        <v>146</v>
      </c>
      <c r="AW219" s="15" t="s">
        <v>41</v>
      </c>
      <c r="AX219" s="15" t="s">
        <v>90</v>
      </c>
      <c r="AY219" s="257" t="s">
        <v>139</v>
      </c>
    </row>
    <row r="220" spans="1:65" s="2" customFormat="1" ht="21.75" customHeight="1">
      <c r="A220" s="41"/>
      <c r="B220" s="42"/>
      <c r="C220" s="207" t="s">
        <v>311</v>
      </c>
      <c r="D220" s="207" t="s">
        <v>141</v>
      </c>
      <c r="E220" s="208" t="s">
        <v>312</v>
      </c>
      <c r="F220" s="209" t="s">
        <v>313</v>
      </c>
      <c r="G220" s="210" t="s">
        <v>144</v>
      </c>
      <c r="H220" s="211">
        <v>44</v>
      </c>
      <c r="I220" s="212"/>
      <c r="J220" s="213">
        <f>ROUND(I220*H220,2)</f>
        <v>0</v>
      </c>
      <c r="K220" s="209" t="s">
        <v>145</v>
      </c>
      <c r="L220" s="47"/>
      <c r="M220" s="214" t="s">
        <v>32</v>
      </c>
      <c r="N220" s="215" t="s">
        <v>53</v>
      </c>
      <c r="O220" s="87"/>
      <c r="P220" s="216">
        <f>O220*H220</f>
        <v>0</v>
      </c>
      <c r="Q220" s="216">
        <v>0.0026</v>
      </c>
      <c r="R220" s="216">
        <f>Q220*H220</f>
        <v>0.1144</v>
      </c>
      <c r="S220" s="216">
        <v>0</v>
      </c>
      <c r="T220" s="217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18" t="s">
        <v>146</v>
      </c>
      <c r="AT220" s="218" t="s">
        <v>141</v>
      </c>
      <c r="AU220" s="218" t="s">
        <v>21</v>
      </c>
      <c r="AY220" s="19" t="s">
        <v>139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9" t="s">
        <v>90</v>
      </c>
      <c r="BK220" s="219">
        <f>ROUND(I220*H220,2)</f>
        <v>0</v>
      </c>
      <c r="BL220" s="19" t="s">
        <v>146</v>
      </c>
      <c r="BM220" s="218" t="s">
        <v>314</v>
      </c>
    </row>
    <row r="221" spans="1:47" s="2" customFormat="1" ht="12">
      <c r="A221" s="41"/>
      <c r="B221" s="42"/>
      <c r="C221" s="43"/>
      <c r="D221" s="220" t="s">
        <v>148</v>
      </c>
      <c r="E221" s="43"/>
      <c r="F221" s="221" t="s">
        <v>315</v>
      </c>
      <c r="G221" s="43"/>
      <c r="H221" s="43"/>
      <c r="I221" s="222"/>
      <c r="J221" s="43"/>
      <c r="K221" s="43"/>
      <c r="L221" s="47"/>
      <c r="M221" s="223"/>
      <c r="N221" s="224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19" t="s">
        <v>148</v>
      </c>
      <c r="AU221" s="19" t="s">
        <v>21</v>
      </c>
    </row>
    <row r="222" spans="1:51" s="13" customFormat="1" ht="12">
      <c r="A222" s="13"/>
      <c r="B222" s="225"/>
      <c r="C222" s="226"/>
      <c r="D222" s="227" t="s">
        <v>150</v>
      </c>
      <c r="E222" s="228" t="s">
        <v>32</v>
      </c>
      <c r="F222" s="229" t="s">
        <v>316</v>
      </c>
      <c r="G222" s="226"/>
      <c r="H222" s="230">
        <v>26</v>
      </c>
      <c r="I222" s="231"/>
      <c r="J222" s="226"/>
      <c r="K222" s="226"/>
      <c r="L222" s="232"/>
      <c r="M222" s="233"/>
      <c r="N222" s="234"/>
      <c r="O222" s="234"/>
      <c r="P222" s="234"/>
      <c r="Q222" s="234"/>
      <c r="R222" s="234"/>
      <c r="S222" s="234"/>
      <c r="T222" s="23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6" t="s">
        <v>150</v>
      </c>
      <c r="AU222" s="236" t="s">
        <v>21</v>
      </c>
      <c r="AV222" s="13" t="s">
        <v>21</v>
      </c>
      <c r="AW222" s="13" t="s">
        <v>41</v>
      </c>
      <c r="AX222" s="13" t="s">
        <v>82</v>
      </c>
      <c r="AY222" s="236" t="s">
        <v>139</v>
      </c>
    </row>
    <row r="223" spans="1:51" s="14" customFormat="1" ht="12">
      <c r="A223" s="14"/>
      <c r="B223" s="237"/>
      <c r="C223" s="238"/>
      <c r="D223" s="227" t="s">
        <v>150</v>
      </c>
      <c r="E223" s="239" t="s">
        <v>32</v>
      </c>
      <c r="F223" s="240" t="s">
        <v>317</v>
      </c>
      <c r="G223" s="238"/>
      <c r="H223" s="239" t="s">
        <v>32</v>
      </c>
      <c r="I223" s="241"/>
      <c r="J223" s="238"/>
      <c r="K223" s="238"/>
      <c r="L223" s="242"/>
      <c r="M223" s="243"/>
      <c r="N223" s="244"/>
      <c r="O223" s="244"/>
      <c r="P223" s="244"/>
      <c r="Q223" s="244"/>
      <c r="R223" s="244"/>
      <c r="S223" s="244"/>
      <c r="T223" s="24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6" t="s">
        <v>150</v>
      </c>
      <c r="AU223" s="246" t="s">
        <v>21</v>
      </c>
      <c r="AV223" s="14" t="s">
        <v>90</v>
      </c>
      <c r="AW223" s="14" t="s">
        <v>41</v>
      </c>
      <c r="AX223" s="14" t="s">
        <v>82</v>
      </c>
      <c r="AY223" s="246" t="s">
        <v>139</v>
      </c>
    </row>
    <row r="224" spans="1:51" s="13" customFormat="1" ht="12">
      <c r="A224" s="13"/>
      <c r="B224" s="225"/>
      <c r="C224" s="226"/>
      <c r="D224" s="227" t="s">
        <v>150</v>
      </c>
      <c r="E224" s="228" t="s">
        <v>32</v>
      </c>
      <c r="F224" s="229" t="s">
        <v>318</v>
      </c>
      <c r="G224" s="226"/>
      <c r="H224" s="230">
        <v>18</v>
      </c>
      <c r="I224" s="231"/>
      <c r="J224" s="226"/>
      <c r="K224" s="226"/>
      <c r="L224" s="232"/>
      <c r="M224" s="233"/>
      <c r="N224" s="234"/>
      <c r="O224" s="234"/>
      <c r="P224" s="234"/>
      <c r="Q224" s="234"/>
      <c r="R224" s="234"/>
      <c r="S224" s="234"/>
      <c r="T224" s="23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6" t="s">
        <v>150</v>
      </c>
      <c r="AU224" s="236" t="s">
        <v>21</v>
      </c>
      <c r="AV224" s="13" t="s">
        <v>21</v>
      </c>
      <c r="AW224" s="13" t="s">
        <v>41</v>
      </c>
      <c r="AX224" s="13" t="s">
        <v>82</v>
      </c>
      <c r="AY224" s="236" t="s">
        <v>139</v>
      </c>
    </row>
    <row r="225" spans="1:51" s="14" customFormat="1" ht="12">
      <c r="A225" s="14"/>
      <c r="B225" s="237"/>
      <c r="C225" s="238"/>
      <c r="D225" s="227" t="s">
        <v>150</v>
      </c>
      <c r="E225" s="239" t="s">
        <v>32</v>
      </c>
      <c r="F225" s="240" t="s">
        <v>319</v>
      </c>
      <c r="G225" s="238"/>
      <c r="H225" s="239" t="s">
        <v>32</v>
      </c>
      <c r="I225" s="241"/>
      <c r="J225" s="238"/>
      <c r="K225" s="238"/>
      <c r="L225" s="242"/>
      <c r="M225" s="243"/>
      <c r="N225" s="244"/>
      <c r="O225" s="244"/>
      <c r="P225" s="244"/>
      <c r="Q225" s="244"/>
      <c r="R225" s="244"/>
      <c r="S225" s="244"/>
      <c r="T225" s="24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6" t="s">
        <v>150</v>
      </c>
      <c r="AU225" s="246" t="s">
        <v>21</v>
      </c>
      <c r="AV225" s="14" t="s">
        <v>90</v>
      </c>
      <c r="AW225" s="14" t="s">
        <v>41</v>
      </c>
      <c r="AX225" s="14" t="s">
        <v>82</v>
      </c>
      <c r="AY225" s="246" t="s">
        <v>139</v>
      </c>
    </row>
    <row r="226" spans="1:51" s="15" customFormat="1" ht="12">
      <c r="A226" s="15"/>
      <c r="B226" s="247"/>
      <c r="C226" s="248"/>
      <c r="D226" s="227" t="s">
        <v>150</v>
      </c>
      <c r="E226" s="249" t="s">
        <v>32</v>
      </c>
      <c r="F226" s="250" t="s">
        <v>153</v>
      </c>
      <c r="G226" s="248"/>
      <c r="H226" s="251">
        <v>44</v>
      </c>
      <c r="I226" s="252"/>
      <c r="J226" s="248"/>
      <c r="K226" s="248"/>
      <c r="L226" s="253"/>
      <c r="M226" s="254"/>
      <c r="N226" s="255"/>
      <c r="O226" s="255"/>
      <c r="P226" s="255"/>
      <c r="Q226" s="255"/>
      <c r="R226" s="255"/>
      <c r="S226" s="255"/>
      <c r="T226" s="256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57" t="s">
        <v>150</v>
      </c>
      <c r="AU226" s="257" t="s">
        <v>21</v>
      </c>
      <c r="AV226" s="15" t="s">
        <v>146</v>
      </c>
      <c r="AW226" s="15" t="s">
        <v>41</v>
      </c>
      <c r="AX226" s="15" t="s">
        <v>90</v>
      </c>
      <c r="AY226" s="257" t="s">
        <v>139</v>
      </c>
    </row>
    <row r="227" spans="1:65" s="2" customFormat="1" ht="24.15" customHeight="1">
      <c r="A227" s="41"/>
      <c r="B227" s="42"/>
      <c r="C227" s="207" t="s">
        <v>320</v>
      </c>
      <c r="D227" s="207" t="s">
        <v>141</v>
      </c>
      <c r="E227" s="208" t="s">
        <v>321</v>
      </c>
      <c r="F227" s="209" t="s">
        <v>322</v>
      </c>
      <c r="G227" s="210" t="s">
        <v>232</v>
      </c>
      <c r="H227" s="211">
        <v>3282.2</v>
      </c>
      <c r="I227" s="212"/>
      <c r="J227" s="213">
        <f>ROUND(I227*H227,2)</f>
        <v>0</v>
      </c>
      <c r="K227" s="209" t="s">
        <v>145</v>
      </c>
      <c r="L227" s="47"/>
      <c r="M227" s="214" t="s">
        <v>32</v>
      </c>
      <c r="N227" s="215" t="s">
        <v>53</v>
      </c>
      <c r="O227" s="87"/>
      <c r="P227" s="216">
        <f>O227*H227</f>
        <v>0</v>
      </c>
      <c r="Q227" s="216">
        <v>0</v>
      </c>
      <c r="R227" s="216">
        <f>Q227*H227</f>
        <v>0</v>
      </c>
      <c r="S227" s="216">
        <v>0</v>
      </c>
      <c r="T227" s="217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18" t="s">
        <v>146</v>
      </c>
      <c r="AT227" s="218" t="s">
        <v>141</v>
      </c>
      <c r="AU227" s="218" t="s">
        <v>21</v>
      </c>
      <c r="AY227" s="19" t="s">
        <v>139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19" t="s">
        <v>90</v>
      </c>
      <c r="BK227" s="219">
        <f>ROUND(I227*H227,2)</f>
        <v>0</v>
      </c>
      <c r="BL227" s="19" t="s">
        <v>146</v>
      </c>
      <c r="BM227" s="218" t="s">
        <v>323</v>
      </c>
    </row>
    <row r="228" spans="1:47" s="2" customFormat="1" ht="12">
      <c r="A228" s="41"/>
      <c r="B228" s="42"/>
      <c r="C228" s="43"/>
      <c r="D228" s="220" t="s">
        <v>148</v>
      </c>
      <c r="E228" s="43"/>
      <c r="F228" s="221" t="s">
        <v>324</v>
      </c>
      <c r="G228" s="43"/>
      <c r="H228" s="43"/>
      <c r="I228" s="222"/>
      <c r="J228" s="43"/>
      <c r="K228" s="43"/>
      <c r="L228" s="47"/>
      <c r="M228" s="223"/>
      <c r="N228" s="224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19" t="s">
        <v>148</v>
      </c>
      <c r="AU228" s="19" t="s">
        <v>21</v>
      </c>
    </row>
    <row r="229" spans="1:51" s="13" customFormat="1" ht="12">
      <c r="A229" s="13"/>
      <c r="B229" s="225"/>
      <c r="C229" s="226"/>
      <c r="D229" s="227" t="s">
        <v>150</v>
      </c>
      <c r="E229" s="228" t="s">
        <v>32</v>
      </c>
      <c r="F229" s="229" t="s">
        <v>325</v>
      </c>
      <c r="G229" s="226"/>
      <c r="H229" s="230">
        <v>426.4</v>
      </c>
      <c r="I229" s="231"/>
      <c r="J229" s="226"/>
      <c r="K229" s="226"/>
      <c r="L229" s="232"/>
      <c r="M229" s="233"/>
      <c r="N229" s="234"/>
      <c r="O229" s="234"/>
      <c r="P229" s="234"/>
      <c r="Q229" s="234"/>
      <c r="R229" s="234"/>
      <c r="S229" s="234"/>
      <c r="T229" s="23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6" t="s">
        <v>150</v>
      </c>
      <c r="AU229" s="236" t="s">
        <v>21</v>
      </c>
      <c r="AV229" s="13" t="s">
        <v>21</v>
      </c>
      <c r="AW229" s="13" t="s">
        <v>41</v>
      </c>
      <c r="AX229" s="13" t="s">
        <v>82</v>
      </c>
      <c r="AY229" s="236" t="s">
        <v>139</v>
      </c>
    </row>
    <row r="230" spans="1:51" s="13" customFormat="1" ht="12">
      <c r="A230" s="13"/>
      <c r="B230" s="225"/>
      <c r="C230" s="226"/>
      <c r="D230" s="227" t="s">
        <v>150</v>
      </c>
      <c r="E230" s="228" t="s">
        <v>32</v>
      </c>
      <c r="F230" s="229" t="s">
        <v>326</v>
      </c>
      <c r="G230" s="226"/>
      <c r="H230" s="230">
        <v>717</v>
      </c>
      <c r="I230" s="231"/>
      <c r="J230" s="226"/>
      <c r="K230" s="226"/>
      <c r="L230" s="232"/>
      <c r="M230" s="233"/>
      <c r="N230" s="234"/>
      <c r="O230" s="234"/>
      <c r="P230" s="234"/>
      <c r="Q230" s="234"/>
      <c r="R230" s="234"/>
      <c r="S230" s="234"/>
      <c r="T230" s="23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6" t="s">
        <v>150</v>
      </c>
      <c r="AU230" s="236" t="s">
        <v>21</v>
      </c>
      <c r="AV230" s="13" t="s">
        <v>21</v>
      </c>
      <c r="AW230" s="13" t="s">
        <v>41</v>
      </c>
      <c r="AX230" s="13" t="s">
        <v>82</v>
      </c>
      <c r="AY230" s="236" t="s">
        <v>139</v>
      </c>
    </row>
    <row r="231" spans="1:51" s="13" customFormat="1" ht="12">
      <c r="A231" s="13"/>
      <c r="B231" s="225"/>
      <c r="C231" s="226"/>
      <c r="D231" s="227" t="s">
        <v>150</v>
      </c>
      <c r="E231" s="228" t="s">
        <v>32</v>
      </c>
      <c r="F231" s="229" t="s">
        <v>327</v>
      </c>
      <c r="G231" s="226"/>
      <c r="H231" s="230">
        <v>2138.8</v>
      </c>
      <c r="I231" s="231"/>
      <c r="J231" s="226"/>
      <c r="K231" s="226"/>
      <c r="L231" s="232"/>
      <c r="M231" s="233"/>
      <c r="N231" s="234"/>
      <c r="O231" s="234"/>
      <c r="P231" s="234"/>
      <c r="Q231" s="234"/>
      <c r="R231" s="234"/>
      <c r="S231" s="234"/>
      <c r="T231" s="23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6" t="s">
        <v>150</v>
      </c>
      <c r="AU231" s="236" t="s">
        <v>21</v>
      </c>
      <c r="AV231" s="13" t="s">
        <v>21</v>
      </c>
      <c r="AW231" s="13" t="s">
        <v>41</v>
      </c>
      <c r="AX231" s="13" t="s">
        <v>82</v>
      </c>
      <c r="AY231" s="236" t="s">
        <v>139</v>
      </c>
    </row>
    <row r="232" spans="1:51" s="14" customFormat="1" ht="12">
      <c r="A232" s="14"/>
      <c r="B232" s="237"/>
      <c r="C232" s="238"/>
      <c r="D232" s="227" t="s">
        <v>150</v>
      </c>
      <c r="E232" s="239" t="s">
        <v>32</v>
      </c>
      <c r="F232" s="240" t="s">
        <v>328</v>
      </c>
      <c r="G232" s="238"/>
      <c r="H232" s="239" t="s">
        <v>32</v>
      </c>
      <c r="I232" s="241"/>
      <c r="J232" s="238"/>
      <c r="K232" s="238"/>
      <c r="L232" s="242"/>
      <c r="M232" s="243"/>
      <c r="N232" s="244"/>
      <c r="O232" s="244"/>
      <c r="P232" s="244"/>
      <c r="Q232" s="244"/>
      <c r="R232" s="244"/>
      <c r="S232" s="244"/>
      <c r="T232" s="24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6" t="s">
        <v>150</v>
      </c>
      <c r="AU232" s="246" t="s">
        <v>21</v>
      </c>
      <c r="AV232" s="14" t="s">
        <v>90</v>
      </c>
      <c r="AW232" s="14" t="s">
        <v>41</v>
      </c>
      <c r="AX232" s="14" t="s">
        <v>82</v>
      </c>
      <c r="AY232" s="246" t="s">
        <v>139</v>
      </c>
    </row>
    <row r="233" spans="1:51" s="15" customFormat="1" ht="12">
      <c r="A233" s="15"/>
      <c r="B233" s="247"/>
      <c r="C233" s="248"/>
      <c r="D233" s="227" t="s">
        <v>150</v>
      </c>
      <c r="E233" s="249" t="s">
        <v>32</v>
      </c>
      <c r="F233" s="250" t="s">
        <v>153</v>
      </c>
      <c r="G233" s="248"/>
      <c r="H233" s="251">
        <v>3282.2000000000003</v>
      </c>
      <c r="I233" s="252"/>
      <c r="J233" s="248"/>
      <c r="K233" s="248"/>
      <c r="L233" s="253"/>
      <c r="M233" s="254"/>
      <c r="N233" s="255"/>
      <c r="O233" s="255"/>
      <c r="P233" s="255"/>
      <c r="Q233" s="255"/>
      <c r="R233" s="255"/>
      <c r="S233" s="255"/>
      <c r="T233" s="256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7" t="s">
        <v>150</v>
      </c>
      <c r="AU233" s="257" t="s">
        <v>21</v>
      </c>
      <c r="AV233" s="15" t="s">
        <v>146</v>
      </c>
      <c r="AW233" s="15" t="s">
        <v>41</v>
      </c>
      <c r="AX233" s="15" t="s">
        <v>90</v>
      </c>
      <c r="AY233" s="257" t="s">
        <v>139</v>
      </c>
    </row>
    <row r="234" spans="1:65" s="2" customFormat="1" ht="24.15" customHeight="1">
      <c r="A234" s="41"/>
      <c r="B234" s="42"/>
      <c r="C234" s="207" t="s">
        <v>329</v>
      </c>
      <c r="D234" s="207" t="s">
        <v>141</v>
      </c>
      <c r="E234" s="208" t="s">
        <v>330</v>
      </c>
      <c r="F234" s="209" t="s">
        <v>331</v>
      </c>
      <c r="G234" s="210" t="s">
        <v>144</v>
      </c>
      <c r="H234" s="211">
        <v>44</v>
      </c>
      <c r="I234" s="212"/>
      <c r="J234" s="213">
        <f>ROUND(I234*H234,2)</f>
        <v>0</v>
      </c>
      <c r="K234" s="209" t="s">
        <v>145</v>
      </c>
      <c r="L234" s="47"/>
      <c r="M234" s="214" t="s">
        <v>32</v>
      </c>
      <c r="N234" s="215" t="s">
        <v>53</v>
      </c>
      <c r="O234" s="87"/>
      <c r="P234" s="216">
        <f>O234*H234</f>
        <v>0</v>
      </c>
      <c r="Q234" s="216">
        <v>1E-05</v>
      </c>
      <c r="R234" s="216">
        <f>Q234*H234</f>
        <v>0.00044</v>
      </c>
      <c r="S234" s="216">
        <v>0</v>
      </c>
      <c r="T234" s="217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18" t="s">
        <v>146</v>
      </c>
      <c r="AT234" s="218" t="s">
        <v>141</v>
      </c>
      <c r="AU234" s="218" t="s">
        <v>21</v>
      </c>
      <c r="AY234" s="19" t="s">
        <v>139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9" t="s">
        <v>90</v>
      </c>
      <c r="BK234" s="219">
        <f>ROUND(I234*H234,2)</f>
        <v>0</v>
      </c>
      <c r="BL234" s="19" t="s">
        <v>146</v>
      </c>
      <c r="BM234" s="218" t="s">
        <v>332</v>
      </c>
    </row>
    <row r="235" spans="1:47" s="2" customFormat="1" ht="12">
      <c r="A235" s="41"/>
      <c r="B235" s="42"/>
      <c r="C235" s="43"/>
      <c r="D235" s="220" t="s">
        <v>148</v>
      </c>
      <c r="E235" s="43"/>
      <c r="F235" s="221" t="s">
        <v>333</v>
      </c>
      <c r="G235" s="43"/>
      <c r="H235" s="43"/>
      <c r="I235" s="222"/>
      <c r="J235" s="43"/>
      <c r="K235" s="43"/>
      <c r="L235" s="47"/>
      <c r="M235" s="223"/>
      <c r="N235" s="224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19" t="s">
        <v>148</v>
      </c>
      <c r="AU235" s="19" t="s">
        <v>21</v>
      </c>
    </row>
    <row r="236" spans="1:51" s="13" customFormat="1" ht="12">
      <c r="A236" s="13"/>
      <c r="B236" s="225"/>
      <c r="C236" s="226"/>
      <c r="D236" s="227" t="s">
        <v>150</v>
      </c>
      <c r="E236" s="228" t="s">
        <v>32</v>
      </c>
      <c r="F236" s="229" t="s">
        <v>334</v>
      </c>
      <c r="G236" s="226"/>
      <c r="H236" s="230">
        <v>44</v>
      </c>
      <c r="I236" s="231"/>
      <c r="J236" s="226"/>
      <c r="K236" s="226"/>
      <c r="L236" s="232"/>
      <c r="M236" s="233"/>
      <c r="N236" s="234"/>
      <c r="O236" s="234"/>
      <c r="P236" s="234"/>
      <c r="Q236" s="234"/>
      <c r="R236" s="234"/>
      <c r="S236" s="234"/>
      <c r="T236" s="23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6" t="s">
        <v>150</v>
      </c>
      <c r="AU236" s="236" t="s">
        <v>21</v>
      </c>
      <c r="AV236" s="13" t="s">
        <v>21</v>
      </c>
      <c r="AW236" s="13" t="s">
        <v>41</v>
      </c>
      <c r="AX236" s="13" t="s">
        <v>82</v>
      </c>
      <c r="AY236" s="236" t="s">
        <v>139</v>
      </c>
    </row>
    <row r="237" spans="1:51" s="14" customFormat="1" ht="12">
      <c r="A237" s="14"/>
      <c r="B237" s="237"/>
      <c r="C237" s="238"/>
      <c r="D237" s="227" t="s">
        <v>150</v>
      </c>
      <c r="E237" s="239" t="s">
        <v>32</v>
      </c>
      <c r="F237" s="240" t="s">
        <v>335</v>
      </c>
      <c r="G237" s="238"/>
      <c r="H237" s="239" t="s">
        <v>32</v>
      </c>
      <c r="I237" s="241"/>
      <c r="J237" s="238"/>
      <c r="K237" s="238"/>
      <c r="L237" s="242"/>
      <c r="M237" s="243"/>
      <c r="N237" s="244"/>
      <c r="O237" s="244"/>
      <c r="P237" s="244"/>
      <c r="Q237" s="244"/>
      <c r="R237" s="244"/>
      <c r="S237" s="244"/>
      <c r="T237" s="24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6" t="s">
        <v>150</v>
      </c>
      <c r="AU237" s="246" t="s">
        <v>21</v>
      </c>
      <c r="AV237" s="14" t="s">
        <v>90</v>
      </c>
      <c r="AW237" s="14" t="s">
        <v>41</v>
      </c>
      <c r="AX237" s="14" t="s">
        <v>82</v>
      </c>
      <c r="AY237" s="246" t="s">
        <v>139</v>
      </c>
    </row>
    <row r="238" spans="1:51" s="15" customFormat="1" ht="12">
      <c r="A238" s="15"/>
      <c r="B238" s="247"/>
      <c r="C238" s="248"/>
      <c r="D238" s="227" t="s">
        <v>150</v>
      </c>
      <c r="E238" s="249" t="s">
        <v>32</v>
      </c>
      <c r="F238" s="250" t="s">
        <v>153</v>
      </c>
      <c r="G238" s="248"/>
      <c r="H238" s="251">
        <v>44</v>
      </c>
      <c r="I238" s="252"/>
      <c r="J238" s="248"/>
      <c r="K238" s="248"/>
      <c r="L238" s="253"/>
      <c r="M238" s="254"/>
      <c r="N238" s="255"/>
      <c r="O238" s="255"/>
      <c r="P238" s="255"/>
      <c r="Q238" s="255"/>
      <c r="R238" s="255"/>
      <c r="S238" s="255"/>
      <c r="T238" s="256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57" t="s">
        <v>150</v>
      </c>
      <c r="AU238" s="257" t="s">
        <v>21</v>
      </c>
      <c r="AV238" s="15" t="s">
        <v>146</v>
      </c>
      <c r="AW238" s="15" t="s">
        <v>41</v>
      </c>
      <c r="AX238" s="15" t="s">
        <v>90</v>
      </c>
      <c r="AY238" s="257" t="s">
        <v>139</v>
      </c>
    </row>
    <row r="239" spans="1:65" s="2" customFormat="1" ht="16.5" customHeight="1">
      <c r="A239" s="41"/>
      <c r="B239" s="42"/>
      <c r="C239" s="207" t="s">
        <v>336</v>
      </c>
      <c r="D239" s="207" t="s">
        <v>141</v>
      </c>
      <c r="E239" s="208" t="s">
        <v>337</v>
      </c>
      <c r="F239" s="209" t="s">
        <v>338</v>
      </c>
      <c r="G239" s="210" t="s">
        <v>144</v>
      </c>
      <c r="H239" s="211">
        <v>996</v>
      </c>
      <c r="I239" s="212"/>
      <c r="J239" s="213">
        <f>ROUND(I239*H239,2)</f>
        <v>0</v>
      </c>
      <c r="K239" s="209" t="s">
        <v>145</v>
      </c>
      <c r="L239" s="47"/>
      <c r="M239" s="214" t="s">
        <v>32</v>
      </c>
      <c r="N239" s="215" t="s">
        <v>53</v>
      </c>
      <c r="O239" s="87"/>
      <c r="P239" s="216">
        <f>O239*H239</f>
        <v>0</v>
      </c>
      <c r="Q239" s="216">
        <v>0.00195</v>
      </c>
      <c r="R239" s="216">
        <f>Q239*H239</f>
        <v>1.9422</v>
      </c>
      <c r="S239" s="216">
        <v>0</v>
      </c>
      <c r="T239" s="217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18" t="s">
        <v>146</v>
      </c>
      <c r="AT239" s="218" t="s">
        <v>141</v>
      </c>
      <c r="AU239" s="218" t="s">
        <v>21</v>
      </c>
      <c r="AY239" s="19" t="s">
        <v>139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9" t="s">
        <v>90</v>
      </c>
      <c r="BK239" s="219">
        <f>ROUND(I239*H239,2)</f>
        <v>0</v>
      </c>
      <c r="BL239" s="19" t="s">
        <v>146</v>
      </c>
      <c r="BM239" s="218" t="s">
        <v>339</v>
      </c>
    </row>
    <row r="240" spans="1:47" s="2" customFormat="1" ht="12">
      <c r="A240" s="41"/>
      <c r="B240" s="42"/>
      <c r="C240" s="43"/>
      <c r="D240" s="220" t="s">
        <v>148</v>
      </c>
      <c r="E240" s="43"/>
      <c r="F240" s="221" t="s">
        <v>340</v>
      </c>
      <c r="G240" s="43"/>
      <c r="H240" s="43"/>
      <c r="I240" s="222"/>
      <c r="J240" s="43"/>
      <c r="K240" s="43"/>
      <c r="L240" s="47"/>
      <c r="M240" s="223"/>
      <c r="N240" s="224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19" t="s">
        <v>148</v>
      </c>
      <c r="AU240" s="19" t="s">
        <v>21</v>
      </c>
    </row>
    <row r="241" spans="1:51" s="13" customFormat="1" ht="12">
      <c r="A241" s="13"/>
      <c r="B241" s="225"/>
      <c r="C241" s="226"/>
      <c r="D241" s="227" t="s">
        <v>150</v>
      </c>
      <c r="E241" s="228" t="s">
        <v>32</v>
      </c>
      <c r="F241" s="229" t="s">
        <v>341</v>
      </c>
      <c r="G241" s="226"/>
      <c r="H241" s="230">
        <v>996</v>
      </c>
      <c r="I241" s="231"/>
      <c r="J241" s="226"/>
      <c r="K241" s="226"/>
      <c r="L241" s="232"/>
      <c r="M241" s="233"/>
      <c r="N241" s="234"/>
      <c r="O241" s="234"/>
      <c r="P241" s="234"/>
      <c r="Q241" s="234"/>
      <c r="R241" s="234"/>
      <c r="S241" s="234"/>
      <c r="T241" s="23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6" t="s">
        <v>150</v>
      </c>
      <c r="AU241" s="236" t="s">
        <v>21</v>
      </c>
      <c r="AV241" s="13" t="s">
        <v>21</v>
      </c>
      <c r="AW241" s="13" t="s">
        <v>41</v>
      </c>
      <c r="AX241" s="13" t="s">
        <v>82</v>
      </c>
      <c r="AY241" s="236" t="s">
        <v>139</v>
      </c>
    </row>
    <row r="242" spans="1:51" s="14" customFormat="1" ht="12">
      <c r="A242" s="14"/>
      <c r="B242" s="237"/>
      <c r="C242" s="238"/>
      <c r="D242" s="227" t="s">
        <v>150</v>
      </c>
      <c r="E242" s="239" t="s">
        <v>32</v>
      </c>
      <c r="F242" s="240" t="s">
        <v>342</v>
      </c>
      <c r="G242" s="238"/>
      <c r="H242" s="239" t="s">
        <v>32</v>
      </c>
      <c r="I242" s="241"/>
      <c r="J242" s="238"/>
      <c r="K242" s="238"/>
      <c r="L242" s="242"/>
      <c r="M242" s="243"/>
      <c r="N242" s="244"/>
      <c r="O242" s="244"/>
      <c r="P242" s="244"/>
      <c r="Q242" s="244"/>
      <c r="R242" s="244"/>
      <c r="S242" s="244"/>
      <c r="T242" s="24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6" t="s">
        <v>150</v>
      </c>
      <c r="AU242" s="246" t="s">
        <v>21</v>
      </c>
      <c r="AV242" s="14" t="s">
        <v>90</v>
      </c>
      <c r="AW242" s="14" t="s">
        <v>41</v>
      </c>
      <c r="AX242" s="14" t="s">
        <v>82</v>
      </c>
      <c r="AY242" s="246" t="s">
        <v>139</v>
      </c>
    </row>
    <row r="243" spans="1:51" s="15" customFormat="1" ht="12">
      <c r="A243" s="15"/>
      <c r="B243" s="247"/>
      <c r="C243" s="248"/>
      <c r="D243" s="227" t="s">
        <v>150</v>
      </c>
      <c r="E243" s="249" t="s">
        <v>32</v>
      </c>
      <c r="F243" s="250" t="s">
        <v>153</v>
      </c>
      <c r="G243" s="248"/>
      <c r="H243" s="251">
        <v>996</v>
      </c>
      <c r="I243" s="252"/>
      <c r="J243" s="248"/>
      <c r="K243" s="248"/>
      <c r="L243" s="253"/>
      <c r="M243" s="254"/>
      <c r="N243" s="255"/>
      <c r="O243" s="255"/>
      <c r="P243" s="255"/>
      <c r="Q243" s="255"/>
      <c r="R243" s="255"/>
      <c r="S243" s="255"/>
      <c r="T243" s="256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57" t="s">
        <v>150</v>
      </c>
      <c r="AU243" s="257" t="s">
        <v>21</v>
      </c>
      <c r="AV243" s="15" t="s">
        <v>146</v>
      </c>
      <c r="AW243" s="15" t="s">
        <v>41</v>
      </c>
      <c r="AX243" s="15" t="s">
        <v>90</v>
      </c>
      <c r="AY243" s="257" t="s">
        <v>139</v>
      </c>
    </row>
    <row r="244" spans="1:65" s="2" customFormat="1" ht="33" customHeight="1">
      <c r="A244" s="41"/>
      <c r="B244" s="42"/>
      <c r="C244" s="207" t="s">
        <v>343</v>
      </c>
      <c r="D244" s="207" t="s">
        <v>141</v>
      </c>
      <c r="E244" s="208" t="s">
        <v>344</v>
      </c>
      <c r="F244" s="209" t="s">
        <v>345</v>
      </c>
      <c r="G244" s="210" t="s">
        <v>232</v>
      </c>
      <c r="H244" s="211">
        <v>2364.95</v>
      </c>
      <c r="I244" s="212"/>
      <c r="J244" s="213">
        <f>ROUND(I244*H244,2)</f>
        <v>0</v>
      </c>
      <c r="K244" s="209" t="s">
        <v>145</v>
      </c>
      <c r="L244" s="47"/>
      <c r="M244" s="214" t="s">
        <v>32</v>
      </c>
      <c r="N244" s="215" t="s">
        <v>53</v>
      </c>
      <c r="O244" s="87"/>
      <c r="P244" s="216">
        <f>O244*H244</f>
        <v>0</v>
      </c>
      <c r="Q244" s="216">
        <v>0.0006</v>
      </c>
      <c r="R244" s="216">
        <f>Q244*H244</f>
        <v>1.4189699999999998</v>
      </c>
      <c r="S244" s="216">
        <v>0</v>
      </c>
      <c r="T244" s="217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18" t="s">
        <v>146</v>
      </c>
      <c r="AT244" s="218" t="s">
        <v>141</v>
      </c>
      <c r="AU244" s="218" t="s">
        <v>21</v>
      </c>
      <c r="AY244" s="19" t="s">
        <v>139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9" t="s">
        <v>90</v>
      </c>
      <c r="BK244" s="219">
        <f>ROUND(I244*H244,2)</f>
        <v>0</v>
      </c>
      <c r="BL244" s="19" t="s">
        <v>146</v>
      </c>
      <c r="BM244" s="218" t="s">
        <v>346</v>
      </c>
    </row>
    <row r="245" spans="1:47" s="2" customFormat="1" ht="12">
      <c r="A245" s="41"/>
      <c r="B245" s="42"/>
      <c r="C245" s="43"/>
      <c r="D245" s="220" t="s">
        <v>148</v>
      </c>
      <c r="E245" s="43"/>
      <c r="F245" s="221" t="s">
        <v>347</v>
      </c>
      <c r="G245" s="43"/>
      <c r="H245" s="43"/>
      <c r="I245" s="222"/>
      <c r="J245" s="43"/>
      <c r="K245" s="43"/>
      <c r="L245" s="47"/>
      <c r="M245" s="223"/>
      <c r="N245" s="224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19" t="s">
        <v>148</v>
      </c>
      <c r="AU245" s="19" t="s">
        <v>21</v>
      </c>
    </row>
    <row r="246" spans="1:51" s="13" customFormat="1" ht="12">
      <c r="A246" s="13"/>
      <c r="B246" s="225"/>
      <c r="C246" s="226"/>
      <c r="D246" s="227" t="s">
        <v>150</v>
      </c>
      <c r="E246" s="228" t="s">
        <v>32</v>
      </c>
      <c r="F246" s="229" t="s">
        <v>348</v>
      </c>
      <c r="G246" s="226"/>
      <c r="H246" s="230">
        <v>2364.95</v>
      </c>
      <c r="I246" s="231"/>
      <c r="J246" s="226"/>
      <c r="K246" s="226"/>
      <c r="L246" s="232"/>
      <c r="M246" s="233"/>
      <c r="N246" s="234"/>
      <c r="O246" s="234"/>
      <c r="P246" s="234"/>
      <c r="Q246" s="234"/>
      <c r="R246" s="234"/>
      <c r="S246" s="234"/>
      <c r="T246" s="23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6" t="s">
        <v>150</v>
      </c>
      <c r="AU246" s="236" t="s">
        <v>21</v>
      </c>
      <c r="AV246" s="13" t="s">
        <v>21</v>
      </c>
      <c r="AW246" s="13" t="s">
        <v>41</v>
      </c>
      <c r="AX246" s="13" t="s">
        <v>82</v>
      </c>
      <c r="AY246" s="236" t="s">
        <v>139</v>
      </c>
    </row>
    <row r="247" spans="1:51" s="15" customFormat="1" ht="12">
      <c r="A247" s="15"/>
      <c r="B247" s="247"/>
      <c r="C247" s="248"/>
      <c r="D247" s="227" t="s">
        <v>150</v>
      </c>
      <c r="E247" s="249" t="s">
        <v>32</v>
      </c>
      <c r="F247" s="250" t="s">
        <v>153</v>
      </c>
      <c r="G247" s="248"/>
      <c r="H247" s="251">
        <v>2364.95</v>
      </c>
      <c r="I247" s="252"/>
      <c r="J247" s="248"/>
      <c r="K247" s="248"/>
      <c r="L247" s="253"/>
      <c r="M247" s="254"/>
      <c r="N247" s="255"/>
      <c r="O247" s="255"/>
      <c r="P247" s="255"/>
      <c r="Q247" s="255"/>
      <c r="R247" s="255"/>
      <c r="S247" s="255"/>
      <c r="T247" s="256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57" t="s">
        <v>150</v>
      </c>
      <c r="AU247" s="257" t="s">
        <v>21</v>
      </c>
      <c r="AV247" s="15" t="s">
        <v>146</v>
      </c>
      <c r="AW247" s="15" t="s">
        <v>41</v>
      </c>
      <c r="AX247" s="15" t="s">
        <v>90</v>
      </c>
      <c r="AY247" s="257" t="s">
        <v>139</v>
      </c>
    </row>
    <row r="248" spans="1:65" s="2" customFormat="1" ht="16.5" customHeight="1">
      <c r="A248" s="41"/>
      <c r="B248" s="42"/>
      <c r="C248" s="207" t="s">
        <v>349</v>
      </c>
      <c r="D248" s="207" t="s">
        <v>141</v>
      </c>
      <c r="E248" s="208" t="s">
        <v>350</v>
      </c>
      <c r="F248" s="209" t="s">
        <v>351</v>
      </c>
      <c r="G248" s="210" t="s">
        <v>232</v>
      </c>
      <c r="H248" s="211">
        <v>2364.95</v>
      </c>
      <c r="I248" s="212"/>
      <c r="J248" s="213">
        <f>ROUND(I248*H248,2)</f>
        <v>0</v>
      </c>
      <c r="K248" s="209" t="s">
        <v>145</v>
      </c>
      <c r="L248" s="47"/>
      <c r="M248" s="214" t="s">
        <v>32</v>
      </c>
      <c r="N248" s="215" t="s">
        <v>53</v>
      </c>
      <c r="O248" s="87"/>
      <c r="P248" s="216">
        <f>O248*H248</f>
        <v>0</v>
      </c>
      <c r="Q248" s="216">
        <v>0</v>
      </c>
      <c r="R248" s="216">
        <f>Q248*H248</f>
        <v>0</v>
      </c>
      <c r="S248" s="216">
        <v>0</v>
      </c>
      <c r="T248" s="217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18" t="s">
        <v>146</v>
      </c>
      <c r="AT248" s="218" t="s">
        <v>141</v>
      </c>
      <c r="AU248" s="218" t="s">
        <v>21</v>
      </c>
      <c r="AY248" s="19" t="s">
        <v>139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19" t="s">
        <v>90</v>
      </c>
      <c r="BK248" s="219">
        <f>ROUND(I248*H248,2)</f>
        <v>0</v>
      </c>
      <c r="BL248" s="19" t="s">
        <v>146</v>
      </c>
      <c r="BM248" s="218" t="s">
        <v>352</v>
      </c>
    </row>
    <row r="249" spans="1:47" s="2" customFormat="1" ht="12">
      <c r="A249" s="41"/>
      <c r="B249" s="42"/>
      <c r="C249" s="43"/>
      <c r="D249" s="220" t="s">
        <v>148</v>
      </c>
      <c r="E249" s="43"/>
      <c r="F249" s="221" t="s">
        <v>353</v>
      </c>
      <c r="G249" s="43"/>
      <c r="H249" s="43"/>
      <c r="I249" s="222"/>
      <c r="J249" s="43"/>
      <c r="K249" s="43"/>
      <c r="L249" s="47"/>
      <c r="M249" s="223"/>
      <c r="N249" s="224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T249" s="19" t="s">
        <v>148</v>
      </c>
      <c r="AU249" s="19" t="s">
        <v>21</v>
      </c>
    </row>
    <row r="250" spans="1:51" s="13" customFormat="1" ht="12">
      <c r="A250" s="13"/>
      <c r="B250" s="225"/>
      <c r="C250" s="226"/>
      <c r="D250" s="227" t="s">
        <v>150</v>
      </c>
      <c r="E250" s="228" t="s">
        <v>32</v>
      </c>
      <c r="F250" s="229" t="s">
        <v>354</v>
      </c>
      <c r="G250" s="226"/>
      <c r="H250" s="230">
        <v>14.95</v>
      </c>
      <c r="I250" s="231"/>
      <c r="J250" s="226"/>
      <c r="K250" s="226"/>
      <c r="L250" s="232"/>
      <c r="M250" s="233"/>
      <c r="N250" s="234"/>
      <c r="O250" s="234"/>
      <c r="P250" s="234"/>
      <c r="Q250" s="234"/>
      <c r="R250" s="234"/>
      <c r="S250" s="234"/>
      <c r="T250" s="23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6" t="s">
        <v>150</v>
      </c>
      <c r="AU250" s="236" t="s">
        <v>21</v>
      </c>
      <c r="AV250" s="13" t="s">
        <v>21</v>
      </c>
      <c r="AW250" s="13" t="s">
        <v>41</v>
      </c>
      <c r="AX250" s="13" t="s">
        <v>82</v>
      </c>
      <c r="AY250" s="236" t="s">
        <v>139</v>
      </c>
    </row>
    <row r="251" spans="1:51" s="14" customFormat="1" ht="12">
      <c r="A251" s="14"/>
      <c r="B251" s="237"/>
      <c r="C251" s="238"/>
      <c r="D251" s="227" t="s">
        <v>150</v>
      </c>
      <c r="E251" s="239" t="s">
        <v>32</v>
      </c>
      <c r="F251" s="240" t="s">
        <v>355</v>
      </c>
      <c r="G251" s="238"/>
      <c r="H251" s="239" t="s">
        <v>32</v>
      </c>
      <c r="I251" s="241"/>
      <c r="J251" s="238"/>
      <c r="K251" s="238"/>
      <c r="L251" s="242"/>
      <c r="M251" s="243"/>
      <c r="N251" s="244"/>
      <c r="O251" s="244"/>
      <c r="P251" s="244"/>
      <c r="Q251" s="244"/>
      <c r="R251" s="244"/>
      <c r="S251" s="244"/>
      <c r="T251" s="24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6" t="s">
        <v>150</v>
      </c>
      <c r="AU251" s="246" t="s">
        <v>21</v>
      </c>
      <c r="AV251" s="14" t="s">
        <v>90</v>
      </c>
      <c r="AW251" s="14" t="s">
        <v>41</v>
      </c>
      <c r="AX251" s="14" t="s">
        <v>82</v>
      </c>
      <c r="AY251" s="246" t="s">
        <v>139</v>
      </c>
    </row>
    <row r="252" spans="1:51" s="13" customFormat="1" ht="12">
      <c r="A252" s="13"/>
      <c r="B252" s="225"/>
      <c r="C252" s="226"/>
      <c r="D252" s="227" t="s">
        <v>150</v>
      </c>
      <c r="E252" s="228" t="s">
        <v>32</v>
      </c>
      <c r="F252" s="229" t="s">
        <v>356</v>
      </c>
      <c r="G252" s="226"/>
      <c r="H252" s="230">
        <v>1520</v>
      </c>
      <c r="I252" s="231"/>
      <c r="J252" s="226"/>
      <c r="K252" s="226"/>
      <c r="L252" s="232"/>
      <c r="M252" s="233"/>
      <c r="N252" s="234"/>
      <c r="O252" s="234"/>
      <c r="P252" s="234"/>
      <c r="Q252" s="234"/>
      <c r="R252" s="234"/>
      <c r="S252" s="234"/>
      <c r="T252" s="23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6" t="s">
        <v>150</v>
      </c>
      <c r="AU252" s="236" t="s">
        <v>21</v>
      </c>
      <c r="AV252" s="13" t="s">
        <v>21</v>
      </c>
      <c r="AW252" s="13" t="s">
        <v>41</v>
      </c>
      <c r="AX252" s="13" t="s">
        <v>82</v>
      </c>
      <c r="AY252" s="236" t="s">
        <v>139</v>
      </c>
    </row>
    <row r="253" spans="1:51" s="14" customFormat="1" ht="12">
      <c r="A253" s="14"/>
      <c r="B253" s="237"/>
      <c r="C253" s="238"/>
      <c r="D253" s="227" t="s">
        <v>150</v>
      </c>
      <c r="E253" s="239" t="s">
        <v>32</v>
      </c>
      <c r="F253" s="240" t="s">
        <v>357</v>
      </c>
      <c r="G253" s="238"/>
      <c r="H253" s="239" t="s">
        <v>32</v>
      </c>
      <c r="I253" s="241"/>
      <c r="J253" s="238"/>
      <c r="K253" s="238"/>
      <c r="L253" s="242"/>
      <c r="M253" s="243"/>
      <c r="N253" s="244"/>
      <c r="O253" s="244"/>
      <c r="P253" s="244"/>
      <c r="Q253" s="244"/>
      <c r="R253" s="244"/>
      <c r="S253" s="244"/>
      <c r="T253" s="24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6" t="s">
        <v>150</v>
      </c>
      <c r="AU253" s="246" t="s">
        <v>21</v>
      </c>
      <c r="AV253" s="14" t="s">
        <v>90</v>
      </c>
      <c r="AW253" s="14" t="s">
        <v>41</v>
      </c>
      <c r="AX253" s="14" t="s">
        <v>82</v>
      </c>
      <c r="AY253" s="246" t="s">
        <v>139</v>
      </c>
    </row>
    <row r="254" spans="1:51" s="13" customFormat="1" ht="12">
      <c r="A254" s="13"/>
      <c r="B254" s="225"/>
      <c r="C254" s="226"/>
      <c r="D254" s="227" t="s">
        <v>150</v>
      </c>
      <c r="E254" s="228" t="s">
        <v>32</v>
      </c>
      <c r="F254" s="229" t="s">
        <v>358</v>
      </c>
      <c r="G254" s="226"/>
      <c r="H254" s="230">
        <v>830</v>
      </c>
      <c r="I254" s="231"/>
      <c r="J254" s="226"/>
      <c r="K254" s="226"/>
      <c r="L254" s="232"/>
      <c r="M254" s="233"/>
      <c r="N254" s="234"/>
      <c r="O254" s="234"/>
      <c r="P254" s="234"/>
      <c r="Q254" s="234"/>
      <c r="R254" s="234"/>
      <c r="S254" s="234"/>
      <c r="T254" s="23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6" t="s">
        <v>150</v>
      </c>
      <c r="AU254" s="236" t="s">
        <v>21</v>
      </c>
      <c r="AV254" s="13" t="s">
        <v>21</v>
      </c>
      <c r="AW254" s="13" t="s">
        <v>41</v>
      </c>
      <c r="AX254" s="13" t="s">
        <v>82</v>
      </c>
      <c r="AY254" s="236" t="s">
        <v>139</v>
      </c>
    </row>
    <row r="255" spans="1:51" s="14" customFormat="1" ht="12">
      <c r="A255" s="14"/>
      <c r="B255" s="237"/>
      <c r="C255" s="238"/>
      <c r="D255" s="227" t="s">
        <v>150</v>
      </c>
      <c r="E255" s="239" t="s">
        <v>32</v>
      </c>
      <c r="F255" s="240" t="s">
        <v>359</v>
      </c>
      <c r="G255" s="238"/>
      <c r="H255" s="239" t="s">
        <v>32</v>
      </c>
      <c r="I255" s="241"/>
      <c r="J255" s="238"/>
      <c r="K255" s="238"/>
      <c r="L255" s="242"/>
      <c r="M255" s="243"/>
      <c r="N255" s="244"/>
      <c r="O255" s="244"/>
      <c r="P255" s="244"/>
      <c r="Q255" s="244"/>
      <c r="R255" s="244"/>
      <c r="S255" s="244"/>
      <c r="T255" s="24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6" t="s">
        <v>150</v>
      </c>
      <c r="AU255" s="246" t="s">
        <v>21</v>
      </c>
      <c r="AV255" s="14" t="s">
        <v>90</v>
      </c>
      <c r="AW255" s="14" t="s">
        <v>41</v>
      </c>
      <c r="AX255" s="14" t="s">
        <v>82</v>
      </c>
      <c r="AY255" s="246" t="s">
        <v>139</v>
      </c>
    </row>
    <row r="256" spans="1:51" s="14" customFormat="1" ht="12">
      <c r="A256" s="14"/>
      <c r="B256" s="237"/>
      <c r="C256" s="238"/>
      <c r="D256" s="227" t="s">
        <v>150</v>
      </c>
      <c r="E256" s="239" t="s">
        <v>32</v>
      </c>
      <c r="F256" s="240" t="s">
        <v>152</v>
      </c>
      <c r="G256" s="238"/>
      <c r="H256" s="239" t="s">
        <v>32</v>
      </c>
      <c r="I256" s="241"/>
      <c r="J256" s="238"/>
      <c r="K256" s="238"/>
      <c r="L256" s="242"/>
      <c r="M256" s="243"/>
      <c r="N256" s="244"/>
      <c r="O256" s="244"/>
      <c r="P256" s="244"/>
      <c r="Q256" s="244"/>
      <c r="R256" s="244"/>
      <c r="S256" s="244"/>
      <c r="T256" s="24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6" t="s">
        <v>150</v>
      </c>
      <c r="AU256" s="246" t="s">
        <v>21</v>
      </c>
      <c r="AV256" s="14" t="s">
        <v>90</v>
      </c>
      <c r="AW256" s="14" t="s">
        <v>41</v>
      </c>
      <c r="AX256" s="14" t="s">
        <v>82</v>
      </c>
      <c r="AY256" s="246" t="s">
        <v>139</v>
      </c>
    </row>
    <row r="257" spans="1:51" s="15" customFormat="1" ht="12">
      <c r="A257" s="15"/>
      <c r="B257" s="247"/>
      <c r="C257" s="248"/>
      <c r="D257" s="227" t="s">
        <v>150</v>
      </c>
      <c r="E257" s="249" t="s">
        <v>32</v>
      </c>
      <c r="F257" s="250" t="s">
        <v>153</v>
      </c>
      <c r="G257" s="248"/>
      <c r="H257" s="251">
        <v>2364.95</v>
      </c>
      <c r="I257" s="252"/>
      <c r="J257" s="248"/>
      <c r="K257" s="248"/>
      <c r="L257" s="253"/>
      <c r="M257" s="254"/>
      <c r="N257" s="255"/>
      <c r="O257" s="255"/>
      <c r="P257" s="255"/>
      <c r="Q257" s="255"/>
      <c r="R257" s="255"/>
      <c r="S257" s="255"/>
      <c r="T257" s="256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57" t="s">
        <v>150</v>
      </c>
      <c r="AU257" s="257" t="s">
        <v>21</v>
      </c>
      <c r="AV257" s="15" t="s">
        <v>146</v>
      </c>
      <c r="AW257" s="15" t="s">
        <v>41</v>
      </c>
      <c r="AX257" s="15" t="s">
        <v>90</v>
      </c>
      <c r="AY257" s="257" t="s">
        <v>139</v>
      </c>
    </row>
    <row r="258" spans="1:65" s="2" customFormat="1" ht="24.15" customHeight="1">
      <c r="A258" s="41"/>
      <c r="B258" s="42"/>
      <c r="C258" s="207" t="s">
        <v>360</v>
      </c>
      <c r="D258" s="207" t="s">
        <v>141</v>
      </c>
      <c r="E258" s="208" t="s">
        <v>361</v>
      </c>
      <c r="F258" s="209" t="s">
        <v>362</v>
      </c>
      <c r="G258" s="210" t="s">
        <v>232</v>
      </c>
      <c r="H258" s="211">
        <v>47</v>
      </c>
      <c r="I258" s="212"/>
      <c r="J258" s="213">
        <f>ROUND(I258*H258,2)</f>
        <v>0</v>
      </c>
      <c r="K258" s="209" t="s">
        <v>145</v>
      </c>
      <c r="L258" s="47"/>
      <c r="M258" s="214" t="s">
        <v>32</v>
      </c>
      <c r="N258" s="215" t="s">
        <v>53</v>
      </c>
      <c r="O258" s="87"/>
      <c r="P258" s="216">
        <f>O258*H258</f>
        <v>0</v>
      </c>
      <c r="Q258" s="216">
        <v>0.13096</v>
      </c>
      <c r="R258" s="216">
        <f>Q258*H258</f>
        <v>6.155119999999999</v>
      </c>
      <c r="S258" s="216">
        <v>0</v>
      </c>
      <c r="T258" s="217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18" t="s">
        <v>146</v>
      </c>
      <c r="AT258" s="218" t="s">
        <v>141</v>
      </c>
      <c r="AU258" s="218" t="s">
        <v>21</v>
      </c>
      <c r="AY258" s="19" t="s">
        <v>139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19" t="s">
        <v>90</v>
      </c>
      <c r="BK258" s="219">
        <f>ROUND(I258*H258,2)</f>
        <v>0</v>
      </c>
      <c r="BL258" s="19" t="s">
        <v>146</v>
      </c>
      <c r="BM258" s="218" t="s">
        <v>363</v>
      </c>
    </row>
    <row r="259" spans="1:47" s="2" customFormat="1" ht="12">
      <c r="A259" s="41"/>
      <c r="B259" s="42"/>
      <c r="C259" s="43"/>
      <c r="D259" s="220" t="s">
        <v>148</v>
      </c>
      <c r="E259" s="43"/>
      <c r="F259" s="221" t="s">
        <v>364</v>
      </c>
      <c r="G259" s="43"/>
      <c r="H259" s="43"/>
      <c r="I259" s="222"/>
      <c r="J259" s="43"/>
      <c r="K259" s="43"/>
      <c r="L259" s="47"/>
      <c r="M259" s="223"/>
      <c r="N259" s="224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19" t="s">
        <v>148</v>
      </c>
      <c r="AU259" s="19" t="s">
        <v>21</v>
      </c>
    </row>
    <row r="260" spans="1:51" s="13" customFormat="1" ht="12">
      <c r="A260" s="13"/>
      <c r="B260" s="225"/>
      <c r="C260" s="226"/>
      <c r="D260" s="227" t="s">
        <v>150</v>
      </c>
      <c r="E260" s="228" t="s">
        <v>32</v>
      </c>
      <c r="F260" s="229" t="s">
        <v>365</v>
      </c>
      <c r="G260" s="226"/>
      <c r="H260" s="230">
        <v>47</v>
      </c>
      <c r="I260" s="231"/>
      <c r="J260" s="226"/>
      <c r="K260" s="226"/>
      <c r="L260" s="232"/>
      <c r="M260" s="233"/>
      <c r="N260" s="234"/>
      <c r="O260" s="234"/>
      <c r="P260" s="234"/>
      <c r="Q260" s="234"/>
      <c r="R260" s="234"/>
      <c r="S260" s="234"/>
      <c r="T260" s="23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6" t="s">
        <v>150</v>
      </c>
      <c r="AU260" s="236" t="s">
        <v>21</v>
      </c>
      <c r="AV260" s="13" t="s">
        <v>21</v>
      </c>
      <c r="AW260" s="13" t="s">
        <v>41</v>
      </c>
      <c r="AX260" s="13" t="s">
        <v>82</v>
      </c>
      <c r="AY260" s="236" t="s">
        <v>139</v>
      </c>
    </row>
    <row r="261" spans="1:51" s="14" customFormat="1" ht="12">
      <c r="A261" s="14"/>
      <c r="B261" s="237"/>
      <c r="C261" s="238"/>
      <c r="D261" s="227" t="s">
        <v>150</v>
      </c>
      <c r="E261" s="239" t="s">
        <v>32</v>
      </c>
      <c r="F261" s="240" t="s">
        <v>152</v>
      </c>
      <c r="G261" s="238"/>
      <c r="H261" s="239" t="s">
        <v>32</v>
      </c>
      <c r="I261" s="241"/>
      <c r="J261" s="238"/>
      <c r="K261" s="238"/>
      <c r="L261" s="242"/>
      <c r="M261" s="243"/>
      <c r="N261" s="244"/>
      <c r="O261" s="244"/>
      <c r="P261" s="244"/>
      <c r="Q261" s="244"/>
      <c r="R261" s="244"/>
      <c r="S261" s="244"/>
      <c r="T261" s="24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6" t="s">
        <v>150</v>
      </c>
      <c r="AU261" s="246" t="s">
        <v>21</v>
      </c>
      <c r="AV261" s="14" t="s">
        <v>90</v>
      </c>
      <c r="AW261" s="14" t="s">
        <v>41</v>
      </c>
      <c r="AX261" s="14" t="s">
        <v>82</v>
      </c>
      <c r="AY261" s="246" t="s">
        <v>139</v>
      </c>
    </row>
    <row r="262" spans="1:51" s="15" customFormat="1" ht="12">
      <c r="A262" s="15"/>
      <c r="B262" s="247"/>
      <c r="C262" s="248"/>
      <c r="D262" s="227" t="s">
        <v>150</v>
      </c>
      <c r="E262" s="249" t="s">
        <v>32</v>
      </c>
      <c r="F262" s="250" t="s">
        <v>153</v>
      </c>
      <c r="G262" s="248"/>
      <c r="H262" s="251">
        <v>47</v>
      </c>
      <c r="I262" s="252"/>
      <c r="J262" s="248"/>
      <c r="K262" s="248"/>
      <c r="L262" s="253"/>
      <c r="M262" s="254"/>
      <c r="N262" s="255"/>
      <c r="O262" s="255"/>
      <c r="P262" s="255"/>
      <c r="Q262" s="255"/>
      <c r="R262" s="255"/>
      <c r="S262" s="255"/>
      <c r="T262" s="256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57" t="s">
        <v>150</v>
      </c>
      <c r="AU262" s="257" t="s">
        <v>21</v>
      </c>
      <c r="AV262" s="15" t="s">
        <v>146</v>
      </c>
      <c r="AW262" s="15" t="s">
        <v>41</v>
      </c>
      <c r="AX262" s="15" t="s">
        <v>90</v>
      </c>
      <c r="AY262" s="257" t="s">
        <v>139</v>
      </c>
    </row>
    <row r="263" spans="1:65" s="2" customFormat="1" ht="16.5" customHeight="1">
      <c r="A263" s="41"/>
      <c r="B263" s="42"/>
      <c r="C263" s="258" t="s">
        <v>366</v>
      </c>
      <c r="D263" s="258" t="s">
        <v>211</v>
      </c>
      <c r="E263" s="259" t="s">
        <v>367</v>
      </c>
      <c r="F263" s="260" t="s">
        <v>368</v>
      </c>
      <c r="G263" s="261" t="s">
        <v>232</v>
      </c>
      <c r="H263" s="262">
        <v>47.47</v>
      </c>
      <c r="I263" s="263"/>
      <c r="J263" s="264">
        <f>ROUND(I263*H263,2)</f>
        <v>0</v>
      </c>
      <c r="K263" s="260" t="s">
        <v>145</v>
      </c>
      <c r="L263" s="265"/>
      <c r="M263" s="266" t="s">
        <v>32</v>
      </c>
      <c r="N263" s="267" t="s">
        <v>53</v>
      </c>
      <c r="O263" s="87"/>
      <c r="P263" s="216">
        <f>O263*H263</f>
        <v>0</v>
      </c>
      <c r="Q263" s="216">
        <v>0.12</v>
      </c>
      <c r="R263" s="216">
        <f>Q263*H263</f>
        <v>5.6964</v>
      </c>
      <c r="S263" s="216">
        <v>0</v>
      </c>
      <c r="T263" s="217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18" t="s">
        <v>191</v>
      </c>
      <c r="AT263" s="218" t="s">
        <v>211</v>
      </c>
      <c r="AU263" s="218" t="s">
        <v>21</v>
      </c>
      <c r="AY263" s="19" t="s">
        <v>139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9" t="s">
        <v>90</v>
      </c>
      <c r="BK263" s="219">
        <f>ROUND(I263*H263,2)</f>
        <v>0</v>
      </c>
      <c r="BL263" s="19" t="s">
        <v>146</v>
      </c>
      <c r="BM263" s="218" t="s">
        <v>369</v>
      </c>
    </row>
    <row r="264" spans="1:51" s="13" customFormat="1" ht="12">
      <c r="A264" s="13"/>
      <c r="B264" s="225"/>
      <c r="C264" s="226"/>
      <c r="D264" s="227" t="s">
        <v>150</v>
      </c>
      <c r="E264" s="226"/>
      <c r="F264" s="229" t="s">
        <v>370</v>
      </c>
      <c r="G264" s="226"/>
      <c r="H264" s="230">
        <v>47.47</v>
      </c>
      <c r="I264" s="231"/>
      <c r="J264" s="226"/>
      <c r="K264" s="226"/>
      <c r="L264" s="232"/>
      <c r="M264" s="233"/>
      <c r="N264" s="234"/>
      <c r="O264" s="234"/>
      <c r="P264" s="234"/>
      <c r="Q264" s="234"/>
      <c r="R264" s="234"/>
      <c r="S264" s="234"/>
      <c r="T264" s="23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6" t="s">
        <v>150</v>
      </c>
      <c r="AU264" s="236" t="s">
        <v>21</v>
      </c>
      <c r="AV264" s="13" t="s">
        <v>21</v>
      </c>
      <c r="AW264" s="13" t="s">
        <v>4</v>
      </c>
      <c r="AX264" s="13" t="s">
        <v>90</v>
      </c>
      <c r="AY264" s="236" t="s">
        <v>139</v>
      </c>
    </row>
    <row r="265" spans="1:65" s="2" customFormat="1" ht="33" customHeight="1">
      <c r="A265" s="41"/>
      <c r="B265" s="42"/>
      <c r="C265" s="207" t="s">
        <v>371</v>
      </c>
      <c r="D265" s="207" t="s">
        <v>141</v>
      </c>
      <c r="E265" s="208" t="s">
        <v>372</v>
      </c>
      <c r="F265" s="209" t="s">
        <v>373</v>
      </c>
      <c r="G265" s="210" t="s">
        <v>144</v>
      </c>
      <c r="H265" s="211">
        <v>10279</v>
      </c>
      <c r="I265" s="212"/>
      <c r="J265" s="213">
        <f>ROUND(I265*H265,2)</f>
        <v>0</v>
      </c>
      <c r="K265" s="209" t="s">
        <v>145</v>
      </c>
      <c r="L265" s="47"/>
      <c r="M265" s="214" t="s">
        <v>32</v>
      </c>
      <c r="N265" s="215" t="s">
        <v>53</v>
      </c>
      <c r="O265" s="87"/>
      <c r="P265" s="216">
        <f>O265*H265</f>
        <v>0</v>
      </c>
      <c r="Q265" s="216">
        <v>0</v>
      </c>
      <c r="R265" s="216">
        <f>Q265*H265</f>
        <v>0</v>
      </c>
      <c r="S265" s="216">
        <v>0.02</v>
      </c>
      <c r="T265" s="217">
        <f>S265*H265</f>
        <v>205.58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18" t="s">
        <v>146</v>
      </c>
      <c r="AT265" s="218" t="s">
        <v>141</v>
      </c>
      <c r="AU265" s="218" t="s">
        <v>21</v>
      </c>
      <c r="AY265" s="19" t="s">
        <v>139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19" t="s">
        <v>90</v>
      </c>
      <c r="BK265" s="219">
        <f>ROUND(I265*H265,2)</f>
        <v>0</v>
      </c>
      <c r="BL265" s="19" t="s">
        <v>146</v>
      </c>
      <c r="BM265" s="218" t="s">
        <v>374</v>
      </c>
    </row>
    <row r="266" spans="1:47" s="2" customFormat="1" ht="12">
      <c r="A266" s="41"/>
      <c r="B266" s="42"/>
      <c r="C266" s="43"/>
      <c r="D266" s="220" t="s">
        <v>148</v>
      </c>
      <c r="E266" s="43"/>
      <c r="F266" s="221" t="s">
        <v>375</v>
      </c>
      <c r="G266" s="43"/>
      <c r="H266" s="43"/>
      <c r="I266" s="222"/>
      <c r="J266" s="43"/>
      <c r="K266" s="43"/>
      <c r="L266" s="47"/>
      <c r="M266" s="223"/>
      <c r="N266" s="224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19" t="s">
        <v>148</v>
      </c>
      <c r="AU266" s="19" t="s">
        <v>21</v>
      </c>
    </row>
    <row r="267" spans="1:51" s="13" customFormat="1" ht="12">
      <c r="A267" s="13"/>
      <c r="B267" s="225"/>
      <c r="C267" s="226"/>
      <c r="D267" s="227" t="s">
        <v>150</v>
      </c>
      <c r="E267" s="228" t="s">
        <v>32</v>
      </c>
      <c r="F267" s="229" t="s">
        <v>376</v>
      </c>
      <c r="G267" s="226"/>
      <c r="H267" s="230">
        <v>10279</v>
      </c>
      <c r="I267" s="231"/>
      <c r="J267" s="226"/>
      <c r="K267" s="226"/>
      <c r="L267" s="232"/>
      <c r="M267" s="233"/>
      <c r="N267" s="234"/>
      <c r="O267" s="234"/>
      <c r="P267" s="234"/>
      <c r="Q267" s="234"/>
      <c r="R267" s="234"/>
      <c r="S267" s="234"/>
      <c r="T267" s="23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6" t="s">
        <v>150</v>
      </c>
      <c r="AU267" s="236" t="s">
        <v>21</v>
      </c>
      <c r="AV267" s="13" t="s">
        <v>21</v>
      </c>
      <c r="AW267" s="13" t="s">
        <v>41</v>
      </c>
      <c r="AX267" s="13" t="s">
        <v>82</v>
      </c>
      <c r="AY267" s="236" t="s">
        <v>139</v>
      </c>
    </row>
    <row r="268" spans="1:51" s="14" customFormat="1" ht="12">
      <c r="A268" s="14"/>
      <c r="B268" s="237"/>
      <c r="C268" s="238"/>
      <c r="D268" s="227" t="s">
        <v>150</v>
      </c>
      <c r="E268" s="239" t="s">
        <v>32</v>
      </c>
      <c r="F268" s="240" t="s">
        <v>152</v>
      </c>
      <c r="G268" s="238"/>
      <c r="H268" s="239" t="s">
        <v>32</v>
      </c>
      <c r="I268" s="241"/>
      <c r="J268" s="238"/>
      <c r="K268" s="238"/>
      <c r="L268" s="242"/>
      <c r="M268" s="243"/>
      <c r="N268" s="244"/>
      <c r="O268" s="244"/>
      <c r="P268" s="244"/>
      <c r="Q268" s="244"/>
      <c r="R268" s="244"/>
      <c r="S268" s="244"/>
      <c r="T268" s="245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6" t="s">
        <v>150</v>
      </c>
      <c r="AU268" s="246" t="s">
        <v>21</v>
      </c>
      <c r="AV268" s="14" t="s">
        <v>90</v>
      </c>
      <c r="AW268" s="14" t="s">
        <v>41</v>
      </c>
      <c r="AX268" s="14" t="s">
        <v>82</v>
      </c>
      <c r="AY268" s="246" t="s">
        <v>139</v>
      </c>
    </row>
    <row r="269" spans="1:51" s="15" customFormat="1" ht="12">
      <c r="A269" s="15"/>
      <c r="B269" s="247"/>
      <c r="C269" s="248"/>
      <c r="D269" s="227" t="s">
        <v>150</v>
      </c>
      <c r="E269" s="249" t="s">
        <v>32</v>
      </c>
      <c r="F269" s="250" t="s">
        <v>153</v>
      </c>
      <c r="G269" s="248"/>
      <c r="H269" s="251">
        <v>10279</v>
      </c>
      <c r="I269" s="252"/>
      <c r="J269" s="248"/>
      <c r="K269" s="248"/>
      <c r="L269" s="253"/>
      <c r="M269" s="254"/>
      <c r="N269" s="255"/>
      <c r="O269" s="255"/>
      <c r="P269" s="255"/>
      <c r="Q269" s="255"/>
      <c r="R269" s="255"/>
      <c r="S269" s="255"/>
      <c r="T269" s="256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57" t="s">
        <v>150</v>
      </c>
      <c r="AU269" s="257" t="s">
        <v>21</v>
      </c>
      <c r="AV269" s="15" t="s">
        <v>146</v>
      </c>
      <c r="AW269" s="15" t="s">
        <v>41</v>
      </c>
      <c r="AX269" s="15" t="s">
        <v>90</v>
      </c>
      <c r="AY269" s="257" t="s">
        <v>139</v>
      </c>
    </row>
    <row r="270" spans="1:65" s="2" customFormat="1" ht="37.8" customHeight="1">
      <c r="A270" s="41"/>
      <c r="B270" s="42"/>
      <c r="C270" s="207" t="s">
        <v>377</v>
      </c>
      <c r="D270" s="207" t="s">
        <v>141</v>
      </c>
      <c r="E270" s="208" t="s">
        <v>378</v>
      </c>
      <c r="F270" s="209" t="s">
        <v>379</v>
      </c>
      <c r="G270" s="210" t="s">
        <v>144</v>
      </c>
      <c r="H270" s="211">
        <v>225</v>
      </c>
      <c r="I270" s="212"/>
      <c r="J270" s="213">
        <f>ROUND(I270*H270,2)</f>
        <v>0</v>
      </c>
      <c r="K270" s="209" t="s">
        <v>145</v>
      </c>
      <c r="L270" s="47"/>
      <c r="M270" s="214" t="s">
        <v>32</v>
      </c>
      <c r="N270" s="215" t="s">
        <v>53</v>
      </c>
      <c r="O270" s="87"/>
      <c r="P270" s="216">
        <f>O270*H270</f>
        <v>0</v>
      </c>
      <c r="Q270" s="216">
        <v>0</v>
      </c>
      <c r="R270" s="216">
        <f>Q270*H270</f>
        <v>0</v>
      </c>
      <c r="S270" s="216">
        <v>0.252</v>
      </c>
      <c r="T270" s="217">
        <f>S270*H270</f>
        <v>56.7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18" t="s">
        <v>146</v>
      </c>
      <c r="AT270" s="218" t="s">
        <v>141</v>
      </c>
      <c r="AU270" s="218" t="s">
        <v>21</v>
      </c>
      <c r="AY270" s="19" t="s">
        <v>139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19" t="s">
        <v>90</v>
      </c>
      <c r="BK270" s="219">
        <f>ROUND(I270*H270,2)</f>
        <v>0</v>
      </c>
      <c r="BL270" s="19" t="s">
        <v>146</v>
      </c>
      <c r="BM270" s="218" t="s">
        <v>380</v>
      </c>
    </row>
    <row r="271" spans="1:47" s="2" customFormat="1" ht="12">
      <c r="A271" s="41"/>
      <c r="B271" s="42"/>
      <c r="C271" s="43"/>
      <c r="D271" s="220" t="s">
        <v>148</v>
      </c>
      <c r="E271" s="43"/>
      <c r="F271" s="221" t="s">
        <v>381</v>
      </c>
      <c r="G271" s="43"/>
      <c r="H271" s="43"/>
      <c r="I271" s="222"/>
      <c r="J271" s="43"/>
      <c r="K271" s="43"/>
      <c r="L271" s="47"/>
      <c r="M271" s="223"/>
      <c r="N271" s="224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19" t="s">
        <v>148</v>
      </c>
      <c r="AU271" s="19" t="s">
        <v>21</v>
      </c>
    </row>
    <row r="272" spans="1:51" s="13" customFormat="1" ht="12">
      <c r="A272" s="13"/>
      <c r="B272" s="225"/>
      <c r="C272" s="226"/>
      <c r="D272" s="227" t="s">
        <v>150</v>
      </c>
      <c r="E272" s="228" t="s">
        <v>32</v>
      </c>
      <c r="F272" s="229" t="s">
        <v>176</v>
      </c>
      <c r="G272" s="226"/>
      <c r="H272" s="230">
        <v>225</v>
      </c>
      <c r="I272" s="231"/>
      <c r="J272" s="226"/>
      <c r="K272" s="226"/>
      <c r="L272" s="232"/>
      <c r="M272" s="233"/>
      <c r="N272" s="234"/>
      <c r="O272" s="234"/>
      <c r="P272" s="234"/>
      <c r="Q272" s="234"/>
      <c r="R272" s="234"/>
      <c r="S272" s="234"/>
      <c r="T272" s="23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6" t="s">
        <v>150</v>
      </c>
      <c r="AU272" s="236" t="s">
        <v>21</v>
      </c>
      <c r="AV272" s="13" t="s">
        <v>21</v>
      </c>
      <c r="AW272" s="13" t="s">
        <v>41</v>
      </c>
      <c r="AX272" s="13" t="s">
        <v>82</v>
      </c>
      <c r="AY272" s="236" t="s">
        <v>139</v>
      </c>
    </row>
    <row r="273" spans="1:51" s="14" customFormat="1" ht="12">
      <c r="A273" s="14"/>
      <c r="B273" s="237"/>
      <c r="C273" s="238"/>
      <c r="D273" s="227" t="s">
        <v>150</v>
      </c>
      <c r="E273" s="239" t="s">
        <v>32</v>
      </c>
      <c r="F273" s="240" t="s">
        <v>152</v>
      </c>
      <c r="G273" s="238"/>
      <c r="H273" s="239" t="s">
        <v>32</v>
      </c>
      <c r="I273" s="241"/>
      <c r="J273" s="238"/>
      <c r="K273" s="238"/>
      <c r="L273" s="242"/>
      <c r="M273" s="243"/>
      <c r="N273" s="244"/>
      <c r="O273" s="244"/>
      <c r="P273" s="244"/>
      <c r="Q273" s="244"/>
      <c r="R273" s="244"/>
      <c r="S273" s="244"/>
      <c r="T273" s="24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6" t="s">
        <v>150</v>
      </c>
      <c r="AU273" s="246" t="s">
        <v>21</v>
      </c>
      <c r="AV273" s="14" t="s">
        <v>90</v>
      </c>
      <c r="AW273" s="14" t="s">
        <v>41</v>
      </c>
      <c r="AX273" s="14" t="s">
        <v>82</v>
      </c>
      <c r="AY273" s="246" t="s">
        <v>139</v>
      </c>
    </row>
    <row r="274" spans="1:51" s="15" customFormat="1" ht="12">
      <c r="A274" s="15"/>
      <c r="B274" s="247"/>
      <c r="C274" s="248"/>
      <c r="D274" s="227" t="s">
        <v>150</v>
      </c>
      <c r="E274" s="249" t="s">
        <v>32</v>
      </c>
      <c r="F274" s="250" t="s">
        <v>153</v>
      </c>
      <c r="G274" s="248"/>
      <c r="H274" s="251">
        <v>225</v>
      </c>
      <c r="I274" s="252"/>
      <c r="J274" s="248"/>
      <c r="K274" s="248"/>
      <c r="L274" s="253"/>
      <c r="M274" s="254"/>
      <c r="N274" s="255"/>
      <c r="O274" s="255"/>
      <c r="P274" s="255"/>
      <c r="Q274" s="255"/>
      <c r="R274" s="255"/>
      <c r="S274" s="255"/>
      <c r="T274" s="256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57" t="s">
        <v>150</v>
      </c>
      <c r="AU274" s="257" t="s">
        <v>21</v>
      </c>
      <c r="AV274" s="15" t="s">
        <v>146</v>
      </c>
      <c r="AW274" s="15" t="s">
        <v>41</v>
      </c>
      <c r="AX274" s="15" t="s">
        <v>90</v>
      </c>
      <c r="AY274" s="257" t="s">
        <v>139</v>
      </c>
    </row>
    <row r="275" spans="1:65" s="2" customFormat="1" ht="37.8" customHeight="1">
      <c r="A275" s="41"/>
      <c r="B275" s="42"/>
      <c r="C275" s="207" t="s">
        <v>382</v>
      </c>
      <c r="D275" s="207" t="s">
        <v>141</v>
      </c>
      <c r="E275" s="208" t="s">
        <v>383</v>
      </c>
      <c r="F275" s="209" t="s">
        <v>384</v>
      </c>
      <c r="G275" s="210" t="s">
        <v>232</v>
      </c>
      <c r="H275" s="211">
        <v>64</v>
      </c>
      <c r="I275" s="212"/>
      <c r="J275" s="213">
        <f>ROUND(I275*H275,2)</f>
        <v>0</v>
      </c>
      <c r="K275" s="209" t="s">
        <v>145</v>
      </c>
      <c r="L275" s="47"/>
      <c r="M275" s="214" t="s">
        <v>32</v>
      </c>
      <c r="N275" s="215" t="s">
        <v>53</v>
      </c>
      <c r="O275" s="87"/>
      <c r="P275" s="216">
        <f>O275*H275</f>
        <v>0</v>
      </c>
      <c r="Q275" s="216">
        <v>9E-05</v>
      </c>
      <c r="R275" s="216">
        <f>Q275*H275</f>
        <v>0.00576</v>
      </c>
      <c r="S275" s="216">
        <v>0.042</v>
      </c>
      <c r="T275" s="217">
        <f>S275*H275</f>
        <v>2.688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18" t="s">
        <v>146</v>
      </c>
      <c r="AT275" s="218" t="s">
        <v>141</v>
      </c>
      <c r="AU275" s="218" t="s">
        <v>21</v>
      </c>
      <c r="AY275" s="19" t="s">
        <v>139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19" t="s">
        <v>90</v>
      </c>
      <c r="BK275" s="219">
        <f>ROUND(I275*H275,2)</f>
        <v>0</v>
      </c>
      <c r="BL275" s="19" t="s">
        <v>146</v>
      </c>
      <c r="BM275" s="218" t="s">
        <v>385</v>
      </c>
    </row>
    <row r="276" spans="1:47" s="2" customFormat="1" ht="12">
      <c r="A276" s="41"/>
      <c r="B276" s="42"/>
      <c r="C276" s="43"/>
      <c r="D276" s="220" t="s">
        <v>148</v>
      </c>
      <c r="E276" s="43"/>
      <c r="F276" s="221" t="s">
        <v>386</v>
      </c>
      <c r="G276" s="43"/>
      <c r="H276" s="43"/>
      <c r="I276" s="222"/>
      <c r="J276" s="43"/>
      <c r="K276" s="43"/>
      <c r="L276" s="47"/>
      <c r="M276" s="223"/>
      <c r="N276" s="224"/>
      <c r="O276" s="87"/>
      <c r="P276" s="87"/>
      <c r="Q276" s="87"/>
      <c r="R276" s="87"/>
      <c r="S276" s="87"/>
      <c r="T276" s="88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T276" s="19" t="s">
        <v>148</v>
      </c>
      <c r="AU276" s="19" t="s">
        <v>21</v>
      </c>
    </row>
    <row r="277" spans="1:51" s="13" customFormat="1" ht="12">
      <c r="A277" s="13"/>
      <c r="B277" s="225"/>
      <c r="C277" s="226"/>
      <c r="D277" s="227" t="s">
        <v>150</v>
      </c>
      <c r="E277" s="228" t="s">
        <v>32</v>
      </c>
      <c r="F277" s="229" t="s">
        <v>151</v>
      </c>
      <c r="G277" s="226"/>
      <c r="H277" s="230">
        <v>64</v>
      </c>
      <c r="I277" s="231"/>
      <c r="J277" s="226"/>
      <c r="K277" s="226"/>
      <c r="L277" s="232"/>
      <c r="M277" s="233"/>
      <c r="N277" s="234"/>
      <c r="O277" s="234"/>
      <c r="P277" s="234"/>
      <c r="Q277" s="234"/>
      <c r="R277" s="234"/>
      <c r="S277" s="234"/>
      <c r="T277" s="23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6" t="s">
        <v>150</v>
      </c>
      <c r="AU277" s="236" t="s">
        <v>21</v>
      </c>
      <c r="AV277" s="13" t="s">
        <v>21</v>
      </c>
      <c r="AW277" s="13" t="s">
        <v>41</v>
      </c>
      <c r="AX277" s="13" t="s">
        <v>82</v>
      </c>
      <c r="AY277" s="236" t="s">
        <v>139</v>
      </c>
    </row>
    <row r="278" spans="1:51" s="14" customFormat="1" ht="12">
      <c r="A278" s="14"/>
      <c r="B278" s="237"/>
      <c r="C278" s="238"/>
      <c r="D278" s="227" t="s">
        <v>150</v>
      </c>
      <c r="E278" s="239" t="s">
        <v>32</v>
      </c>
      <c r="F278" s="240" t="s">
        <v>152</v>
      </c>
      <c r="G278" s="238"/>
      <c r="H278" s="239" t="s">
        <v>32</v>
      </c>
      <c r="I278" s="241"/>
      <c r="J278" s="238"/>
      <c r="K278" s="238"/>
      <c r="L278" s="242"/>
      <c r="M278" s="243"/>
      <c r="N278" s="244"/>
      <c r="O278" s="244"/>
      <c r="P278" s="244"/>
      <c r="Q278" s="244"/>
      <c r="R278" s="244"/>
      <c r="S278" s="244"/>
      <c r="T278" s="24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6" t="s">
        <v>150</v>
      </c>
      <c r="AU278" s="246" t="s">
        <v>21</v>
      </c>
      <c r="AV278" s="14" t="s">
        <v>90</v>
      </c>
      <c r="AW278" s="14" t="s">
        <v>41</v>
      </c>
      <c r="AX278" s="14" t="s">
        <v>82</v>
      </c>
      <c r="AY278" s="246" t="s">
        <v>139</v>
      </c>
    </row>
    <row r="279" spans="1:51" s="15" customFormat="1" ht="12">
      <c r="A279" s="15"/>
      <c r="B279" s="247"/>
      <c r="C279" s="248"/>
      <c r="D279" s="227" t="s">
        <v>150</v>
      </c>
      <c r="E279" s="249" t="s">
        <v>32</v>
      </c>
      <c r="F279" s="250" t="s">
        <v>153</v>
      </c>
      <c r="G279" s="248"/>
      <c r="H279" s="251">
        <v>64</v>
      </c>
      <c r="I279" s="252"/>
      <c r="J279" s="248"/>
      <c r="K279" s="248"/>
      <c r="L279" s="253"/>
      <c r="M279" s="254"/>
      <c r="N279" s="255"/>
      <c r="O279" s="255"/>
      <c r="P279" s="255"/>
      <c r="Q279" s="255"/>
      <c r="R279" s="255"/>
      <c r="S279" s="255"/>
      <c r="T279" s="256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57" t="s">
        <v>150</v>
      </c>
      <c r="AU279" s="257" t="s">
        <v>21</v>
      </c>
      <c r="AV279" s="15" t="s">
        <v>146</v>
      </c>
      <c r="AW279" s="15" t="s">
        <v>41</v>
      </c>
      <c r="AX279" s="15" t="s">
        <v>90</v>
      </c>
      <c r="AY279" s="257" t="s">
        <v>139</v>
      </c>
    </row>
    <row r="280" spans="1:65" s="2" customFormat="1" ht="33" customHeight="1">
      <c r="A280" s="41"/>
      <c r="B280" s="42"/>
      <c r="C280" s="207" t="s">
        <v>387</v>
      </c>
      <c r="D280" s="207" t="s">
        <v>141</v>
      </c>
      <c r="E280" s="208" t="s">
        <v>388</v>
      </c>
      <c r="F280" s="209" t="s">
        <v>389</v>
      </c>
      <c r="G280" s="210" t="s">
        <v>220</v>
      </c>
      <c r="H280" s="211">
        <v>4</v>
      </c>
      <c r="I280" s="212"/>
      <c r="J280" s="213">
        <f>ROUND(I280*H280,2)</f>
        <v>0</v>
      </c>
      <c r="K280" s="209" t="s">
        <v>145</v>
      </c>
      <c r="L280" s="47"/>
      <c r="M280" s="214" t="s">
        <v>32</v>
      </c>
      <c r="N280" s="215" t="s">
        <v>53</v>
      </c>
      <c r="O280" s="87"/>
      <c r="P280" s="216">
        <f>O280*H280</f>
        <v>0</v>
      </c>
      <c r="Q280" s="216">
        <v>0</v>
      </c>
      <c r="R280" s="216">
        <f>Q280*H280</f>
        <v>0</v>
      </c>
      <c r="S280" s="216">
        <v>0.082</v>
      </c>
      <c r="T280" s="217">
        <f>S280*H280</f>
        <v>0.328</v>
      </c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R280" s="218" t="s">
        <v>146</v>
      </c>
      <c r="AT280" s="218" t="s">
        <v>141</v>
      </c>
      <c r="AU280" s="218" t="s">
        <v>21</v>
      </c>
      <c r="AY280" s="19" t="s">
        <v>139</v>
      </c>
      <c r="BE280" s="219">
        <f>IF(N280="základní",J280,0)</f>
        <v>0</v>
      </c>
      <c r="BF280" s="219">
        <f>IF(N280="snížená",J280,0)</f>
        <v>0</v>
      </c>
      <c r="BG280" s="219">
        <f>IF(N280="zákl. přenesená",J280,0)</f>
        <v>0</v>
      </c>
      <c r="BH280" s="219">
        <f>IF(N280="sníž. přenesená",J280,0)</f>
        <v>0</v>
      </c>
      <c r="BI280" s="219">
        <f>IF(N280="nulová",J280,0)</f>
        <v>0</v>
      </c>
      <c r="BJ280" s="19" t="s">
        <v>90</v>
      </c>
      <c r="BK280" s="219">
        <f>ROUND(I280*H280,2)</f>
        <v>0</v>
      </c>
      <c r="BL280" s="19" t="s">
        <v>146</v>
      </c>
      <c r="BM280" s="218" t="s">
        <v>390</v>
      </c>
    </row>
    <row r="281" spans="1:47" s="2" customFormat="1" ht="12">
      <c r="A281" s="41"/>
      <c r="B281" s="42"/>
      <c r="C281" s="43"/>
      <c r="D281" s="220" t="s">
        <v>148</v>
      </c>
      <c r="E281" s="43"/>
      <c r="F281" s="221" t="s">
        <v>391</v>
      </c>
      <c r="G281" s="43"/>
      <c r="H281" s="43"/>
      <c r="I281" s="222"/>
      <c r="J281" s="43"/>
      <c r="K281" s="43"/>
      <c r="L281" s="47"/>
      <c r="M281" s="223"/>
      <c r="N281" s="224"/>
      <c r="O281" s="87"/>
      <c r="P281" s="87"/>
      <c r="Q281" s="87"/>
      <c r="R281" s="87"/>
      <c r="S281" s="87"/>
      <c r="T281" s="88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T281" s="19" t="s">
        <v>148</v>
      </c>
      <c r="AU281" s="19" t="s">
        <v>21</v>
      </c>
    </row>
    <row r="282" spans="1:51" s="13" customFormat="1" ht="12">
      <c r="A282" s="13"/>
      <c r="B282" s="225"/>
      <c r="C282" s="226"/>
      <c r="D282" s="227" t="s">
        <v>150</v>
      </c>
      <c r="E282" s="228" t="s">
        <v>32</v>
      </c>
      <c r="F282" s="229" t="s">
        <v>146</v>
      </c>
      <c r="G282" s="226"/>
      <c r="H282" s="230">
        <v>4</v>
      </c>
      <c r="I282" s="231"/>
      <c r="J282" s="226"/>
      <c r="K282" s="226"/>
      <c r="L282" s="232"/>
      <c r="M282" s="233"/>
      <c r="N282" s="234"/>
      <c r="O282" s="234"/>
      <c r="P282" s="234"/>
      <c r="Q282" s="234"/>
      <c r="R282" s="234"/>
      <c r="S282" s="234"/>
      <c r="T282" s="23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6" t="s">
        <v>150</v>
      </c>
      <c r="AU282" s="236" t="s">
        <v>21</v>
      </c>
      <c r="AV282" s="13" t="s">
        <v>21</v>
      </c>
      <c r="AW282" s="13" t="s">
        <v>41</v>
      </c>
      <c r="AX282" s="13" t="s">
        <v>82</v>
      </c>
      <c r="AY282" s="236" t="s">
        <v>139</v>
      </c>
    </row>
    <row r="283" spans="1:51" s="14" customFormat="1" ht="12">
      <c r="A283" s="14"/>
      <c r="B283" s="237"/>
      <c r="C283" s="238"/>
      <c r="D283" s="227" t="s">
        <v>150</v>
      </c>
      <c r="E283" s="239" t="s">
        <v>32</v>
      </c>
      <c r="F283" s="240" t="s">
        <v>392</v>
      </c>
      <c r="G283" s="238"/>
      <c r="H283" s="239" t="s">
        <v>32</v>
      </c>
      <c r="I283" s="241"/>
      <c r="J283" s="238"/>
      <c r="K283" s="238"/>
      <c r="L283" s="242"/>
      <c r="M283" s="243"/>
      <c r="N283" s="244"/>
      <c r="O283" s="244"/>
      <c r="P283" s="244"/>
      <c r="Q283" s="244"/>
      <c r="R283" s="244"/>
      <c r="S283" s="244"/>
      <c r="T283" s="245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6" t="s">
        <v>150</v>
      </c>
      <c r="AU283" s="246" t="s">
        <v>21</v>
      </c>
      <c r="AV283" s="14" t="s">
        <v>90</v>
      </c>
      <c r="AW283" s="14" t="s">
        <v>41</v>
      </c>
      <c r="AX283" s="14" t="s">
        <v>82</v>
      </c>
      <c r="AY283" s="246" t="s">
        <v>139</v>
      </c>
    </row>
    <row r="284" spans="1:51" s="15" customFormat="1" ht="12">
      <c r="A284" s="15"/>
      <c r="B284" s="247"/>
      <c r="C284" s="248"/>
      <c r="D284" s="227" t="s">
        <v>150</v>
      </c>
      <c r="E284" s="249" t="s">
        <v>32</v>
      </c>
      <c r="F284" s="250" t="s">
        <v>153</v>
      </c>
      <c r="G284" s="248"/>
      <c r="H284" s="251">
        <v>4</v>
      </c>
      <c r="I284" s="252"/>
      <c r="J284" s="248"/>
      <c r="K284" s="248"/>
      <c r="L284" s="253"/>
      <c r="M284" s="254"/>
      <c r="N284" s="255"/>
      <c r="O284" s="255"/>
      <c r="P284" s="255"/>
      <c r="Q284" s="255"/>
      <c r="R284" s="255"/>
      <c r="S284" s="255"/>
      <c r="T284" s="256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57" t="s">
        <v>150</v>
      </c>
      <c r="AU284" s="257" t="s">
        <v>21</v>
      </c>
      <c r="AV284" s="15" t="s">
        <v>146</v>
      </c>
      <c r="AW284" s="15" t="s">
        <v>41</v>
      </c>
      <c r="AX284" s="15" t="s">
        <v>90</v>
      </c>
      <c r="AY284" s="257" t="s">
        <v>139</v>
      </c>
    </row>
    <row r="285" spans="1:65" s="2" customFormat="1" ht="24.15" customHeight="1">
      <c r="A285" s="41"/>
      <c r="B285" s="42"/>
      <c r="C285" s="207" t="s">
        <v>393</v>
      </c>
      <c r="D285" s="207" t="s">
        <v>141</v>
      </c>
      <c r="E285" s="208" t="s">
        <v>394</v>
      </c>
      <c r="F285" s="209" t="s">
        <v>395</v>
      </c>
      <c r="G285" s="210" t="s">
        <v>220</v>
      </c>
      <c r="H285" s="211">
        <v>4</v>
      </c>
      <c r="I285" s="212"/>
      <c r="J285" s="213">
        <f>ROUND(I285*H285,2)</f>
        <v>0</v>
      </c>
      <c r="K285" s="209" t="s">
        <v>145</v>
      </c>
      <c r="L285" s="47"/>
      <c r="M285" s="214" t="s">
        <v>32</v>
      </c>
      <c r="N285" s="215" t="s">
        <v>53</v>
      </c>
      <c r="O285" s="87"/>
      <c r="P285" s="216">
        <f>O285*H285</f>
        <v>0</v>
      </c>
      <c r="Q285" s="216">
        <v>0</v>
      </c>
      <c r="R285" s="216">
        <f>Q285*H285</f>
        <v>0</v>
      </c>
      <c r="S285" s="216">
        <v>0.004</v>
      </c>
      <c r="T285" s="217">
        <f>S285*H285</f>
        <v>0.016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18" t="s">
        <v>146</v>
      </c>
      <c r="AT285" s="218" t="s">
        <v>141</v>
      </c>
      <c r="AU285" s="218" t="s">
        <v>21</v>
      </c>
      <c r="AY285" s="19" t="s">
        <v>139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19" t="s">
        <v>90</v>
      </c>
      <c r="BK285" s="219">
        <f>ROUND(I285*H285,2)</f>
        <v>0</v>
      </c>
      <c r="BL285" s="19" t="s">
        <v>146</v>
      </c>
      <c r="BM285" s="218" t="s">
        <v>396</v>
      </c>
    </row>
    <row r="286" spans="1:47" s="2" customFormat="1" ht="12">
      <c r="A286" s="41"/>
      <c r="B286" s="42"/>
      <c r="C286" s="43"/>
      <c r="D286" s="220" t="s">
        <v>148</v>
      </c>
      <c r="E286" s="43"/>
      <c r="F286" s="221" t="s">
        <v>397</v>
      </c>
      <c r="G286" s="43"/>
      <c r="H286" s="43"/>
      <c r="I286" s="222"/>
      <c r="J286" s="43"/>
      <c r="K286" s="43"/>
      <c r="L286" s="47"/>
      <c r="M286" s="223"/>
      <c r="N286" s="224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19" t="s">
        <v>148</v>
      </c>
      <c r="AU286" s="19" t="s">
        <v>21</v>
      </c>
    </row>
    <row r="287" spans="1:51" s="13" customFormat="1" ht="12">
      <c r="A287" s="13"/>
      <c r="B287" s="225"/>
      <c r="C287" s="226"/>
      <c r="D287" s="227" t="s">
        <v>150</v>
      </c>
      <c r="E287" s="228" t="s">
        <v>32</v>
      </c>
      <c r="F287" s="229" t="s">
        <v>146</v>
      </c>
      <c r="G287" s="226"/>
      <c r="H287" s="230">
        <v>4</v>
      </c>
      <c r="I287" s="231"/>
      <c r="J287" s="226"/>
      <c r="K287" s="226"/>
      <c r="L287" s="232"/>
      <c r="M287" s="233"/>
      <c r="N287" s="234"/>
      <c r="O287" s="234"/>
      <c r="P287" s="234"/>
      <c r="Q287" s="234"/>
      <c r="R287" s="234"/>
      <c r="S287" s="234"/>
      <c r="T287" s="23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6" t="s">
        <v>150</v>
      </c>
      <c r="AU287" s="236" t="s">
        <v>21</v>
      </c>
      <c r="AV287" s="13" t="s">
        <v>21</v>
      </c>
      <c r="AW287" s="13" t="s">
        <v>41</v>
      </c>
      <c r="AX287" s="13" t="s">
        <v>82</v>
      </c>
      <c r="AY287" s="236" t="s">
        <v>139</v>
      </c>
    </row>
    <row r="288" spans="1:51" s="14" customFormat="1" ht="12">
      <c r="A288" s="14"/>
      <c r="B288" s="237"/>
      <c r="C288" s="238"/>
      <c r="D288" s="227" t="s">
        <v>150</v>
      </c>
      <c r="E288" s="239" t="s">
        <v>32</v>
      </c>
      <c r="F288" s="240" t="s">
        <v>152</v>
      </c>
      <c r="G288" s="238"/>
      <c r="H288" s="239" t="s">
        <v>32</v>
      </c>
      <c r="I288" s="241"/>
      <c r="J288" s="238"/>
      <c r="K288" s="238"/>
      <c r="L288" s="242"/>
      <c r="M288" s="243"/>
      <c r="N288" s="244"/>
      <c r="O288" s="244"/>
      <c r="P288" s="244"/>
      <c r="Q288" s="244"/>
      <c r="R288" s="244"/>
      <c r="S288" s="244"/>
      <c r="T288" s="245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6" t="s">
        <v>150</v>
      </c>
      <c r="AU288" s="246" t="s">
        <v>21</v>
      </c>
      <c r="AV288" s="14" t="s">
        <v>90</v>
      </c>
      <c r="AW288" s="14" t="s">
        <v>41</v>
      </c>
      <c r="AX288" s="14" t="s">
        <v>82</v>
      </c>
      <c r="AY288" s="246" t="s">
        <v>139</v>
      </c>
    </row>
    <row r="289" spans="1:51" s="15" customFormat="1" ht="12">
      <c r="A289" s="15"/>
      <c r="B289" s="247"/>
      <c r="C289" s="248"/>
      <c r="D289" s="227" t="s">
        <v>150</v>
      </c>
      <c r="E289" s="249" t="s">
        <v>32</v>
      </c>
      <c r="F289" s="250" t="s">
        <v>153</v>
      </c>
      <c r="G289" s="248"/>
      <c r="H289" s="251">
        <v>4</v>
      </c>
      <c r="I289" s="252"/>
      <c r="J289" s="248"/>
      <c r="K289" s="248"/>
      <c r="L289" s="253"/>
      <c r="M289" s="254"/>
      <c r="N289" s="255"/>
      <c r="O289" s="255"/>
      <c r="P289" s="255"/>
      <c r="Q289" s="255"/>
      <c r="R289" s="255"/>
      <c r="S289" s="255"/>
      <c r="T289" s="256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57" t="s">
        <v>150</v>
      </c>
      <c r="AU289" s="257" t="s">
        <v>21</v>
      </c>
      <c r="AV289" s="15" t="s">
        <v>146</v>
      </c>
      <c r="AW289" s="15" t="s">
        <v>41</v>
      </c>
      <c r="AX289" s="15" t="s">
        <v>90</v>
      </c>
      <c r="AY289" s="257" t="s">
        <v>139</v>
      </c>
    </row>
    <row r="290" spans="1:63" s="12" customFormat="1" ht="22.8" customHeight="1">
      <c r="A290" s="12"/>
      <c r="B290" s="191"/>
      <c r="C290" s="192"/>
      <c r="D290" s="193" t="s">
        <v>81</v>
      </c>
      <c r="E290" s="205" t="s">
        <v>398</v>
      </c>
      <c r="F290" s="205" t="s">
        <v>399</v>
      </c>
      <c r="G290" s="192"/>
      <c r="H290" s="192"/>
      <c r="I290" s="195"/>
      <c r="J290" s="206">
        <f>BK290</f>
        <v>0</v>
      </c>
      <c r="K290" s="192"/>
      <c r="L290" s="197"/>
      <c r="M290" s="198"/>
      <c r="N290" s="199"/>
      <c r="O290" s="199"/>
      <c r="P290" s="200">
        <f>SUM(P291:P338)</f>
        <v>0</v>
      </c>
      <c r="Q290" s="199"/>
      <c r="R290" s="200">
        <f>SUM(R291:R338)</f>
        <v>0</v>
      </c>
      <c r="S290" s="199"/>
      <c r="T290" s="201">
        <f>SUM(T291:T338)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02" t="s">
        <v>90</v>
      </c>
      <c r="AT290" s="203" t="s">
        <v>81</v>
      </c>
      <c r="AU290" s="203" t="s">
        <v>90</v>
      </c>
      <c r="AY290" s="202" t="s">
        <v>139</v>
      </c>
      <c r="BK290" s="204">
        <f>SUM(BK291:BK338)</f>
        <v>0</v>
      </c>
    </row>
    <row r="291" spans="1:65" s="2" customFormat="1" ht="24.15" customHeight="1">
      <c r="A291" s="41"/>
      <c r="B291" s="42"/>
      <c r="C291" s="207" t="s">
        <v>29</v>
      </c>
      <c r="D291" s="207" t="s">
        <v>141</v>
      </c>
      <c r="E291" s="208" t="s">
        <v>400</v>
      </c>
      <c r="F291" s="209" t="s">
        <v>401</v>
      </c>
      <c r="G291" s="210" t="s">
        <v>179</v>
      </c>
      <c r="H291" s="211">
        <v>3.032</v>
      </c>
      <c r="I291" s="212"/>
      <c r="J291" s="213">
        <f>ROUND(I291*H291,2)</f>
        <v>0</v>
      </c>
      <c r="K291" s="209" t="s">
        <v>145</v>
      </c>
      <c r="L291" s="47"/>
      <c r="M291" s="214" t="s">
        <v>32</v>
      </c>
      <c r="N291" s="215" t="s">
        <v>53</v>
      </c>
      <c r="O291" s="87"/>
      <c r="P291" s="216">
        <f>O291*H291</f>
        <v>0</v>
      </c>
      <c r="Q291" s="216">
        <v>0</v>
      </c>
      <c r="R291" s="216">
        <f>Q291*H291</f>
        <v>0</v>
      </c>
      <c r="S291" s="216">
        <v>0</v>
      </c>
      <c r="T291" s="217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18" t="s">
        <v>146</v>
      </c>
      <c r="AT291" s="218" t="s">
        <v>141</v>
      </c>
      <c r="AU291" s="218" t="s">
        <v>21</v>
      </c>
      <c r="AY291" s="19" t="s">
        <v>139</v>
      </c>
      <c r="BE291" s="219">
        <f>IF(N291="základní",J291,0)</f>
        <v>0</v>
      </c>
      <c r="BF291" s="219">
        <f>IF(N291="snížená",J291,0)</f>
        <v>0</v>
      </c>
      <c r="BG291" s="219">
        <f>IF(N291="zákl. přenesená",J291,0)</f>
        <v>0</v>
      </c>
      <c r="BH291" s="219">
        <f>IF(N291="sníž. přenesená",J291,0)</f>
        <v>0</v>
      </c>
      <c r="BI291" s="219">
        <f>IF(N291="nulová",J291,0)</f>
        <v>0</v>
      </c>
      <c r="BJ291" s="19" t="s">
        <v>90</v>
      </c>
      <c r="BK291" s="219">
        <f>ROUND(I291*H291,2)</f>
        <v>0</v>
      </c>
      <c r="BL291" s="19" t="s">
        <v>146</v>
      </c>
      <c r="BM291" s="218" t="s">
        <v>402</v>
      </c>
    </row>
    <row r="292" spans="1:47" s="2" customFormat="1" ht="12">
      <c r="A292" s="41"/>
      <c r="B292" s="42"/>
      <c r="C292" s="43"/>
      <c r="D292" s="220" t="s">
        <v>148</v>
      </c>
      <c r="E292" s="43"/>
      <c r="F292" s="221" t="s">
        <v>403</v>
      </c>
      <c r="G292" s="43"/>
      <c r="H292" s="43"/>
      <c r="I292" s="222"/>
      <c r="J292" s="43"/>
      <c r="K292" s="43"/>
      <c r="L292" s="47"/>
      <c r="M292" s="223"/>
      <c r="N292" s="224"/>
      <c r="O292" s="87"/>
      <c r="P292" s="87"/>
      <c r="Q292" s="87"/>
      <c r="R292" s="87"/>
      <c r="S292" s="87"/>
      <c r="T292" s="88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T292" s="19" t="s">
        <v>148</v>
      </c>
      <c r="AU292" s="19" t="s">
        <v>21</v>
      </c>
    </row>
    <row r="293" spans="1:51" s="13" customFormat="1" ht="12">
      <c r="A293" s="13"/>
      <c r="B293" s="225"/>
      <c r="C293" s="226"/>
      <c r="D293" s="227" t="s">
        <v>150</v>
      </c>
      <c r="E293" s="228" t="s">
        <v>32</v>
      </c>
      <c r="F293" s="229" t="s">
        <v>404</v>
      </c>
      <c r="G293" s="226"/>
      <c r="H293" s="230">
        <v>3.032</v>
      </c>
      <c r="I293" s="231"/>
      <c r="J293" s="226"/>
      <c r="K293" s="226"/>
      <c r="L293" s="232"/>
      <c r="M293" s="233"/>
      <c r="N293" s="234"/>
      <c r="O293" s="234"/>
      <c r="P293" s="234"/>
      <c r="Q293" s="234"/>
      <c r="R293" s="234"/>
      <c r="S293" s="234"/>
      <c r="T293" s="23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6" t="s">
        <v>150</v>
      </c>
      <c r="AU293" s="236" t="s">
        <v>21</v>
      </c>
      <c r="AV293" s="13" t="s">
        <v>21</v>
      </c>
      <c r="AW293" s="13" t="s">
        <v>41</v>
      </c>
      <c r="AX293" s="13" t="s">
        <v>82</v>
      </c>
      <c r="AY293" s="236" t="s">
        <v>139</v>
      </c>
    </row>
    <row r="294" spans="1:51" s="14" customFormat="1" ht="12">
      <c r="A294" s="14"/>
      <c r="B294" s="237"/>
      <c r="C294" s="238"/>
      <c r="D294" s="227" t="s">
        <v>150</v>
      </c>
      <c r="E294" s="239" t="s">
        <v>32</v>
      </c>
      <c r="F294" s="240" t="s">
        <v>405</v>
      </c>
      <c r="G294" s="238"/>
      <c r="H294" s="239" t="s">
        <v>32</v>
      </c>
      <c r="I294" s="241"/>
      <c r="J294" s="238"/>
      <c r="K294" s="238"/>
      <c r="L294" s="242"/>
      <c r="M294" s="243"/>
      <c r="N294" s="244"/>
      <c r="O294" s="244"/>
      <c r="P294" s="244"/>
      <c r="Q294" s="244"/>
      <c r="R294" s="244"/>
      <c r="S294" s="244"/>
      <c r="T294" s="24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6" t="s">
        <v>150</v>
      </c>
      <c r="AU294" s="246" t="s">
        <v>21</v>
      </c>
      <c r="AV294" s="14" t="s">
        <v>90</v>
      </c>
      <c r="AW294" s="14" t="s">
        <v>41</v>
      </c>
      <c r="AX294" s="14" t="s">
        <v>82</v>
      </c>
      <c r="AY294" s="246" t="s">
        <v>139</v>
      </c>
    </row>
    <row r="295" spans="1:51" s="15" customFormat="1" ht="12">
      <c r="A295" s="15"/>
      <c r="B295" s="247"/>
      <c r="C295" s="248"/>
      <c r="D295" s="227" t="s">
        <v>150</v>
      </c>
      <c r="E295" s="249" t="s">
        <v>32</v>
      </c>
      <c r="F295" s="250" t="s">
        <v>153</v>
      </c>
      <c r="G295" s="248"/>
      <c r="H295" s="251">
        <v>3.032</v>
      </c>
      <c r="I295" s="252"/>
      <c r="J295" s="248"/>
      <c r="K295" s="248"/>
      <c r="L295" s="253"/>
      <c r="M295" s="254"/>
      <c r="N295" s="255"/>
      <c r="O295" s="255"/>
      <c r="P295" s="255"/>
      <c r="Q295" s="255"/>
      <c r="R295" s="255"/>
      <c r="S295" s="255"/>
      <c r="T295" s="256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57" t="s">
        <v>150</v>
      </c>
      <c r="AU295" s="257" t="s">
        <v>21</v>
      </c>
      <c r="AV295" s="15" t="s">
        <v>146</v>
      </c>
      <c r="AW295" s="15" t="s">
        <v>41</v>
      </c>
      <c r="AX295" s="15" t="s">
        <v>90</v>
      </c>
      <c r="AY295" s="257" t="s">
        <v>139</v>
      </c>
    </row>
    <row r="296" spans="1:65" s="2" customFormat="1" ht="24.15" customHeight="1">
      <c r="A296" s="41"/>
      <c r="B296" s="42"/>
      <c r="C296" s="207" t="s">
        <v>406</v>
      </c>
      <c r="D296" s="207" t="s">
        <v>141</v>
      </c>
      <c r="E296" s="208" t="s">
        <v>407</v>
      </c>
      <c r="F296" s="209" t="s">
        <v>408</v>
      </c>
      <c r="G296" s="210" t="s">
        <v>179</v>
      </c>
      <c r="H296" s="211">
        <v>82.679</v>
      </c>
      <c r="I296" s="212"/>
      <c r="J296" s="213">
        <f>ROUND(I296*H296,2)</f>
        <v>0</v>
      </c>
      <c r="K296" s="209" t="s">
        <v>145</v>
      </c>
      <c r="L296" s="47"/>
      <c r="M296" s="214" t="s">
        <v>32</v>
      </c>
      <c r="N296" s="215" t="s">
        <v>53</v>
      </c>
      <c r="O296" s="87"/>
      <c r="P296" s="216">
        <f>O296*H296</f>
        <v>0</v>
      </c>
      <c r="Q296" s="216">
        <v>0</v>
      </c>
      <c r="R296" s="216">
        <f>Q296*H296</f>
        <v>0</v>
      </c>
      <c r="S296" s="216">
        <v>0</v>
      </c>
      <c r="T296" s="217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18" t="s">
        <v>146</v>
      </c>
      <c r="AT296" s="218" t="s">
        <v>141</v>
      </c>
      <c r="AU296" s="218" t="s">
        <v>21</v>
      </c>
      <c r="AY296" s="19" t="s">
        <v>139</v>
      </c>
      <c r="BE296" s="219">
        <f>IF(N296="základní",J296,0)</f>
        <v>0</v>
      </c>
      <c r="BF296" s="219">
        <f>IF(N296="snížená",J296,0)</f>
        <v>0</v>
      </c>
      <c r="BG296" s="219">
        <f>IF(N296="zákl. přenesená",J296,0)</f>
        <v>0</v>
      </c>
      <c r="BH296" s="219">
        <f>IF(N296="sníž. přenesená",J296,0)</f>
        <v>0</v>
      </c>
      <c r="BI296" s="219">
        <f>IF(N296="nulová",J296,0)</f>
        <v>0</v>
      </c>
      <c r="BJ296" s="19" t="s">
        <v>90</v>
      </c>
      <c r="BK296" s="219">
        <f>ROUND(I296*H296,2)</f>
        <v>0</v>
      </c>
      <c r="BL296" s="19" t="s">
        <v>146</v>
      </c>
      <c r="BM296" s="218" t="s">
        <v>409</v>
      </c>
    </row>
    <row r="297" spans="1:47" s="2" customFormat="1" ht="12">
      <c r="A297" s="41"/>
      <c r="B297" s="42"/>
      <c r="C297" s="43"/>
      <c r="D297" s="220" t="s">
        <v>148</v>
      </c>
      <c r="E297" s="43"/>
      <c r="F297" s="221" t="s">
        <v>410</v>
      </c>
      <c r="G297" s="43"/>
      <c r="H297" s="43"/>
      <c r="I297" s="222"/>
      <c r="J297" s="43"/>
      <c r="K297" s="43"/>
      <c r="L297" s="47"/>
      <c r="M297" s="223"/>
      <c r="N297" s="224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19" t="s">
        <v>148</v>
      </c>
      <c r="AU297" s="19" t="s">
        <v>21</v>
      </c>
    </row>
    <row r="298" spans="1:51" s="13" customFormat="1" ht="12">
      <c r="A298" s="13"/>
      <c r="B298" s="225"/>
      <c r="C298" s="226"/>
      <c r="D298" s="227" t="s">
        <v>150</v>
      </c>
      <c r="E298" s="228" t="s">
        <v>32</v>
      </c>
      <c r="F298" s="229" t="s">
        <v>411</v>
      </c>
      <c r="G298" s="226"/>
      <c r="H298" s="230">
        <v>1280.385</v>
      </c>
      <c r="I298" s="231"/>
      <c r="J298" s="226"/>
      <c r="K298" s="226"/>
      <c r="L298" s="232"/>
      <c r="M298" s="233"/>
      <c r="N298" s="234"/>
      <c r="O298" s="234"/>
      <c r="P298" s="234"/>
      <c r="Q298" s="234"/>
      <c r="R298" s="234"/>
      <c r="S298" s="234"/>
      <c r="T298" s="23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6" t="s">
        <v>150</v>
      </c>
      <c r="AU298" s="236" t="s">
        <v>21</v>
      </c>
      <c r="AV298" s="13" t="s">
        <v>21</v>
      </c>
      <c r="AW298" s="13" t="s">
        <v>41</v>
      </c>
      <c r="AX298" s="13" t="s">
        <v>82</v>
      </c>
      <c r="AY298" s="236" t="s">
        <v>139</v>
      </c>
    </row>
    <row r="299" spans="1:51" s="13" customFormat="1" ht="12">
      <c r="A299" s="13"/>
      <c r="B299" s="225"/>
      <c r="C299" s="226"/>
      <c r="D299" s="227" t="s">
        <v>150</v>
      </c>
      <c r="E299" s="228" t="s">
        <v>32</v>
      </c>
      <c r="F299" s="229" t="s">
        <v>412</v>
      </c>
      <c r="G299" s="226"/>
      <c r="H299" s="230">
        <v>-4.696</v>
      </c>
      <c r="I299" s="231"/>
      <c r="J299" s="226"/>
      <c r="K299" s="226"/>
      <c r="L299" s="232"/>
      <c r="M299" s="233"/>
      <c r="N299" s="234"/>
      <c r="O299" s="234"/>
      <c r="P299" s="234"/>
      <c r="Q299" s="234"/>
      <c r="R299" s="234"/>
      <c r="S299" s="234"/>
      <c r="T299" s="23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6" t="s">
        <v>150</v>
      </c>
      <c r="AU299" s="236" t="s">
        <v>21</v>
      </c>
      <c r="AV299" s="13" t="s">
        <v>21</v>
      </c>
      <c r="AW299" s="13" t="s">
        <v>41</v>
      </c>
      <c r="AX299" s="13" t="s">
        <v>82</v>
      </c>
      <c r="AY299" s="236" t="s">
        <v>139</v>
      </c>
    </row>
    <row r="300" spans="1:51" s="14" customFormat="1" ht="12">
      <c r="A300" s="14"/>
      <c r="B300" s="237"/>
      <c r="C300" s="238"/>
      <c r="D300" s="227" t="s">
        <v>150</v>
      </c>
      <c r="E300" s="239" t="s">
        <v>32</v>
      </c>
      <c r="F300" s="240" t="s">
        <v>413</v>
      </c>
      <c r="G300" s="238"/>
      <c r="H300" s="239" t="s">
        <v>32</v>
      </c>
      <c r="I300" s="241"/>
      <c r="J300" s="238"/>
      <c r="K300" s="238"/>
      <c r="L300" s="242"/>
      <c r="M300" s="243"/>
      <c r="N300" s="244"/>
      <c r="O300" s="244"/>
      <c r="P300" s="244"/>
      <c r="Q300" s="244"/>
      <c r="R300" s="244"/>
      <c r="S300" s="244"/>
      <c r="T300" s="245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6" t="s">
        <v>150</v>
      </c>
      <c r="AU300" s="246" t="s">
        <v>21</v>
      </c>
      <c r="AV300" s="14" t="s">
        <v>90</v>
      </c>
      <c r="AW300" s="14" t="s">
        <v>41</v>
      </c>
      <c r="AX300" s="14" t="s">
        <v>82</v>
      </c>
      <c r="AY300" s="246" t="s">
        <v>139</v>
      </c>
    </row>
    <row r="301" spans="1:51" s="13" customFormat="1" ht="12">
      <c r="A301" s="13"/>
      <c r="B301" s="225"/>
      <c r="C301" s="226"/>
      <c r="D301" s="227" t="s">
        <v>150</v>
      </c>
      <c r="E301" s="228" t="s">
        <v>32</v>
      </c>
      <c r="F301" s="229" t="s">
        <v>414</v>
      </c>
      <c r="G301" s="226"/>
      <c r="H301" s="230">
        <v>-1193.01</v>
      </c>
      <c r="I301" s="231"/>
      <c r="J301" s="226"/>
      <c r="K301" s="226"/>
      <c r="L301" s="232"/>
      <c r="M301" s="233"/>
      <c r="N301" s="234"/>
      <c r="O301" s="234"/>
      <c r="P301" s="234"/>
      <c r="Q301" s="234"/>
      <c r="R301" s="234"/>
      <c r="S301" s="234"/>
      <c r="T301" s="23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6" t="s">
        <v>150</v>
      </c>
      <c r="AU301" s="236" t="s">
        <v>21</v>
      </c>
      <c r="AV301" s="13" t="s">
        <v>21</v>
      </c>
      <c r="AW301" s="13" t="s">
        <v>41</v>
      </c>
      <c r="AX301" s="13" t="s">
        <v>82</v>
      </c>
      <c r="AY301" s="236" t="s">
        <v>139</v>
      </c>
    </row>
    <row r="302" spans="1:51" s="14" customFormat="1" ht="12">
      <c r="A302" s="14"/>
      <c r="B302" s="237"/>
      <c r="C302" s="238"/>
      <c r="D302" s="227" t="s">
        <v>150</v>
      </c>
      <c r="E302" s="239" t="s">
        <v>32</v>
      </c>
      <c r="F302" s="240" t="s">
        <v>415</v>
      </c>
      <c r="G302" s="238"/>
      <c r="H302" s="239" t="s">
        <v>32</v>
      </c>
      <c r="I302" s="241"/>
      <c r="J302" s="238"/>
      <c r="K302" s="238"/>
      <c r="L302" s="242"/>
      <c r="M302" s="243"/>
      <c r="N302" s="244"/>
      <c r="O302" s="244"/>
      <c r="P302" s="244"/>
      <c r="Q302" s="244"/>
      <c r="R302" s="244"/>
      <c r="S302" s="244"/>
      <c r="T302" s="245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6" t="s">
        <v>150</v>
      </c>
      <c r="AU302" s="246" t="s">
        <v>21</v>
      </c>
      <c r="AV302" s="14" t="s">
        <v>90</v>
      </c>
      <c r="AW302" s="14" t="s">
        <v>41</v>
      </c>
      <c r="AX302" s="14" t="s">
        <v>82</v>
      </c>
      <c r="AY302" s="246" t="s">
        <v>139</v>
      </c>
    </row>
    <row r="303" spans="1:51" s="15" customFormat="1" ht="12">
      <c r="A303" s="15"/>
      <c r="B303" s="247"/>
      <c r="C303" s="248"/>
      <c r="D303" s="227" t="s">
        <v>150</v>
      </c>
      <c r="E303" s="249" t="s">
        <v>32</v>
      </c>
      <c r="F303" s="250" t="s">
        <v>153</v>
      </c>
      <c r="G303" s="248"/>
      <c r="H303" s="251">
        <v>82.67900000000009</v>
      </c>
      <c r="I303" s="252"/>
      <c r="J303" s="248"/>
      <c r="K303" s="248"/>
      <c r="L303" s="253"/>
      <c r="M303" s="254"/>
      <c r="N303" s="255"/>
      <c r="O303" s="255"/>
      <c r="P303" s="255"/>
      <c r="Q303" s="255"/>
      <c r="R303" s="255"/>
      <c r="S303" s="255"/>
      <c r="T303" s="256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57" t="s">
        <v>150</v>
      </c>
      <c r="AU303" s="257" t="s">
        <v>21</v>
      </c>
      <c r="AV303" s="15" t="s">
        <v>146</v>
      </c>
      <c r="AW303" s="15" t="s">
        <v>41</v>
      </c>
      <c r="AX303" s="15" t="s">
        <v>90</v>
      </c>
      <c r="AY303" s="257" t="s">
        <v>139</v>
      </c>
    </row>
    <row r="304" spans="1:65" s="2" customFormat="1" ht="24.15" customHeight="1">
      <c r="A304" s="41"/>
      <c r="B304" s="42"/>
      <c r="C304" s="207" t="s">
        <v>334</v>
      </c>
      <c r="D304" s="207" t="s">
        <v>141</v>
      </c>
      <c r="E304" s="208" t="s">
        <v>416</v>
      </c>
      <c r="F304" s="209" t="s">
        <v>417</v>
      </c>
      <c r="G304" s="210" t="s">
        <v>179</v>
      </c>
      <c r="H304" s="211">
        <v>1157.506</v>
      </c>
      <c r="I304" s="212"/>
      <c r="J304" s="213">
        <f>ROUND(I304*H304,2)</f>
        <v>0</v>
      </c>
      <c r="K304" s="209" t="s">
        <v>145</v>
      </c>
      <c r="L304" s="47"/>
      <c r="M304" s="214" t="s">
        <v>32</v>
      </c>
      <c r="N304" s="215" t="s">
        <v>53</v>
      </c>
      <c r="O304" s="87"/>
      <c r="P304" s="216">
        <f>O304*H304</f>
        <v>0</v>
      </c>
      <c r="Q304" s="216">
        <v>0</v>
      </c>
      <c r="R304" s="216">
        <f>Q304*H304</f>
        <v>0</v>
      </c>
      <c r="S304" s="216">
        <v>0</v>
      </c>
      <c r="T304" s="217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18" t="s">
        <v>146</v>
      </c>
      <c r="AT304" s="218" t="s">
        <v>141</v>
      </c>
      <c r="AU304" s="218" t="s">
        <v>21</v>
      </c>
      <c r="AY304" s="19" t="s">
        <v>139</v>
      </c>
      <c r="BE304" s="219">
        <f>IF(N304="základní",J304,0)</f>
        <v>0</v>
      </c>
      <c r="BF304" s="219">
        <f>IF(N304="snížená",J304,0)</f>
        <v>0</v>
      </c>
      <c r="BG304" s="219">
        <f>IF(N304="zákl. přenesená",J304,0)</f>
        <v>0</v>
      </c>
      <c r="BH304" s="219">
        <f>IF(N304="sníž. přenesená",J304,0)</f>
        <v>0</v>
      </c>
      <c r="BI304" s="219">
        <f>IF(N304="nulová",J304,0)</f>
        <v>0</v>
      </c>
      <c r="BJ304" s="19" t="s">
        <v>90</v>
      </c>
      <c r="BK304" s="219">
        <f>ROUND(I304*H304,2)</f>
        <v>0</v>
      </c>
      <c r="BL304" s="19" t="s">
        <v>146</v>
      </c>
      <c r="BM304" s="218" t="s">
        <v>418</v>
      </c>
    </row>
    <row r="305" spans="1:47" s="2" customFormat="1" ht="12">
      <c r="A305" s="41"/>
      <c r="B305" s="42"/>
      <c r="C305" s="43"/>
      <c r="D305" s="220" t="s">
        <v>148</v>
      </c>
      <c r="E305" s="43"/>
      <c r="F305" s="221" t="s">
        <v>419</v>
      </c>
      <c r="G305" s="43"/>
      <c r="H305" s="43"/>
      <c r="I305" s="222"/>
      <c r="J305" s="43"/>
      <c r="K305" s="43"/>
      <c r="L305" s="47"/>
      <c r="M305" s="223"/>
      <c r="N305" s="224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T305" s="19" t="s">
        <v>148</v>
      </c>
      <c r="AU305" s="19" t="s">
        <v>21</v>
      </c>
    </row>
    <row r="306" spans="1:51" s="13" customFormat="1" ht="12">
      <c r="A306" s="13"/>
      <c r="B306" s="225"/>
      <c r="C306" s="226"/>
      <c r="D306" s="227" t="s">
        <v>150</v>
      </c>
      <c r="E306" s="228" t="s">
        <v>32</v>
      </c>
      <c r="F306" s="229" t="s">
        <v>420</v>
      </c>
      <c r="G306" s="226"/>
      <c r="H306" s="230">
        <v>1157.506</v>
      </c>
      <c r="I306" s="231"/>
      <c r="J306" s="226"/>
      <c r="K306" s="226"/>
      <c r="L306" s="232"/>
      <c r="M306" s="233"/>
      <c r="N306" s="234"/>
      <c r="O306" s="234"/>
      <c r="P306" s="234"/>
      <c r="Q306" s="234"/>
      <c r="R306" s="234"/>
      <c r="S306" s="234"/>
      <c r="T306" s="23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6" t="s">
        <v>150</v>
      </c>
      <c r="AU306" s="236" t="s">
        <v>21</v>
      </c>
      <c r="AV306" s="13" t="s">
        <v>21</v>
      </c>
      <c r="AW306" s="13" t="s">
        <v>41</v>
      </c>
      <c r="AX306" s="13" t="s">
        <v>82</v>
      </c>
      <c r="AY306" s="236" t="s">
        <v>139</v>
      </c>
    </row>
    <row r="307" spans="1:51" s="15" customFormat="1" ht="12">
      <c r="A307" s="15"/>
      <c r="B307" s="247"/>
      <c r="C307" s="248"/>
      <c r="D307" s="227" t="s">
        <v>150</v>
      </c>
      <c r="E307" s="249" t="s">
        <v>32</v>
      </c>
      <c r="F307" s="250" t="s">
        <v>153</v>
      </c>
      <c r="G307" s="248"/>
      <c r="H307" s="251">
        <v>1157.506</v>
      </c>
      <c r="I307" s="252"/>
      <c r="J307" s="248"/>
      <c r="K307" s="248"/>
      <c r="L307" s="253"/>
      <c r="M307" s="254"/>
      <c r="N307" s="255"/>
      <c r="O307" s="255"/>
      <c r="P307" s="255"/>
      <c r="Q307" s="255"/>
      <c r="R307" s="255"/>
      <c r="S307" s="255"/>
      <c r="T307" s="256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57" t="s">
        <v>150</v>
      </c>
      <c r="AU307" s="257" t="s">
        <v>21</v>
      </c>
      <c r="AV307" s="15" t="s">
        <v>146</v>
      </c>
      <c r="AW307" s="15" t="s">
        <v>41</v>
      </c>
      <c r="AX307" s="15" t="s">
        <v>90</v>
      </c>
      <c r="AY307" s="257" t="s">
        <v>139</v>
      </c>
    </row>
    <row r="308" spans="1:65" s="2" customFormat="1" ht="24.15" customHeight="1">
      <c r="A308" s="41"/>
      <c r="B308" s="42"/>
      <c r="C308" s="207" t="s">
        <v>421</v>
      </c>
      <c r="D308" s="207" t="s">
        <v>141</v>
      </c>
      <c r="E308" s="208" t="s">
        <v>422</v>
      </c>
      <c r="F308" s="209" t="s">
        <v>423</v>
      </c>
      <c r="G308" s="210" t="s">
        <v>179</v>
      </c>
      <c r="H308" s="211">
        <v>4.696</v>
      </c>
      <c r="I308" s="212"/>
      <c r="J308" s="213">
        <f>ROUND(I308*H308,2)</f>
        <v>0</v>
      </c>
      <c r="K308" s="209" t="s">
        <v>145</v>
      </c>
      <c r="L308" s="47"/>
      <c r="M308" s="214" t="s">
        <v>32</v>
      </c>
      <c r="N308" s="215" t="s">
        <v>53</v>
      </c>
      <c r="O308" s="87"/>
      <c r="P308" s="216">
        <f>O308*H308</f>
        <v>0</v>
      </c>
      <c r="Q308" s="216">
        <v>0</v>
      </c>
      <c r="R308" s="216">
        <f>Q308*H308</f>
        <v>0</v>
      </c>
      <c r="S308" s="216">
        <v>0</v>
      </c>
      <c r="T308" s="217">
        <f>S308*H308</f>
        <v>0</v>
      </c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R308" s="218" t="s">
        <v>146</v>
      </c>
      <c r="AT308" s="218" t="s">
        <v>141</v>
      </c>
      <c r="AU308" s="218" t="s">
        <v>21</v>
      </c>
      <c r="AY308" s="19" t="s">
        <v>139</v>
      </c>
      <c r="BE308" s="219">
        <f>IF(N308="základní",J308,0)</f>
        <v>0</v>
      </c>
      <c r="BF308" s="219">
        <f>IF(N308="snížená",J308,0)</f>
        <v>0</v>
      </c>
      <c r="BG308" s="219">
        <f>IF(N308="zákl. přenesená",J308,0)</f>
        <v>0</v>
      </c>
      <c r="BH308" s="219">
        <f>IF(N308="sníž. přenesená",J308,0)</f>
        <v>0</v>
      </c>
      <c r="BI308" s="219">
        <f>IF(N308="nulová",J308,0)</f>
        <v>0</v>
      </c>
      <c r="BJ308" s="19" t="s">
        <v>90</v>
      </c>
      <c r="BK308" s="219">
        <f>ROUND(I308*H308,2)</f>
        <v>0</v>
      </c>
      <c r="BL308" s="19" t="s">
        <v>146</v>
      </c>
      <c r="BM308" s="218" t="s">
        <v>424</v>
      </c>
    </row>
    <row r="309" spans="1:47" s="2" customFormat="1" ht="12">
      <c r="A309" s="41"/>
      <c r="B309" s="42"/>
      <c r="C309" s="43"/>
      <c r="D309" s="220" t="s">
        <v>148</v>
      </c>
      <c r="E309" s="43"/>
      <c r="F309" s="221" t="s">
        <v>425</v>
      </c>
      <c r="G309" s="43"/>
      <c r="H309" s="43"/>
      <c r="I309" s="222"/>
      <c r="J309" s="43"/>
      <c r="K309" s="43"/>
      <c r="L309" s="47"/>
      <c r="M309" s="223"/>
      <c r="N309" s="224"/>
      <c r="O309" s="87"/>
      <c r="P309" s="87"/>
      <c r="Q309" s="87"/>
      <c r="R309" s="87"/>
      <c r="S309" s="87"/>
      <c r="T309" s="88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T309" s="19" t="s">
        <v>148</v>
      </c>
      <c r="AU309" s="19" t="s">
        <v>21</v>
      </c>
    </row>
    <row r="310" spans="1:51" s="13" customFormat="1" ht="12">
      <c r="A310" s="13"/>
      <c r="B310" s="225"/>
      <c r="C310" s="226"/>
      <c r="D310" s="227" t="s">
        <v>150</v>
      </c>
      <c r="E310" s="228" t="s">
        <v>32</v>
      </c>
      <c r="F310" s="229" t="s">
        <v>426</v>
      </c>
      <c r="G310" s="226"/>
      <c r="H310" s="230">
        <v>1.664</v>
      </c>
      <c r="I310" s="231"/>
      <c r="J310" s="226"/>
      <c r="K310" s="226"/>
      <c r="L310" s="232"/>
      <c r="M310" s="233"/>
      <c r="N310" s="234"/>
      <c r="O310" s="234"/>
      <c r="P310" s="234"/>
      <c r="Q310" s="234"/>
      <c r="R310" s="234"/>
      <c r="S310" s="234"/>
      <c r="T310" s="23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6" t="s">
        <v>150</v>
      </c>
      <c r="AU310" s="236" t="s">
        <v>21</v>
      </c>
      <c r="AV310" s="13" t="s">
        <v>21</v>
      </c>
      <c r="AW310" s="13" t="s">
        <v>41</v>
      </c>
      <c r="AX310" s="13" t="s">
        <v>82</v>
      </c>
      <c r="AY310" s="236" t="s">
        <v>139</v>
      </c>
    </row>
    <row r="311" spans="1:51" s="14" customFormat="1" ht="12">
      <c r="A311" s="14"/>
      <c r="B311" s="237"/>
      <c r="C311" s="238"/>
      <c r="D311" s="227" t="s">
        <v>150</v>
      </c>
      <c r="E311" s="239" t="s">
        <v>32</v>
      </c>
      <c r="F311" s="240" t="s">
        <v>427</v>
      </c>
      <c r="G311" s="238"/>
      <c r="H311" s="239" t="s">
        <v>32</v>
      </c>
      <c r="I311" s="241"/>
      <c r="J311" s="238"/>
      <c r="K311" s="238"/>
      <c r="L311" s="242"/>
      <c r="M311" s="243"/>
      <c r="N311" s="244"/>
      <c r="O311" s="244"/>
      <c r="P311" s="244"/>
      <c r="Q311" s="244"/>
      <c r="R311" s="244"/>
      <c r="S311" s="244"/>
      <c r="T311" s="245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6" t="s">
        <v>150</v>
      </c>
      <c r="AU311" s="246" t="s">
        <v>21</v>
      </c>
      <c r="AV311" s="14" t="s">
        <v>90</v>
      </c>
      <c r="AW311" s="14" t="s">
        <v>41</v>
      </c>
      <c r="AX311" s="14" t="s">
        <v>82</v>
      </c>
      <c r="AY311" s="246" t="s">
        <v>139</v>
      </c>
    </row>
    <row r="312" spans="1:51" s="16" customFormat="1" ht="12">
      <c r="A312" s="16"/>
      <c r="B312" s="268"/>
      <c r="C312" s="269"/>
      <c r="D312" s="227" t="s">
        <v>150</v>
      </c>
      <c r="E312" s="270" t="s">
        <v>32</v>
      </c>
      <c r="F312" s="271" t="s">
        <v>428</v>
      </c>
      <c r="G312" s="269"/>
      <c r="H312" s="272">
        <v>1.664</v>
      </c>
      <c r="I312" s="273"/>
      <c r="J312" s="269"/>
      <c r="K312" s="269"/>
      <c r="L312" s="274"/>
      <c r="M312" s="275"/>
      <c r="N312" s="276"/>
      <c r="O312" s="276"/>
      <c r="P312" s="276"/>
      <c r="Q312" s="276"/>
      <c r="R312" s="276"/>
      <c r="S312" s="276"/>
      <c r="T312" s="277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T312" s="278" t="s">
        <v>150</v>
      </c>
      <c r="AU312" s="278" t="s">
        <v>21</v>
      </c>
      <c r="AV312" s="16" t="s">
        <v>164</v>
      </c>
      <c r="AW312" s="16" t="s">
        <v>41</v>
      </c>
      <c r="AX312" s="16" t="s">
        <v>82</v>
      </c>
      <c r="AY312" s="278" t="s">
        <v>139</v>
      </c>
    </row>
    <row r="313" spans="1:51" s="13" customFormat="1" ht="12">
      <c r="A313" s="13"/>
      <c r="B313" s="225"/>
      <c r="C313" s="226"/>
      <c r="D313" s="227" t="s">
        <v>150</v>
      </c>
      <c r="E313" s="228" t="s">
        <v>32</v>
      </c>
      <c r="F313" s="229" t="s">
        <v>429</v>
      </c>
      <c r="G313" s="226"/>
      <c r="H313" s="230">
        <v>2.688</v>
      </c>
      <c r="I313" s="231"/>
      <c r="J313" s="226"/>
      <c r="K313" s="226"/>
      <c r="L313" s="232"/>
      <c r="M313" s="233"/>
      <c r="N313" s="234"/>
      <c r="O313" s="234"/>
      <c r="P313" s="234"/>
      <c r="Q313" s="234"/>
      <c r="R313" s="234"/>
      <c r="S313" s="234"/>
      <c r="T313" s="23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6" t="s">
        <v>150</v>
      </c>
      <c r="AU313" s="236" t="s">
        <v>21</v>
      </c>
      <c r="AV313" s="13" t="s">
        <v>21</v>
      </c>
      <c r="AW313" s="13" t="s">
        <v>41</v>
      </c>
      <c r="AX313" s="13" t="s">
        <v>82</v>
      </c>
      <c r="AY313" s="236" t="s">
        <v>139</v>
      </c>
    </row>
    <row r="314" spans="1:51" s="13" customFormat="1" ht="12">
      <c r="A314" s="13"/>
      <c r="B314" s="225"/>
      <c r="C314" s="226"/>
      <c r="D314" s="227" t="s">
        <v>150</v>
      </c>
      <c r="E314" s="228" t="s">
        <v>32</v>
      </c>
      <c r="F314" s="229" t="s">
        <v>430</v>
      </c>
      <c r="G314" s="226"/>
      <c r="H314" s="230">
        <v>0.328</v>
      </c>
      <c r="I314" s="231"/>
      <c r="J314" s="226"/>
      <c r="K314" s="226"/>
      <c r="L314" s="232"/>
      <c r="M314" s="233"/>
      <c r="N314" s="234"/>
      <c r="O314" s="234"/>
      <c r="P314" s="234"/>
      <c r="Q314" s="234"/>
      <c r="R314" s="234"/>
      <c r="S314" s="234"/>
      <c r="T314" s="23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6" t="s">
        <v>150</v>
      </c>
      <c r="AU314" s="236" t="s">
        <v>21</v>
      </c>
      <c r="AV314" s="13" t="s">
        <v>21</v>
      </c>
      <c r="AW314" s="13" t="s">
        <v>41</v>
      </c>
      <c r="AX314" s="13" t="s">
        <v>82</v>
      </c>
      <c r="AY314" s="236" t="s">
        <v>139</v>
      </c>
    </row>
    <row r="315" spans="1:51" s="13" customFormat="1" ht="12">
      <c r="A315" s="13"/>
      <c r="B315" s="225"/>
      <c r="C315" s="226"/>
      <c r="D315" s="227" t="s">
        <v>150</v>
      </c>
      <c r="E315" s="228" t="s">
        <v>32</v>
      </c>
      <c r="F315" s="229" t="s">
        <v>431</v>
      </c>
      <c r="G315" s="226"/>
      <c r="H315" s="230">
        <v>0.016</v>
      </c>
      <c r="I315" s="231"/>
      <c r="J315" s="226"/>
      <c r="K315" s="226"/>
      <c r="L315" s="232"/>
      <c r="M315" s="233"/>
      <c r="N315" s="234"/>
      <c r="O315" s="234"/>
      <c r="P315" s="234"/>
      <c r="Q315" s="234"/>
      <c r="R315" s="234"/>
      <c r="S315" s="234"/>
      <c r="T315" s="23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6" t="s">
        <v>150</v>
      </c>
      <c r="AU315" s="236" t="s">
        <v>21</v>
      </c>
      <c r="AV315" s="13" t="s">
        <v>21</v>
      </c>
      <c r="AW315" s="13" t="s">
        <v>41</v>
      </c>
      <c r="AX315" s="13" t="s">
        <v>82</v>
      </c>
      <c r="AY315" s="236" t="s">
        <v>139</v>
      </c>
    </row>
    <row r="316" spans="1:51" s="14" customFormat="1" ht="12">
      <c r="A316" s="14"/>
      <c r="B316" s="237"/>
      <c r="C316" s="238"/>
      <c r="D316" s="227" t="s">
        <v>150</v>
      </c>
      <c r="E316" s="239" t="s">
        <v>32</v>
      </c>
      <c r="F316" s="240" t="s">
        <v>405</v>
      </c>
      <c r="G316" s="238"/>
      <c r="H316" s="239" t="s">
        <v>32</v>
      </c>
      <c r="I316" s="241"/>
      <c r="J316" s="238"/>
      <c r="K316" s="238"/>
      <c r="L316" s="242"/>
      <c r="M316" s="243"/>
      <c r="N316" s="244"/>
      <c r="O316" s="244"/>
      <c r="P316" s="244"/>
      <c r="Q316" s="244"/>
      <c r="R316" s="244"/>
      <c r="S316" s="244"/>
      <c r="T316" s="245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6" t="s">
        <v>150</v>
      </c>
      <c r="AU316" s="246" t="s">
        <v>21</v>
      </c>
      <c r="AV316" s="14" t="s">
        <v>90</v>
      </c>
      <c r="AW316" s="14" t="s">
        <v>41</v>
      </c>
      <c r="AX316" s="14" t="s">
        <v>82</v>
      </c>
      <c r="AY316" s="246" t="s">
        <v>139</v>
      </c>
    </row>
    <row r="317" spans="1:51" s="16" customFormat="1" ht="12">
      <c r="A317" s="16"/>
      <c r="B317" s="268"/>
      <c r="C317" s="269"/>
      <c r="D317" s="227" t="s">
        <v>150</v>
      </c>
      <c r="E317" s="270" t="s">
        <v>32</v>
      </c>
      <c r="F317" s="271" t="s">
        <v>428</v>
      </c>
      <c r="G317" s="269"/>
      <c r="H317" s="272">
        <v>3.032</v>
      </c>
      <c r="I317" s="273"/>
      <c r="J317" s="269"/>
      <c r="K317" s="269"/>
      <c r="L317" s="274"/>
      <c r="M317" s="275"/>
      <c r="N317" s="276"/>
      <c r="O317" s="276"/>
      <c r="P317" s="276"/>
      <c r="Q317" s="276"/>
      <c r="R317" s="276"/>
      <c r="S317" s="276"/>
      <c r="T317" s="277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T317" s="278" t="s">
        <v>150</v>
      </c>
      <c r="AU317" s="278" t="s">
        <v>21</v>
      </c>
      <c r="AV317" s="16" t="s">
        <v>164</v>
      </c>
      <c r="AW317" s="16" t="s">
        <v>41</v>
      </c>
      <c r="AX317" s="16" t="s">
        <v>82</v>
      </c>
      <c r="AY317" s="278" t="s">
        <v>139</v>
      </c>
    </row>
    <row r="318" spans="1:51" s="15" customFormat="1" ht="12">
      <c r="A318" s="15"/>
      <c r="B318" s="247"/>
      <c r="C318" s="248"/>
      <c r="D318" s="227" t="s">
        <v>150</v>
      </c>
      <c r="E318" s="249" t="s">
        <v>32</v>
      </c>
      <c r="F318" s="250" t="s">
        <v>153</v>
      </c>
      <c r="G318" s="248"/>
      <c r="H318" s="251">
        <v>4.696000000000001</v>
      </c>
      <c r="I318" s="252"/>
      <c r="J318" s="248"/>
      <c r="K318" s="248"/>
      <c r="L318" s="253"/>
      <c r="M318" s="254"/>
      <c r="N318" s="255"/>
      <c r="O318" s="255"/>
      <c r="P318" s="255"/>
      <c r="Q318" s="255"/>
      <c r="R318" s="255"/>
      <c r="S318" s="255"/>
      <c r="T318" s="256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57" t="s">
        <v>150</v>
      </c>
      <c r="AU318" s="257" t="s">
        <v>21</v>
      </c>
      <c r="AV318" s="15" t="s">
        <v>146</v>
      </c>
      <c r="AW318" s="15" t="s">
        <v>41</v>
      </c>
      <c r="AX318" s="15" t="s">
        <v>90</v>
      </c>
      <c r="AY318" s="257" t="s">
        <v>139</v>
      </c>
    </row>
    <row r="319" spans="1:65" s="2" customFormat="1" ht="24.15" customHeight="1">
      <c r="A319" s="41"/>
      <c r="B319" s="42"/>
      <c r="C319" s="207" t="s">
        <v>432</v>
      </c>
      <c r="D319" s="207" t="s">
        <v>141</v>
      </c>
      <c r="E319" s="208" t="s">
        <v>433</v>
      </c>
      <c r="F319" s="209" t="s">
        <v>417</v>
      </c>
      <c r="G319" s="210" t="s">
        <v>179</v>
      </c>
      <c r="H319" s="211">
        <v>65.744</v>
      </c>
      <c r="I319" s="212"/>
      <c r="J319" s="213">
        <f>ROUND(I319*H319,2)</f>
        <v>0</v>
      </c>
      <c r="K319" s="209" t="s">
        <v>145</v>
      </c>
      <c r="L319" s="47"/>
      <c r="M319" s="214" t="s">
        <v>32</v>
      </c>
      <c r="N319" s="215" t="s">
        <v>53</v>
      </c>
      <c r="O319" s="87"/>
      <c r="P319" s="216">
        <f>O319*H319</f>
        <v>0</v>
      </c>
      <c r="Q319" s="216">
        <v>0</v>
      </c>
      <c r="R319" s="216">
        <f>Q319*H319</f>
        <v>0</v>
      </c>
      <c r="S319" s="216">
        <v>0</v>
      </c>
      <c r="T319" s="217">
        <f>S319*H319</f>
        <v>0</v>
      </c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R319" s="218" t="s">
        <v>146</v>
      </c>
      <c r="AT319" s="218" t="s">
        <v>141</v>
      </c>
      <c r="AU319" s="218" t="s">
        <v>21</v>
      </c>
      <c r="AY319" s="19" t="s">
        <v>139</v>
      </c>
      <c r="BE319" s="219">
        <f>IF(N319="základní",J319,0)</f>
        <v>0</v>
      </c>
      <c r="BF319" s="219">
        <f>IF(N319="snížená",J319,0)</f>
        <v>0</v>
      </c>
      <c r="BG319" s="219">
        <f>IF(N319="zákl. přenesená",J319,0)</f>
        <v>0</v>
      </c>
      <c r="BH319" s="219">
        <f>IF(N319="sníž. přenesená",J319,0)</f>
        <v>0</v>
      </c>
      <c r="BI319" s="219">
        <f>IF(N319="nulová",J319,0)</f>
        <v>0</v>
      </c>
      <c r="BJ319" s="19" t="s">
        <v>90</v>
      </c>
      <c r="BK319" s="219">
        <f>ROUND(I319*H319,2)</f>
        <v>0</v>
      </c>
      <c r="BL319" s="19" t="s">
        <v>146</v>
      </c>
      <c r="BM319" s="218" t="s">
        <v>434</v>
      </c>
    </row>
    <row r="320" spans="1:47" s="2" customFormat="1" ht="12">
      <c r="A320" s="41"/>
      <c r="B320" s="42"/>
      <c r="C320" s="43"/>
      <c r="D320" s="220" t="s">
        <v>148</v>
      </c>
      <c r="E320" s="43"/>
      <c r="F320" s="221" t="s">
        <v>435</v>
      </c>
      <c r="G320" s="43"/>
      <c r="H320" s="43"/>
      <c r="I320" s="222"/>
      <c r="J320" s="43"/>
      <c r="K320" s="43"/>
      <c r="L320" s="47"/>
      <c r="M320" s="223"/>
      <c r="N320" s="224"/>
      <c r="O320" s="87"/>
      <c r="P320" s="87"/>
      <c r="Q320" s="87"/>
      <c r="R320" s="87"/>
      <c r="S320" s="87"/>
      <c r="T320" s="88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T320" s="19" t="s">
        <v>148</v>
      </c>
      <c r="AU320" s="19" t="s">
        <v>21</v>
      </c>
    </row>
    <row r="321" spans="1:51" s="13" customFormat="1" ht="12">
      <c r="A321" s="13"/>
      <c r="B321" s="225"/>
      <c r="C321" s="226"/>
      <c r="D321" s="227" t="s">
        <v>150</v>
      </c>
      <c r="E321" s="228" t="s">
        <v>32</v>
      </c>
      <c r="F321" s="229" t="s">
        <v>436</v>
      </c>
      <c r="G321" s="226"/>
      <c r="H321" s="230">
        <v>65.744</v>
      </c>
      <c r="I321" s="231"/>
      <c r="J321" s="226"/>
      <c r="K321" s="226"/>
      <c r="L321" s="232"/>
      <c r="M321" s="233"/>
      <c r="N321" s="234"/>
      <c r="O321" s="234"/>
      <c r="P321" s="234"/>
      <c r="Q321" s="234"/>
      <c r="R321" s="234"/>
      <c r="S321" s="234"/>
      <c r="T321" s="23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6" t="s">
        <v>150</v>
      </c>
      <c r="AU321" s="236" t="s">
        <v>21</v>
      </c>
      <c r="AV321" s="13" t="s">
        <v>21</v>
      </c>
      <c r="AW321" s="13" t="s">
        <v>41</v>
      </c>
      <c r="AX321" s="13" t="s">
        <v>82</v>
      </c>
      <c r="AY321" s="236" t="s">
        <v>139</v>
      </c>
    </row>
    <row r="322" spans="1:51" s="15" customFormat="1" ht="12">
      <c r="A322" s="15"/>
      <c r="B322" s="247"/>
      <c r="C322" s="248"/>
      <c r="D322" s="227" t="s">
        <v>150</v>
      </c>
      <c r="E322" s="249" t="s">
        <v>32</v>
      </c>
      <c r="F322" s="250" t="s">
        <v>153</v>
      </c>
      <c r="G322" s="248"/>
      <c r="H322" s="251">
        <v>65.744</v>
      </c>
      <c r="I322" s="252"/>
      <c r="J322" s="248"/>
      <c r="K322" s="248"/>
      <c r="L322" s="253"/>
      <c r="M322" s="254"/>
      <c r="N322" s="255"/>
      <c r="O322" s="255"/>
      <c r="P322" s="255"/>
      <c r="Q322" s="255"/>
      <c r="R322" s="255"/>
      <c r="S322" s="255"/>
      <c r="T322" s="256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57" t="s">
        <v>150</v>
      </c>
      <c r="AU322" s="257" t="s">
        <v>21</v>
      </c>
      <c r="AV322" s="15" t="s">
        <v>146</v>
      </c>
      <c r="AW322" s="15" t="s">
        <v>41</v>
      </c>
      <c r="AX322" s="15" t="s">
        <v>90</v>
      </c>
      <c r="AY322" s="257" t="s">
        <v>139</v>
      </c>
    </row>
    <row r="323" spans="1:65" s="2" customFormat="1" ht="16.5" customHeight="1">
      <c r="A323" s="41"/>
      <c r="B323" s="42"/>
      <c r="C323" s="207" t="s">
        <v>365</v>
      </c>
      <c r="D323" s="207" t="s">
        <v>141</v>
      </c>
      <c r="E323" s="208" t="s">
        <v>437</v>
      </c>
      <c r="F323" s="209" t="s">
        <v>438</v>
      </c>
      <c r="G323" s="210" t="s">
        <v>179</v>
      </c>
      <c r="H323" s="211">
        <v>82.679</v>
      </c>
      <c r="I323" s="212"/>
      <c r="J323" s="213">
        <f>ROUND(I323*H323,2)</f>
        <v>0</v>
      </c>
      <c r="K323" s="209" t="s">
        <v>145</v>
      </c>
      <c r="L323" s="47"/>
      <c r="M323" s="214" t="s">
        <v>32</v>
      </c>
      <c r="N323" s="215" t="s">
        <v>53</v>
      </c>
      <c r="O323" s="87"/>
      <c r="P323" s="216">
        <f>O323*H323</f>
        <v>0</v>
      </c>
      <c r="Q323" s="216">
        <v>0</v>
      </c>
      <c r="R323" s="216">
        <f>Q323*H323</f>
        <v>0</v>
      </c>
      <c r="S323" s="216">
        <v>0</v>
      </c>
      <c r="T323" s="217">
        <f>S323*H323</f>
        <v>0</v>
      </c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R323" s="218" t="s">
        <v>146</v>
      </c>
      <c r="AT323" s="218" t="s">
        <v>141</v>
      </c>
      <c r="AU323" s="218" t="s">
        <v>21</v>
      </c>
      <c r="AY323" s="19" t="s">
        <v>139</v>
      </c>
      <c r="BE323" s="219">
        <f>IF(N323="základní",J323,0)</f>
        <v>0</v>
      </c>
      <c r="BF323" s="219">
        <f>IF(N323="snížená",J323,0)</f>
        <v>0</v>
      </c>
      <c r="BG323" s="219">
        <f>IF(N323="zákl. přenesená",J323,0)</f>
        <v>0</v>
      </c>
      <c r="BH323" s="219">
        <f>IF(N323="sníž. přenesená",J323,0)</f>
        <v>0</v>
      </c>
      <c r="BI323" s="219">
        <f>IF(N323="nulová",J323,0)</f>
        <v>0</v>
      </c>
      <c r="BJ323" s="19" t="s">
        <v>90</v>
      </c>
      <c r="BK323" s="219">
        <f>ROUND(I323*H323,2)</f>
        <v>0</v>
      </c>
      <c r="BL323" s="19" t="s">
        <v>146</v>
      </c>
      <c r="BM323" s="218" t="s">
        <v>439</v>
      </c>
    </row>
    <row r="324" spans="1:47" s="2" customFormat="1" ht="12">
      <c r="A324" s="41"/>
      <c r="B324" s="42"/>
      <c r="C324" s="43"/>
      <c r="D324" s="220" t="s">
        <v>148</v>
      </c>
      <c r="E324" s="43"/>
      <c r="F324" s="221" t="s">
        <v>440</v>
      </c>
      <c r="G324" s="43"/>
      <c r="H324" s="43"/>
      <c r="I324" s="222"/>
      <c r="J324" s="43"/>
      <c r="K324" s="43"/>
      <c r="L324" s="47"/>
      <c r="M324" s="223"/>
      <c r="N324" s="224"/>
      <c r="O324" s="87"/>
      <c r="P324" s="87"/>
      <c r="Q324" s="87"/>
      <c r="R324" s="87"/>
      <c r="S324" s="87"/>
      <c r="T324" s="88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T324" s="19" t="s">
        <v>148</v>
      </c>
      <c r="AU324" s="19" t="s">
        <v>21</v>
      </c>
    </row>
    <row r="325" spans="1:51" s="13" customFormat="1" ht="12">
      <c r="A325" s="13"/>
      <c r="B325" s="225"/>
      <c r="C325" s="226"/>
      <c r="D325" s="227" t="s">
        <v>150</v>
      </c>
      <c r="E325" s="228" t="s">
        <v>32</v>
      </c>
      <c r="F325" s="229" t="s">
        <v>441</v>
      </c>
      <c r="G325" s="226"/>
      <c r="H325" s="230">
        <v>82.679</v>
      </c>
      <c r="I325" s="231"/>
      <c r="J325" s="226"/>
      <c r="K325" s="226"/>
      <c r="L325" s="232"/>
      <c r="M325" s="233"/>
      <c r="N325" s="234"/>
      <c r="O325" s="234"/>
      <c r="P325" s="234"/>
      <c r="Q325" s="234"/>
      <c r="R325" s="234"/>
      <c r="S325" s="234"/>
      <c r="T325" s="23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6" t="s">
        <v>150</v>
      </c>
      <c r="AU325" s="236" t="s">
        <v>21</v>
      </c>
      <c r="AV325" s="13" t="s">
        <v>21</v>
      </c>
      <c r="AW325" s="13" t="s">
        <v>41</v>
      </c>
      <c r="AX325" s="13" t="s">
        <v>82</v>
      </c>
      <c r="AY325" s="236" t="s">
        <v>139</v>
      </c>
    </row>
    <row r="326" spans="1:51" s="15" customFormat="1" ht="12">
      <c r="A326" s="15"/>
      <c r="B326" s="247"/>
      <c r="C326" s="248"/>
      <c r="D326" s="227" t="s">
        <v>150</v>
      </c>
      <c r="E326" s="249" t="s">
        <v>32</v>
      </c>
      <c r="F326" s="250" t="s">
        <v>153</v>
      </c>
      <c r="G326" s="248"/>
      <c r="H326" s="251">
        <v>82.679</v>
      </c>
      <c r="I326" s="252"/>
      <c r="J326" s="248"/>
      <c r="K326" s="248"/>
      <c r="L326" s="253"/>
      <c r="M326" s="254"/>
      <c r="N326" s="255"/>
      <c r="O326" s="255"/>
      <c r="P326" s="255"/>
      <c r="Q326" s="255"/>
      <c r="R326" s="255"/>
      <c r="S326" s="255"/>
      <c r="T326" s="256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57" t="s">
        <v>150</v>
      </c>
      <c r="AU326" s="257" t="s">
        <v>21</v>
      </c>
      <c r="AV326" s="15" t="s">
        <v>146</v>
      </c>
      <c r="AW326" s="15" t="s">
        <v>41</v>
      </c>
      <c r="AX326" s="15" t="s">
        <v>90</v>
      </c>
      <c r="AY326" s="257" t="s">
        <v>139</v>
      </c>
    </row>
    <row r="327" spans="1:65" s="2" customFormat="1" ht="16.5" customHeight="1">
      <c r="A327" s="41"/>
      <c r="B327" s="42"/>
      <c r="C327" s="207" t="s">
        <v>442</v>
      </c>
      <c r="D327" s="207" t="s">
        <v>141</v>
      </c>
      <c r="E327" s="208" t="s">
        <v>443</v>
      </c>
      <c r="F327" s="209" t="s">
        <v>444</v>
      </c>
      <c r="G327" s="210" t="s">
        <v>179</v>
      </c>
      <c r="H327" s="211">
        <v>4.696</v>
      </c>
      <c r="I327" s="212"/>
      <c r="J327" s="213">
        <f>ROUND(I327*H327,2)</f>
        <v>0</v>
      </c>
      <c r="K327" s="209" t="s">
        <v>145</v>
      </c>
      <c r="L327" s="47"/>
      <c r="M327" s="214" t="s">
        <v>32</v>
      </c>
      <c r="N327" s="215" t="s">
        <v>53</v>
      </c>
      <c r="O327" s="87"/>
      <c r="P327" s="216">
        <f>O327*H327</f>
        <v>0</v>
      </c>
      <c r="Q327" s="216">
        <v>0</v>
      </c>
      <c r="R327" s="216">
        <f>Q327*H327</f>
        <v>0</v>
      </c>
      <c r="S327" s="216">
        <v>0</v>
      </c>
      <c r="T327" s="217">
        <f>S327*H327</f>
        <v>0</v>
      </c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R327" s="218" t="s">
        <v>146</v>
      </c>
      <c r="AT327" s="218" t="s">
        <v>141</v>
      </c>
      <c r="AU327" s="218" t="s">
        <v>21</v>
      </c>
      <c r="AY327" s="19" t="s">
        <v>139</v>
      </c>
      <c r="BE327" s="219">
        <f>IF(N327="základní",J327,0)</f>
        <v>0</v>
      </c>
      <c r="BF327" s="219">
        <f>IF(N327="snížená",J327,0)</f>
        <v>0</v>
      </c>
      <c r="BG327" s="219">
        <f>IF(N327="zákl. přenesená",J327,0)</f>
        <v>0</v>
      </c>
      <c r="BH327" s="219">
        <f>IF(N327="sníž. přenesená",J327,0)</f>
        <v>0</v>
      </c>
      <c r="BI327" s="219">
        <f>IF(N327="nulová",J327,0)</f>
        <v>0</v>
      </c>
      <c r="BJ327" s="19" t="s">
        <v>90</v>
      </c>
      <c r="BK327" s="219">
        <f>ROUND(I327*H327,2)</f>
        <v>0</v>
      </c>
      <c r="BL327" s="19" t="s">
        <v>146</v>
      </c>
      <c r="BM327" s="218" t="s">
        <v>445</v>
      </c>
    </row>
    <row r="328" spans="1:47" s="2" customFormat="1" ht="12">
      <c r="A328" s="41"/>
      <c r="B328" s="42"/>
      <c r="C328" s="43"/>
      <c r="D328" s="220" t="s">
        <v>148</v>
      </c>
      <c r="E328" s="43"/>
      <c r="F328" s="221" t="s">
        <v>446</v>
      </c>
      <c r="G328" s="43"/>
      <c r="H328" s="43"/>
      <c r="I328" s="222"/>
      <c r="J328" s="43"/>
      <c r="K328" s="43"/>
      <c r="L328" s="47"/>
      <c r="M328" s="223"/>
      <c r="N328" s="224"/>
      <c r="O328" s="87"/>
      <c r="P328" s="87"/>
      <c r="Q328" s="87"/>
      <c r="R328" s="87"/>
      <c r="S328" s="87"/>
      <c r="T328" s="88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T328" s="19" t="s">
        <v>148</v>
      </c>
      <c r="AU328" s="19" t="s">
        <v>21</v>
      </c>
    </row>
    <row r="329" spans="1:51" s="13" customFormat="1" ht="12">
      <c r="A329" s="13"/>
      <c r="B329" s="225"/>
      <c r="C329" s="226"/>
      <c r="D329" s="227" t="s">
        <v>150</v>
      </c>
      <c r="E329" s="228" t="s">
        <v>32</v>
      </c>
      <c r="F329" s="229" t="s">
        <v>447</v>
      </c>
      <c r="G329" s="226"/>
      <c r="H329" s="230">
        <v>4.696</v>
      </c>
      <c r="I329" s="231"/>
      <c r="J329" s="226"/>
      <c r="K329" s="226"/>
      <c r="L329" s="232"/>
      <c r="M329" s="233"/>
      <c r="N329" s="234"/>
      <c r="O329" s="234"/>
      <c r="P329" s="234"/>
      <c r="Q329" s="234"/>
      <c r="R329" s="234"/>
      <c r="S329" s="234"/>
      <c r="T329" s="23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6" t="s">
        <v>150</v>
      </c>
      <c r="AU329" s="236" t="s">
        <v>21</v>
      </c>
      <c r="AV329" s="13" t="s">
        <v>21</v>
      </c>
      <c r="AW329" s="13" t="s">
        <v>41</v>
      </c>
      <c r="AX329" s="13" t="s">
        <v>82</v>
      </c>
      <c r="AY329" s="236" t="s">
        <v>139</v>
      </c>
    </row>
    <row r="330" spans="1:51" s="15" customFormat="1" ht="12">
      <c r="A330" s="15"/>
      <c r="B330" s="247"/>
      <c r="C330" s="248"/>
      <c r="D330" s="227" t="s">
        <v>150</v>
      </c>
      <c r="E330" s="249" t="s">
        <v>32</v>
      </c>
      <c r="F330" s="250" t="s">
        <v>153</v>
      </c>
      <c r="G330" s="248"/>
      <c r="H330" s="251">
        <v>4.696</v>
      </c>
      <c r="I330" s="252"/>
      <c r="J330" s="248"/>
      <c r="K330" s="248"/>
      <c r="L330" s="253"/>
      <c r="M330" s="254"/>
      <c r="N330" s="255"/>
      <c r="O330" s="255"/>
      <c r="P330" s="255"/>
      <c r="Q330" s="255"/>
      <c r="R330" s="255"/>
      <c r="S330" s="255"/>
      <c r="T330" s="256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57" t="s">
        <v>150</v>
      </c>
      <c r="AU330" s="257" t="s">
        <v>21</v>
      </c>
      <c r="AV330" s="15" t="s">
        <v>146</v>
      </c>
      <c r="AW330" s="15" t="s">
        <v>41</v>
      </c>
      <c r="AX330" s="15" t="s">
        <v>90</v>
      </c>
      <c r="AY330" s="257" t="s">
        <v>139</v>
      </c>
    </row>
    <row r="331" spans="1:65" s="2" customFormat="1" ht="24.15" customHeight="1">
      <c r="A331" s="41"/>
      <c r="B331" s="42"/>
      <c r="C331" s="207" t="s">
        <v>448</v>
      </c>
      <c r="D331" s="207" t="s">
        <v>141</v>
      </c>
      <c r="E331" s="208" t="s">
        <v>449</v>
      </c>
      <c r="F331" s="209" t="s">
        <v>450</v>
      </c>
      <c r="G331" s="210" t="s">
        <v>179</v>
      </c>
      <c r="H331" s="211">
        <v>1.664</v>
      </c>
      <c r="I331" s="212"/>
      <c r="J331" s="213">
        <f>ROUND(I331*H331,2)</f>
        <v>0</v>
      </c>
      <c r="K331" s="209" t="s">
        <v>145</v>
      </c>
      <c r="L331" s="47"/>
      <c r="M331" s="214" t="s">
        <v>32</v>
      </c>
      <c r="N331" s="215" t="s">
        <v>53</v>
      </c>
      <c r="O331" s="87"/>
      <c r="P331" s="216">
        <f>O331*H331</f>
        <v>0</v>
      </c>
      <c r="Q331" s="216">
        <v>0</v>
      </c>
      <c r="R331" s="216">
        <f>Q331*H331</f>
        <v>0</v>
      </c>
      <c r="S331" s="216">
        <v>0</v>
      </c>
      <c r="T331" s="217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18" t="s">
        <v>146</v>
      </c>
      <c r="AT331" s="218" t="s">
        <v>141</v>
      </c>
      <c r="AU331" s="218" t="s">
        <v>21</v>
      </c>
      <c r="AY331" s="19" t="s">
        <v>139</v>
      </c>
      <c r="BE331" s="219">
        <f>IF(N331="základní",J331,0)</f>
        <v>0</v>
      </c>
      <c r="BF331" s="219">
        <f>IF(N331="snížená",J331,0)</f>
        <v>0</v>
      </c>
      <c r="BG331" s="219">
        <f>IF(N331="zákl. přenesená",J331,0)</f>
        <v>0</v>
      </c>
      <c r="BH331" s="219">
        <f>IF(N331="sníž. přenesená",J331,0)</f>
        <v>0</v>
      </c>
      <c r="BI331" s="219">
        <f>IF(N331="nulová",J331,0)</f>
        <v>0</v>
      </c>
      <c r="BJ331" s="19" t="s">
        <v>90</v>
      </c>
      <c r="BK331" s="219">
        <f>ROUND(I331*H331,2)</f>
        <v>0</v>
      </c>
      <c r="BL331" s="19" t="s">
        <v>146</v>
      </c>
      <c r="BM331" s="218" t="s">
        <v>451</v>
      </c>
    </row>
    <row r="332" spans="1:47" s="2" customFormat="1" ht="12">
      <c r="A332" s="41"/>
      <c r="B332" s="42"/>
      <c r="C332" s="43"/>
      <c r="D332" s="220" t="s">
        <v>148</v>
      </c>
      <c r="E332" s="43"/>
      <c r="F332" s="221" t="s">
        <v>452</v>
      </c>
      <c r="G332" s="43"/>
      <c r="H332" s="43"/>
      <c r="I332" s="222"/>
      <c r="J332" s="43"/>
      <c r="K332" s="43"/>
      <c r="L332" s="47"/>
      <c r="M332" s="223"/>
      <c r="N332" s="224"/>
      <c r="O332" s="87"/>
      <c r="P332" s="87"/>
      <c r="Q332" s="87"/>
      <c r="R332" s="87"/>
      <c r="S332" s="87"/>
      <c r="T332" s="88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T332" s="19" t="s">
        <v>148</v>
      </c>
      <c r="AU332" s="19" t="s">
        <v>21</v>
      </c>
    </row>
    <row r="333" spans="1:51" s="13" customFormat="1" ht="12">
      <c r="A333" s="13"/>
      <c r="B333" s="225"/>
      <c r="C333" s="226"/>
      <c r="D333" s="227" t="s">
        <v>150</v>
      </c>
      <c r="E333" s="228" t="s">
        <v>32</v>
      </c>
      <c r="F333" s="229" t="s">
        <v>453</v>
      </c>
      <c r="G333" s="226"/>
      <c r="H333" s="230">
        <v>1.664</v>
      </c>
      <c r="I333" s="231"/>
      <c r="J333" s="226"/>
      <c r="K333" s="226"/>
      <c r="L333" s="232"/>
      <c r="M333" s="233"/>
      <c r="N333" s="234"/>
      <c r="O333" s="234"/>
      <c r="P333" s="234"/>
      <c r="Q333" s="234"/>
      <c r="R333" s="234"/>
      <c r="S333" s="234"/>
      <c r="T333" s="23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6" t="s">
        <v>150</v>
      </c>
      <c r="AU333" s="236" t="s">
        <v>21</v>
      </c>
      <c r="AV333" s="13" t="s">
        <v>21</v>
      </c>
      <c r="AW333" s="13" t="s">
        <v>41</v>
      </c>
      <c r="AX333" s="13" t="s">
        <v>82</v>
      </c>
      <c r="AY333" s="236" t="s">
        <v>139</v>
      </c>
    </row>
    <row r="334" spans="1:51" s="15" customFormat="1" ht="12">
      <c r="A334" s="15"/>
      <c r="B334" s="247"/>
      <c r="C334" s="248"/>
      <c r="D334" s="227" t="s">
        <v>150</v>
      </c>
      <c r="E334" s="249" t="s">
        <v>32</v>
      </c>
      <c r="F334" s="250" t="s">
        <v>153</v>
      </c>
      <c r="G334" s="248"/>
      <c r="H334" s="251">
        <v>1.664</v>
      </c>
      <c r="I334" s="252"/>
      <c r="J334" s="248"/>
      <c r="K334" s="248"/>
      <c r="L334" s="253"/>
      <c r="M334" s="254"/>
      <c r="N334" s="255"/>
      <c r="O334" s="255"/>
      <c r="P334" s="255"/>
      <c r="Q334" s="255"/>
      <c r="R334" s="255"/>
      <c r="S334" s="255"/>
      <c r="T334" s="256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7" t="s">
        <v>150</v>
      </c>
      <c r="AU334" s="257" t="s">
        <v>21</v>
      </c>
      <c r="AV334" s="15" t="s">
        <v>146</v>
      </c>
      <c r="AW334" s="15" t="s">
        <v>41</v>
      </c>
      <c r="AX334" s="15" t="s">
        <v>90</v>
      </c>
      <c r="AY334" s="257" t="s">
        <v>139</v>
      </c>
    </row>
    <row r="335" spans="1:65" s="2" customFormat="1" ht="24.15" customHeight="1">
      <c r="A335" s="41"/>
      <c r="B335" s="42"/>
      <c r="C335" s="207" t="s">
        <v>454</v>
      </c>
      <c r="D335" s="207" t="s">
        <v>141</v>
      </c>
      <c r="E335" s="208" t="s">
        <v>455</v>
      </c>
      <c r="F335" s="209" t="s">
        <v>456</v>
      </c>
      <c r="G335" s="210" t="s">
        <v>179</v>
      </c>
      <c r="H335" s="211">
        <v>82.679</v>
      </c>
      <c r="I335" s="212"/>
      <c r="J335" s="213">
        <f>ROUND(I335*H335,2)</f>
        <v>0</v>
      </c>
      <c r="K335" s="209" t="s">
        <v>145</v>
      </c>
      <c r="L335" s="47"/>
      <c r="M335" s="214" t="s">
        <v>32</v>
      </c>
      <c r="N335" s="215" t="s">
        <v>53</v>
      </c>
      <c r="O335" s="87"/>
      <c r="P335" s="216">
        <f>O335*H335</f>
        <v>0</v>
      </c>
      <c r="Q335" s="216">
        <v>0</v>
      </c>
      <c r="R335" s="216">
        <f>Q335*H335</f>
        <v>0</v>
      </c>
      <c r="S335" s="216">
        <v>0</v>
      </c>
      <c r="T335" s="217">
        <f>S335*H335</f>
        <v>0</v>
      </c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R335" s="218" t="s">
        <v>146</v>
      </c>
      <c r="AT335" s="218" t="s">
        <v>141</v>
      </c>
      <c r="AU335" s="218" t="s">
        <v>21</v>
      </c>
      <c r="AY335" s="19" t="s">
        <v>139</v>
      </c>
      <c r="BE335" s="219">
        <f>IF(N335="základní",J335,0)</f>
        <v>0</v>
      </c>
      <c r="BF335" s="219">
        <f>IF(N335="snížená",J335,0)</f>
        <v>0</v>
      </c>
      <c r="BG335" s="219">
        <f>IF(N335="zákl. přenesená",J335,0)</f>
        <v>0</v>
      </c>
      <c r="BH335" s="219">
        <f>IF(N335="sníž. přenesená",J335,0)</f>
        <v>0</v>
      </c>
      <c r="BI335" s="219">
        <f>IF(N335="nulová",J335,0)</f>
        <v>0</v>
      </c>
      <c r="BJ335" s="19" t="s">
        <v>90</v>
      </c>
      <c r="BK335" s="219">
        <f>ROUND(I335*H335,2)</f>
        <v>0</v>
      </c>
      <c r="BL335" s="19" t="s">
        <v>146</v>
      </c>
      <c r="BM335" s="218" t="s">
        <v>457</v>
      </c>
    </row>
    <row r="336" spans="1:47" s="2" customFormat="1" ht="12">
      <c r="A336" s="41"/>
      <c r="B336" s="42"/>
      <c r="C336" s="43"/>
      <c r="D336" s="220" t="s">
        <v>148</v>
      </c>
      <c r="E336" s="43"/>
      <c r="F336" s="221" t="s">
        <v>458</v>
      </c>
      <c r="G336" s="43"/>
      <c r="H336" s="43"/>
      <c r="I336" s="222"/>
      <c r="J336" s="43"/>
      <c r="K336" s="43"/>
      <c r="L336" s="47"/>
      <c r="M336" s="223"/>
      <c r="N336" s="224"/>
      <c r="O336" s="87"/>
      <c r="P336" s="87"/>
      <c r="Q336" s="87"/>
      <c r="R336" s="87"/>
      <c r="S336" s="87"/>
      <c r="T336" s="88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T336" s="19" t="s">
        <v>148</v>
      </c>
      <c r="AU336" s="19" t="s">
        <v>21</v>
      </c>
    </row>
    <row r="337" spans="1:51" s="13" customFormat="1" ht="12">
      <c r="A337" s="13"/>
      <c r="B337" s="225"/>
      <c r="C337" s="226"/>
      <c r="D337" s="227" t="s">
        <v>150</v>
      </c>
      <c r="E337" s="228" t="s">
        <v>32</v>
      </c>
      <c r="F337" s="229" t="s">
        <v>441</v>
      </c>
      <c r="G337" s="226"/>
      <c r="H337" s="230">
        <v>82.679</v>
      </c>
      <c r="I337" s="231"/>
      <c r="J337" s="226"/>
      <c r="K337" s="226"/>
      <c r="L337" s="232"/>
      <c r="M337" s="233"/>
      <c r="N337" s="234"/>
      <c r="O337" s="234"/>
      <c r="P337" s="234"/>
      <c r="Q337" s="234"/>
      <c r="R337" s="234"/>
      <c r="S337" s="234"/>
      <c r="T337" s="235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6" t="s">
        <v>150</v>
      </c>
      <c r="AU337" s="236" t="s">
        <v>21</v>
      </c>
      <c r="AV337" s="13" t="s">
        <v>21</v>
      </c>
      <c r="AW337" s="13" t="s">
        <v>41</v>
      </c>
      <c r="AX337" s="13" t="s">
        <v>82</v>
      </c>
      <c r="AY337" s="236" t="s">
        <v>139</v>
      </c>
    </row>
    <row r="338" spans="1:51" s="15" customFormat="1" ht="12">
      <c r="A338" s="15"/>
      <c r="B338" s="247"/>
      <c r="C338" s="248"/>
      <c r="D338" s="227" t="s">
        <v>150</v>
      </c>
      <c r="E338" s="249" t="s">
        <v>32</v>
      </c>
      <c r="F338" s="250" t="s">
        <v>153</v>
      </c>
      <c r="G338" s="248"/>
      <c r="H338" s="251">
        <v>82.679</v>
      </c>
      <c r="I338" s="252"/>
      <c r="J338" s="248"/>
      <c r="K338" s="248"/>
      <c r="L338" s="253"/>
      <c r="M338" s="254"/>
      <c r="N338" s="255"/>
      <c r="O338" s="255"/>
      <c r="P338" s="255"/>
      <c r="Q338" s="255"/>
      <c r="R338" s="255"/>
      <c r="S338" s="255"/>
      <c r="T338" s="256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7" t="s">
        <v>150</v>
      </c>
      <c r="AU338" s="257" t="s">
        <v>21</v>
      </c>
      <c r="AV338" s="15" t="s">
        <v>146</v>
      </c>
      <c r="AW338" s="15" t="s">
        <v>41</v>
      </c>
      <c r="AX338" s="15" t="s">
        <v>90</v>
      </c>
      <c r="AY338" s="257" t="s">
        <v>139</v>
      </c>
    </row>
    <row r="339" spans="1:63" s="12" customFormat="1" ht="22.8" customHeight="1">
      <c r="A339" s="12"/>
      <c r="B339" s="191"/>
      <c r="C339" s="192"/>
      <c r="D339" s="193" t="s">
        <v>81</v>
      </c>
      <c r="E339" s="205" t="s">
        <v>459</v>
      </c>
      <c r="F339" s="205" t="s">
        <v>460</v>
      </c>
      <c r="G339" s="192"/>
      <c r="H339" s="192"/>
      <c r="I339" s="195"/>
      <c r="J339" s="206">
        <f>BK339</f>
        <v>0</v>
      </c>
      <c r="K339" s="192"/>
      <c r="L339" s="197"/>
      <c r="M339" s="198"/>
      <c r="N339" s="199"/>
      <c r="O339" s="199"/>
      <c r="P339" s="200">
        <f>SUM(P340:P341)</f>
        <v>0</v>
      </c>
      <c r="Q339" s="199"/>
      <c r="R339" s="200">
        <f>SUM(R340:R341)</f>
        <v>0</v>
      </c>
      <c r="S339" s="199"/>
      <c r="T339" s="201">
        <f>SUM(T340:T341)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02" t="s">
        <v>90</v>
      </c>
      <c r="AT339" s="203" t="s">
        <v>81</v>
      </c>
      <c r="AU339" s="203" t="s">
        <v>90</v>
      </c>
      <c r="AY339" s="202" t="s">
        <v>139</v>
      </c>
      <c r="BK339" s="204">
        <f>SUM(BK340:BK341)</f>
        <v>0</v>
      </c>
    </row>
    <row r="340" spans="1:65" s="2" customFormat="1" ht="24.15" customHeight="1">
      <c r="A340" s="41"/>
      <c r="B340" s="42"/>
      <c r="C340" s="207" t="s">
        <v>461</v>
      </c>
      <c r="D340" s="207" t="s">
        <v>141</v>
      </c>
      <c r="E340" s="208" t="s">
        <v>462</v>
      </c>
      <c r="F340" s="209" t="s">
        <v>463</v>
      </c>
      <c r="G340" s="210" t="s">
        <v>179</v>
      </c>
      <c r="H340" s="211">
        <v>223.677</v>
      </c>
      <c r="I340" s="212"/>
      <c r="J340" s="213">
        <f>ROUND(I340*H340,2)</f>
        <v>0</v>
      </c>
      <c r="K340" s="209" t="s">
        <v>145</v>
      </c>
      <c r="L340" s="47"/>
      <c r="M340" s="214" t="s">
        <v>32</v>
      </c>
      <c r="N340" s="215" t="s">
        <v>53</v>
      </c>
      <c r="O340" s="87"/>
      <c r="P340" s="216">
        <f>O340*H340</f>
        <v>0</v>
      </c>
      <c r="Q340" s="216">
        <v>0</v>
      </c>
      <c r="R340" s="216">
        <f>Q340*H340</f>
        <v>0</v>
      </c>
      <c r="S340" s="216">
        <v>0</v>
      </c>
      <c r="T340" s="217">
        <f>S340*H340</f>
        <v>0</v>
      </c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R340" s="218" t="s">
        <v>146</v>
      </c>
      <c r="AT340" s="218" t="s">
        <v>141</v>
      </c>
      <c r="AU340" s="218" t="s">
        <v>21</v>
      </c>
      <c r="AY340" s="19" t="s">
        <v>139</v>
      </c>
      <c r="BE340" s="219">
        <f>IF(N340="základní",J340,0)</f>
        <v>0</v>
      </c>
      <c r="BF340" s="219">
        <f>IF(N340="snížená",J340,0)</f>
        <v>0</v>
      </c>
      <c r="BG340" s="219">
        <f>IF(N340="zákl. přenesená",J340,0)</f>
        <v>0</v>
      </c>
      <c r="BH340" s="219">
        <f>IF(N340="sníž. přenesená",J340,0)</f>
        <v>0</v>
      </c>
      <c r="BI340" s="219">
        <f>IF(N340="nulová",J340,0)</f>
        <v>0</v>
      </c>
      <c r="BJ340" s="19" t="s">
        <v>90</v>
      </c>
      <c r="BK340" s="219">
        <f>ROUND(I340*H340,2)</f>
        <v>0</v>
      </c>
      <c r="BL340" s="19" t="s">
        <v>146</v>
      </c>
      <c r="BM340" s="218" t="s">
        <v>464</v>
      </c>
    </row>
    <row r="341" spans="1:47" s="2" customFormat="1" ht="12">
      <c r="A341" s="41"/>
      <c r="B341" s="42"/>
      <c r="C341" s="43"/>
      <c r="D341" s="220" t="s">
        <v>148</v>
      </c>
      <c r="E341" s="43"/>
      <c r="F341" s="221" t="s">
        <v>465</v>
      </c>
      <c r="G341" s="43"/>
      <c r="H341" s="43"/>
      <c r="I341" s="222"/>
      <c r="J341" s="43"/>
      <c r="K341" s="43"/>
      <c r="L341" s="47"/>
      <c r="M341" s="279"/>
      <c r="N341" s="280"/>
      <c r="O341" s="281"/>
      <c r="P341" s="281"/>
      <c r="Q341" s="281"/>
      <c r="R341" s="281"/>
      <c r="S341" s="281"/>
      <c r="T341" s="282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T341" s="19" t="s">
        <v>148</v>
      </c>
      <c r="AU341" s="19" t="s">
        <v>21</v>
      </c>
    </row>
    <row r="342" spans="1:31" s="2" customFormat="1" ht="6.95" customHeight="1">
      <c r="A342" s="41"/>
      <c r="B342" s="62"/>
      <c r="C342" s="63"/>
      <c r="D342" s="63"/>
      <c r="E342" s="63"/>
      <c r="F342" s="63"/>
      <c r="G342" s="63"/>
      <c r="H342" s="63"/>
      <c r="I342" s="63"/>
      <c r="J342" s="63"/>
      <c r="K342" s="63"/>
      <c r="L342" s="47"/>
      <c r="M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</row>
  </sheetData>
  <sheetProtection password="CC35" sheet="1" objects="1" scenarios="1" formatColumns="0" formatRows="0" autoFilter="0"/>
  <autoFilter ref="C85:K341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3_01/113106123"/>
    <hyperlink ref="F95" r:id="rId2" display="https://podminky.urs.cz/item/CS_URS_2023_01/113154333"/>
    <hyperlink ref="F110" r:id="rId3" display="https://podminky.urs.cz/item/CS_URS_2023_01/569951133"/>
    <hyperlink ref="F130" r:id="rId4" display="https://podminky.urs.cz/item/CS_URS_2023_01/577144141"/>
    <hyperlink ref="F138" r:id="rId5" display="https://podminky.urs.cz/item/CS_URS_2023_01/577155142"/>
    <hyperlink ref="F143" r:id="rId6" display="https://podminky.urs.cz/item/CS_URS_2023_01/596211111"/>
    <hyperlink ref="F152" r:id="rId7" display="https://podminky.urs.cz/item/CS_URS_2023_01/899231111"/>
    <hyperlink ref="F157" r:id="rId8" display="https://podminky.urs.cz/item/CS_URS_2023_01/899331111"/>
    <hyperlink ref="F163" r:id="rId9" display="https://podminky.urs.cz/item/CS_URS_2023_01/911331131"/>
    <hyperlink ref="F168" r:id="rId10" display="https://podminky.urs.cz/item/CS_URS_2023_01/912211121"/>
    <hyperlink ref="F174" r:id="rId11" display="https://podminky.urs.cz/item/CS_URS_2023_01/914111111"/>
    <hyperlink ref="F181" r:id="rId12" display="https://podminky.urs.cz/item/CS_URS_2023_01/914511112"/>
    <hyperlink ref="F190" r:id="rId13" display="https://podminky.urs.cz/item/CS_URS_2023_01/915211112"/>
    <hyperlink ref="F198" r:id="rId14" display="https://podminky.urs.cz/item/CS_URS_2023_01/915211122"/>
    <hyperlink ref="F208" r:id="rId15" display="https://podminky.urs.cz/item/CS_URS_2023_01/915221112"/>
    <hyperlink ref="F213" r:id="rId16" display="https://podminky.urs.cz/item/CS_URS_2023_01/915221122"/>
    <hyperlink ref="F221" r:id="rId17" display="https://podminky.urs.cz/item/CS_URS_2023_01/915231112"/>
    <hyperlink ref="F228" r:id="rId18" display="https://podminky.urs.cz/item/CS_URS_2023_01/915611111"/>
    <hyperlink ref="F235" r:id="rId19" display="https://podminky.urs.cz/item/CS_URS_2023_01/915621111"/>
    <hyperlink ref="F240" r:id="rId20" display="https://podminky.urs.cz/item/CS_URS_2023_01/919721202"/>
    <hyperlink ref="F245" r:id="rId21" display="https://podminky.urs.cz/item/CS_URS_2023_01/919732221"/>
    <hyperlink ref="F249" r:id="rId22" display="https://podminky.urs.cz/item/CS_URS_2023_01/919735111"/>
    <hyperlink ref="F259" r:id="rId23" display="https://podminky.urs.cz/item/CS_URS_2023_01/935112111"/>
    <hyperlink ref="F266" r:id="rId24" display="https://podminky.urs.cz/item/CS_URS_2023_01/938909311"/>
    <hyperlink ref="F271" r:id="rId25" display="https://podminky.urs.cz/item/CS_URS_2023_01/938909612"/>
    <hyperlink ref="F276" r:id="rId26" display="https://podminky.urs.cz/item/CS_URS_2023_01/966005311"/>
    <hyperlink ref="F281" r:id="rId27" display="https://podminky.urs.cz/item/CS_URS_2023_01/966006132"/>
    <hyperlink ref="F286" r:id="rId28" display="https://podminky.urs.cz/item/CS_URS_2023_01/966006211"/>
    <hyperlink ref="F292" r:id="rId29" display="https://podminky.urs.cz/item/CS_URS_2023_01/997013871"/>
    <hyperlink ref="F297" r:id="rId30" display="https://podminky.urs.cz/item/CS_URS_2023_01/997221551"/>
    <hyperlink ref="F305" r:id="rId31" display="https://podminky.urs.cz/item/CS_URS_2023_01/997221559"/>
    <hyperlink ref="F309" r:id="rId32" display="https://podminky.urs.cz/item/CS_URS_2023_01/997221561"/>
    <hyperlink ref="F320" r:id="rId33" display="https://podminky.urs.cz/item/CS_URS_2023_01/997221569"/>
    <hyperlink ref="F324" r:id="rId34" display="https://podminky.urs.cz/item/CS_URS_2023_01/997221611"/>
    <hyperlink ref="F328" r:id="rId35" display="https://podminky.urs.cz/item/CS_URS_2023_01/997221612"/>
    <hyperlink ref="F332" r:id="rId36" display="https://podminky.urs.cz/item/CS_URS_2023_01/997221615"/>
    <hyperlink ref="F336" r:id="rId37" display="https://podminky.urs.cz/item/CS_URS_2023_01/997221873"/>
    <hyperlink ref="F341" r:id="rId38" display="https://podminky.urs.cz/item/CS_URS_2023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21</v>
      </c>
    </row>
    <row r="4" spans="2:46" s="1" customFormat="1" ht="24.95" customHeight="1">
      <c r="B4" s="22"/>
      <c r="D4" s="133" t="s">
        <v>110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II/605 hr. Okr. TC/PC - Bor , oprava průtahů(Sulislav,Sytno,Benešovice,Holostřevy,Skviřín</v>
      </c>
      <c r="F7" s="135"/>
      <c r="G7" s="135"/>
      <c r="H7" s="135"/>
      <c r="L7" s="22"/>
    </row>
    <row r="8" spans="1:31" s="2" customFormat="1" ht="12" customHeight="1">
      <c r="A8" s="41"/>
      <c r="B8" s="47"/>
      <c r="C8" s="41"/>
      <c r="D8" s="135" t="s">
        <v>111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466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32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22</v>
      </c>
      <c r="E12" s="41"/>
      <c r="F12" s="139" t="s">
        <v>23</v>
      </c>
      <c r="G12" s="41"/>
      <c r="H12" s="41"/>
      <c r="I12" s="135" t="s">
        <v>24</v>
      </c>
      <c r="J12" s="140" t="str">
        <f>'Rekapitulace stavby'!AN8</f>
        <v>14. 3. 2023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30</v>
      </c>
      <c r="E14" s="41"/>
      <c r="F14" s="41"/>
      <c r="G14" s="41"/>
      <c r="H14" s="41"/>
      <c r="I14" s="135" t="s">
        <v>31</v>
      </c>
      <c r="J14" s="139" t="s">
        <v>32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33</v>
      </c>
      <c r="F15" s="41"/>
      <c r="G15" s="41"/>
      <c r="H15" s="41"/>
      <c r="I15" s="135" t="s">
        <v>34</v>
      </c>
      <c r="J15" s="139" t="s">
        <v>32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35</v>
      </c>
      <c r="E17" s="41"/>
      <c r="F17" s="41"/>
      <c r="G17" s="41"/>
      <c r="H17" s="41"/>
      <c r="I17" s="135" t="s">
        <v>31</v>
      </c>
      <c r="J17" s="35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9"/>
      <c r="G18" s="139"/>
      <c r="H18" s="139"/>
      <c r="I18" s="135" t="s">
        <v>34</v>
      </c>
      <c r="J18" s="35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37</v>
      </c>
      <c r="E20" s="41"/>
      <c r="F20" s="41"/>
      <c r="G20" s="41"/>
      <c r="H20" s="41"/>
      <c r="I20" s="135" t="s">
        <v>31</v>
      </c>
      <c r="J20" s="139" t="s">
        <v>38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39</v>
      </c>
      <c r="F21" s="41"/>
      <c r="G21" s="41"/>
      <c r="H21" s="41"/>
      <c r="I21" s="135" t="s">
        <v>34</v>
      </c>
      <c r="J21" s="139" t="s">
        <v>40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42</v>
      </c>
      <c r="E23" s="41"/>
      <c r="F23" s="41"/>
      <c r="G23" s="41"/>
      <c r="H23" s="41"/>
      <c r="I23" s="135" t="s">
        <v>31</v>
      </c>
      <c r="J23" s="139" t="s">
        <v>43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44</v>
      </c>
      <c r="F24" s="41"/>
      <c r="G24" s="41"/>
      <c r="H24" s="41"/>
      <c r="I24" s="135" t="s">
        <v>34</v>
      </c>
      <c r="J24" s="139" t="s">
        <v>45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46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32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48</v>
      </c>
      <c r="E30" s="41"/>
      <c r="F30" s="41"/>
      <c r="G30" s="41"/>
      <c r="H30" s="41"/>
      <c r="I30" s="41"/>
      <c r="J30" s="147">
        <f>ROUND(J86,2)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50</v>
      </c>
      <c r="G32" s="41"/>
      <c r="H32" s="41"/>
      <c r="I32" s="148" t="s">
        <v>49</v>
      </c>
      <c r="J32" s="148" t="s">
        <v>51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52</v>
      </c>
      <c r="E33" s="135" t="s">
        <v>53</v>
      </c>
      <c r="F33" s="150">
        <f>ROUND((SUM(BE86:BE304)),2)</f>
        <v>0</v>
      </c>
      <c r="G33" s="41"/>
      <c r="H33" s="41"/>
      <c r="I33" s="151">
        <v>0.21</v>
      </c>
      <c r="J33" s="150">
        <f>ROUND(((SUM(BE86:BE304))*I33),2)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54</v>
      </c>
      <c r="F34" s="150">
        <f>ROUND((SUM(BF86:BF304)),2)</f>
        <v>0</v>
      </c>
      <c r="G34" s="41"/>
      <c r="H34" s="41"/>
      <c r="I34" s="151">
        <v>0.15</v>
      </c>
      <c r="J34" s="150">
        <f>ROUND(((SUM(BF86:BF304))*I34),2)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55</v>
      </c>
      <c r="F35" s="150">
        <f>ROUND((SUM(BG86:BG304)),2)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56</v>
      </c>
      <c r="F36" s="150">
        <f>ROUND((SUM(BH86:BH304)),2)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57</v>
      </c>
      <c r="F37" s="150">
        <f>ROUND((SUM(BI86:BI304)),2)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58</v>
      </c>
      <c r="E39" s="154"/>
      <c r="F39" s="154"/>
      <c r="G39" s="155" t="s">
        <v>59</v>
      </c>
      <c r="H39" s="156" t="s">
        <v>60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113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II/605 hr. Okr. TC/PC - Bor , oprava průtahů(Sulislav,Sytno,Benešovice,Holostřevy,Skviřín</v>
      </c>
      <c r="F48" s="34"/>
      <c r="G48" s="34"/>
      <c r="H48" s="34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111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 xml:space="preserve">SKA4902 - SO 102  Sytno  - průtah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 xml:space="preserve"> </v>
      </c>
      <c r="G52" s="43"/>
      <c r="H52" s="43"/>
      <c r="I52" s="34" t="s">
        <v>24</v>
      </c>
      <c r="J52" s="75" t="str">
        <f>IF(J12="","",J12)</f>
        <v>14. 3. 2023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30</v>
      </c>
      <c r="D54" s="43"/>
      <c r="E54" s="43"/>
      <c r="F54" s="29" t="str">
        <f>E15</f>
        <v>SÚS Plzeňského kraje</v>
      </c>
      <c r="G54" s="43"/>
      <c r="H54" s="43"/>
      <c r="I54" s="34" t="s">
        <v>37</v>
      </c>
      <c r="J54" s="39" t="str">
        <f>E21</f>
        <v>Projekční kancelář Ing.Škubalová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35</v>
      </c>
      <c r="D55" s="43"/>
      <c r="E55" s="43"/>
      <c r="F55" s="29" t="str">
        <f>IF(E18="","",E18)</f>
        <v>Vyplň údaj</v>
      </c>
      <c r="G55" s="43"/>
      <c r="H55" s="43"/>
      <c r="I55" s="34" t="s">
        <v>42</v>
      </c>
      <c r="J55" s="39" t="str">
        <f>E24</f>
        <v>Straka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114</v>
      </c>
      <c r="D57" s="165"/>
      <c r="E57" s="165"/>
      <c r="F57" s="165"/>
      <c r="G57" s="165"/>
      <c r="H57" s="165"/>
      <c r="I57" s="165"/>
      <c r="J57" s="166" t="s">
        <v>115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80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116</v>
      </c>
    </row>
    <row r="60" spans="1:31" s="9" customFormat="1" ht="24.95" customHeight="1">
      <c r="A60" s="9"/>
      <c r="B60" s="168"/>
      <c r="C60" s="169"/>
      <c r="D60" s="170" t="s">
        <v>117</v>
      </c>
      <c r="E60" s="171"/>
      <c r="F60" s="171"/>
      <c r="G60" s="171"/>
      <c r="H60" s="171"/>
      <c r="I60" s="171"/>
      <c r="J60" s="172">
        <f>J87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118</v>
      </c>
      <c r="E61" s="177"/>
      <c r="F61" s="177"/>
      <c r="G61" s="177"/>
      <c r="H61" s="177"/>
      <c r="I61" s="177"/>
      <c r="J61" s="178">
        <f>J88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119</v>
      </c>
      <c r="E62" s="177"/>
      <c r="F62" s="177"/>
      <c r="G62" s="177"/>
      <c r="H62" s="177"/>
      <c r="I62" s="177"/>
      <c r="J62" s="178">
        <f>J112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120</v>
      </c>
      <c r="E63" s="177"/>
      <c r="F63" s="177"/>
      <c r="G63" s="177"/>
      <c r="H63" s="177"/>
      <c r="I63" s="177"/>
      <c r="J63" s="178">
        <f>J159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121</v>
      </c>
      <c r="E64" s="177"/>
      <c r="F64" s="177"/>
      <c r="G64" s="177"/>
      <c r="H64" s="177"/>
      <c r="I64" s="177"/>
      <c r="J64" s="178">
        <f>J165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122</v>
      </c>
      <c r="E65" s="177"/>
      <c r="F65" s="177"/>
      <c r="G65" s="177"/>
      <c r="H65" s="177"/>
      <c r="I65" s="177"/>
      <c r="J65" s="178">
        <f>J254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123</v>
      </c>
      <c r="E66" s="177"/>
      <c r="F66" s="177"/>
      <c r="G66" s="177"/>
      <c r="H66" s="177"/>
      <c r="I66" s="177"/>
      <c r="J66" s="178">
        <f>J302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3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5" t="s">
        <v>124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4" t="s">
        <v>16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163" t="str">
        <f>E7</f>
        <v>II/605 hr. Okr. TC/PC - Bor , oprava průtahů(Sulislav,Sytno,Benešovice,Holostřevy,Skviřín</v>
      </c>
      <c r="F76" s="34"/>
      <c r="G76" s="34"/>
      <c r="H76" s="34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4" t="s">
        <v>111</v>
      </c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E9</f>
        <v xml:space="preserve">SKA4902 - SO 102  Sytno  - průtah</v>
      </c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4" t="s">
        <v>22</v>
      </c>
      <c r="D80" s="43"/>
      <c r="E80" s="43"/>
      <c r="F80" s="29" t="str">
        <f>F12</f>
        <v xml:space="preserve"> </v>
      </c>
      <c r="G80" s="43"/>
      <c r="H80" s="43"/>
      <c r="I80" s="34" t="s">
        <v>24</v>
      </c>
      <c r="J80" s="75" t="str">
        <f>IF(J12="","",J12)</f>
        <v>14. 3. 2023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5.65" customHeight="1">
      <c r="A82" s="41"/>
      <c r="B82" s="42"/>
      <c r="C82" s="34" t="s">
        <v>30</v>
      </c>
      <c r="D82" s="43"/>
      <c r="E82" s="43"/>
      <c r="F82" s="29" t="str">
        <f>E15</f>
        <v>SÚS Plzeňského kraje</v>
      </c>
      <c r="G82" s="43"/>
      <c r="H82" s="43"/>
      <c r="I82" s="34" t="s">
        <v>37</v>
      </c>
      <c r="J82" s="39" t="str">
        <f>E21</f>
        <v>Projekční kancelář Ing.Škubalová</v>
      </c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4" t="s">
        <v>35</v>
      </c>
      <c r="D83" s="43"/>
      <c r="E83" s="43"/>
      <c r="F83" s="29" t="str">
        <f>IF(E18="","",E18)</f>
        <v>Vyplň údaj</v>
      </c>
      <c r="G83" s="43"/>
      <c r="H83" s="43"/>
      <c r="I83" s="34" t="s">
        <v>42</v>
      </c>
      <c r="J83" s="39" t="str">
        <f>E24</f>
        <v>Straka</v>
      </c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0"/>
      <c r="B85" s="181"/>
      <c r="C85" s="182" t="s">
        <v>125</v>
      </c>
      <c r="D85" s="183" t="s">
        <v>67</v>
      </c>
      <c r="E85" s="183" t="s">
        <v>63</v>
      </c>
      <c r="F85" s="183" t="s">
        <v>64</v>
      </c>
      <c r="G85" s="183" t="s">
        <v>126</v>
      </c>
      <c r="H85" s="183" t="s">
        <v>127</v>
      </c>
      <c r="I85" s="183" t="s">
        <v>128</v>
      </c>
      <c r="J85" s="183" t="s">
        <v>115</v>
      </c>
      <c r="K85" s="184" t="s">
        <v>129</v>
      </c>
      <c r="L85" s="185"/>
      <c r="M85" s="95" t="s">
        <v>32</v>
      </c>
      <c r="N85" s="96" t="s">
        <v>52</v>
      </c>
      <c r="O85" s="96" t="s">
        <v>130</v>
      </c>
      <c r="P85" s="96" t="s">
        <v>131</v>
      </c>
      <c r="Q85" s="96" t="s">
        <v>132</v>
      </c>
      <c r="R85" s="96" t="s">
        <v>133</v>
      </c>
      <c r="S85" s="96" t="s">
        <v>134</v>
      </c>
      <c r="T85" s="97" t="s">
        <v>135</v>
      </c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</row>
    <row r="86" spans="1:63" s="2" customFormat="1" ht="22.8" customHeight="1">
      <c r="A86" s="41"/>
      <c r="B86" s="42"/>
      <c r="C86" s="102" t="s">
        <v>136</v>
      </c>
      <c r="D86" s="43"/>
      <c r="E86" s="43"/>
      <c r="F86" s="43"/>
      <c r="G86" s="43"/>
      <c r="H86" s="43"/>
      <c r="I86" s="43"/>
      <c r="J86" s="186">
        <f>BK86</f>
        <v>0</v>
      </c>
      <c r="K86" s="43"/>
      <c r="L86" s="47"/>
      <c r="M86" s="98"/>
      <c r="N86" s="187"/>
      <c r="O86" s="99"/>
      <c r="P86" s="188">
        <f>P87</f>
        <v>0</v>
      </c>
      <c r="Q86" s="99"/>
      <c r="R86" s="188">
        <f>R87</f>
        <v>213.79817872</v>
      </c>
      <c r="S86" s="99"/>
      <c r="T86" s="189">
        <f>T87</f>
        <v>856.5424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19" t="s">
        <v>81</v>
      </c>
      <c r="AU86" s="19" t="s">
        <v>116</v>
      </c>
      <c r="BK86" s="190">
        <f>BK87</f>
        <v>0</v>
      </c>
    </row>
    <row r="87" spans="1:63" s="12" customFormat="1" ht="25.9" customHeight="1">
      <c r="A87" s="12"/>
      <c r="B87" s="191"/>
      <c r="C87" s="192"/>
      <c r="D87" s="193" t="s">
        <v>81</v>
      </c>
      <c r="E87" s="194" t="s">
        <v>137</v>
      </c>
      <c r="F87" s="194" t="s">
        <v>138</v>
      </c>
      <c r="G87" s="192"/>
      <c r="H87" s="192"/>
      <c r="I87" s="195"/>
      <c r="J87" s="196">
        <f>BK87</f>
        <v>0</v>
      </c>
      <c r="K87" s="192"/>
      <c r="L87" s="197"/>
      <c r="M87" s="198"/>
      <c r="N87" s="199"/>
      <c r="O87" s="199"/>
      <c r="P87" s="200">
        <f>P88+P112+P159+P165+P254+P302</f>
        <v>0</v>
      </c>
      <c r="Q87" s="199"/>
      <c r="R87" s="200">
        <f>R88+R112+R159+R165+R254+R302</f>
        <v>213.79817872</v>
      </c>
      <c r="S87" s="199"/>
      <c r="T87" s="201">
        <f>T88+T112+T159+T165+T254+T302</f>
        <v>856.5424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90</v>
      </c>
      <c r="AT87" s="203" t="s">
        <v>81</v>
      </c>
      <c r="AU87" s="203" t="s">
        <v>82</v>
      </c>
      <c r="AY87" s="202" t="s">
        <v>139</v>
      </c>
      <c r="BK87" s="204">
        <f>BK88+BK112+BK159+BK165+BK254+BK302</f>
        <v>0</v>
      </c>
    </row>
    <row r="88" spans="1:63" s="12" customFormat="1" ht="22.8" customHeight="1">
      <c r="A88" s="12"/>
      <c r="B88" s="191"/>
      <c r="C88" s="192"/>
      <c r="D88" s="193" t="s">
        <v>81</v>
      </c>
      <c r="E88" s="205" t="s">
        <v>90</v>
      </c>
      <c r="F88" s="205" t="s">
        <v>140</v>
      </c>
      <c r="G88" s="192"/>
      <c r="H88" s="192"/>
      <c r="I88" s="195"/>
      <c r="J88" s="206">
        <f>BK88</f>
        <v>0</v>
      </c>
      <c r="K88" s="192"/>
      <c r="L88" s="197"/>
      <c r="M88" s="198"/>
      <c r="N88" s="199"/>
      <c r="O88" s="199"/>
      <c r="P88" s="200">
        <f>SUM(P89:P111)</f>
        <v>0</v>
      </c>
      <c r="Q88" s="199"/>
      <c r="R88" s="200">
        <f>SUM(R89:R111)</f>
        <v>0.418372</v>
      </c>
      <c r="S88" s="199"/>
      <c r="T88" s="201">
        <f>SUM(T89:T111)</f>
        <v>718.7464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2" t="s">
        <v>90</v>
      </c>
      <c r="AT88" s="203" t="s">
        <v>81</v>
      </c>
      <c r="AU88" s="203" t="s">
        <v>90</v>
      </c>
      <c r="AY88" s="202" t="s">
        <v>139</v>
      </c>
      <c r="BK88" s="204">
        <f>SUM(BK89:BK111)</f>
        <v>0</v>
      </c>
    </row>
    <row r="89" spans="1:65" s="2" customFormat="1" ht="24.15" customHeight="1">
      <c r="A89" s="41"/>
      <c r="B89" s="42"/>
      <c r="C89" s="207" t="s">
        <v>90</v>
      </c>
      <c r="D89" s="207" t="s">
        <v>141</v>
      </c>
      <c r="E89" s="208" t="s">
        <v>467</v>
      </c>
      <c r="F89" s="209" t="s">
        <v>468</v>
      </c>
      <c r="G89" s="210" t="s">
        <v>144</v>
      </c>
      <c r="H89" s="211">
        <v>5806.2</v>
      </c>
      <c r="I89" s="212"/>
      <c r="J89" s="213">
        <f>ROUND(I89*H89,2)</f>
        <v>0</v>
      </c>
      <c r="K89" s="209" t="s">
        <v>145</v>
      </c>
      <c r="L89" s="47"/>
      <c r="M89" s="214" t="s">
        <v>32</v>
      </c>
      <c r="N89" s="215" t="s">
        <v>53</v>
      </c>
      <c r="O89" s="87"/>
      <c r="P89" s="216">
        <f>O89*H89</f>
        <v>0</v>
      </c>
      <c r="Q89" s="216">
        <v>6E-05</v>
      </c>
      <c r="R89" s="216">
        <f>Q89*H89</f>
        <v>0.348372</v>
      </c>
      <c r="S89" s="216">
        <v>0.092</v>
      </c>
      <c r="T89" s="217">
        <f>S89*H89</f>
        <v>534.1704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8" t="s">
        <v>146</v>
      </c>
      <c r="AT89" s="218" t="s">
        <v>141</v>
      </c>
      <c r="AU89" s="218" t="s">
        <v>21</v>
      </c>
      <c r="AY89" s="19" t="s">
        <v>139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9" t="s">
        <v>90</v>
      </c>
      <c r="BK89" s="219">
        <f>ROUND(I89*H89,2)</f>
        <v>0</v>
      </c>
      <c r="BL89" s="19" t="s">
        <v>146</v>
      </c>
      <c r="BM89" s="218" t="s">
        <v>469</v>
      </c>
    </row>
    <row r="90" spans="1:47" s="2" customFormat="1" ht="12">
      <c r="A90" s="41"/>
      <c r="B90" s="42"/>
      <c r="C90" s="43"/>
      <c r="D90" s="220" t="s">
        <v>148</v>
      </c>
      <c r="E90" s="43"/>
      <c r="F90" s="221" t="s">
        <v>470</v>
      </c>
      <c r="G90" s="43"/>
      <c r="H90" s="43"/>
      <c r="I90" s="222"/>
      <c r="J90" s="43"/>
      <c r="K90" s="43"/>
      <c r="L90" s="47"/>
      <c r="M90" s="223"/>
      <c r="N90" s="224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19" t="s">
        <v>148</v>
      </c>
      <c r="AU90" s="19" t="s">
        <v>21</v>
      </c>
    </row>
    <row r="91" spans="1:51" s="13" customFormat="1" ht="12">
      <c r="A91" s="13"/>
      <c r="B91" s="225"/>
      <c r="C91" s="226"/>
      <c r="D91" s="227" t="s">
        <v>150</v>
      </c>
      <c r="E91" s="228" t="s">
        <v>32</v>
      </c>
      <c r="F91" s="229" t="s">
        <v>471</v>
      </c>
      <c r="G91" s="226"/>
      <c r="H91" s="230">
        <v>5418.2</v>
      </c>
      <c r="I91" s="231"/>
      <c r="J91" s="226"/>
      <c r="K91" s="226"/>
      <c r="L91" s="232"/>
      <c r="M91" s="233"/>
      <c r="N91" s="234"/>
      <c r="O91" s="234"/>
      <c r="P91" s="234"/>
      <c r="Q91" s="234"/>
      <c r="R91" s="234"/>
      <c r="S91" s="234"/>
      <c r="T91" s="23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6" t="s">
        <v>150</v>
      </c>
      <c r="AU91" s="236" t="s">
        <v>21</v>
      </c>
      <c r="AV91" s="13" t="s">
        <v>21</v>
      </c>
      <c r="AW91" s="13" t="s">
        <v>41</v>
      </c>
      <c r="AX91" s="13" t="s">
        <v>82</v>
      </c>
      <c r="AY91" s="236" t="s">
        <v>139</v>
      </c>
    </row>
    <row r="92" spans="1:51" s="14" customFormat="1" ht="12">
      <c r="A92" s="14"/>
      <c r="B92" s="237"/>
      <c r="C92" s="238"/>
      <c r="D92" s="227" t="s">
        <v>150</v>
      </c>
      <c r="E92" s="239" t="s">
        <v>32</v>
      </c>
      <c r="F92" s="240" t="s">
        <v>160</v>
      </c>
      <c r="G92" s="238"/>
      <c r="H92" s="239" t="s">
        <v>32</v>
      </c>
      <c r="I92" s="241"/>
      <c r="J92" s="238"/>
      <c r="K92" s="238"/>
      <c r="L92" s="242"/>
      <c r="M92" s="243"/>
      <c r="N92" s="244"/>
      <c r="O92" s="244"/>
      <c r="P92" s="244"/>
      <c r="Q92" s="244"/>
      <c r="R92" s="244"/>
      <c r="S92" s="244"/>
      <c r="T92" s="24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6" t="s">
        <v>150</v>
      </c>
      <c r="AU92" s="246" t="s">
        <v>21</v>
      </c>
      <c r="AV92" s="14" t="s">
        <v>90</v>
      </c>
      <c r="AW92" s="14" t="s">
        <v>41</v>
      </c>
      <c r="AX92" s="14" t="s">
        <v>82</v>
      </c>
      <c r="AY92" s="246" t="s">
        <v>139</v>
      </c>
    </row>
    <row r="93" spans="1:51" s="13" customFormat="1" ht="12">
      <c r="A93" s="13"/>
      <c r="B93" s="225"/>
      <c r="C93" s="226"/>
      <c r="D93" s="227" t="s">
        <v>150</v>
      </c>
      <c r="E93" s="228" t="s">
        <v>32</v>
      </c>
      <c r="F93" s="229" t="s">
        <v>472</v>
      </c>
      <c r="G93" s="226"/>
      <c r="H93" s="230">
        <v>132</v>
      </c>
      <c r="I93" s="231"/>
      <c r="J93" s="226"/>
      <c r="K93" s="226"/>
      <c r="L93" s="232"/>
      <c r="M93" s="233"/>
      <c r="N93" s="234"/>
      <c r="O93" s="234"/>
      <c r="P93" s="234"/>
      <c r="Q93" s="234"/>
      <c r="R93" s="234"/>
      <c r="S93" s="234"/>
      <c r="T93" s="23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6" t="s">
        <v>150</v>
      </c>
      <c r="AU93" s="236" t="s">
        <v>21</v>
      </c>
      <c r="AV93" s="13" t="s">
        <v>21</v>
      </c>
      <c r="AW93" s="13" t="s">
        <v>41</v>
      </c>
      <c r="AX93" s="13" t="s">
        <v>82</v>
      </c>
      <c r="AY93" s="236" t="s">
        <v>139</v>
      </c>
    </row>
    <row r="94" spans="1:51" s="14" customFormat="1" ht="12">
      <c r="A94" s="14"/>
      <c r="B94" s="237"/>
      <c r="C94" s="238"/>
      <c r="D94" s="227" t="s">
        <v>150</v>
      </c>
      <c r="E94" s="239" t="s">
        <v>32</v>
      </c>
      <c r="F94" s="240" t="s">
        <v>196</v>
      </c>
      <c r="G94" s="238"/>
      <c r="H94" s="239" t="s">
        <v>32</v>
      </c>
      <c r="I94" s="241"/>
      <c r="J94" s="238"/>
      <c r="K94" s="238"/>
      <c r="L94" s="242"/>
      <c r="M94" s="243"/>
      <c r="N94" s="244"/>
      <c r="O94" s="244"/>
      <c r="P94" s="244"/>
      <c r="Q94" s="244"/>
      <c r="R94" s="244"/>
      <c r="S94" s="244"/>
      <c r="T94" s="24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6" t="s">
        <v>150</v>
      </c>
      <c r="AU94" s="246" t="s">
        <v>21</v>
      </c>
      <c r="AV94" s="14" t="s">
        <v>90</v>
      </c>
      <c r="AW94" s="14" t="s">
        <v>41</v>
      </c>
      <c r="AX94" s="14" t="s">
        <v>82</v>
      </c>
      <c r="AY94" s="246" t="s">
        <v>139</v>
      </c>
    </row>
    <row r="95" spans="1:51" s="13" customFormat="1" ht="12">
      <c r="A95" s="13"/>
      <c r="B95" s="225"/>
      <c r="C95" s="226"/>
      <c r="D95" s="227" t="s">
        <v>150</v>
      </c>
      <c r="E95" s="228" t="s">
        <v>32</v>
      </c>
      <c r="F95" s="229" t="s">
        <v>473</v>
      </c>
      <c r="G95" s="226"/>
      <c r="H95" s="230">
        <v>256</v>
      </c>
      <c r="I95" s="231"/>
      <c r="J95" s="226"/>
      <c r="K95" s="226"/>
      <c r="L95" s="232"/>
      <c r="M95" s="233"/>
      <c r="N95" s="234"/>
      <c r="O95" s="234"/>
      <c r="P95" s="234"/>
      <c r="Q95" s="234"/>
      <c r="R95" s="234"/>
      <c r="S95" s="234"/>
      <c r="T95" s="23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6" t="s">
        <v>150</v>
      </c>
      <c r="AU95" s="236" t="s">
        <v>21</v>
      </c>
      <c r="AV95" s="13" t="s">
        <v>21</v>
      </c>
      <c r="AW95" s="13" t="s">
        <v>41</v>
      </c>
      <c r="AX95" s="13" t="s">
        <v>82</v>
      </c>
      <c r="AY95" s="236" t="s">
        <v>139</v>
      </c>
    </row>
    <row r="96" spans="1:51" s="14" customFormat="1" ht="12">
      <c r="A96" s="14"/>
      <c r="B96" s="237"/>
      <c r="C96" s="238"/>
      <c r="D96" s="227" t="s">
        <v>150</v>
      </c>
      <c r="E96" s="239" t="s">
        <v>32</v>
      </c>
      <c r="F96" s="240" t="s">
        <v>474</v>
      </c>
      <c r="G96" s="238"/>
      <c r="H96" s="239" t="s">
        <v>32</v>
      </c>
      <c r="I96" s="241"/>
      <c r="J96" s="238"/>
      <c r="K96" s="238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150</v>
      </c>
      <c r="AU96" s="246" t="s">
        <v>21</v>
      </c>
      <c r="AV96" s="14" t="s">
        <v>90</v>
      </c>
      <c r="AW96" s="14" t="s">
        <v>41</v>
      </c>
      <c r="AX96" s="14" t="s">
        <v>82</v>
      </c>
      <c r="AY96" s="246" t="s">
        <v>139</v>
      </c>
    </row>
    <row r="97" spans="1:51" s="14" customFormat="1" ht="12">
      <c r="A97" s="14"/>
      <c r="B97" s="237"/>
      <c r="C97" s="238"/>
      <c r="D97" s="227" t="s">
        <v>150</v>
      </c>
      <c r="E97" s="239" t="s">
        <v>32</v>
      </c>
      <c r="F97" s="240" t="s">
        <v>152</v>
      </c>
      <c r="G97" s="238"/>
      <c r="H97" s="239" t="s">
        <v>32</v>
      </c>
      <c r="I97" s="241"/>
      <c r="J97" s="238"/>
      <c r="K97" s="238"/>
      <c r="L97" s="242"/>
      <c r="M97" s="243"/>
      <c r="N97" s="244"/>
      <c r="O97" s="244"/>
      <c r="P97" s="244"/>
      <c r="Q97" s="244"/>
      <c r="R97" s="244"/>
      <c r="S97" s="244"/>
      <c r="T97" s="24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6" t="s">
        <v>150</v>
      </c>
      <c r="AU97" s="246" t="s">
        <v>21</v>
      </c>
      <c r="AV97" s="14" t="s">
        <v>90</v>
      </c>
      <c r="AW97" s="14" t="s">
        <v>41</v>
      </c>
      <c r="AX97" s="14" t="s">
        <v>82</v>
      </c>
      <c r="AY97" s="246" t="s">
        <v>139</v>
      </c>
    </row>
    <row r="98" spans="1:51" s="15" customFormat="1" ht="12">
      <c r="A98" s="15"/>
      <c r="B98" s="247"/>
      <c r="C98" s="248"/>
      <c r="D98" s="227" t="s">
        <v>150</v>
      </c>
      <c r="E98" s="249" t="s">
        <v>32</v>
      </c>
      <c r="F98" s="250" t="s">
        <v>153</v>
      </c>
      <c r="G98" s="248"/>
      <c r="H98" s="251">
        <v>5806.2</v>
      </c>
      <c r="I98" s="252"/>
      <c r="J98" s="248"/>
      <c r="K98" s="248"/>
      <c r="L98" s="253"/>
      <c r="M98" s="254"/>
      <c r="N98" s="255"/>
      <c r="O98" s="255"/>
      <c r="P98" s="255"/>
      <c r="Q98" s="255"/>
      <c r="R98" s="255"/>
      <c r="S98" s="255"/>
      <c r="T98" s="256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7" t="s">
        <v>150</v>
      </c>
      <c r="AU98" s="257" t="s">
        <v>21</v>
      </c>
      <c r="AV98" s="15" t="s">
        <v>146</v>
      </c>
      <c r="AW98" s="15" t="s">
        <v>41</v>
      </c>
      <c r="AX98" s="15" t="s">
        <v>90</v>
      </c>
      <c r="AY98" s="257" t="s">
        <v>139</v>
      </c>
    </row>
    <row r="99" spans="1:65" s="2" customFormat="1" ht="24.15" customHeight="1">
      <c r="A99" s="41"/>
      <c r="B99" s="42"/>
      <c r="C99" s="207" t="s">
        <v>21</v>
      </c>
      <c r="D99" s="207" t="s">
        <v>141</v>
      </c>
      <c r="E99" s="208" t="s">
        <v>165</v>
      </c>
      <c r="F99" s="209" t="s">
        <v>166</v>
      </c>
      <c r="G99" s="210" t="s">
        <v>144</v>
      </c>
      <c r="H99" s="211">
        <v>1000</v>
      </c>
      <c r="I99" s="212"/>
      <c r="J99" s="213">
        <f>ROUND(I99*H99,2)</f>
        <v>0</v>
      </c>
      <c r="K99" s="209" t="s">
        <v>32</v>
      </c>
      <c r="L99" s="47"/>
      <c r="M99" s="214" t="s">
        <v>32</v>
      </c>
      <c r="N99" s="215" t="s">
        <v>53</v>
      </c>
      <c r="O99" s="87"/>
      <c r="P99" s="216">
        <f>O99*H99</f>
        <v>0</v>
      </c>
      <c r="Q99" s="216">
        <v>7E-05</v>
      </c>
      <c r="R99" s="216">
        <f>Q99*H99</f>
        <v>0.06999999999999999</v>
      </c>
      <c r="S99" s="216">
        <v>0.138</v>
      </c>
      <c r="T99" s="217">
        <f>S99*H99</f>
        <v>138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146</v>
      </c>
      <c r="AT99" s="218" t="s">
        <v>141</v>
      </c>
      <c r="AU99" s="218" t="s">
        <v>21</v>
      </c>
      <c r="AY99" s="19" t="s">
        <v>139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90</v>
      </c>
      <c r="BK99" s="219">
        <f>ROUND(I99*H99,2)</f>
        <v>0</v>
      </c>
      <c r="BL99" s="19" t="s">
        <v>146</v>
      </c>
      <c r="BM99" s="218" t="s">
        <v>475</v>
      </c>
    </row>
    <row r="100" spans="1:51" s="13" customFormat="1" ht="12">
      <c r="A100" s="13"/>
      <c r="B100" s="225"/>
      <c r="C100" s="226"/>
      <c r="D100" s="227" t="s">
        <v>150</v>
      </c>
      <c r="E100" s="228" t="s">
        <v>32</v>
      </c>
      <c r="F100" s="229" t="s">
        <v>476</v>
      </c>
      <c r="G100" s="226"/>
      <c r="H100" s="230">
        <v>1000</v>
      </c>
      <c r="I100" s="231"/>
      <c r="J100" s="226"/>
      <c r="K100" s="226"/>
      <c r="L100" s="232"/>
      <c r="M100" s="233"/>
      <c r="N100" s="234"/>
      <c r="O100" s="234"/>
      <c r="P100" s="234"/>
      <c r="Q100" s="234"/>
      <c r="R100" s="234"/>
      <c r="S100" s="234"/>
      <c r="T100" s="23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6" t="s">
        <v>150</v>
      </c>
      <c r="AU100" s="236" t="s">
        <v>21</v>
      </c>
      <c r="AV100" s="13" t="s">
        <v>21</v>
      </c>
      <c r="AW100" s="13" t="s">
        <v>41</v>
      </c>
      <c r="AX100" s="13" t="s">
        <v>82</v>
      </c>
      <c r="AY100" s="236" t="s">
        <v>139</v>
      </c>
    </row>
    <row r="101" spans="1:51" s="14" customFormat="1" ht="12">
      <c r="A101" s="14"/>
      <c r="B101" s="237"/>
      <c r="C101" s="238"/>
      <c r="D101" s="227" t="s">
        <v>150</v>
      </c>
      <c r="E101" s="239" t="s">
        <v>32</v>
      </c>
      <c r="F101" s="240" t="s">
        <v>477</v>
      </c>
      <c r="G101" s="238"/>
      <c r="H101" s="239" t="s">
        <v>32</v>
      </c>
      <c r="I101" s="241"/>
      <c r="J101" s="238"/>
      <c r="K101" s="238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150</v>
      </c>
      <c r="AU101" s="246" t="s">
        <v>21</v>
      </c>
      <c r="AV101" s="14" t="s">
        <v>90</v>
      </c>
      <c r="AW101" s="14" t="s">
        <v>41</v>
      </c>
      <c r="AX101" s="14" t="s">
        <v>82</v>
      </c>
      <c r="AY101" s="246" t="s">
        <v>139</v>
      </c>
    </row>
    <row r="102" spans="1:51" s="15" customFormat="1" ht="12">
      <c r="A102" s="15"/>
      <c r="B102" s="247"/>
      <c r="C102" s="248"/>
      <c r="D102" s="227" t="s">
        <v>150</v>
      </c>
      <c r="E102" s="249" t="s">
        <v>32</v>
      </c>
      <c r="F102" s="250" t="s">
        <v>153</v>
      </c>
      <c r="G102" s="248"/>
      <c r="H102" s="251">
        <v>1000</v>
      </c>
      <c r="I102" s="252"/>
      <c r="J102" s="248"/>
      <c r="K102" s="248"/>
      <c r="L102" s="253"/>
      <c r="M102" s="254"/>
      <c r="N102" s="255"/>
      <c r="O102" s="255"/>
      <c r="P102" s="255"/>
      <c r="Q102" s="255"/>
      <c r="R102" s="255"/>
      <c r="S102" s="255"/>
      <c r="T102" s="256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7" t="s">
        <v>150</v>
      </c>
      <c r="AU102" s="257" t="s">
        <v>21</v>
      </c>
      <c r="AV102" s="15" t="s">
        <v>146</v>
      </c>
      <c r="AW102" s="15" t="s">
        <v>41</v>
      </c>
      <c r="AX102" s="15" t="s">
        <v>90</v>
      </c>
      <c r="AY102" s="257" t="s">
        <v>139</v>
      </c>
    </row>
    <row r="103" spans="1:65" s="2" customFormat="1" ht="24.15" customHeight="1">
      <c r="A103" s="41"/>
      <c r="B103" s="42"/>
      <c r="C103" s="207" t="s">
        <v>164</v>
      </c>
      <c r="D103" s="207" t="s">
        <v>141</v>
      </c>
      <c r="E103" s="208" t="s">
        <v>478</v>
      </c>
      <c r="F103" s="209" t="s">
        <v>479</v>
      </c>
      <c r="G103" s="210" t="s">
        <v>232</v>
      </c>
      <c r="H103" s="211">
        <v>10</v>
      </c>
      <c r="I103" s="212"/>
      <c r="J103" s="213">
        <f>ROUND(I103*H103,2)</f>
        <v>0</v>
      </c>
      <c r="K103" s="209" t="s">
        <v>145</v>
      </c>
      <c r="L103" s="47"/>
      <c r="M103" s="214" t="s">
        <v>32</v>
      </c>
      <c r="N103" s="215" t="s">
        <v>53</v>
      </c>
      <c r="O103" s="87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8" t="s">
        <v>146</v>
      </c>
      <c r="AT103" s="218" t="s">
        <v>141</v>
      </c>
      <c r="AU103" s="218" t="s">
        <v>21</v>
      </c>
      <c r="AY103" s="19" t="s">
        <v>139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9" t="s">
        <v>90</v>
      </c>
      <c r="BK103" s="219">
        <f>ROUND(I103*H103,2)</f>
        <v>0</v>
      </c>
      <c r="BL103" s="19" t="s">
        <v>146</v>
      </c>
      <c r="BM103" s="218" t="s">
        <v>480</v>
      </c>
    </row>
    <row r="104" spans="1:47" s="2" customFormat="1" ht="12">
      <c r="A104" s="41"/>
      <c r="B104" s="42"/>
      <c r="C104" s="43"/>
      <c r="D104" s="220" t="s">
        <v>148</v>
      </c>
      <c r="E104" s="43"/>
      <c r="F104" s="221" t="s">
        <v>481</v>
      </c>
      <c r="G104" s="43"/>
      <c r="H104" s="43"/>
      <c r="I104" s="222"/>
      <c r="J104" s="43"/>
      <c r="K104" s="43"/>
      <c r="L104" s="47"/>
      <c r="M104" s="223"/>
      <c r="N104" s="224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19" t="s">
        <v>148</v>
      </c>
      <c r="AU104" s="19" t="s">
        <v>21</v>
      </c>
    </row>
    <row r="105" spans="1:51" s="13" customFormat="1" ht="12">
      <c r="A105" s="13"/>
      <c r="B105" s="225"/>
      <c r="C105" s="226"/>
      <c r="D105" s="227" t="s">
        <v>150</v>
      </c>
      <c r="E105" s="228" t="s">
        <v>32</v>
      </c>
      <c r="F105" s="229" t="s">
        <v>203</v>
      </c>
      <c r="G105" s="226"/>
      <c r="H105" s="230">
        <v>10</v>
      </c>
      <c r="I105" s="231"/>
      <c r="J105" s="226"/>
      <c r="K105" s="226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150</v>
      </c>
      <c r="AU105" s="236" t="s">
        <v>21</v>
      </c>
      <c r="AV105" s="13" t="s">
        <v>21</v>
      </c>
      <c r="AW105" s="13" t="s">
        <v>41</v>
      </c>
      <c r="AX105" s="13" t="s">
        <v>82</v>
      </c>
      <c r="AY105" s="236" t="s">
        <v>139</v>
      </c>
    </row>
    <row r="106" spans="1:51" s="14" customFormat="1" ht="12">
      <c r="A106" s="14"/>
      <c r="B106" s="237"/>
      <c r="C106" s="238"/>
      <c r="D106" s="227" t="s">
        <v>150</v>
      </c>
      <c r="E106" s="239" t="s">
        <v>32</v>
      </c>
      <c r="F106" s="240" t="s">
        <v>482</v>
      </c>
      <c r="G106" s="238"/>
      <c r="H106" s="239" t="s">
        <v>32</v>
      </c>
      <c r="I106" s="241"/>
      <c r="J106" s="238"/>
      <c r="K106" s="238"/>
      <c r="L106" s="242"/>
      <c r="M106" s="243"/>
      <c r="N106" s="244"/>
      <c r="O106" s="244"/>
      <c r="P106" s="244"/>
      <c r="Q106" s="244"/>
      <c r="R106" s="244"/>
      <c r="S106" s="244"/>
      <c r="T106" s="24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6" t="s">
        <v>150</v>
      </c>
      <c r="AU106" s="246" t="s">
        <v>21</v>
      </c>
      <c r="AV106" s="14" t="s">
        <v>90</v>
      </c>
      <c r="AW106" s="14" t="s">
        <v>41</v>
      </c>
      <c r="AX106" s="14" t="s">
        <v>82</v>
      </c>
      <c r="AY106" s="246" t="s">
        <v>139</v>
      </c>
    </row>
    <row r="107" spans="1:51" s="15" customFormat="1" ht="12">
      <c r="A107" s="15"/>
      <c r="B107" s="247"/>
      <c r="C107" s="248"/>
      <c r="D107" s="227" t="s">
        <v>150</v>
      </c>
      <c r="E107" s="249" t="s">
        <v>32</v>
      </c>
      <c r="F107" s="250" t="s">
        <v>153</v>
      </c>
      <c r="G107" s="248"/>
      <c r="H107" s="251">
        <v>10</v>
      </c>
      <c r="I107" s="252"/>
      <c r="J107" s="248"/>
      <c r="K107" s="248"/>
      <c r="L107" s="253"/>
      <c r="M107" s="254"/>
      <c r="N107" s="255"/>
      <c r="O107" s="255"/>
      <c r="P107" s="255"/>
      <c r="Q107" s="255"/>
      <c r="R107" s="255"/>
      <c r="S107" s="255"/>
      <c r="T107" s="256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7" t="s">
        <v>150</v>
      </c>
      <c r="AU107" s="257" t="s">
        <v>21</v>
      </c>
      <c r="AV107" s="15" t="s">
        <v>146</v>
      </c>
      <c r="AW107" s="15" t="s">
        <v>41</v>
      </c>
      <c r="AX107" s="15" t="s">
        <v>90</v>
      </c>
      <c r="AY107" s="257" t="s">
        <v>139</v>
      </c>
    </row>
    <row r="108" spans="1:65" s="2" customFormat="1" ht="24.15" customHeight="1">
      <c r="A108" s="41"/>
      <c r="B108" s="42"/>
      <c r="C108" s="207" t="s">
        <v>146</v>
      </c>
      <c r="D108" s="207" t="s">
        <v>141</v>
      </c>
      <c r="E108" s="208" t="s">
        <v>483</v>
      </c>
      <c r="F108" s="209" t="s">
        <v>479</v>
      </c>
      <c r="G108" s="210" t="s">
        <v>232</v>
      </c>
      <c r="H108" s="211">
        <v>227.2</v>
      </c>
      <c r="I108" s="212"/>
      <c r="J108" s="213">
        <f>ROUND(I108*H108,2)</f>
        <v>0</v>
      </c>
      <c r="K108" s="209" t="s">
        <v>32</v>
      </c>
      <c r="L108" s="47"/>
      <c r="M108" s="214" t="s">
        <v>32</v>
      </c>
      <c r="N108" s="215" t="s">
        <v>53</v>
      </c>
      <c r="O108" s="87"/>
      <c r="P108" s="216">
        <f>O108*H108</f>
        <v>0</v>
      </c>
      <c r="Q108" s="216">
        <v>0</v>
      </c>
      <c r="R108" s="216">
        <f>Q108*H108</f>
        <v>0</v>
      </c>
      <c r="S108" s="216">
        <v>0.205</v>
      </c>
      <c r="T108" s="217">
        <f>S108*H108</f>
        <v>46.57599999999999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8" t="s">
        <v>146</v>
      </c>
      <c r="AT108" s="218" t="s">
        <v>141</v>
      </c>
      <c r="AU108" s="218" t="s">
        <v>21</v>
      </c>
      <c r="AY108" s="19" t="s">
        <v>139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9" t="s">
        <v>90</v>
      </c>
      <c r="BK108" s="219">
        <f>ROUND(I108*H108,2)</f>
        <v>0</v>
      </c>
      <c r="BL108" s="19" t="s">
        <v>146</v>
      </c>
      <c r="BM108" s="218" t="s">
        <v>484</v>
      </c>
    </row>
    <row r="109" spans="1:51" s="13" customFormat="1" ht="12">
      <c r="A109" s="13"/>
      <c r="B109" s="225"/>
      <c r="C109" s="226"/>
      <c r="D109" s="227" t="s">
        <v>150</v>
      </c>
      <c r="E109" s="228" t="s">
        <v>32</v>
      </c>
      <c r="F109" s="229" t="s">
        <v>485</v>
      </c>
      <c r="G109" s="226"/>
      <c r="H109" s="230">
        <v>227.2</v>
      </c>
      <c r="I109" s="231"/>
      <c r="J109" s="226"/>
      <c r="K109" s="226"/>
      <c r="L109" s="232"/>
      <c r="M109" s="233"/>
      <c r="N109" s="234"/>
      <c r="O109" s="234"/>
      <c r="P109" s="234"/>
      <c r="Q109" s="234"/>
      <c r="R109" s="234"/>
      <c r="S109" s="234"/>
      <c r="T109" s="23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6" t="s">
        <v>150</v>
      </c>
      <c r="AU109" s="236" t="s">
        <v>21</v>
      </c>
      <c r="AV109" s="13" t="s">
        <v>21</v>
      </c>
      <c r="AW109" s="13" t="s">
        <v>41</v>
      </c>
      <c r="AX109" s="13" t="s">
        <v>82</v>
      </c>
      <c r="AY109" s="236" t="s">
        <v>139</v>
      </c>
    </row>
    <row r="110" spans="1:51" s="14" customFormat="1" ht="12">
      <c r="A110" s="14"/>
      <c r="B110" s="237"/>
      <c r="C110" s="238"/>
      <c r="D110" s="227" t="s">
        <v>150</v>
      </c>
      <c r="E110" s="239" t="s">
        <v>32</v>
      </c>
      <c r="F110" s="240" t="s">
        <v>486</v>
      </c>
      <c r="G110" s="238"/>
      <c r="H110" s="239" t="s">
        <v>32</v>
      </c>
      <c r="I110" s="241"/>
      <c r="J110" s="238"/>
      <c r="K110" s="238"/>
      <c r="L110" s="242"/>
      <c r="M110" s="243"/>
      <c r="N110" s="244"/>
      <c r="O110" s="244"/>
      <c r="P110" s="244"/>
      <c r="Q110" s="244"/>
      <c r="R110" s="244"/>
      <c r="S110" s="244"/>
      <c r="T110" s="24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6" t="s">
        <v>150</v>
      </c>
      <c r="AU110" s="246" t="s">
        <v>21</v>
      </c>
      <c r="AV110" s="14" t="s">
        <v>90</v>
      </c>
      <c r="AW110" s="14" t="s">
        <v>41</v>
      </c>
      <c r="AX110" s="14" t="s">
        <v>82</v>
      </c>
      <c r="AY110" s="246" t="s">
        <v>139</v>
      </c>
    </row>
    <row r="111" spans="1:51" s="15" customFormat="1" ht="12">
      <c r="A111" s="15"/>
      <c r="B111" s="247"/>
      <c r="C111" s="248"/>
      <c r="D111" s="227" t="s">
        <v>150</v>
      </c>
      <c r="E111" s="249" t="s">
        <v>32</v>
      </c>
      <c r="F111" s="250" t="s">
        <v>153</v>
      </c>
      <c r="G111" s="248"/>
      <c r="H111" s="251">
        <v>227.2</v>
      </c>
      <c r="I111" s="252"/>
      <c r="J111" s="248"/>
      <c r="K111" s="248"/>
      <c r="L111" s="253"/>
      <c r="M111" s="254"/>
      <c r="N111" s="255"/>
      <c r="O111" s="255"/>
      <c r="P111" s="255"/>
      <c r="Q111" s="255"/>
      <c r="R111" s="255"/>
      <c r="S111" s="255"/>
      <c r="T111" s="256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7" t="s">
        <v>150</v>
      </c>
      <c r="AU111" s="257" t="s">
        <v>21</v>
      </c>
      <c r="AV111" s="15" t="s">
        <v>146</v>
      </c>
      <c r="AW111" s="15" t="s">
        <v>41</v>
      </c>
      <c r="AX111" s="15" t="s">
        <v>90</v>
      </c>
      <c r="AY111" s="257" t="s">
        <v>139</v>
      </c>
    </row>
    <row r="112" spans="1:63" s="12" customFormat="1" ht="22.8" customHeight="1">
      <c r="A112" s="12"/>
      <c r="B112" s="191"/>
      <c r="C112" s="192"/>
      <c r="D112" s="193" t="s">
        <v>81</v>
      </c>
      <c r="E112" s="205" t="s">
        <v>170</v>
      </c>
      <c r="F112" s="205" t="s">
        <v>171</v>
      </c>
      <c r="G112" s="192"/>
      <c r="H112" s="192"/>
      <c r="I112" s="195"/>
      <c r="J112" s="206">
        <f>BK112</f>
        <v>0</v>
      </c>
      <c r="K112" s="192"/>
      <c r="L112" s="197"/>
      <c r="M112" s="198"/>
      <c r="N112" s="199"/>
      <c r="O112" s="199"/>
      <c r="P112" s="200">
        <f>SUM(P113:P158)</f>
        <v>0</v>
      </c>
      <c r="Q112" s="199"/>
      <c r="R112" s="200">
        <f>SUM(R113:R158)</f>
        <v>58.164</v>
      </c>
      <c r="S112" s="199"/>
      <c r="T112" s="201">
        <f>SUM(T113:T158)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2" t="s">
        <v>90</v>
      </c>
      <c r="AT112" s="203" t="s">
        <v>81</v>
      </c>
      <c r="AU112" s="203" t="s">
        <v>90</v>
      </c>
      <c r="AY112" s="202" t="s">
        <v>139</v>
      </c>
      <c r="BK112" s="204">
        <f>SUM(BK113:BK158)</f>
        <v>0</v>
      </c>
    </row>
    <row r="113" spans="1:65" s="2" customFormat="1" ht="24.15" customHeight="1">
      <c r="A113" s="41"/>
      <c r="B113" s="42"/>
      <c r="C113" s="207" t="s">
        <v>170</v>
      </c>
      <c r="D113" s="207" t="s">
        <v>141</v>
      </c>
      <c r="E113" s="208" t="s">
        <v>172</v>
      </c>
      <c r="F113" s="209" t="s">
        <v>173</v>
      </c>
      <c r="G113" s="210" t="s">
        <v>144</v>
      </c>
      <c r="H113" s="211">
        <v>86</v>
      </c>
      <c r="I113" s="212"/>
      <c r="J113" s="213">
        <f>ROUND(I113*H113,2)</f>
        <v>0</v>
      </c>
      <c r="K113" s="209" t="s">
        <v>145</v>
      </c>
      <c r="L113" s="47"/>
      <c r="M113" s="214" t="s">
        <v>32</v>
      </c>
      <c r="N113" s="215" t="s">
        <v>53</v>
      </c>
      <c r="O113" s="87"/>
      <c r="P113" s="216">
        <f>O113*H113</f>
        <v>0</v>
      </c>
      <c r="Q113" s="216">
        <v>0.324</v>
      </c>
      <c r="R113" s="216">
        <f>Q113*H113</f>
        <v>27.864</v>
      </c>
      <c r="S113" s="216">
        <v>0</v>
      </c>
      <c r="T113" s="217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8" t="s">
        <v>146</v>
      </c>
      <c r="AT113" s="218" t="s">
        <v>141</v>
      </c>
      <c r="AU113" s="218" t="s">
        <v>21</v>
      </c>
      <c r="AY113" s="19" t="s">
        <v>139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9" t="s">
        <v>90</v>
      </c>
      <c r="BK113" s="219">
        <f>ROUND(I113*H113,2)</f>
        <v>0</v>
      </c>
      <c r="BL113" s="19" t="s">
        <v>146</v>
      </c>
      <c r="BM113" s="218" t="s">
        <v>174</v>
      </c>
    </row>
    <row r="114" spans="1:47" s="2" customFormat="1" ht="12">
      <c r="A114" s="41"/>
      <c r="B114" s="42"/>
      <c r="C114" s="43"/>
      <c r="D114" s="220" t="s">
        <v>148</v>
      </c>
      <c r="E114" s="43"/>
      <c r="F114" s="221" t="s">
        <v>175</v>
      </c>
      <c r="G114" s="43"/>
      <c r="H114" s="43"/>
      <c r="I114" s="222"/>
      <c r="J114" s="43"/>
      <c r="K114" s="43"/>
      <c r="L114" s="47"/>
      <c r="M114" s="223"/>
      <c r="N114" s="224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19" t="s">
        <v>148</v>
      </c>
      <c r="AU114" s="19" t="s">
        <v>21</v>
      </c>
    </row>
    <row r="115" spans="1:51" s="13" customFormat="1" ht="12">
      <c r="A115" s="13"/>
      <c r="B115" s="225"/>
      <c r="C115" s="226"/>
      <c r="D115" s="227" t="s">
        <v>150</v>
      </c>
      <c r="E115" s="228" t="s">
        <v>32</v>
      </c>
      <c r="F115" s="229" t="s">
        <v>487</v>
      </c>
      <c r="G115" s="226"/>
      <c r="H115" s="230">
        <v>86</v>
      </c>
      <c r="I115" s="231"/>
      <c r="J115" s="226"/>
      <c r="K115" s="226"/>
      <c r="L115" s="232"/>
      <c r="M115" s="233"/>
      <c r="N115" s="234"/>
      <c r="O115" s="234"/>
      <c r="P115" s="234"/>
      <c r="Q115" s="234"/>
      <c r="R115" s="234"/>
      <c r="S115" s="234"/>
      <c r="T115" s="23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6" t="s">
        <v>150</v>
      </c>
      <c r="AU115" s="236" t="s">
        <v>21</v>
      </c>
      <c r="AV115" s="13" t="s">
        <v>21</v>
      </c>
      <c r="AW115" s="13" t="s">
        <v>41</v>
      </c>
      <c r="AX115" s="13" t="s">
        <v>82</v>
      </c>
      <c r="AY115" s="236" t="s">
        <v>139</v>
      </c>
    </row>
    <row r="116" spans="1:51" s="14" customFormat="1" ht="12">
      <c r="A116" s="14"/>
      <c r="B116" s="237"/>
      <c r="C116" s="238"/>
      <c r="D116" s="227" t="s">
        <v>150</v>
      </c>
      <c r="E116" s="239" t="s">
        <v>32</v>
      </c>
      <c r="F116" s="240" t="s">
        <v>152</v>
      </c>
      <c r="G116" s="238"/>
      <c r="H116" s="239" t="s">
        <v>32</v>
      </c>
      <c r="I116" s="241"/>
      <c r="J116" s="238"/>
      <c r="K116" s="238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150</v>
      </c>
      <c r="AU116" s="246" t="s">
        <v>21</v>
      </c>
      <c r="AV116" s="14" t="s">
        <v>90</v>
      </c>
      <c r="AW116" s="14" t="s">
        <v>41</v>
      </c>
      <c r="AX116" s="14" t="s">
        <v>82</v>
      </c>
      <c r="AY116" s="246" t="s">
        <v>139</v>
      </c>
    </row>
    <row r="117" spans="1:51" s="15" customFormat="1" ht="12">
      <c r="A117" s="15"/>
      <c r="B117" s="247"/>
      <c r="C117" s="248"/>
      <c r="D117" s="227" t="s">
        <v>150</v>
      </c>
      <c r="E117" s="249" t="s">
        <v>32</v>
      </c>
      <c r="F117" s="250" t="s">
        <v>153</v>
      </c>
      <c r="G117" s="248"/>
      <c r="H117" s="251">
        <v>86</v>
      </c>
      <c r="I117" s="252"/>
      <c r="J117" s="248"/>
      <c r="K117" s="248"/>
      <c r="L117" s="253"/>
      <c r="M117" s="254"/>
      <c r="N117" s="255"/>
      <c r="O117" s="255"/>
      <c r="P117" s="255"/>
      <c r="Q117" s="255"/>
      <c r="R117" s="255"/>
      <c r="S117" s="255"/>
      <c r="T117" s="256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7" t="s">
        <v>150</v>
      </c>
      <c r="AU117" s="257" t="s">
        <v>21</v>
      </c>
      <c r="AV117" s="15" t="s">
        <v>146</v>
      </c>
      <c r="AW117" s="15" t="s">
        <v>41</v>
      </c>
      <c r="AX117" s="15" t="s">
        <v>90</v>
      </c>
      <c r="AY117" s="257" t="s">
        <v>139</v>
      </c>
    </row>
    <row r="118" spans="1:65" s="2" customFormat="1" ht="16.5" customHeight="1">
      <c r="A118" s="41"/>
      <c r="B118" s="42"/>
      <c r="C118" s="207" t="s">
        <v>182</v>
      </c>
      <c r="D118" s="207" t="s">
        <v>141</v>
      </c>
      <c r="E118" s="208" t="s">
        <v>177</v>
      </c>
      <c r="F118" s="209" t="s">
        <v>488</v>
      </c>
      <c r="G118" s="210" t="s">
        <v>179</v>
      </c>
      <c r="H118" s="211">
        <v>30</v>
      </c>
      <c r="I118" s="212"/>
      <c r="J118" s="213">
        <f>ROUND(I118*H118,2)</f>
        <v>0</v>
      </c>
      <c r="K118" s="209" t="s">
        <v>32</v>
      </c>
      <c r="L118" s="47"/>
      <c r="M118" s="214" t="s">
        <v>32</v>
      </c>
      <c r="N118" s="215" t="s">
        <v>53</v>
      </c>
      <c r="O118" s="87"/>
      <c r="P118" s="216">
        <f>O118*H118</f>
        <v>0</v>
      </c>
      <c r="Q118" s="216">
        <v>1.01</v>
      </c>
      <c r="R118" s="216">
        <f>Q118*H118</f>
        <v>30.3</v>
      </c>
      <c r="S118" s="216">
        <v>0</v>
      </c>
      <c r="T118" s="217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8" t="s">
        <v>146</v>
      </c>
      <c r="AT118" s="218" t="s">
        <v>141</v>
      </c>
      <c r="AU118" s="218" t="s">
        <v>21</v>
      </c>
      <c r="AY118" s="19" t="s">
        <v>139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9" t="s">
        <v>90</v>
      </c>
      <c r="BK118" s="219">
        <f>ROUND(I118*H118,2)</f>
        <v>0</v>
      </c>
      <c r="BL118" s="19" t="s">
        <v>146</v>
      </c>
      <c r="BM118" s="218" t="s">
        <v>489</v>
      </c>
    </row>
    <row r="119" spans="1:51" s="13" customFormat="1" ht="12">
      <c r="A119" s="13"/>
      <c r="B119" s="225"/>
      <c r="C119" s="226"/>
      <c r="D119" s="227" t="s">
        <v>150</v>
      </c>
      <c r="E119" s="228" t="s">
        <v>32</v>
      </c>
      <c r="F119" s="229" t="s">
        <v>320</v>
      </c>
      <c r="G119" s="226"/>
      <c r="H119" s="230">
        <v>30</v>
      </c>
      <c r="I119" s="231"/>
      <c r="J119" s="226"/>
      <c r="K119" s="226"/>
      <c r="L119" s="232"/>
      <c r="M119" s="233"/>
      <c r="N119" s="234"/>
      <c r="O119" s="234"/>
      <c r="P119" s="234"/>
      <c r="Q119" s="234"/>
      <c r="R119" s="234"/>
      <c r="S119" s="234"/>
      <c r="T119" s="23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6" t="s">
        <v>150</v>
      </c>
      <c r="AU119" s="236" t="s">
        <v>21</v>
      </c>
      <c r="AV119" s="13" t="s">
        <v>21</v>
      </c>
      <c r="AW119" s="13" t="s">
        <v>41</v>
      </c>
      <c r="AX119" s="13" t="s">
        <v>82</v>
      </c>
      <c r="AY119" s="236" t="s">
        <v>139</v>
      </c>
    </row>
    <row r="120" spans="1:51" s="14" customFormat="1" ht="12">
      <c r="A120" s="14"/>
      <c r="B120" s="237"/>
      <c r="C120" s="238"/>
      <c r="D120" s="227" t="s">
        <v>150</v>
      </c>
      <c r="E120" s="239" t="s">
        <v>32</v>
      </c>
      <c r="F120" s="240" t="s">
        <v>152</v>
      </c>
      <c r="G120" s="238"/>
      <c r="H120" s="239" t="s">
        <v>32</v>
      </c>
      <c r="I120" s="241"/>
      <c r="J120" s="238"/>
      <c r="K120" s="238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150</v>
      </c>
      <c r="AU120" s="246" t="s">
        <v>21</v>
      </c>
      <c r="AV120" s="14" t="s">
        <v>90</v>
      </c>
      <c r="AW120" s="14" t="s">
        <v>41</v>
      </c>
      <c r="AX120" s="14" t="s">
        <v>82</v>
      </c>
      <c r="AY120" s="246" t="s">
        <v>139</v>
      </c>
    </row>
    <row r="121" spans="1:51" s="15" customFormat="1" ht="12">
      <c r="A121" s="15"/>
      <c r="B121" s="247"/>
      <c r="C121" s="248"/>
      <c r="D121" s="227" t="s">
        <v>150</v>
      </c>
      <c r="E121" s="249" t="s">
        <v>32</v>
      </c>
      <c r="F121" s="250" t="s">
        <v>153</v>
      </c>
      <c r="G121" s="248"/>
      <c r="H121" s="251">
        <v>30</v>
      </c>
      <c r="I121" s="252"/>
      <c r="J121" s="248"/>
      <c r="K121" s="248"/>
      <c r="L121" s="253"/>
      <c r="M121" s="254"/>
      <c r="N121" s="255"/>
      <c r="O121" s="255"/>
      <c r="P121" s="255"/>
      <c r="Q121" s="255"/>
      <c r="R121" s="255"/>
      <c r="S121" s="255"/>
      <c r="T121" s="256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7" t="s">
        <v>150</v>
      </c>
      <c r="AU121" s="257" t="s">
        <v>21</v>
      </c>
      <c r="AV121" s="15" t="s">
        <v>146</v>
      </c>
      <c r="AW121" s="15" t="s">
        <v>41</v>
      </c>
      <c r="AX121" s="15" t="s">
        <v>90</v>
      </c>
      <c r="AY121" s="257" t="s">
        <v>139</v>
      </c>
    </row>
    <row r="122" spans="1:65" s="2" customFormat="1" ht="16.5" customHeight="1">
      <c r="A122" s="41"/>
      <c r="B122" s="42"/>
      <c r="C122" s="207" t="s">
        <v>188</v>
      </c>
      <c r="D122" s="207" t="s">
        <v>141</v>
      </c>
      <c r="E122" s="208" t="s">
        <v>490</v>
      </c>
      <c r="F122" s="209" t="s">
        <v>491</v>
      </c>
      <c r="G122" s="210" t="s">
        <v>144</v>
      </c>
      <c r="H122" s="211">
        <v>256</v>
      </c>
      <c r="I122" s="212"/>
      <c r="J122" s="213">
        <f>ROUND(I122*H122,2)</f>
        <v>0</v>
      </c>
      <c r="K122" s="209" t="s">
        <v>32</v>
      </c>
      <c r="L122" s="47"/>
      <c r="M122" s="214" t="s">
        <v>32</v>
      </c>
      <c r="N122" s="215" t="s">
        <v>53</v>
      </c>
      <c r="O122" s="87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18" t="s">
        <v>146</v>
      </c>
      <c r="AT122" s="218" t="s">
        <v>141</v>
      </c>
      <c r="AU122" s="218" t="s">
        <v>21</v>
      </c>
      <c r="AY122" s="19" t="s">
        <v>139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9" t="s">
        <v>90</v>
      </c>
      <c r="BK122" s="219">
        <f>ROUND(I122*H122,2)</f>
        <v>0</v>
      </c>
      <c r="BL122" s="19" t="s">
        <v>146</v>
      </c>
      <c r="BM122" s="218" t="s">
        <v>492</v>
      </c>
    </row>
    <row r="123" spans="1:51" s="13" customFormat="1" ht="12">
      <c r="A123" s="13"/>
      <c r="B123" s="225"/>
      <c r="C123" s="226"/>
      <c r="D123" s="227" t="s">
        <v>150</v>
      </c>
      <c r="E123" s="228" t="s">
        <v>32</v>
      </c>
      <c r="F123" s="229" t="s">
        <v>473</v>
      </c>
      <c r="G123" s="226"/>
      <c r="H123" s="230">
        <v>256</v>
      </c>
      <c r="I123" s="231"/>
      <c r="J123" s="226"/>
      <c r="K123" s="226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150</v>
      </c>
      <c r="AU123" s="236" t="s">
        <v>21</v>
      </c>
      <c r="AV123" s="13" t="s">
        <v>21</v>
      </c>
      <c r="AW123" s="13" t="s">
        <v>41</v>
      </c>
      <c r="AX123" s="13" t="s">
        <v>82</v>
      </c>
      <c r="AY123" s="236" t="s">
        <v>139</v>
      </c>
    </row>
    <row r="124" spans="1:51" s="14" customFormat="1" ht="12">
      <c r="A124" s="14"/>
      <c r="B124" s="237"/>
      <c r="C124" s="238"/>
      <c r="D124" s="227" t="s">
        <v>150</v>
      </c>
      <c r="E124" s="239" t="s">
        <v>32</v>
      </c>
      <c r="F124" s="240" t="s">
        <v>493</v>
      </c>
      <c r="G124" s="238"/>
      <c r="H124" s="239" t="s">
        <v>32</v>
      </c>
      <c r="I124" s="241"/>
      <c r="J124" s="238"/>
      <c r="K124" s="238"/>
      <c r="L124" s="242"/>
      <c r="M124" s="243"/>
      <c r="N124" s="244"/>
      <c r="O124" s="244"/>
      <c r="P124" s="244"/>
      <c r="Q124" s="244"/>
      <c r="R124" s="244"/>
      <c r="S124" s="244"/>
      <c r="T124" s="24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6" t="s">
        <v>150</v>
      </c>
      <c r="AU124" s="246" t="s">
        <v>21</v>
      </c>
      <c r="AV124" s="14" t="s">
        <v>90</v>
      </c>
      <c r="AW124" s="14" t="s">
        <v>41</v>
      </c>
      <c r="AX124" s="14" t="s">
        <v>82</v>
      </c>
      <c r="AY124" s="246" t="s">
        <v>139</v>
      </c>
    </row>
    <row r="125" spans="1:51" s="15" customFormat="1" ht="12">
      <c r="A125" s="15"/>
      <c r="B125" s="247"/>
      <c r="C125" s="248"/>
      <c r="D125" s="227" t="s">
        <v>150</v>
      </c>
      <c r="E125" s="249" t="s">
        <v>32</v>
      </c>
      <c r="F125" s="250" t="s">
        <v>153</v>
      </c>
      <c r="G125" s="248"/>
      <c r="H125" s="251">
        <v>256</v>
      </c>
      <c r="I125" s="252"/>
      <c r="J125" s="248"/>
      <c r="K125" s="248"/>
      <c r="L125" s="253"/>
      <c r="M125" s="254"/>
      <c r="N125" s="255"/>
      <c r="O125" s="255"/>
      <c r="P125" s="255"/>
      <c r="Q125" s="255"/>
      <c r="R125" s="255"/>
      <c r="S125" s="255"/>
      <c r="T125" s="256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7" t="s">
        <v>150</v>
      </c>
      <c r="AU125" s="257" t="s">
        <v>21</v>
      </c>
      <c r="AV125" s="15" t="s">
        <v>146</v>
      </c>
      <c r="AW125" s="15" t="s">
        <v>41</v>
      </c>
      <c r="AX125" s="15" t="s">
        <v>90</v>
      </c>
      <c r="AY125" s="257" t="s">
        <v>139</v>
      </c>
    </row>
    <row r="126" spans="1:65" s="2" customFormat="1" ht="16.5" customHeight="1">
      <c r="A126" s="41"/>
      <c r="B126" s="42"/>
      <c r="C126" s="207" t="s">
        <v>191</v>
      </c>
      <c r="D126" s="207" t="s">
        <v>141</v>
      </c>
      <c r="E126" s="208" t="s">
        <v>183</v>
      </c>
      <c r="F126" s="209" t="s">
        <v>184</v>
      </c>
      <c r="G126" s="210" t="s">
        <v>144</v>
      </c>
      <c r="H126" s="211">
        <v>5806.2</v>
      </c>
      <c r="I126" s="212"/>
      <c r="J126" s="213">
        <f>ROUND(I126*H126,2)</f>
        <v>0</v>
      </c>
      <c r="K126" s="209" t="s">
        <v>32</v>
      </c>
      <c r="L126" s="47"/>
      <c r="M126" s="214" t="s">
        <v>32</v>
      </c>
      <c r="N126" s="215" t="s">
        <v>53</v>
      </c>
      <c r="O126" s="87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8" t="s">
        <v>146</v>
      </c>
      <c r="AT126" s="218" t="s">
        <v>141</v>
      </c>
      <c r="AU126" s="218" t="s">
        <v>21</v>
      </c>
      <c r="AY126" s="19" t="s">
        <v>139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9" t="s">
        <v>90</v>
      </c>
      <c r="BK126" s="219">
        <f>ROUND(I126*H126,2)</f>
        <v>0</v>
      </c>
      <c r="BL126" s="19" t="s">
        <v>146</v>
      </c>
      <c r="BM126" s="218" t="s">
        <v>185</v>
      </c>
    </row>
    <row r="127" spans="1:51" s="13" customFormat="1" ht="12">
      <c r="A127" s="13"/>
      <c r="B127" s="225"/>
      <c r="C127" s="226"/>
      <c r="D127" s="227" t="s">
        <v>150</v>
      </c>
      <c r="E127" s="228" t="s">
        <v>32</v>
      </c>
      <c r="F127" s="229" t="s">
        <v>471</v>
      </c>
      <c r="G127" s="226"/>
      <c r="H127" s="230">
        <v>5418.2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150</v>
      </c>
      <c r="AU127" s="236" t="s">
        <v>21</v>
      </c>
      <c r="AV127" s="13" t="s">
        <v>21</v>
      </c>
      <c r="AW127" s="13" t="s">
        <v>41</v>
      </c>
      <c r="AX127" s="13" t="s">
        <v>82</v>
      </c>
      <c r="AY127" s="236" t="s">
        <v>139</v>
      </c>
    </row>
    <row r="128" spans="1:51" s="14" customFormat="1" ht="12">
      <c r="A128" s="14"/>
      <c r="B128" s="237"/>
      <c r="C128" s="238"/>
      <c r="D128" s="227" t="s">
        <v>150</v>
      </c>
      <c r="E128" s="239" t="s">
        <v>32</v>
      </c>
      <c r="F128" s="240" t="s">
        <v>160</v>
      </c>
      <c r="G128" s="238"/>
      <c r="H128" s="239" t="s">
        <v>32</v>
      </c>
      <c r="I128" s="241"/>
      <c r="J128" s="238"/>
      <c r="K128" s="238"/>
      <c r="L128" s="242"/>
      <c r="M128" s="243"/>
      <c r="N128" s="244"/>
      <c r="O128" s="244"/>
      <c r="P128" s="244"/>
      <c r="Q128" s="244"/>
      <c r="R128" s="244"/>
      <c r="S128" s="244"/>
      <c r="T128" s="24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6" t="s">
        <v>150</v>
      </c>
      <c r="AU128" s="246" t="s">
        <v>21</v>
      </c>
      <c r="AV128" s="14" t="s">
        <v>90</v>
      </c>
      <c r="AW128" s="14" t="s">
        <v>41</v>
      </c>
      <c r="AX128" s="14" t="s">
        <v>82</v>
      </c>
      <c r="AY128" s="246" t="s">
        <v>139</v>
      </c>
    </row>
    <row r="129" spans="1:51" s="13" customFormat="1" ht="12">
      <c r="A129" s="13"/>
      <c r="B129" s="225"/>
      <c r="C129" s="226"/>
      <c r="D129" s="227" t="s">
        <v>150</v>
      </c>
      <c r="E129" s="228" t="s">
        <v>32</v>
      </c>
      <c r="F129" s="229" t="s">
        <v>472</v>
      </c>
      <c r="G129" s="226"/>
      <c r="H129" s="230">
        <v>132</v>
      </c>
      <c r="I129" s="231"/>
      <c r="J129" s="226"/>
      <c r="K129" s="226"/>
      <c r="L129" s="232"/>
      <c r="M129" s="233"/>
      <c r="N129" s="234"/>
      <c r="O129" s="234"/>
      <c r="P129" s="234"/>
      <c r="Q129" s="234"/>
      <c r="R129" s="234"/>
      <c r="S129" s="234"/>
      <c r="T129" s="23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6" t="s">
        <v>150</v>
      </c>
      <c r="AU129" s="236" t="s">
        <v>21</v>
      </c>
      <c r="AV129" s="13" t="s">
        <v>21</v>
      </c>
      <c r="AW129" s="13" t="s">
        <v>41</v>
      </c>
      <c r="AX129" s="13" t="s">
        <v>82</v>
      </c>
      <c r="AY129" s="236" t="s">
        <v>139</v>
      </c>
    </row>
    <row r="130" spans="1:51" s="14" customFormat="1" ht="12">
      <c r="A130" s="14"/>
      <c r="B130" s="237"/>
      <c r="C130" s="238"/>
      <c r="D130" s="227" t="s">
        <v>150</v>
      </c>
      <c r="E130" s="239" t="s">
        <v>32</v>
      </c>
      <c r="F130" s="240" t="s">
        <v>186</v>
      </c>
      <c r="G130" s="238"/>
      <c r="H130" s="239" t="s">
        <v>32</v>
      </c>
      <c r="I130" s="241"/>
      <c r="J130" s="238"/>
      <c r="K130" s="238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150</v>
      </c>
      <c r="AU130" s="246" t="s">
        <v>21</v>
      </c>
      <c r="AV130" s="14" t="s">
        <v>90</v>
      </c>
      <c r="AW130" s="14" t="s">
        <v>41</v>
      </c>
      <c r="AX130" s="14" t="s">
        <v>82</v>
      </c>
      <c r="AY130" s="246" t="s">
        <v>139</v>
      </c>
    </row>
    <row r="131" spans="1:51" s="13" customFormat="1" ht="12">
      <c r="A131" s="13"/>
      <c r="B131" s="225"/>
      <c r="C131" s="226"/>
      <c r="D131" s="227" t="s">
        <v>150</v>
      </c>
      <c r="E131" s="228" t="s">
        <v>32</v>
      </c>
      <c r="F131" s="229" t="s">
        <v>473</v>
      </c>
      <c r="G131" s="226"/>
      <c r="H131" s="230">
        <v>256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150</v>
      </c>
      <c r="AU131" s="236" t="s">
        <v>21</v>
      </c>
      <c r="AV131" s="13" t="s">
        <v>21</v>
      </c>
      <c r="AW131" s="13" t="s">
        <v>41</v>
      </c>
      <c r="AX131" s="13" t="s">
        <v>82</v>
      </c>
      <c r="AY131" s="236" t="s">
        <v>139</v>
      </c>
    </row>
    <row r="132" spans="1:51" s="14" customFormat="1" ht="12">
      <c r="A132" s="14"/>
      <c r="B132" s="237"/>
      <c r="C132" s="238"/>
      <c r="D132" s="227" t="s">
        <v>150</v>
      </c>
      <c r="E132" s="239" t="s">
        <v>32</v>
      </c>
      <c r="F132" s="240" t="s">
        <v>494</v>
      </c>
      <c r="G132" s="238"/>
      <c r="H132" s="239" t="s">
        <v>32</v>
      </c>
      <c r="I132" s="241"/>
      <c r="J132" s="238"/>
      <c r="K132" s="238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150</v>
      </c>
      <c r="AU132" s="246" t="s">
        <v>21</v>
      </c>
      <c r="AV132" s="14" t="s">
        <v>90</v>
      </c>
      <c r="AW132" s="14" t="s">
        <v>41</v>
      </c>
      <c r="AX132" s="14" t="s">
        <v>82</v>
      </c>
      <c r="AY132" s="246" t="s">
        <v>139</v>
      </c>
    </row>
    <row r="133" spans="1:51" s="14" customFormat="1" ht="12">
      <c r="A133" s="14"/>
      <c r="B133" s="237"/>
      <c r="C133" s="238"/>
      <c r="D133" s="227" t="s">
        <v>150</v>
      </c>
      <c r="E133" s="239" t="s">
        <v>32</v>
      </c>
      <c r="F133" s="240" t="s">
        <v>187</v>
      </c>
      <c r="G133" s="238"/>
      <c r="H133" s="239" t="s">
        <v>32</v>
      </c>
      <c r="I133" s="241"/>
      <c r="J133" s="238"/>
      <c r="K133" s="238"/>
      <c r="L133" s="242"/>
      <c r="M133" s="243"/>
      <c r="N133" s="244"/>
      <c r="O133" s="244"/>
      <c r="P133" s="244"/>
      <c r="Q133" s="244"/>
      <c r="R133" s="244"/>
      <c r="S133" s="244"/>
      <c r="T133" s="24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6" t="s">
        <v>150</v>
      </c>
      <c r="AU133" s="246" t="s">
        <v>21</v>
      </c>
      <c r="AV133" s="14" t="s">
        <v>90</v>
      </c>
      <c r="AW133" s="14" t="s">
        <v>41</v>
      </c>
      <c r="AX133" s="14" t="s">
        <v>82</v>
      </c>
      <c r="AY133" s="246" t="s">
        <v>139</v>
      </c>
    </row>
    <row r="134" spans="1:51" s="15" customFormat="1" ht="12">
      <c r="A134" s="15"/>
      <c r="B134" s="247"/>
      <c r="C134" s="248"/>
      <c r="D134" s="227" t="s">
        <v>150</v>
      </c>
      <c r="E134" s="249" t="s">
        <v>32</v>
      </c>
      <c r="F134" s="250" t="s">
        <v>153</v>
      </c>
      <c r="G134" s="248"/>
      <c r="H134" s="251">
        <v>5806.2</v>
      </c>
      <c r="I134" s="252"/>
      <c r="J134" s="248"/>
      <c r="K134" s="248"/>
      <c r="L134" s="253"/>
      <c r="M134" s="254"/>
      <c r="N134" s="255"/>
      <c r="O134" s="255"/>
      <c r="P134" s="255"/>
      <c r="Q134" s="255"/>
      <c r="R134" s="255"/>
      <c r="S134" s="255"/>
      <c r="T134" s="256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57" t="s">
        <v>150</v>
      </c>
      <c r="AU134" s="257" t="s">
        <v>21</v>
      </c>
      <c r="AV134" s="15" t="s">
        <v>146</v>
      </c>
      <c r="AW134" s="15" t="s">
        <v>41</v>
      </c>
      <c r="AX134" s="15" t="s">
        <v>90</v>
      </c>
      <c r="AY134" s="257" t="s">
        <v>139</v>
      </c>
    </row>
    <row r="135" spans="1:65" s="2" customFormat="1" ht="16.5" customHeight="1">
      <c r="A135" s="41"/>
      <c r="B135" s="42"/>
      <c r="C135" s="207" t="s">
        <v>197</v>
      </c>
      <c r="D135" s="207" t="s">
        <v>141</v>
      </c>
      <c r="E135" s="208" t="s">
        <v>495</v>
      </c>
      <c r="F135" s="209" t="s">
        <v>496</v>
      </c>
      <c r="G135" s="210" t="s">
        <v>144</v>
      </c>
      <c r="H135" s="211">
        <v>170</v>
      </c>
      <c r="I135" s="212"/>
      <c r="J135" s="213">
        <f>ROUND(I135*H135,2)</f>
        <v>0</v>
      </c>
      <c r="K135" s="209" t="s">
        <v>32</v>
      </c>
      <c r="L135" s="47"/>
      <c r="M135" s="214" t="s">
        <v>32</v>
      </c>
      <c r="N135" s="215" t="s">
        <v>53</v>
      </c>
      <c r="O135" s="87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18" t="s">
        <v>146</v>
      </c>
      <c r="AT135" s="218" t="s">
        <v>141</v>
      </c>
      <c r="AU135" s="218" t="s">
        <v>21</v>
      </c>
      <c r="AY135" s="19" t="s">
        <v>139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9" t="s">
        <v>90</v>
      </c>
      <c r="BK135" s="219">
        <f>ROUND(I135*H135,2)</f>
        <v>0</v>
      </c>
      <c r="BL135" s="19" t="s">
        <v>146</v>
      </c>
      <c r="BM135" s="218" t="s">
        <v>497</v>
      </c>
    </row>
    <row r="136" spans="1:51" s="13" customFormat="1" ht="12">
      <c r="A136" s="13"/>
      <c r="B136" s="225"/>
      <c r="C136" s="226"/>
      <c r="D136" s="227" t="s">
        <v>150</v>
      </c>
      <c r="E136" s="228" t="s">
        <v>32</v>
      </c>
      <c r="F136" s="229" t="s">
        <v>498</v>
      </c>
      <c r="G136" s="226"/>
      <c r="H136" s="230">
        <v>170</v>
      </c>
      <c r="I136" s="231"/>
      <c r="J136" s="226"/>
      <c r="K136" s="226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150</v>
      </c>
      <c r="AU136" s="236" t="s">
        <v>21</v>
      </c>
      <c r="AV136" s="13" t="s">
        <v>21</v>
      </c>
      <c r="AW136" s="13" t="s">
        <v>41</v>
      </c>
      <c r="AX136" s="13" t="s">
        <v>82</v>
      </c>
      <c r="AY136" s="236" t="s">
        <v>139</v>
      </c>
    </row>
    <row r="137" spans="1:51" s="14" customFormat="1" ht="12">
      <c r="A137" s="14"/>
      <c r="B137" s="237"/>
      <c r="C137" s="238"/>
      <c r="D137" s="227" t="s">
        <v>150</v>
      </c>
      <c r="E137" s="239" t="s">
        <v>32</v>
      </c>
      <c r="F137" s="240" t="s">
        <v>499</v>
      </c>
      <c r="G137" s="238"/>
      <c r="H137" s="239" t="s">
        <v>32</v>
      </c>
      <c r="I137" s="241"/>
      <c r="J137" s="238"/>
      <c r="K137" s="238"/>
      <c r="L137" s="242"/>
      <c r="M137" s="243"/>
      <c r="N137" s="244"/>
      <c r="O137" s="244"/>
      <c r="P137" s="244"/>
      <c r="Q137" s="244"/>
      <c r="R137" s="244"/>
      <c r="S137" s="244"/>
      <c r="T137" s="24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6" t="s">
        <v>150</v>
      </c>
      <c r="AU137" s="246" t="s">
        <v>21</v>
      </c>
      <c r="AV137" s="14" t="s">
        <v>90</v>
      </c>
      <c r="AW137" s="14" t="s">
        <v>41</v>
      </c>
      <c r="AX137" s="14" t="s">
        <v>82</v>
      </c>
      <c r="AY137" s="246" t="s">
        <v>139</v>
      </c>
    </row>
    <row r="138" spans="1:51" s="15" customFormat="1" ht="12">
      <c r="A138" s="15"/>
      <c r="B138" s="247"/>
      <c r="C138" s="248"/>
      <c r="D138" s="227" t="s">
        <v>150</v>
      </c>
      <c r="E138" s="249" t="s">
        <v>32</v>
      </c>
      <c r="F138" s="250" t="s">
        <v>153</v>
      </c>
      <c r="G138" s="248"/>
      <c r="H138" s="251">
        <v>170</v>
      </c>
      <c r="I138" s="252"/>
      <c r="J138" s="248"/>
      <c r="K138" s="248"/>
      <c r="L138" s="253"/>
      <c r="M138" s="254"/>
      <c r="N138" s="255"/>
      <c r="O138" s="255"/>
      <c r="P138" s="255"/>
      <c r="Q138" s="255"/>
      <c r="R138" s="255"/>
      <c r="S138" s="255"/>
      <c r="T138" s="256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7" t="s">
        <v>150</v>
      </c>
      <c r="AU138" s="257" t="s">
        <v>21</v>
      </c>
      <c r="AV138" s="15" t="s">
        <v>146</v>
      </c>
      <c r="AW138" s="15" t="s">
        <v>41</v>
      </c>
      <c r="AX138" s="15" t="s">
        <v>90</v>
      </c>
      <c r="AY138" s="257" t="s">
        <v>139</v>
      </c>
    </row>
    <row r="139" spans="1:65" s="2" customFormat="1" ht="24.15" customHeight="1">
      <c r="A139" s="41"/>
      <c r="B139" s="42"/>
      <c r="C139" s="207" t="s">
        <v>203</v>
      </c>
      <c r="D139" s="207" t="s">
        <v>141</v>
      </c>
      <c r="E139" s="208" t="s">
        <v>192</v>
      </c>
      <c r="F139" s="209" t="s">
        <v>193</v>
      </c>
      <c r="G139" s="210" t="s">
        <v>144</v>
      </c>
      <c r="H139" s="211">
        <v>5806.2</v>
      </c>
      <c r="I139" s="212"/>
      <c r="J139" s="213">
        <f>ROUND(I139*H139,2)</f>
        <v>0</v>
      </c>
      <c r="K139" s="209" t="s">
        <v>145</v>
      </c>
      <c r="L139" s="47"/>
      <c r="M139" s="214" t="s">
        <v>32</v>
      </c>
      <c r="N139" s="215" t="s">
        <v>53</v>
      </c>
      <c r="O139" s="87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18" t="s">
        <v>146</v>
      </c>
      <c r="AT139" s="218" t="s">
        <v>141</v>
      </c>
      <c r="AU139" s="218" t="s">
        <v>21</v>
      </c>
      <c r="AY139" s="19" t="s">
        <v>139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9" t="s">
        <v>90</v>
      </c>
      <c r="BK139" s="219">
        <f>ROUND(I139*H139,2)</f>
        <v>0</v>
      </c>
      <c r="BL139" s="19" t="s">
        <v>146</v>
      </c>
      <c r="BM139" s="218" t="s">
        <v>194</v>
      </c>
    </row>
    <row r="140" spans="1:47" s="2" customFormat="1" ht="12">
      <c r="A140" s="41"/>
      <c r="B140" s="42"/>
      <c r="C140" s="43"/>
      <c r="D140" s="220" t="s">
        <v>148</v>
      </c>
      <c r="E140" s="43"/>
      <c r="F140" s="221" t="s">
        <v>195</v>
      </c>
      <c r="G140" s="43"/>
      <c r="H140" s="43"/>
      <c r="I140" s="222"/>
      <c r="J140" s="43"/>
      <c r="K140" s="43"/>
      <c r="L140" s="47"/>
      <c r="M140" s="223"/>
      <c r="N140" s="224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19" t="s">
        <v>148</v>
      </c>
      <c r="AU140" s="19" t="s">
        <v>21</v>
      </c>
    </row>
    <row r="141" spans="1:51" s="13" customFormat="1" ht="12">
      <c r="A141" s="13"/>
      <c r="B141" s="225"/>
      <c r="C141" s="226"/>
      <c r="D141" s="227" t="s">
        <v>150</v>
      </c>
      <c r="E141" s="228" t="s">
        <v>32</v>
      </c>
      <c r="F141" s="229" t="s">
        <v>471</v>
      </c>
      <c r="G141" s="226"/>
      <c r="H141" s="230">
        <v>5418.2</v>
      </c>
      <c r="I141" s="231"/>
      <c r="J141" s="226"/>
      <c r="K141" s="226"/>
      <c r="L141" s="232"/>
      <c r="M141" s="233"/>
      <c r="N141" s="234"/>
      <c r="O141" s="234"/>
      <c r="P141" s="234"/>
      <c r="Q141" s="234"/>
      <c r="R141" s="234"/>
      <c r="S141" s="234"/>
      <c r="T141" s="23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6" t="s">
        <v>150</v>
      </c>
      <c r="AU141" s="236" t="s">
        <v>21</v>
      </c>
      <c r="AV141" s="13" t="s">
        <v>21</v>
      </c>
      <c r="AW141" s="13" t="s">
        <v>41</v>
      </c>
      <c r="AX141" s="13" t="s">
        <v>82</v>
      </c>
      <c r="AY141" s="236" t="s">
        <v>139</v>
      </c>
    </row>
    <row r="142" spans="1:51" s="14" customFormat="1" ht="12">
      <c r="A142" s="14"/>
      <c r="B142" s="237"/>
      <c r="C142" s="238"/>
      <c r="D142" s="227" t="s">
        <v>150</v>
      </c>
      <c r="E142" s="239" t="s">
        <v>32</v>
      </c>
      <c r="F142" s="240" t="s">
        <v>160</v>
      </c>
      <c r="G142" s="238"/>
      <c r="H142" s="239" t="s">
        <v>32</v>
      </c>
      <c r="I142" s="241"/>
      <c r="J142" s="238"/>
      <c r="K142" s="238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150</v>
      </c>
      <c r="AU142" s="246" t="s">
        <v>21</v>
      </c>
      <c r="AV142" s="14" t="s">
        <v>90</v>
      </c>
      <c r="AW142" s="14" t="s">
        <v>41</v>
      </c>
      <c r="AX142" s="14" t="s">
        <v>82</v>
      </c>
      <c r="AY142" s="246" t="s">
        <v>139</v>
      </c>
    </row>
    <row r="143" spans="1:51" s="13" customFormat="1" ht="12">
      <c r="A143" s="13"/>
      <c r="B143" s="225"/>
      <c r="C143" s="226"/>
      <c r="D143" s="227" t="s">
        <v>150</v>
      </c>
      <c r="E143" s="228" t="s">
        <v>32</v>
      </c>
      <c r="F143" s="229" t="s">
        <v>472</v>
      </c>
      <c r="G143" s="226"/>
      <c r="H143" s="230">
        <v>132</v>
      </c>
      <c r="I143" s="231"/>
      <c r="J143" s="226"/>
      <c r="K143" s="226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150</v>
      </c>
      <c r="AU143" s="236" t="s">
        <v>21</v>
      </c>
      <c r="AV143" s="13" t="s">
        <v>21</v>
      </c>
      <c r="AW143" s="13" t="s">
        <v>41</v>
      </c>
      <c r="AX143" s="13" t="s">
        <v>82</v>
      </c>
      <c r="AY143" s="236" t="s">
        <v>139</v>
      </c>
    </row>
    <row r="144" spans="1:51" s="14" customFormat="1" ht="12">
      <c r="A144" s="14"/>
      <c r="B144" s="237"/>
      <c r="C144" s="238"/>
      <c r="D144" s="227" t="s">
        <v>150</v>
      </c>
      <c r="E144" s="239" t="s">
        <v>32</v>
      </c>
      <c r="F144" s="240" t="s">
        <v>196</v>
      </c>
      <c r="G144" s="238"/>
      <c r="H144" s="239" t="s">
        <v>32</v>
      </c>
      <c r="I144" s="241"/>
      <c r="J144" s="238"/>
      <c r="K144" s="238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150</v>
      </c>
      <c r="AU144" s="246" t="s">
        <v>21</v>
      </c>
      <c r="AV144" s="14" t="s">
        <v>90</v>
      </c>
      <c r="AW144" s="14" t="s">
        <v>41</v>
      </c>
      <c r="AX144" s="14" t="s">
        <v>82</v>
      </c>
      <c r="AY144" s="246" t="s">
        <v>139</v>
      </c>
    </row>
    <row r="145" spans="1:51" s="13" customFormat="1" ht="12">
      <c r="A145" s="13"/>
      <c r="B145" s="225"/>
      <c r="C145" s="226"/>
      <c r="D145" s="227" t="s">
        <v>150</v>
      </c>
      <c r="E145" s="228" t="s">
        <v>32</v>
      </c>
      <c r="F145" s="229" t="s">
        <v>473</v>
      </c>
      <c r="G145" s="226"/>
      <c r="H145" s="230">
        <v>256</v>
      </c>
      <c r="I145" s="231"/>
      <c r="J145" s="226"/>
      <c r="K145" s="226"/>
      <c r="L145" s="232"/>
      <c r="M145" s="233"/>
      <c r="N145" s="234"/>
      <c r="O145" s="234"/>
      <c r="P145" s="234"/>
      <c r="Q145" s="234"/>
      <c r="R145" s="234"/>
      <c r="S145" s="234"/>
      <c r="T145" s="23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6" t="s">
        <v>150</v>
      </c>
      <c r="AU145" s="236" t="s">
        <v>21</v>
      </c>
      <c r="AV145" s="13" t="s">
        <v>21</v>
      </c>
      <c r="AW145" s="13" t="s">
        <v>41</v>
      </c>
      <c r="AX145" s="13" t="s">
        <v>82</v>
      </c>
      <c r="AY145" s="236" t="s">
        <v>139</v>
      </c>
    </row>
    <row r="146" spans="1:51" s="14" customFormat="1" ht="12">
      <c r="A146" s="14"/>
      <c r="B146" s="237"/>
      <c r="C146" s="238"/>
      <c r="D146" s="227" t="s">
        <v>150</v>
      </c>
      <c r="E146" s="239" t="s">
        <v>32</v>
      </c>
      <c r="F146" s="240" t="s">
        <v>500</v>
      </c>
      <c r="G146" s="238"/>
      <c r="H146" s="239" t="s">
        <v>32</v>
      </c>
      <c r="I146" s="241"/>
      <c r="J146" s="238"/>
      <c r="K146" s="238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150</v>
      </c>
      <c r="AU146" s="246" t="s">
        <v>21</v>
      </c>
      <c r="AV146" s="14" t="s">
        <v>90</v>
      </c>
      <c r="AW146" s="14" t="s">
        <v>41</v>
      </c>
      <c r="AX146" s="14" t="s">
        <v>82</v>
      </c>
      <c r="AY146" s="246" t="s">
        <v>139</v>
      </c>
    </row>
    <row r="147" spans="1:51" s="14" customFormat="1" ht="12">
      <c r="A147" s="14"/>
      <c r="B147" s="237"/>
      <c r="C147" s="238"/>
      <c r="D147" s="227" t="s">
        <v>150</v>
      </c>
      <c r="E147" s="239" t="s">
        <v>32</v>
      </c>
      <c r="F147" s="240" t="s">
        <v>187</v>
      </c>
      <c r="G147" s="238"/>
      <c r="H147" s="239" t="s">
        <v>32</v>
      </c>
      <c r="I147" s="241"/>
      <c r="J147" s="238"/>
      <c r="K147" s="238"/>
      <c r="L147" s="242"/>
      <c r="M147" s="243"/>
      <c r="N147" s="244"/>
      <c r="O147" s="244"/>
      <c r="P147" s="244"/>
      <c r="Q147" s="244"/>
      <c r="R147" s="244"/>
      <c r="S147" s="244"/>
      <c r="T147" s="24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6" t="s">
        <v>150</v>
      </c>
      <c r="AU147" s="246" t="s">
        <v>21</v>
      </c>
      <c r="AV147" s="14" t="s">
        <v>90</v>
      </c>
      <c r="AW147" s="14" t="s">
        <v>41</v>
      </c>
      <c r="AX147" s="14" t="s">
        <v>82</v>
      </c>
      <c r="AY147" s="246" t="s">
        <v>139</v>
      </c>
    </row>
    <row r="148" spans="1:51" s="15" customFormat="1" ht="12">
      <c r="A148" s="15"/>
      <c r="B148" s="247"/>
      <c r="C148" s="248"/>
      <c r="D148" s="227" t="s">
        <v>150</v>
      </c>
      <c r="E148" s="249" t="s">
        <v>32</v>
      </c>
      <c r="F148" s="250" t="s">
        <v>153</v>
      </c>
      <c r="G148" s="248"/>
      <c r="H148" s="251">
        <v>5806.2</v>
      </c>
      <c r="I148" s="252"/>
      <c r="J148" s="248"/>
      <c r="K148" s="248"/>
      <c r="L148" s="253"/>
      <c r="M148" s="254"/>
      <c r="N148" s="255"/>
      <c r="O148" s="255"/>
      <c r="P148" s="255"/>
      <c r="Q148" s="255"/>
      <c r="R148" s="255"/>
      <c r="S148" s="255"/>
      <c r="T148" s="256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57" t="s">
        <v>150</v>
      </c>
      <c r="AU148" s="257" t="s">
        <v>21</v>
      </c>
      <c r="AV148" s="15" t="s">
        <v>146</v>
      </c>
      <c r="AW148" s="15" t="s">
        <v>41</v>
      </c>
      <c r="AX148" s="15" t="s">
        <v>90</v>
      </c>
      <c r="AY148" s="257" t="s">
        <v>139</v>
      </c>
    </row>
    <row r="149" spans="1:65" s="2" customFormat="1" ht="24.15" customHeight="1">
      <c r="A149" s="41"/>
      <c r="B149" s="42"/>
      <c r="C149" s="207" t="s">
        <v>210</v>
      </c>
      <c r="D149" s="207" t="s">
        <v>141</v>
      </c>
      <c r="E149" s="208" t="s">
        <v>501</v>
      </c>
      <c r="F149" s="209" t="s">
        <v>502</v>
      </c>
      <c r="G149" s="210" t="s">
        <v>144</v>
      </c>
      <c r="H149" s="211">
        <v>256</v>
      </c>
      <c r="I149" s="212"/>
      <c r="J149" s="213">
        <f>ROUND(I149*H149,2)</f>
        <v>0</v>
      </c>
      <c r="K149" s="209" t="s">
        <v>145</v>
      </c>
      <c r="L149" s="47"/>
      <c r="M149" s="214" t="s">
        <v>32</v>
      </c>
      <c r="N149" s="215" t="s">
        <v>53</v>
      </c>
      <c r="O149" s="87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18" t="s">
        <v>146</v>
      </c>
      <c r="AT149" s="218" t="s">
        <v>141</v>
      </c>
      <c r="AU149" s="218" t="s">
        <v>21</v>
      </c>
      <c r="AY149" s="19" t="s">
        <v>139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9" t="s">
        <v>90</v>
      </c>
      <c r="BK149" s="219">
        <f>ROUND(I149*H149,2)</f>
        <v>0</v>
      </c>
      <c r="BL149" s="19" t="s">
        <v>146</v>
      </c>
      <c r="BM149" s="218" t="s">
        <v>503</v>
      </c>
    </row>
    <row r="150" spans="1:47" s="2" customFormat="1" ht="12">
      <c r="A150" s="41"/>
      <c r="B150" s="42"/>
      <c r="C150" s="43"/>
      <c r="D150" s="220" t="s">
        <v>148</v>
      </c>
      <c r="E150" s="43"/>
      <c r="F150" s="221" t="s">
        <v>504</v>
      </c>
      <c r="G150" s="43"/>
      <c r="H150" s="43"/>
      <c r="I150" s="222"/>
      <c r="J150" s="43"/>
      <c r="K150" s="43"/>
      <c r="L150" s="47"/>
      <c r="M150" s="223"/>
      <c r="N150" s="224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19" t="s">
        <v>148</v>
      </c>
      <c r="AU150" s="19" t="s">
        <v>21</v>
      </c>
    </row>
    <row r="151" spans="1:51" s="13" customFormat="1" ht="12">
      <c r="A151" s="13"/>
      <c r="B151" s="225"/>
      <c r="C151" s="226"/>
      <c r="D151" s="227" t="s">
        <v>150</v>
      </c>
      <c r="E151" s="228" t="s">
        <v>32</v>
      </c>
      <c r="F151" s="229" t="s">
        <v>473</v>
      </c>
      <c r="G151" s="226"/>
      <c r="H151" s="230">
        <v>256</v>
      </c>
      <c r="I151" s="231"/>
      <c r="J151" s="226"/>
      <c r="K151" s="226"/>
      <c r="L151" s="232"/>
      <c r="M151" s="233"/>
      <c r="N151" s="234"/>
      <c r="O151" s="234"/>
      <c r="P151" s="234"/>
      <c r="Q151" s="234"/>
      <c r="R151" s="234"/>
      <c r="S151" s="234"/>
      <c r="T151" s="23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6" t="s">
        <v>150</v>
      </c>
      <c r="AU151" s="236" t="s">
        <v>21</v>
      </c>
      <c r="AV151" s="13" t="s">
        <v>21</v>
      </c>
      <c r="AW151" s="13" t="s">
        <v>41</v>
      </c>
      <c r="AX151" s="13" t="s">
        <v>82</v>
      </c>
      <c r="AY151" s="236" t="s">
        <v>139</v>
      </c>
    </row>
    <row r="152" spans="1:51" s="14" customFormat="1" ht="12">
      <c r="A152" s="14"/>
      <c r="B152" s="237"/>
      <c r="C152" s="238"/>
      <c r="D152" s="227" t="s">
        <v>150</v>
      </c>
      <c r="E152" s="239" t="s">
        <v>32</v>
      </c>
      <c r="F152" s="240" t="s">
        <v>505</v>
      </c>
      <c r="G152" s="238"/>
      <c r="H152" s="239" t="s">
        <v>32</v>
      </c>
      <c r="I152" s="241"/>
      <c r="J152" s="238"/>
      <c r="K152" s="238"/>
      <c r="L152" s="242"/>
      <c r="M152" s="243"/>
      <c r="N152" s="244"/>
      <c r="O152" s="244"/>
      <c r="P152" s="244"/>
      <c r="Q152" s="244"/>
      <c r="R152" s="244"/>
      <c r="S152" s="244"/>
      <c r="T152" s="24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6" t="s">
        <v>150</v>
      </c>
      <c r="AU152" s="246" t="s">
        <v>21</v>
      </c>
      <c r="AV152" s="14" t="s">
        <v>90</v>
      </c>
      <c r="AW152" s="14" t="s">
        <v>41</v>
      </c>
      <c r="AX152" s="14" t="s">
        <v>82</v>
      </c>
      <c r="AY152" s="246" t="s">
        <v>139</v>
      </c>
    </row>
    <row r="153" spans="1:51" s="15" customFormat="1" ht="12">
      <c r="A153" s="15"/>
      <c r="B153" s="247"/>
      <c r="C153" s="248"/>
      <c r="D153" s="227" t="s">
        <v>150</v>
      </c>
      <c r="E153" s="249" t="s">
        <v>32</v>
      </c>
      <c r="F153" s="250" t="s">
        <v>153</v>
      </c>
      <c r="G153" s="248"/>
      <c r="H153" s="251">
        <v>256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6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7" t="s">
        <v>150</v>
      </c>
      <c r="AU153" s="257" t="s">
        <v>21</v>
      </c>
      <c r="AV153" s="15" t="s">
        <v>146</v>
      </c>
      <c r="AW153" s="15" t="s">
        <v>41</v>
      </c>
      <c r="AX153" s="15" t="s">
        <v>90</v>
      </c>
      <c r="AY153" s="257" t="s">
        <v>139</v>
      </c>
    </row>
    <row r="154" spans="1:65" s="2" customFormat="1" ht="24.15" customHeight="1">
      <c r="A154" s="41"/>
      <c r="B154" s="42"/>
      <c r="C154" s="207" t="s">
        <v>217</v>
      </c>
      <c r="D154" s="207" t="s">
        <v>141</v>
      </c>
      <c r="E154" s="208" t="s">
        <v>198</v>
      </c>
      <c r="F154" s="209" t="s">
        <v>506</v>
      </c>
      <c r="G154" s="210" t="s">
        <v>144</v>
      </c>
      <c r="H154" s="211">
        <v>1000</v>
      </c>
      <c r="I154" s="212"/>
      <c r="J154" s="213">
        <f>ROUND(I154*H154,2)</f>
        <v>0</v>
      </c>
      <c r="K154" s="209" t="s">
        <v>145</v>
      </c>
      <c r="L154" s="47"/>
      <c r="M154" s="214" t="s">
        <v>32</v>
      </c>
      <c r="N154" s="215" t="s">
        <v>53</v>
      </c>
      <c r="O154" s="87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18" t="s">
        <v>146</v>
      </c>
      <c r="AT154" s="218" t="s">
        <v>141</v>
      </c>
      <c r="AU154" s="218" t="s">
        <v>21</v>
      </c>
      <c r="AY154" s="19" t="s">
        <v>139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9" t="s">
        <v>90</v>
      </c>
      <c r="BK154" s="219">
        <f>ROUND(I154*H154,2)</f>
        <v>0</v>
      </c>
      <c r="BL154" s="19" t="s">
        <v>146</v>
      </c>
      <c r="BM154" s="218" t="s">
        <v>507</v>
      </c>
    </row>
    <row r="155" spans="1:47" s="2" customFormat="1" ht="12">
      <c r="A155" s="41"/>
      <c r="B155" s="42"/>
      <c r="C155" s="43"/>
      <c r="D155" s="220" t="s">
        <v>148</v>
      </c>
      <c r="E155" s="43"/>
      <c r="F155" s="221" t="s">
        <v>201</v>
      </c>
      <c r="G155" s="43"/>
      <c r="H155" s="43"/>
      <c r="I155" s="222"/>
      <c r="J155" s="43"/>
      <c r="K155" s="43"/>
      <c r="L155" s="47"/>
      <c r="M155" s="223"/>
      <c r="N155" s="224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19" t="s">
        <v>148</v>
      </c>
      <c r="AU155" s="19" t="s">
        <v>21</v>
      </c>
    </row>
    <row r="156" spans="1:51" s="13" customFormat="1" ht="12">
      <c r="A156" s="13"/>
      <c r="B156" s="225"/>
      <c r="C156" s="226"/>
      <c r="D156" s="227" t="s">
        <v>150</v>
      </c>
      <c r="E156" s="228" t="s">
        <v>32</v>
      </c>
      <c r="F156" s="229" t="s">
        <v>476</v>
      </c>
      <c r="G156" s="226"/>
      <c r="H156" s="230">
        <v>1000</v>
      </c>
      <c r="I156" s="231"/>
      <c r="J156" s="226"/>
      <c r="K156" s="226"/>
      <c r="L156" s="232"/>
      <c r="M156" s="233"/>
      <c r="N156" s="234"/>
      <c r="O156" s="234"/>
      <c r="P156" s="234"/>
      <c r="Q156" s="234"/>
      <c r="R156" s="234"/>
      <c r="S156" s="234"/>
      <c r="T156" s="23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6" t="s">
        <v>150</v>
      </c>
      <c r="AU156" s="236" t="s">
        <v>21</v>
      </c>
      <c r="AV156" s="13" t="s">
        <v>21</v>
      </c>
      <c r="AW156" s="13" t="s">
        <v>41</v>
      </c>
      <c r="AX156" s="13" t="s">
        <v>82</v>
      </c>
      <c r="AY156" s="236" t="s">
        <v>139</v>
      </c>
    </row>
    <row r="157" spans="1:51" s="14" customFormat="1" ht="12">
      <c r="A157" s="14"/>
      <c r="B157" s="237"/>
      <c r="C157" s="238"/>
      <c r="D157" s="227" t="s">
        <v>150</v>
      </c>
      <c r="E157" s="239" t="s">
        <v>32</v>
      </c>
      <c r="F157" s="240" t="s">
        <v>477</v>
      </c>
      <c r="G157" s="238"/>
      <c r="H157" s="239" t="s">
        <v>32</v>
      </c>
      <c r="I157" s="241"/>
      <c r="J157" s="238"/>
      <c r="K157" s="238"/>
      <c r="L157" s="242"/>
      <c r="M157" s="243"/>
      <c r="N157" s="244"/>
      <c r="O157" s="244"/>
      <c r="P157" s="244"/>
      <c r="Q157" s="244"/>
      <c r="R157" s="244"/>
      <c r="S157" s="244"/>
      <c r="T157" s="24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6" t="s">
        <v>150</v>
      </c>
      <c r="AU157" s="246" t="s">
        <v>21</v>
      </c>
      <c r="AV157" s="14" t="s">
        <v>90</v>
      </c>
      <c r="AW157" s="14" t="s">
        <v>41</v>
      </c>
      <c r="AX157" s="14" t="s">
        <v>82</v>
      </c>
      <c r="AY157" s="246" t="s">
        <v>139</v>
      </c>
    </row>
    <row r="158" spans="1:51" s="15" customFormat="1" ht="12">
      <c r="A158" s="15"/>
      <c r="B158" s="247"/>
      <c r="C158" s="248"/>
      <c r="D158" s="227" t="s">
        <v>150</v>
      </c>
      <c r="E158" s="249" t="s">
        <v>32</v>
      </c>
      <c r="F158" s="250" t="s">
        <v>153</v>
      </c>
      <c r="G158" s="248"/>
      <c r="H158" s="251">
        <v>1000</v>
      </c>
      <c r="I158" s="252"/>
      <c r="J158" s="248"/>
      <c r="K158" s="248"/>
      <c r="L158" s="253"/>
      <c r="M158" s="254"/>
      <c r="N158" s="255"/>
      <c r="O158" s="255"/>
      <c r="P158" s="255"/>
      <c r="Q158" s="255"/>
      <c r="R158" s="255"/>
      <c r="S158" s="255"/>
      <c r="T158" s="25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7" t="s">
        <v>150</v>
      </c>
      <c r="AU158" s="257" t="s">
        <v>21</v>
      </c>
      <c r="AV158" s="15" t="s">
        <v>146</v>
      </c>
      <c r="AW158" s="15" t="s">
        <v>41</v>
      </c>
      <c r="AX158" s="15" t="s">
        <v>90</v>
      </c>
      <c r="AY158" s="257" t="s">
        <v>139</v>
      </c>
    </row>
    <row r="159" spans="1:63" s="12" customFormat="1" ht="22.8" customHeight="1">
      <c r="A159" s="12"/>
      <c r="B159" s="191"/>
      <c r="C159" s="192"/>
      <c r="D159" s="193" t="s">
        <v>81</v>
      </c>
      <c r="E159" s="205" t="s">
        <v>191</v>
      </c>
      <c r="F159" s="205" t="s">
        <v>216</v>
      </c>
      <c r="G159" s="192"/>
      <c r="H159" s="192"/>
      <c r="I159" s="195"/>
      <c r="J159" s="206">
        <f>BK159</f>
        <v>0</v>
      </c>
      <c r="K159" s="192"/>
      <c r="L159" s="197"/>
      <c r="M159" s="198"/>
      <c r="N159" s="199"/>
      <c r="O159" s="199"/>
      <c r="P159" s="200">
        <f>SUM(P160:P164)</f>
        <v>0</v>
      </c>
      <c r="Q159" s="199"/>
      <c r="R159" s="200">
        <f>SUM(R160:R164)</f>
        <v>5.50784</v>
      </c>
      <c r="S159" s="199"/>
      <c r="T159" s="201">
        <f>SUM(T160:T164)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2" t="s">
        <v>90</v>
      </c>
      <c r="AT159" s="203" t="s">
        <v>81</v>
      </c>
      <c r="AU159" s="203" t="s">
        <v>90</v>
      </c>
      <c r="AY159" s="202" t="s">
        <v>139</v>
      </c>
      <c r="BK159" s="204">
        <f>SUM(BK160:BK164)</f>
        <v>0</v>
      </c>
    </row>
    <row r="160" spans="1:65" s="2" customFormat="1" ht="16.5" customHeight="1">
      <c r="A160" s="41"/>
      <c r="B160" s="42"/>
      <c r="C160" s="207" t="s">
        <v>223</v>
      </c>
      <c r="D160" s="207" t="s">
        <v>141</v>
      </c>
      <c r="E160" s="208" t="s">
        <v>218</v>
      </c>
      <c r="F160" s="209" t="s">
        <v>219</v>
      </c>
      <c r="G160" s="210" t="s">
        <v>220</v>
      </c>
      <c r="H160" s="211">
        <v>13</v>
      </c>
      <c r="I160" s="212"/>
      <c r="J160" s="213">
        <f>ROUND(I160*H160,2)</f>
        <v>0</v>
      </c>
      <c r="K160" s="209" t="s">
        <v>145</v>
      </c>
      <c r="L160" s="47"/>
      <c r="M160" s="214" t="s">
        <v>32</v>
      </c>
      <c r="N160" s="215" t="s">
        <v>53</v>
      </c>
      <c r="O160" s="87"/>
      <c r="P160" s="216">
        <f>O160*H160</f>
        <v>0</v>
      </c>
      <c r="Q160" s="216">
        <v>0.42368</v>
      </c>
      <c r="R160" s="216">
        <f>Q160*H160</f>
        <v>5.50784</v>
      </c>
      <c r="S160" s="216">
        <v>0</v>
      </c>
      <c r="T160" s="217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18" t="s">
        <v>146</v>
      </c>
      <c r="AT160" s="218" t="s">
        <v>141</v>
      </c>
      <c r="AU160" s="218" t="s">
        <v>21</v>
      </c>
      <c r="AY160" s="19" t="s">
        <v>139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9" t="s">
        <v>90</v>
      </c>
      <c r="BK160" s="219">
        <f>ROUND(I160*H160,2)</f>
        <v>0</v>
      </c>
      <c r="BL160" s="19" t="s">
        <v>146</v>
      </c>
      <c r="BM160" s="218" t="s">
        <v>508</v>
      </c>
    </row>
    <row r="161" spans="1:47" s="2" customFormat="1" ht="12">
      <c r="A161" s="41"/>
      <c r="B161" s="42"/>
      <c r="C161" s="43"/>
      <c r="D161" s="220" t="s">
        <v>148</v>
      </c>
      <c r="E161" s="43"/>
      <c r="F161" s="221" t="s">
        <v>222</v>
      </c>
      <c r="G161" s="43"/>
      <c r="H161" s="43"/>
      <c r="I161" s="222"/>
      <c r="J161" s="43"/>
      <c r="K161" s="43"/>
      <c r="L161" s="47"/>
      <c r="M161" s="223"/>
      <c r="N161" s="224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19" t="s">
        <v>148</v>
      </c>
      <c r="AU161" s="19" t="s">
        <v>21</v>
      </c>
    </row>
    <row r="162" spans="1:51" s="13" customFormat="1" ht="12">
      <c r="A162" s="13"/>
      <c r="B162" s="225"/>
      <c r="C162" s="226"/>
      <c r="D162" s="227" t="s">
        <v>150</v>
      </c>
      <c r="E162" s="228" t="s">
        <v>32</v>
      </c>
      <c r="F162" s="229" t="s">
        <v>223</v>
      </c>
      <c r="G162" s="226"/>
      <c r="H162" s="230">
        <v>13</v>
      </c>
      <c r="I162" s="231"/>
      <c r="J162" s="226"/>
      <c r="K162" s="226"/>
      <c r="L162" s="232"/>
      <c r="M162" s="233"/>
      <c r="N162" s="234"/>
      <c r="O162" s="234"/>
      <c r="P162" s="234"/>
      <c r="Q162" s="234"/>
      <c r="R162" s="234"/>
      <c r="S162" s="234"/>
      <c r="T162" s="23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6" t="s">
        <v>150</v>
      </c>
      <c r="AU162" s="236" t="s">
        <v>21</v>
      </c>
      <c r="AV162" s="13" t="s">
        <v>21</v>
      </c>
      <c r="AW162" s="13" t="s">
        <v>41</v>
      </c>
      <c r="AX162" s="13" t="s">
        <v>82</v>
      </c>
      <c r="AY162" s="236" t="s">
        <v>139</v>
      </c>
    </row>
    <row r="163" spans="1:51" s="14" customFormat="1" ht="12">
      <c r="A163" s="14"/>
      <c r="B163" s="237"/>
      <c r="C163" s="238"/>
      <c r="D163" s="227" t="s">
        <v>150</v>
      </c>
      <c r="E163" s="239" t="s">
        <v>32</v>
      </c>
      <c r="F163" s="240" t="s">
        <v>187</v>
      </c>
      <c r="G163" s="238"/>
      <c r="H163" s="239" t="s">
        <v>32</v>
      </c>
      <c r="I163" s="241"/>
      <c r="J163" s="238"/>
      <c r="K163" s="238"/>
      <c r="L163" s="242"/>
      <c r="M163" s="243"/>
      <c r="N163" s="244"/>
      <c r="O163" s="244"/>
      <c r="P163" s="244"/>
      <c r="Q163" s="244"/>
      <c r="R163" s="244"/>
      <c r="S163" s="244"/>
      <c r="T163" s="24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6" t="s">
        <v>150</v>
      </c>
      <c r="AU163" s="246" t="s">
        <v>21</v>
      </c>
      <c r="AV163" s="14" t="s">
        <v>90</v>
      </c>
      <c r="AW163" s="14" t="s">
        <v>41</v>
      </c>
      <c r="AX163" s="14" t="s">
        <v>82</v>
      </c>
      <c r="AY163" s="246" t="s">
        <v>139</v>
      </c>
    </row>
    <row r="164" spans="1:51" s="15" customFormat="1" ht="12">
      <c r="A164" s="15"/>
      <c r="B164" s="247"/>
      <c r="C164" s="248"/>
      <c r="D164" s="227" t="s">
        <v>150</v>
      </c>
      <c r="E164" s="249" t="s">
        <v>32</v>
      </c>
      <c r="F164" s="250" t="s">
        <v>153</v>
      </c>
      <c r="G164" s="248"/>
      <c r="H164" s="251">
        <v>13</v>
      </c>
      <c r="I164" s="252"/>
      <c r="J164" s="248"/>
      <c r="K164" s="248"/>
      <c r="L164" s="253"/>
      <c r="M164" s="254"/>
      <c r="N164" s="255"/>
      <c r="O164" s="255"/>
      <c r="P164" s="255"/>
      <c r="Q164" s="255"/>
      <c r="R164" s="255"/>
      <c r="S164" s="255"/>
      <c r="T164" s="256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57" t="s">
        <v>150</v>
      </c>
      <c r="AU164" s="257" t="s">
        <v>21</v>
      </c>
      <c r="AV164" s="15" t="s">
        <v>146</v>
      </c>
      <c r="AW164" s="15" t="s">
        <v>41</v>
      </c>
      <c r="AX164" s="15" t="s">
        <v>90</v>
      </c>
      <c r="AY164" s="257" t="s">
        <v>139</v>
      </c>
    </row>
    <row r="165" spans="1:63" s="12" customFormat="1" ht="22.8" customHeight="1">
      <c r="A165" s="12"/>
      <c r="B165" s="191"/>
      <c r="C165" s="192"/>
      <c r="D165" s="193" t="s">
        <v>81</v>
      </c>
      <c r="E165" s="205" t="s">
        <v>197</v>
      </c>
      <c r="F165" s="205" t="s">
        <v>228</v>
      </c>
      <c r="G165" s="192"/>
      <c r="H165" s="192"/>
      <c r="I165" s="195"/>
      <c r="J165" s="206">
        <f>BK165</f>
        <v>0</v>
      </c>
      <c r="K165" s="192"/>
      <c r="L165" s="197"/>
      <c r="M165" s="198"/>
      <c r="N165" s="199"/>
      <c r="O165" s="199"/>
      <c r="P165" s="200">
        <f>SUM(P166:P253)</f>
        <v>0</v>
      </c>
      <c r="Q165" s="199"/>
      <c r="R165" s="200">
        <f>SUM(R166:R253)</f>
        <v>149.70796672</v>
      </c>
      <c r="S165" s="199"/>
      <c r="T165" s="201">
        <f>SUM(T166:T253)</f>
        <v>137.796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2" t="s">
        <v>90</v>
      </c>
      <c r="AT165" s="203" t="s">
        <v>81</v>
      </c>
      <c r="AU165" s="203" t="s">
        <v>90</v>
      </c>
      <c r="AY165" s="202" t="s">
        <v>139</v>
      </c>
      <c r="BK165" s="204">
        <f>SUM(BK166:BK253)</f>
        <v>0</v>
      </c>
    </row>
    <row r="166" spans="1:65" s="2" customFormat="1" ht="16.5" customHeight="1">
      <c r="A166" s="41"/>
      <c r="B166" s="42"/>
      <c r="C166" s="207" t="s">
        <v>229</v>
      </c>
      <c r="D166" s="207" t="s">
        <v>141</v>
      </c>
      <c r="E166" s="208" t="s">
        <v>277</v>
      </c>
      <c r="F166" s="209" t="s">
        <v>278</v>
      </c>
      <c r="G166" s="210" t="s">
        <v>232</v>
      </c>
      <c r="H166" s="211">
        <v>1923</v>
      </c>
      <c r="I166" s="212"/>
      <c r="J166" s="213">
        <f>ROUND(I166*H166,2)</f>
        <v>0</v>
      </c>
      <c r="K166" s="209" t="s">
        <v>145</v>
      </c>
      <c r="L166" s="47"/>
      <c r="M166" s="214" t="s">
        <v>32</v>
      </c>
      <c r="N166" s="215" t="s">
        <v>53</v>
      </c>
      <c r="O166" s="87"/>
      <c r="P166" s="216">
        <f>O166*H166</f>
        <v>0</v>
      </c>
      <c r="Q166" s="216">
        <v>0.00033</v>
      </c>
      <c r="R166" s="216">
        <f>Q166*H166</f>
        <v>0.63459</v>
      </c>
      <c r="S166" s="216">
        <v>0</v>
      </c>
      <c r="T166" s="217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18" t="s">
        <v>146</v>
      </c>
      <c r="AT166" s="218" t="s">
        <v>141</v>
      </c>
      <c r="AU166" s="218" t="s">
        <v>21</v>
      </c>
      <c r="AY166" s="19" t="s">
        <v>139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9" t="s">
        <v>90</v>
      </c>
      <c r="BK166" s="219">
        <f>ROUND(I166*H166,2)</f>
        <v>0</v>
      </c>
      <c r="BL166" s="19" t="s">
        <v>146</v>
      </c>
      <c r="BM166" s="218" t="s">
        <v>509</v>
      </c>
    </row>
    <row r="167" spans="1:47" s="2" customFormat="1" ht="12">
      <c r="A167" s="41"/>
      <c r="B167" s="42"/>
      <c r="C167" s="43"/>
      <c r="D167" s="220" t="s">
        <v>148</v>
      </c>
      <c r="E167" s="43"/>
      <c r="F167" s="221" t="s">
        <v>280</v>
      </c>
      <c r="G167" s="43"/>
      <c r="H167" s="43"/>
      <c r="I167" s="222"/>
      <c r="J167" s="43"/>
      <c r="K167" s="43"/>
      <c r="L167" s="47"/>
      <c r="M167" s="223"/>
      <c r="N167" s="224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19" t="s">
        <v>148</v>
      </c>
      <c r="AU167" s="19" t="s">
        <v>21</v>
      </c>
    </row>
    <row r="168" spans="1:51" s="13" customFormat="1" ht="12">
      <c r="A168" s="13"/>
      <c r="B168" s="225"/>
      <c r="C168" s="226"/>
      <c r="D168" s="227" t="s">
        <v>150</v>
      </c>
      <c r="E168" s="228" t="s">
        <v>32</v>
      </c>
      <c r="F168" s="229" t="s">
        <v>510</v>
      </c>
      <c r="G168" s="226"/>
      <c r="H168" s="230">
        <v>1923</v>
      </c>
      <c r="I168" s="231"/>
      <c r="J168" s="226"/>
      <c r="K168" s="226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150</v>
      </c>
      <c r="AU168" s="236" t="s">
        <v>21</v>
      </c>
      <c r="AV168" s="13" t="s">
        <v>21</v>
      </c>
      <c r="AW168" s="13" t="s">
        <v>41</v>
      </c>
      <c r="AX168" s="13" t="s">
        <v>82</v>
      </c>
      <c r="AY168" s="236" t="s">
        <v>139</v>
      </c>
    </row>
    <row r="169" spans="1:51" s="14" customFormat="1" ht="12">
      <c r="A169" s="14"/>
      <c r="B169" s="237"/>
      <c r="C169" s="238"/>
      <c r="D169" s="227" t="s">
        <v>150</v>
      </c>
      <c r="E169" s="239" t="s">
        <v>32</v>
      </c>
      <c r="F169" s="240" t="s">
        <v>282</v>
      </c>
      <c r="G169" s="238"/>
      <c r="H169" s="239" t="s">
        <v>32</v>
      </c>
      <c r="I169" s="241"/>
      <c r="J169" s="238"/>
      <c r="K169" s="238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150</v>
      </c>
      <c r="AU169" s="246" t="s">
        <v>21</v>
      </c>
      <c r="AV169" s="14" t="s">
        <v>90</v>
      </c>
      <c r="AW169" s="14" t="s">
        <v>41</v>
      </c>
      <c r="AX169" s="14" t="s">
        <v>82</v>
      </c>
      <c r="AY169" s="246" t="s">
        <v>139</v>
      </c>
    </row>
    <row r="170" spans="1:51" s="14" customFormat="1" ht="12">
      <c r="A170" s="14"/>
      <c r="B170" s="237"/>
      <c r="C170" s="238"/>
      <c r="D170" s="227" t="s">
        <v>150</v>
      </c>
      <c r="E170" s="239" t="s">
        <v>32</v>
      </c>
      <c r="F170" s="240" t="s">
        <v>152</v>
      </c>
      <c r="G170" s="238"/>
      <c r="H170" s="239" t="s">
        <v>32</v>
      </c>
      <c r="I170" s="241"/>
      <c r="J170" s="238"/>
      <c r="K170" s="238"/>
      <c r="L170" s="242"/>
      <c r="M170" s="243"/>
      <c r="N170" s="244"/>
      <c r="O170" s="244"/>
      <c r="P170" s="244"/>
      <c r="Q170" s="244"/>
      <c r="R170" s="244"/>
      <c r="S170" s="244"/>
      <c r="T170" s="24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6" t="s">
        <v>150</v>
      </c>
      <c r="AU170" s="246" t="s">
        <v>21</v>
      </c>
      <c r="AV170" s="14" t="s">
        <v>90</v>
      </c>
      <c r="AW170" s="14" t="s">
        <v>41</v>
      </c>
      <c r="AX170" s="14" t="s">
        <v>82</v>
      </c>
      <c r="AY170" s="246" t="s">
        <v>139</v>
      </c>
    </row>
    <row r="171" spans="1:51" s="15" customFormat="1" ht="12">
      <c r="A171" s="15"/>
      <c r="B171" s="247"/>
      <c r="C171" s="248"/>
      <c r="D171" s="227" t="s">
        <v>150</v>
      </c>
      <c r="E171" s="249" t="s">
        <v>32</v>
      </c>
      <c r="F171" s="250" t="s">
        <v>153</v>
      </c>
      <c r="G171" s="248"/>
      <c r="H171" s="251">
        <v>1923</v>
      </c>
      <c r="I171" s="252"/>
      <c r="J171" s="248"/>
      <c r="K171" s="248"/>
      <c r="L171" s="253"/>
      <c r="M171" s="254"/>
      <c r="N171" s="255"/>
      <c r="O171" s="255"/>
      <c r="P171" s="255"/>
      <c r="Q171" s="255"/>
      <c r="R171" s="255"/>
      <c r="S171" s="255"/>
      <c r="T171" s="256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7" t="s">
        <v>150</v>
      </c>
      <c r="AU171" s="257" t="s">
        <v>21</v>
      </c>
      <c r="AV171" s="15" t="s">
        <v>146</v>
      </c>
      <c r="AW171" s="15" t="s">
        <v>41</v>
      </c>
      <c r="AX171" s="15" t="s">
        <v>90</v>
      </c>
      <c r="AY171" s="257" t="s">
        <v>139</v>
      </c>
    </row>
    <row r="172" spans="1:65" s="2" customFormat="1" ht="16.5" customHeight="1">
      <c r="A172" s="41"/>
      <c r="B172" s="42"/>
      <c r="C172" s="207" t="s">
        <v>8</v>
      </c>
      <c r="D172" s="207" t="s">
        <v>141</v>
      </c>
      <c r="E172" s="208" t="s">
        <v>296</v>
      </c>
      <c r="F172" s="209" t="s">
        <v>297</v>
      </c>
      <c r="G172" s="210" t="s">
        <v>232</v>
      </c>
      <c r="H172" s="211">
        <v>1330.2</v>
      </c>
      <c r="I172" s="212"/>
      <c r="J172" s="213">
        <f>ROUND(I172*H172,2)</f>
        <v>0</v>
      </c>
      <c r="K172" s="209" t="s">
        <v>145</v>
      </c>
      <c r="L172" s="47"/>
      <c r="M172" s="214" t="s">
        <v>32</v>
      </c>
      <c r="N172" s="215" t="s">
        <v>53</v>
      </c>
      <c r="O172" s="87"/>
      <c r="P172" s="216">
        <f>O172*H172</f>
        <v>0</v>
      </c>
      <c r="Q172" s="216">
        <v>0.00065</v>
      </c>
      <c r="R172" s="216">
        <f>Q172*H172</f>
        <v>0.86463</v>
      </c>
      <c r="S172" s="216">
        <v>0</v>
      </c>
      <c r="T172" s="21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8" t="s">
        <v>146</v>
      </c>
      <c r="AT172" s="218" t="s">
        <v>141</v>
      </c>
      <c r="AU172" s="218" t="s">
        <v>21</v>
      </c>
      <c r="AY172" s="19" t="s">
        <v>139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9" t="s">
        <v>90</v>
      </c>
      <c r="BK172" s="219">
        <f>ROUND(I172*H172,2)</f>
        <v>0</v>
      </c>
      <c r="BL172" s="19" t="s">
        <v>146</v>
      </c>
      <c r="BM172" s="218" t="s">
        <v>298</v>
      </c>
    </row>
    <row r="173" spans="1:47" s="2" customFormat="1" ht="12">
      <c r="A173" s="41"/>
      <c r="B173" s="42"/>
      <c r="C173" s="43"/>
      <c r="D173" s="220" t="s">
        <v>148</v>
      </c>
      <c r="E173" s="43"/>
      <c r="F173" s="221" t="s">
        <v>299</v>
      </c>
      <c r="G173" s="43"/>
      <c r="H173" s="43"/>
      <c r="I173" s="222"/>
      <c r="J173" s="43"/>
      <c r="K173" s="43"/>
      <c r="L173" s="47"/>
      <c r="M173" s="223"/>
      <c r="N173" s="224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19" t="s">
        <v>148</v>
      </c>
      <c r="AU173" s="19" t="s">
        <v>21</v>
      </c>
    </row>
    <row r="174" spans="1:51" s="13" customFormat="1" ht="12">
      <c r="A174" s="13"/>
      <c r="B174" s="225"/>
      <c r="C174" s="226"/>
      <c r="D174" s="227" t="s">
        <v>150</v>
      </c>
      <c r="E174" s="228" t="s">
        <v>32</v>
      </c>
      <c r="F174" s="229" t="s">
        <v>511</v>
      </c>
      <c r="G174" s="226"/>
      <c r="H174" s="230">
        <v>1330.2</v>
      </c>
      <c r="I174" s="231"/>
      <c r="J174" s="226"/>
      <c r="K174" s="226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150</v>
      </c>
      <c r="AU174" s="236" t="s">
        <v>21</v>
      </c>
      <c r="AV174" s="13" t="s">
        <v>21</v>
      </c>
      <c r="AW174" s="13" t="s">
        <v>41</v>
      </c>
      <c r="AX174" s="13" t="s">
        <v>82</v>
      </c>
      <c r="AY174" s="236" t="s">
        <v>139</v>
      </c>
    </row>
    <row r="175" spans="1:51" s="14" customFormat="1" ht="12">
      <c r="A175" s="14"/>
      <c r="B175" s="237"/>
      <c r="C175" s="238"/>
      <c r="D175" s="227" t="s">
        <v>150</v>
      </c>
      <c r="E175" s="239" t="s">
        <v>32</v>
      </c>
      <c r="F175" s="240" t="s">
        <v>301</v>
      </c>
      <c r="G175" s="238"/>
      <c r="H175" s="239" t="s">
        <v>32</v>
      </c>
      <c r="I175" s="241"/>
      <c r="J175" s="238"/>
      <c r="K175" s="238"/>
      <c r="L175" s="242"/>
      <c r="M175" s="243"/>
      <c r="N175" s="244"/>
      <c r="O175" s="244"/>
      <c r="P175" s="244"/>
      <c r="Q175" s="244"/>
      <c r="R175" s="244"/>
      <c r="S175" s="244"/>
      <c r="T175" s="24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6" t="s">
        <v>150</v>
      </c>
      <c r="AU175" s="246" t="s">
        <v>21</v>
      </c>
      <c r="AV175" s="14" t="s">
        <v>90</v>
      </c>
      <c r="AW175" s="14" t="s">
        <v>41</v>
      </c>
      <c r="AX175" s="14" t="s">
        <v>82</v>
      </c>
      <c r="AY175" s="246" t="s">
        <v>139</v>
      </c>
    </row>
    <row r="176" spans="1:51" s="15" customFormat="1" ht="12">
      <c r="A176" s="15"/>
      <c r="B176" s="247"/>
      <c r="C176" s="248"/>
      <c r="D176" s="227" t="s">
        <v>150</v>
      </c>
      <c r="E176" s="249" t="s">
        <v>32</v>
      </c>
      <c r="F176" s="250" t="s">
        <v>153</v>
      </c>
      <c r="G176" s="248"/>
      <c r="H176" s="251">
        <v>1330.2</v>
      </c>
      <c r="I176" s="252"/>
      <c r="J176" s="248"/>
      <c r="K176" s="248"/>
      <c r="L176" s="253"/>
      <c r="M176" s="254"/>
      <c r="N176" s="255"/>
      <c r="O176" s="255"/>
      <c r="P176" s="255"/>
      <c r="Q176" s="255"/>
      <c r="R176" s="255"/>
      <c r="S176" s="255"/>
      <c r="T176" s="256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7" t="s">
        <v>150</v>
      </c>
      <c r="AU176" s="257" t="s">
        <v>21</v>
      </c>
      <c r="AV176" s="15" t="s">
        <v>146</v>
      </c>
      <c r="AW176" s="15" t="s">
        <v>41</v>
      </c>
      <c r="AX176" s="15" t="s">
        <v>90</v>
      </c>
      <c r="AY176" s="257" t="s">
        <v>139</v>
      </c>
    </row>
    <row r="177" spans="1:65" s="2" customFormat="1" ht="21.75" customHeight="1">
      <c r="A177" s="41"/>
      <c r="B177" s="42"/>
      <c r="C177" s="207" t="s">
        <v>240</v>
      </c>
      <c r="D177" s="207" t="s">
        <v>141</v>
      </c>
      <c r="E177" s="208" t="s">
        <v>303</v>
      </c>
      <c r="F177" s="209" t="s">
        <v>304</v>
      </c>
      <c r="G177" s="210" t="s">
        <v>232</v>
      </c>
      <c r="H177" s="211">
        <v>237.9</v>
      </c>
      <c r="I177" s="212"/>
      <c r="J177" s="213">
        <f>ROUND(I177*H177,2)</f>
        <v>0</v>
      </c>
      <c r="K177" s="209" t="s">
        <v>145</v>
      </c>
      <c r="L177" s="47"/>
      <c r="M177" s="214" t="s">
        <v>32</v>
      </c>
      <c r="N177" s="215" t="s">
        <v>53</v>
      </c>
      <c r="O177" s="87"/>
      <c r="P177" s="216">
        <f>O177*H177</f>
        <v>0</v>
      </c>
      <c r="Q177" s="216">
        <v>0.00038</v>
      </c>
      <c r="R177" s="216">
        <f>Q177*H177</f>
        <v>0.09040200000000001</v>
      </c>
      <c r="S177" s="216">
        <v>0</v>
      </c>
      <c r="T177" s="217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18" t="s">
        <v>146</v>
      </c>
      <c r="AT177" s="218" t="s">
        <v>141</v>
      </c>
      <c r="AU177" s="218" t="s">
        <v>21</v>
      </c>
      <c r="AY177" s="19" t="s">
        <v>139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9" t="s">
        <v>90</v>
      </c>
      <c r="BK177" s="219">
        <f>ROUND(I177*H177,2)</f>
        <v>0</v>
      </c>
      <c r="BL177" s="19" t="s">
        <v>146</v>
      </c>
      <c r="BM177" s="218" t="s">
        <v>305</v>
      </c>
    </row>
    <row r="178" spans="1:47" s="2" customFormat="1" ht="12">
      <c r="A178" s="41"/>
      <c r="B178" s="42"/>
      <c r="C178" s="43"/>
      <c r="D178" s="220" t="s">
        <v>148</v>
      </c>
      <c r="E178" s="43"/>
      <c r="F178" s="221" t="s">
        <v>306</v>
      </c>
      <c r="G178" s="43"/>
      <c r="H178" s="43"/>
      <c r="I178" s="222"/>
      <c r="J178" s="43"/>
      <c r="K178" s="43"/>
      <c r="L178" s="47"/>
      <c r="M178" s="223"/>
      <c r="N178" s="224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19" t="s">
        <v>148</v>
      </c>
      <c r="AU178" s="19" t="s">
        <v>21</v>
      </c>
    </row>
    <row r="179" spans="1:51" s="13" customFormat="1" ht="12">
      <c r="A179" s="13"/>
      <c r="B179" s="225"/>
      <c r="C179" s="226"/>
      <c r="D179" s="227" t="s">
        <v>150</v>
      </c>
      <c r="E179" s="228" t="s">
        <v>32</v>
      </c>
      <c r="F179" s="229" t="s">
        <v>512</v>
      </c>
      <c r="G179" s="226"/>
      <c r="H179" s="230">
        <v>91.8</v>
      </c>
      <c r="I179" s="231"/>
      <c r="J179" s="226"/>
      <c r="K179" s="226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150</v>
      </c>
      <c r="AU179" s="236" t="s">
        <v>21</v>
      </c>
      <c r="AV179" s="13" t="s">
        <v>21</v>
      </c>
      <c r="AW179" s="13" t="s">
        <v>41</v>
      </c>
      <c r="AX179" s="13" t="s">
        <v>82</v>
      </c>
      <c r="AY179" s="236" t="s">
        <v>139</v>
      </c>
    </row>
    <row r="180" spans="1:51" s="14" customFormat="1" ht="12">
      <c r="A180" s="14"/>
      <c r="B180" s="237"/>
      <c r="C180" s="238"/>
      <c r="D180" s="227" t="s">
        <v>150</v>
      </c>
      <c r="E180" s="239" t="s">
        <v>32</v>
      </c>
      <c r="F180" s="240" t="s">
        <v>308</v>
      </c>
      <c r="G180" s="238"/>
      <c r="H180" s="239" t="s">
        <v>32</v>
      </c>
      <c r="I180" s="241"/>
      <c r="J180" s="238"/>
      <c r="K180" s="238"/>
      <c r="L180" s="242"/>
      <c r="M180" s="243"/>
      <c r="N180" s="244"/>
      <c r="O180" s="244"/>
      <c r="P180" s="244"/>
      <c r="Q180" s="244"/>
      <c r="R180" s="244"/>
      <c r="S180" s="244"/>
      <c r="T180" s="24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6" t="s">
        <v>150</v>
      </c>
      <c r="AU180" s="246" t="s">
        <v>21</v>
      </c>
      <c r="AV180" s="14" t="s">
        <v>90</v>
      </c>
      <c r="AW180" s="14" t="s">
        <v>41</v>
      </c>
      <c r="AX180" s="14" t="s">
        <v>82</v>
      </c>
      <c r="AY180" s="246" t="s">
        <v>139</v>
      </c>
    </row>
    <row r="181" spans="1:51" s="13" customFormat="1" ht="12">
      <c r="A181" s="13"/>
      <c r="B181" s="225"/>
      <c r="C181" s="226"/>
      <c r="D181" s="227" t="s">
        <v>150</v>
      </c>
      <c r="E181" s="228" t="s">
        <v>32</v>
      </c>
      <c r="F181" s="229" t="s">
        <v>513</v>
      </c>
      <c r="G181" s="226"/>
      <c r="H181" s="230">
        <v>64.7</v>
      </c>
      <c r="I181" s="231"/>
      <c r="J181" s="226"/>
      <c r="K181" s="226"/>
      <c r="L181" s="232"/>
      <c r="M181" s="233"/>
      <c r="N181" s="234"/>
      <c r="O181" s="234"/>
      <c r="P181" s="234"/>
      <c r="Q181" s="234"/>
      <c r="R181" s="234"/>
      <c r="S181" s="234"/>
      <c r="T181" s="23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6" t="s">
        <v>150</v>
      </c>
      <c r="AU181" s="236" t="s">
        <v>21</v>
      </c>
      <c r="AV181" s="13" t="s">
        <v>21</v>
      </c>
      <c r="AW181" s="13" t="s">
        <v>41</v>
      </c>
      <c r="AX181" s="13" t="s">
        <v>82</v>
      </c>
      <c r="AY181" s="236" t="s">
        <v>139</v>
      </c>
    </row>
    <row r="182" spans="1:51" s="14" customFormat="1" ht="12">
      <c r="A182" s="14"/>
      <c r="B182" s="237"/>
      <c r="C182" s="238"/>
      <c r="D182" s="227" t="s">
        <v>150</v>
      </c>
      <c r="E182" s="239" t="s">
        <v>32</v>
      </c>
      <c r="F182" s="240" t="s">
        <v>308</v>
      </c>
      <c r="G182" s="238"/>
      <c r="H182" s="239" t="s">
        <v>32</v>
      </c>
      <c r="I182" s="241"/>
      <c r="J182" s="238"/>
      <c r="K182" s="238"/>
      <c r="L182" s="242"/>
      <c r="M182" s="243"/>
      <c r="N182" s="244"/>
      <c r="O182" s="244"/>
      <c r="P182" s="244"/>
      <c r="Q182" s="244"/>
      <c r="R182" s="244"/>
      <c r="S182" s="244"/>
      <c r="T182" s="24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6" t="s">
        <v>150</v>
      </c>
      <c r="AU182" s="246" t="s">
        <v>21</v>
      </c>
      <c r="AV182" s="14" t="s">
        <v>90</v>
      </c>
      <c r="AW182" s="14" t="s">
        <v>41</v>
      </c>
      <c r="AX182" s="14" t="s">
        <v>82</v>
      </c>
      <c r="AY182" s="246" t="s">
        <v>139</v>
      </c>
    </row>
    <row r="183" spans="1:51" s="13" customFormat="1" ht="12">
      <c r="A183" s="13"/>
      <c r="B183" s="225"/>
      <c r="C183" s="226"/>
      <c r="D183" s="227" t="s">
        <v>150</v>
      </c>
      <c r="E183" s="228" t="s">
        <v>32</v>
      </c>
      <c r="F183" s="229" t="s">
        <v>514</v>
      </c>
      <c r="G183" s="226"/>
      <c r="H183" s="230">
        <v>81.4</v>
      </c>
      <c r="I183" s="231"/>
      <c r="J183" s="226"/>
      <c r="K183" s="226"/>
      <c r="L183" s="232"/>
      <c r="M183" s="233"/>
      <c r="N183" s="234"/>
      <c r="O183" s="234"/>
      <c r="P183" s="234"/>
      <c r="Q183" s="234"/>
      <c r="R183" s="234"/>
      <c r="S183" s="234"/>
      <c r="T183" s="23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6" t="s">
        <v>150</v>
      </c>
      <c r="AU183" s="236" t="s">
        <v>21</v>
      </c>
      <c r="AV183" s="13" t="s">
        <v>21</v>
      </c>
      <c r="AW183" s="13" t="s">
        <v>41</v>
      </c>
      <c r="AX183" s="13" t="s">
        <v>82</v>
      </c>
      <c r="AY183" s="236" t="s">
        <v>139</v>
      </c>
    </row>
    <row r="184" spans="1:51" s="14" customFormat="1" ht="12">
      <c r="A184" s="14"/>
      <c r="B184" s="237"/>
      <c r="C184" s="238"/>
      <c r="D184" s="227" t="s">
        <v>150</v>
      </c>
      <c r="E184" s="239" t="s">
        <v>32</v>
      </c>
      <c r="F184" s="240" t="s">
        <v>310</v>
      </c>
      <c r="G184" s="238"/>
      <c r="H184" s="239" t="s">
        <v>32</v>
      </c>
      <c r="I184" s="241"/>
      <c r="J184" s="238"/>
      <c r="K184" s="238"/>
      <c r="L184" s="242"/>
      <c r="M184" s="243"/>
      <c r="N184" s="244"/>
      <c r="O184" s="244"/>
      <c r="P184" s="244"/>
      <c r="Q184" s="244"/>
      <c r="R184" s="244"/>
      <c r="S184" s="244"/>
      <c r="T184" s="24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6" t="s">
        <v>150</v>
      </c>
      <c r="AU184" s="246" t="s">
        <v>21</v>
      </c>
      <c r="AV184" s="14" t="s">
        <v>90</v>
      </c>
      <c r="AW184" s="14" t="s">
        <v>41</v>
      </c>
      <c r="AX184" s="14" t="s">
        <v>82</v>
      </c>
      <c r="AY184" s="246" t="s">
        <v>139</v>
      </c>
    </row>
    <row r="185" spans="1:51" s="14" customFormat="1" ht="12">
      <c r="A185" s="14"/>
      <c r="B185" s="237"/>
      <c r="C185" s="238"/>
      <c r="D185" s="227" t="s">
        <v>150</v>
      </c>
      <c r="E185" s="239" t="s">
        <v>32</v>
      </c>
      <c r="F185" s="240" t="s">
        <v>152</v>
      </c>
      <c r="G185" s="238"/>
      <c r="H185" s="239" t="s">
        <v>32</v>
      </c>
      <c r="I185" s="241"/>
      <c r="J185" s="238"/>
      <c r="K185" s="238"/>
      <c r="L185" s="242"/>
      <c r="M185" s="243"/>
      <c r="N185" s="244"/>
      <c r="O185" s="244"/>
      <c r="P185" s="244"/>
      <c r="Q185" s="244"/>
      <c r="R185" s="244"/>
      <c r="S185" s="244"/>
      <c r="T185" s="24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6" t="s">
        <v>150</v>
      </c>
      <c r="AU185" s="246" t="s">
        <v>21</v>
      </c>
      <c r="AV185" s="14" t="s">
        <v>90</v>
      </c>
      <c r="AW185" s="14" t="s">
        <v>41</v>
      </c>
      <c r="AX185" s="14" t="s">
        <v>82</v>
      </c>
      <c r="AY185" s="246" t="s">
        <v>139</v>
      </c>
    </row>
    <row r="186" spans="1:51" s="15" customFormat="1" ht="12">
      <c r="A186" s="15"/>
      <c r="B186" s="247"/>
      <c r="C186" s="248"/>
      <c r="D186" s="227" t="s">
        <v>150</v>
      </c>
      <c r="E186" s="249" t="s">
        <v>32</v>
      </c>
      <c r="F186" s="250" t="s">
        <v>153</v>
      </c>
      <c r="G186" s="248"/>
      <c r="H186" s="251">
        <v>237.9</v>
      </c>
      <c r="I186" s="252"/>
      <c r="J186" s="248"/>
      <c r="K186" s="248"/>
      <c r="L186" s="253"/>
      <c r="M186" s="254"/>
      <c r="N186" s="255"/>
      <c r="O186" s="255"/>
      <c r="P186" s="255"/>
      <c r="Q186" s="255"/>
      <c r="R186" s="255"/>
      <c r="S186" s="255"/>
      <c r="T186" s="25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7" t="s">
        <v>150</v>
      </c>
      <c r="AU186" s="257" t="s">
        <v>21</v>
      </c>
      <c r="AV186" s="15" t="s">
        <v>146</v>
      </c>
      <c r="AW186" s="15" t="s">
        <v>41</v>
      </c>
      <c r="AX186" s="15" t="s">
        <v>90</v>
      </c>
      <c r="AY186" s="257" t="s">
        <v>139</v>
      </c>
    </row>
    <row r="187" spans="1:65" s="2" customFormat="1" ht="21.75" customHeight="1">
      <c r="A187" s="41"/>
      <c r="B187" s="42"/>
      <c r="C187" s="207" t="s">
        <v>244</v>
      </c>
      <c r="D187" s="207" t="s">
        <v>141</v>
      </c>
      <c r="E187" s="208" t="s">
        <v>312</v>
      </c>
      <c r="F187" s="209" t="s">
        <v>313</v>
      </c>
      <c r="G187" s="210" t="s">
        <v>144</v>
      </c>
      <c r="H187" s="211">
        <v>75.6</v>
      </c>
      <c r="I187" s="212"/>
      <c r="J187" s="213">
        <f>ROUND(I187*H187,2)</f>
        <v>0</v>
      </c>
      <c r="K187" s="209" t="s">
        <v>145</v>
      </c>
      <c r="L187" s="47"/>
      <c r="M187" s="214" t="s">
        <v>32</v>
      </c>
      <c r="N187" s="215" t="s">
        <v>53</v>
      </c>
      <c r="O187" s="87"/>
      <c r="P187" s="216">
        <f>O187*H187</f>
        <v>0</v>
      </c>
      <c r="Q187" s="216">
        <v>0.0026</v>
      </c>
      <c r="R187" s="216">
        <f>Q187*H187</f>
        <v>0.19655999999999998</v>
      </c>
      <c r="S187" s="216">
        <v>0</v>
      </c>
      <c r="T187" s="217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18" t="s">
        <v>146</v>
      </c>
      <c r="AT187" s="218" t="s">
        <v>141</v>
      </c>
      <c r="AU187" s="218" t="s">
        <v>21</v>
      </c>
      <c r="AY187" s="19" t="s">
        <v>139</v>
      </c>
      <c r="BE187" s="219">
        <f>IF(N187="základní",J187,0)</f>
        <v>0</v>
      </c>
      <c r="BF187" s="219">
        <f>IF(N187="snížená",J187,0)</f>
        <v>0</v>
      </c>
      <c r="BG187" s="219">
        <f>IF(N187="zákl. přenesená",J187,0)</f>
        <v>0</v>
      </c>
      <c r="BH187" s="219">
        <f>IF(N187="sníž. přenesená",J187,0)</f>
        <v>0</v>
      </c>
      <c r="BI187" s="219">
        <f>IF(N187="nulová",J187,0)</f>
        <v>0</v>
      </c>
      <c r="BJ187" s="19" t="s">
        <v>90</v>
      </c>
      <c r="BK187" s="219">
        <f>ROUND(I187*H187,2)</f>
        <v>0</v>
      </c>
      <c r="BL187" s="19" t="s">
        <v>146</v>
      </c>
      <c r="BM187" s="218" t="s">
        <v>314</v>
      </c>
    </row>
    <row r="188" spans="1:47" s="2" customFormat="1" ht="12">
      <c r="A188" s="41"/>
      <c r="B188" s="42"/>
      <c r="C188" s="43"/>
      <c r="D188" s="220" t="s">
        <v>148</v>
      </c>
      <c r="E188" s="43"/>
      <c r="F188" s="221" t="s">
        <v>315</v>
      </c>
      <c r="G188" s="43"/>
      <c r="H188" s="43"/>
      <c r="I188" s="222"/>
      <c r="J188" s="43"/>
      <c r="K188" s="43"/>
      <c r="L188" s="47"/>
      <c r="M188" s="223"/>
      <c r="N188" s="224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19" t="s">
        <v>148</v>
      </c>
      <c r="AU188" s="19" t="s">
        <v>21</v>
      </c>
    </row>
    <row r="189" spans="1:51" s="13" customFormat="1" ht="12">
      <c r="A189" s="13"/>
      <c r="B189" s="225"/>
      <c r="C189" s="226"/>
      <c r="D189" s="227" t="s">
        <v>150</v>
      </c>
      <c r="E189" s="228" t="s">
        <v>32</v>
      </c>
      <c r="F189" s="229" t="s">
        <v>515</v>
      </c>
      <c r="G189" s="226"/>
      <c r="H189" s="230">
        <v>42.6</v>
      </c>
      <c r="I189" s="231"/>
      <c r="J189" s="226"/>
      <c r="K189" s="226"/>
      <c r="L189" s="232"/>
      <c r="M189" s="233"/>
      <c r="N189" s="234"/>
      <c r="O189" s="234"/>
      <c r="P189" s="234"/>
      <c r="Q189" s="234"/>
      <c r="R189" s="234"/>
      <c r="S189" s="234"/>
      <c r="T189" s="23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6" t="s">
        <v>150</v>
      </c>
      <c r="AU189" s="236" t="s">
        <v>21</v>
      </c>
      <c r="AV189" s="13" t="s">
        <v>21</v>
      </c>
      <c r="AW189" s="13" t="s">
        <v>41</v>
      </c>
      <c r="AX189" s="13" t="s">
        <v>82</v>
      </c>
      <c r="AY189" s="236" t="s">
        <v>139</v>
      </c>
    </row>
    <row r="190" spans="1:51" s="14" customFormat="1" ht="12">
      <c r="A190" s="14"/>
      <c r="B190" s="237"/>
      <c r="C190" s="238"/>
      <c r="D190" s="227" t="s">
        <v>150</v>
      </c>
      <c r="E190" s="239" t="s">
        <v>32</v>
      </c>
      <c r="F190" s="240" t="s">
        <v>516</v>
      </c>
      <c r="G190" s="238"/>
      <c r="H190" s="239" t="s">
        <v>32</v>
      </c>
      <c r="I190" s="241"/>
      <c r="J190" s="238"/>
      <c r="K190" s="238"/>
      <c r="L190" s="242"/>
      <c r="M190" s="243"/>
      <c r="N190" s="244"/>
      <c r="O190" s="244"/>
      <c r="P190" s="244"/>
      <c r="Q190" s="244"/>
      <c r="R190" s="244"/>
      <c r="S190" s="244"/>
      <c r="T190" s="24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6" t="s">
        <v>150</v>
      </c>
      <c r="AU190" s="246" t="s">
        <v>21</v>
      </c>
      <c r="AV190" s="14" t="s">
        <v>90</v>
      </c>
      <c r="AW190" s="14" t="s">
        <v>41</v>
      </c>
      <c r="AX190" s="14" t="s">
        <v>82</v>
      </c>
      <c r="AY190" s="246" t="s">
        <v>139</v>
      </c>
    </row>
    <row r="191" spans="1:51" s="13" customFormat="1" ht="12">
      <c r="A191" s="13"/>
      <c r="B191" s="225"/>
      <c r="C191" s="226"/>
      <c r="D191" s="227" t="s">
        <v>150</v>
      </c>
      <c r="E191" s="228" t="s">
        <v>32</v>
      </c>
      <c r="F191" s="229" t="s">
        <v>517</v>
      </c>
      <c r="G191" s="226"/>
      <c r="H191" s="230">
        <v>33</v>
      </c>
      <c r="I191" s="231"/>
      <c r="J191" s="226"/>
      <c r="K191" s="226"/>
      <c r="L191" s="232"/>
      <c r="M191" s="233"/>
      <c r="N191" s="234"/>
      <c r="O191" s="234"/>
      <c r="P191" s="234"/>
      <c r="Q191" s="234"/>
      <c r="R191" s="234"/>
      <c r="S191" s="234"/>
      <c r="T191" s="23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6" t="s">
        <v>150</v>
      </c>
      <c r="AU191" s="236" t="s">
        <v>21</v>
      </c>
      <c r="AV191" s="13" t="s">
        <v>21</v>
      </c>
      <c r="AW191" s="13" t="s">
        <v>41</v>
      </c>
      <c r="AX191" s="13" t="s">
        <v>82</v>
      </c>
      <c r="AY191" s="236" t="s">
        <v>139</v>
      </c>
    </row>
    <row r="192" spans="1:51" s="14" customFormat="1" ht="12">
      <c r="A192" s="14"/>
      <c r="B192" s="237"/>
      <c r="C192" s="238"/>
      <c r="D192" s="227" t="s">
        <v>150</v>
      </c>
      <c r="E192" s="239" t="s">
        <v>32</v>
      </c>
      <c r="F192" s="240" t="s">
        <v>518</v>
      </c>
      <c r="G192" s="238"/>
      <c r="H192" s="239" t="s">
        <v>32</v>
      </c>
      <c r="I192" s="241"/>
      <c r="J192" s="238"/>
      <c r="K192" s="238"/>
      <c r="L192" s="242"/>
      <c r="M192" s="243"/>
      <c r="N192" s="244"/>
      <c r="O192" s="244"/>
      <c r="P192" s="244"/>
      <c r="Q192" s="244"/>
      <c r="R192" s="244"/>
      <c r="S192" s="244"/>
      <c r="T192" s="24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6" t="s">
        <v>150</v>
      </c>
      <c r="AU192" s="246" t="s">
        <v>21</v>
      </c>
      <c r="AV192" s="14" t="s">
        <v>90</v>
      </c>
      <c r="AW192" s="14" t="s">
        <v>41</v>
      </c>
      <c r="AX192" s="14" t="s">
        <v>82</v>
      </c>
      <c r="AY192" s="246" t="s">
        <v>139</v>
      </c>
    </row>
    <row r="193" spans="1:51" s="15" customFormat="1" ht="12">
      <c r="A193" s="15"/>
      <c r="B193" s="247"/>
      <c r="C193" s="248"/>
      <c r="D193" s="227" t="s">
        <v>150</v>
      </c>
      <c r="E193" s="249" t="s">
        <v>32</v>
      </c>
      <c r="F193" s="250" t="s">
        <v>153</v>
      </c>
      <c r="G193" s="248"/>
      <c r="H193" s="251">
        <v>75.6</v>
      </c>
      <c r="I193" s="252"/>
      <c r="J193" s="248"/>
      <c r="K193" s="248"/>
      <c r="L193" s="253"/>
      <c r="M193" s="254"/>
      <c r="N193" s="255"/>
      <c r="O193" s="255"/>
      <c r="P193" s="255"/>
      <c r="Q193" s="255"/>
      <c r="R193" s="255"/>
      <c r="S193" s="255"/>
      <c r="T193" s="256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7" t="s">
        <v>150</v>
      </c>
      <c r="AU193" s="257" t="s">
        <v>21</v>
      </c>
      <c r="AV193" s="15" t="s">
        <v>146</v>
      </c>
      <c r="AW193" s="15" t="s">
        <v>41</v>
      </c>
      <c r="AX193" s="15" t="s">
        <v>90</v>
      </c>
      <c r="AY193" s="257" t="s">
        <v>139</v>
      </c>
    </row>
    <row r="194" spans="1:65" s="2" customFormat="1" ht="24.15" customHeight="1">
      <c r="A194" s="41"/>
      <c r="B194" s="42"/>
      <c r="C194" s="207" t="s">
        <v>249</v>
      </c>
      <c r="D194" s="207" t="s">
        <v>141</v>
      </c>
      <c r="E194" s="208" t="s">
        <v>321</v>
      </c>
      <c r="F194" s="209" t="s">
        <v>322</v>
      </c>
      <c r="G194" s="210" t="s">
        <v>232</v>
      </c>
      <c r="H194" s="211">
        <v>3490.9</v>
      </c>
      <c r="I194" s="212"/>
      <c r="J194" s="213">
        <f>ROUND(I194*H194,2)</f>
        <v>0</v>
      </c>
      <c r="K194" s="209" t="s">
        <v>145</v>
      </c>
      <c r="L194" s="47"/>
      <c r="M194" s="214" t="s">
        <v>32</v>
      </c>
      <c r="N194" s="215" t="s">
        <v>53</v>
      </c>
      <c r="O194" s="87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18" t="s">
        <v>146</v>
      </c>
      <c r="AT194" s="218" t="s">
        <v>141</v>
      </c>
      <c r="AU194" s="218" t="s">
        <v>21</v>
      </c>
      <c r="AY194" s="19" t="s">
        <v>139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9" t="s">
        <v>90</v>
      </c>
      <c r="BK194" s="219">
        <f>ROUND(I194*H194,2)</f>
        <v>0</v>
      </c>
      <c r="BL194" s="19" t="s">
        <v>146</v>
      </c>
      <c r="BM194" s="218" t="s">
        <v>323</v>
      </c>
    </row>
    <row r="195" spans="1:47" s="2" customFormat="1" ht="12">
      <c r="A195" s="41"/>
      <c r="B195" s="42"/>
      <c r="C195" s="43"/>
      <c r="D195" s="220" t="s">
        <v>148</v>
      </c>
      <c r="E195" s="43"/>
      <c r="F195" s="221" t="s">
        <v>324</v>
      </c>
      <c r="G195" s="43"/>
      <c r="H195" s="43"/>
      <c r="I195" s="222"/>
      <c r="J195" s="43"/>
      <c r="K195" s="43"/>
      <c r="L195" s="47"/>
      <c r="M195" s="223"/>
      <c r="N195" s="224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19" t="s">
        <v>148</v>
      </c>
      <c r="AU195" s="19" t="s">
        <v>21</v>
      </c>
    </row>
    <row r="196" spans="1:51" s="13" customFormat="1" ht="12">
      <c r="A196" s="13"/>
      <c r="B196" s="225"/>
      <c r="C196" s="226"/>
      <c r="D196" s="227" t="s">
        <v>150</v>
      </c>
      <c r="E196" s="228" t="s">
        <v>32</v>
      </c>
      <c r="F196" s="229" t="s">
        <v>519</v>
      </c>
      <c r="G196" s="226"/>
      <c r="H196" s="230">
        <v>1330</v>
      </c>
      <c r="I196" s="231"/>
      <c r="J196" s="226"/>
      <c r="K196" s="226"/>
      <c r="L196" s="232"/>
      <c r="M196" s="233"/>
      <c r="N196" s="234"/>
      <c r="O196" s="234"/>
      <c r="P196" s="234"/>
      <c r="Q196" s="234"/>
      <c r="R196" s="234"/>
      <c r="S196" s="234"/>
      <c r="T196" s="23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6" t="s">
        <v>150</v>
      </c>
      <c r="AU196" s="236" t="s">
        <v>21</v>
      </c>
      <c r="AV196" s="13" t="s">
        <v>21</v>
      </c>
      <c r="AW196" s="13" t="s">
        <v>41</v>
      </c>
      <c r="AX196" s="13" t="s">
        <v>82</v>
      </c>
      <c r="AY196" s="236" t="s">
        <v>139</v>
      </c>
    </row>
    <row r="197" spans="1:51" s="13" customFormat="1" ht="12">
      <c r="A197" s="13"/>
      <c r="B197" s="225"/>
      <c r="C197" s="226"/>
      <c r="D197" s="227" t="s">
        <v>150</v>
      </c>
      <c r="E197" s="228" t="s">
        <v>32</v>
      </c>
      <c r="F197" s="229" t="s">
        <v>520</v>
      </c>
      <c r="G197" s="226"/>
      <c r="H197" s="230">
        <v>1923</v>
      </c>
      <c r="I197" s="231"/>
      <c r="J197" s="226"/>
      <c r="K197" s="226"/>
      <c r="L197" s="232"/>
      <c r="M197" s="233"/>
      <c r="N197" s="234"/>
      <c r="O197" s="234"/>
      <c r="P197" s="234"/>
      <c r="Q197" s="234"/>
      <c r="R197" s="234"/>
      <c r="S197" s="234"/>
      <c r="T197" s="23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6" t="s">
        <v>150</v>
      </c>
      <c r="AU197" s="236" t="s">
        <v>21</v>
      </c>
      <c r="AV197" s="13" t="s">
        <v>21</v>
      </c>
      <c r="AW197" s="13" t="s">
        <v>41</v>
      </c>
      <c r="AX197" s="13" t="s">
        <v>82</v>
      </c>
      <c r="AY197" s="236" t="s">
        <v>139</v>
      </c>
    </row>
    <row r="198" spans="1:51" s="13" customFormat="1" ht="12">
      <c r="A198" s="13"/>
      <c r="B198" s="225"/>
      <c r="C198" s="226"/>
      <c r="D198" s="227" t="s">
        <v>150</v>
      </c>
      <c r="E198" s="228" t="s">
        <v>32</v>
      </c>
      <c r="F198" s="229" t="s">
        <v>521</v>
      </c>
      <c r="G198" s="226"/>
      <c r="H198" s="230">
        <v>237.9</v>
      </c>
      <c r="I198" s="231"/>
      <c r="J198" s="226"/>
      <c r="K198" s="226"/>
      <c r="L198" s="232"/>
      <c r="M198" s="233"/>
      <c r="N198" s="234"/>
      <c r="O198" s="234"/>
      <c r="P198" s="234"/>
      <c r="Q198" s="234"/>
      <c r="R198" s="234"/>
      <c r="S198" s="234"/>
      <c r="T198" s="23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6" t="s">
        <v>150</v>
      </c>
      <c r="AU198" s="236" t="s">
        <v>21</v>
      </c>
      <c r="AV198" s="13" t="s">
        <v>21</v>
      </c>
      <c r="AW198" s="13" t="s">
        <v>41</v>
      </c>
      <c r="AX198" s="13" t="s">
        <v>82</v>
      </c>
      <c r="AY198" s="236" t="s">
        <v>139</v>
      </c>
    </row>
    <row r="199" spans="1:51" s="14" customFormat="1" ht="12">
      <c r="A199" s="14"/>
      <c r="B199" s="237"/>
      <c r="C199" s="238"/>
      <c r="D199" s="227" t="s">
        <v>150</v>
      </c>
      <c r="E199" s="239" t="s">
        <v>32</v>
      </c>
      <c r="F199" s="240" t="s">
        <v>522</v>
      </c>
      <c r="G199" s="238"/>
      <c r="H199" s="239" t="s">
        <v>32</v>
      </c>
      <c r="I199" s="241"/>
      <c r="J199" s="238"/>
      <c r="K199" s="238"/>
      <c r="L199" s="242"/>
      <c r="M199" s="243"/>
      <c r="N199" s="244"/>
      <c r="O199" s="244"/>
      <c r="P199" s="244"/>
      <c r="Q199" s="244"/>
      <c r="R199" s="244"/>
      <c r="S199" s="244"/>
      <c r="T199" s="24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6" t="s">
        <v>150</v>
      </c>
      <c r="AU199" s="246" t="s">
        <v>21</v>
      </c>
      <c r="AV199" s="14" t="s">
        <v>90</v>
      </c>
      <c r="AW199" s="14" t="s">
        <v>41</v>
      </c>
      <c r="AX199" s="14" t="s">
        <v>82</v>
      </c>
      <c r="AY199" s="246" t="s">
        <v>139</v>
      </c>
    </row>
    <row r="200" spans="1:51" s="15" customFormat="1" ht="12">
      <c r="A200" s="15"/>
      <c r="B200" s="247"/>
      <c r="C200" s="248"/>
      <c r="D200" s="227" t="s">
        <v>150</v>
      </c>
      <c r="E200" s="249" t="s">
        <v>32</v>
      </c>
      <c r="F200" s="250" t="s">
        <v>153</v>
      </c>
      <c r="G200" s="248"/>
      <c r="H200" s="251">
        <v>3490.9</v>
      </c>
      <c r="I200" s="252"/>
      <c r="J200" s="248"/>
      <c r="K200" s="248"/>
      <c r="L200" s="253"/>
      <c r="M200" s="254"/>
      <c r="N200" s="255"/>
      <c r="O200" s="255"/>
      <c r="P200" s="255"/>
      <c r="Q200" s="255"/>
      <c r="R200" s="255"/>
      <c r="S200" s="255"/>
      <c r="T200" s="256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57" t="s">
        <v>150</v>
      </c>
      <c r="AU200" s="257" t="s">
        <v>21</v>
      </c>
      <c r="AV200" s="15" t="s">
        <v>146</v>
      </c>
      <c r="AW200" s="15" t="s">
        <v>41</v>
      </c>
      <c r="AX200" s="15" t="s">
        <v>90</v>
      </c>
      <c r="AY200" s="257" t="s">
        <v>139</v>
      </c>
    </row>
    <row r="201" spans="1:65" s="2" customFormat="1" ht="24.15" customHeight="1">
      <c r="A201" s="41"/>
      <c r="B201" s="42"/>
      <c r="C201" s="207" t="s">
        <v>253</v>
      </c>
      <c r="D201" s="207" t="s">
        <v>141</v>
      </c>
      <c r="E201" s="208" t="s">
        <v>330</v>
      </c>
      <c r="F201" s="209" t="s">
        <v>331</v>
      </c>
      <c r="G201" s="210" t="s">
        <v>144</v>
      </c>
      <c r="H201" s="211">
        <v>75.6</v>
      </c>
      <c r="I201" s="212"/>
      <c r="J201" s="213">
        <f>ROUND(I201*H201,2)</f>
        <v>0</v>
      </c>
      <c r="K201" s="209" t="s">
        <v>145</v>
      </c>
      <c r="L201" s="47"/>
      <c r="M201" s="214" t="s">
        <v>32</v>
      </c>
      <c r="N201" s="215" t="s">
        <v>53</v>
      </c>
      <c r="O201" s="87"/>
      <c r="P201" s="216">
        <f>O201*H201</f>
        <v>0</v>
      </c>
      <c r="Q201" s="216">
        <v>1E-05</v>
      </c>
      <c r="R201" s="216">
        <f>Q201*H201</f>
        <v>0.000756</v>
      </c>
      <c r="S201" s="216">
        <v>0</v>
      </c>
      <c r="T201" s="217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18" t="s">
        <v>146</v>
      </c>
      <c r="AT201" s="218" t="s">
        <v>141</v>
      </c>
      <c r="AU201" s="218" t="s">
        <v>21</v>
      </c>
      <c r="AY201" s="19" t="s">
        <v>139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9" t="s">
        <v>90</v>
      </c>
      <c r="BK201" s="219">
        <f>ROUND(I201*H201,2)</f>
        <v>0</v>
      </c>
      <c r="BL201" s="19" t="s">
        <v>146</v>
      </c>
      <c r="BM201" s="218" t="s">
        <v>523</v>
      </c>
    </row>
    <row r="202" spans="1:47" s="2" customFormat="1" ht="12">
      <c r="A202" s="41"/>
      <c r="B202" s="42"/>
      <c r="C202" s="43"/>
      <c r="D202" s="220" t="s">
        <v>148</v>
      </c>
      <c r="E202" s="43"/>
      <c r="F202" s="221" t="s">
        <v>333</v>
      </c>
      <c r="G202" s="43"/>
      <c r="H202" s="43"/>
      <c r="I202" s="222"/>
      <c r="J202" s="43"/>
      <c r="K202" s="43"/>
      <c r="L202" s="47"/>
      <c r="M202" s="223"/>
      <c r="N202" s="224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19" t="s">
        <v>148</v>
      </c>
      <c r="AU202" s="19" t="s">
        <v>21</v>
      </c>
    </row>
    <row r="203" spans="1:51" s="13" customFormat="1" ht="12">
      <c r="A203" s="13"/>
      <c r="B203" s="225"/>
      <c r="C203" s="226"/>
      <c r="D203" s="227" t="s">
        <v>150</v>
      </c>
      <c r="E203" s="228" t="s">
        <v>32</v>
      </c>
      <c r="F203" s="229" t="s">
        <v>524</v>
      </c>
      <c r="G203" s="226"/>
      <c r="H203" s="230">
        <v>75.6</v>
      </c>
      <c r="I203" s="231"/>
      <c r="J203" s="226"/>
      <c r="K203" s="226"/>
      <c r="L203" s="232"/>
      <c r="M203" s="233"/>
      <c r="N203" s="234"/>
      <c r="O203" s="234"/>
      <c r="P203" s="234"/>
      <c r="Q203" s="234"/>
      <c r="R203" s="234"/>
      <c r="S203" s="234"/>
      <c r="T203" s="23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6" t="s">
        <v>150</v>
      </c>
      <c r="AU203" s="236" t="s">
        <v>21</v>
      </c>
      <c r="AV203" s="13" t="s">
        <v>21</v>
      </c>
      <c r="AW203" s="13" t="s">
        <v>41</v>
      </c>
      <c r="AX203" s="13" t="s">
        <v>82</v>
      </c>
      <c r="AY203" s="236" t="s">
        <v>139</v>
      </c>
    </row>
    <row r="204" spans="1:51" s="14" customFormat="1" ht="12">
      <c r="A204" s="14"/>
      <c r="B204" s="237"/>
      <c r="C204" s="238"/>
      <c r="D204" s="227" t="s">
        <v>150</v>
      </c>
      <c r="E204" s="239" t="s">
        <v>32</v>
      </c>
      <c r="F204" s="240" t="s">
        <v>525</v>
      </c>
      <c r="G204" s="238"/>
      <c r="H204" s="239" t="s">
        <v>32</v>
      </c>
      <c r="I204" s="241"/>
      <c r="J204" s="238"/>
      <c r="K204" s="238"/>
      <c r="L204" s="242"/>
      <c r="M204" s="243"/>
      <c r="N204" s="244"/>
      <c r="O204" s="244"/>
      <c r="P204" s="244"/>
      <c r="Q204" s="244"/>
      <c r="R204" s="244"/>
      <c r="S204" s="244"/>
      <c r="T204" s="24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6" t="s">
        <v>150</v>
      </c>
      <c r="AU204" s="246" t="s">
        <v>21</v>
      </c>
      <c r="AV204" s="14" t="s">
        <v>90</v>
      </c>
      <c r="AW204" s="14" t="s">
        <v>41</v>
      </c>
      <c r="AX204" s="14" t="s">
        <v>82</v>
      </c>
      <c r="AY204" s="246" t="s">
        <v>139</v>
      </c>
    </row>
    <row r="205" spans="1:51" s="15" customFormat="1" ht="12">
      <c r="A205" s="15"/>
      <c r="B205" s="247"/>
      <c r="C205" s="248"/>
      <c r="D205" s="227" t="s">
        <v>150</v>
      </c>
      <c r="E205" s="249" t="s">
        <v>32</v>
      </c>
      <c r="F205" s="250" t="s">
        <v>153</v>
      </c>
      <c r="G205" s="248"/>
      <c r="H205" s="251">
        <v>75.6</v>
      </c>
      <c r="I205" s="252"/>
      <c r="J205" s="248"/>
      <c r="K205" s="248"/>
      <c r="L205" s="253"/>
      <c r="M205" s="254"/>
      <c r="N205" s="255"/>
      <c r="O205" s="255"/>
      <c r="P205" s="255"/>
      <c r="Q205" s="255"/>
      <c r="R205" s="255"/>
      <c r="S205" s="255"/>
      <c r="T205" s="256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7" t="s">
        <v>150</v>
      </c>
      <c r="AU205" s="257" t="s">
        <v>21</v>
      </c>
      <c r="AV205" s="15" t="s">
        <v>146</v>
      </c>
      <c r="AW205" s="15" t="s">
        <v>41</v>
      </c>
      <c r="AX205" s="15" t="s">
        <v>90</v>
      </c>
      <c r="AY205" s="257" t="s">
        <v>139</v>
      </c>
    </row>
    <row r="206" spans="1:65" s="2" customFormat="1" ht="24.15" customHeight="1">
      <c r="A206" s="41"/>
      <c r="B206" s="42"/>
      <c r="C206" s="207" t="s">
        <v>239</v>
      </c>
      <c r="D206" s="207" t="s">
        <v>141</v>
      </c>
      <c r="E206" s="208" t="s">
        <v>526</v>
      </c>
      <c r="F206" s="209" t="s">
        <v>527</v>
      </c>
      <c r="G206" s="210" t="s">
        <v>232</v>
      </c>
      <c r="H206" s="211">
        <v>10</v>
      </c>
      <c r="I206" s="212"/>
      <c r="J206" s="213">
        <f>ROUND(I206*H206,2)</f>
        <v>0</v>
      </c>
      <c r="K206" s="209" t="s">
        <v>145</v>
      </c>
      <c r="L206" s="47"/>
      <c r="M206" s="214" t="s">
        <v>32</v>
      </c>
      <c r="N206" s="215" t="s">
        <v>53</v>
      </c>
      <c r="O206" s="87"/>
      <c r="P206" s="216">
        <f>O206*H206</f>
        <v>0</v>
      </c>
      <c r="Q206" s="216">
        <v>0.1554</v>
      </c>
      <c r="R206" s="216">
        <f>Q206*H206</f>
        <v>1.554</v>
      </c>
      <c r="S206" s="216">
        <v>0</v>
      </c>
      <c r="T206" s="217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18" t="s">
        <v>146</v>
      </c>
      <c r="AT206" s="218" t="s">
        <v>141</v>
      </c>
      <c r="AU206" s="218" t="s">
        <v>21</v>
      </c>
      <c r="AY206" s="19" t="s">
        <v>139</v>
      </c>
      <c r="BE206" s="219">
        <f>IF(N206="základní",J206,0)</f>
        <v>0</v>
      </c>
      <c r="BF206" s="219">
        <f>IF(N206="snížená",J206,0)</f>
        <v>0</v>
      </c>
      <c r="BG206" s="219">
        <f>IF(N206="zákl. přenesená",J206,0)</f>
        <v>0</v>
      </c>
      <c r="BH206" s="219">
        <f>IF(N206="sníž. přenesená",J206,0)</f>
        <v>0</v>
      </c>
      <c r="BI206" s="219">
        <f>IF(N206="nulová",J206,0)</f>
        <v>0</v>
      </c>
      <c r="BJ206" s="19" t="s">
        <v>90</v>
      </c>
      <c r="BK206" s="219">
        <f>ROUND(I206*H206,2)</f>
        <v>0</v>
      </c>
      <c r="BL206" s="19" t="s">
        <v>146</v>
      </c>
      <c r="BM206" s="218" t="s">
        <v>528</v>
      </c>
    </row>
    <row r="207" spans="1:47" s="2" customFormat="1" ht="12">
      <c r="A207" s="41"/>
      <c r="B207" s="42"/>
      <c r="C207" s="43"/>
      <c r="D207" s="220" t="s">
        <v>148</v>
      </c>
      <c r="E207" s="43"/>
      <c r="F207" s="221" t="s">
        <v>529</v>
      </c>
      <c r="G207" s="43"/>
      <c r="H207" s="43"/>
      <c r="I207" s="222"/>
      <c r="J207" s="43"/>
      <c r="K207" s="43"/>
      <c r="L207" s="47"/>
      <c r="M207" s="223"/>
      <c r="N207" s="224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19" t="s">
        <v>148</v>
      </c>
      <c r="AU207" s="19" t="s">
        <v>21</v>
      </c>
    </row>
    <row r="208" spans="1:51" s="13" customFormat="1" ht="12">
      <c r="A208" s="13"/>
      <c r="B208" s="225"/>
      <c r="C208" s="226"/>
      <c r="D208" s="227" t="s">
        <v>150</v>
      </c>
      <c r="E208" s="228" t="s">
        <v>32</v>
      </c>
      <c r="F208" s="229" t="s">
        <v>203</v>
      </c>
      <c r="G208" s="226"/>
      <c r="H208" s="230">
        <v>10</v>
      </c>
      <c r="I208" s="231"/>
      <c r="J208" s="226"/>
      <c r="K208" s="226"/>
      <c r="L208" s="232"/>
      <c r="M208" s="233"/>
      <c r="N208" s="234"/>
      <c r="O208" s="234"/>
      <c r="P208" s="234"/>
      <c r="Q208" s="234"/>
      <c r="R208" s="234"/>
      <c r="S208" s="234"/>
      <c r="T208" s="23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6" t="s">
        <v>150</v>
      </c>
      <c r="AU208" s="236" t="s">
        <v>21</v>
      </c>
      <c r="AV208" s="13" t="s">
        <v>21</v>
      </c>
      <c r="AW208" s="13" t="s">
        <v>41</v>
      </c>
      <c r="AX208" s="13" t="s">
        <v>82</v>
      </c>
      <c r="AY208" s="236" t="s">
        <v>139</v>
      </c>
    </row>
    <row r="209" spans="1:51" s="14" customFormat="1" ht="12">
      <c r="A209" s="14"/>
      <c r="B209" s="237"/>
      <c r="C209" s="238"/>
      <c r="D209" s="227" t="s">
        <v>150</v>
      </c>
      <c r="E209" s="239" t="s">
        <v>32</v>
      </c>
      <c r="F209" s="240" t="s">
        <v>530</v>
      </c>
      <c r="G209" s="238"/>
      <c r="H209" s="239" t="s">
        <v>32</v>
      </c>
      <c r="I209" s="241"/>
      <c r="J209" s="238"/>
      <c r="K209" s="238"/>
      <c r="L209" s="242"/>
      <c r="M209" s="243"/>
      <c r="N209" s="244"/>
      <c r="O209" s="244"/>
      <c r="P209" s="244"/>
      <c r="Q209" s="244"/>
      <c r="R209" s="244"/>
      <c r="S209" s="244"/>
      <c r="T209" s="24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6" t="s">
        <v>150</v>
      </c>
      <c r="AU209" s="246" t="s">
        <v>21</v>
      </c>
      <c r="AV209" s="14" t="s">
        <v>90</v>
      </c>
      <c r="AW209" s="14" t="s">
        <v>41</v>
      </c>
      <c r="AX209" s="14" t="s">
        <v>82</v>
      </c>
      <c r="AY209" s="246" t="s">
        <v>139</v>
      </c>
    </row>
    <row r="210" spans="1:51" s="15" customFormat="1" ht="12">
      <c r="A210" s="15"/>
      <c r="B210" s="247"/>
      <c r="C210" s="248"/>
      <c r="D210" s="227" t="s">
        <v>150</v>
      </c>
      <c r="E210" s="249" t="s">
        <v>32</v>
      </c>
      <c r="F210" s="250" t="s">
        <v>153</v>
      </c>
      <c r="G210" s="248"/>
      <c r="H210" s="251">
        <v>10</v>
      </c>
      <c r="I210" s="252"/>
      <c r="J210" s="248"/>
      <c r="K210" s="248"/>
      <c r="L210" s="253"/>
      <c r="M210" s="254"/>
      <c r="N210" s="255"/>
      <c r="O210" s="255"/>
      <c r="P210" s="255"/>
      <c r="Q210" s="255"/>
      <c r="R210" s="255"/>
      <c r="S210" s="255"/>
      <c r="T210" s="256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57" t="s">
        <v>150</v>
      </c>
      <c r="AU210" s="257" t="s">
        <v>21</v>
      </c>
      <c r="AV210" s="15" t="s">
        <v>146</v>
      </c>
      <c r="AW210" s="15" t="s">
        <v>41</v>
      </c>
      <c r="AX210" s="15" t="s">
        <v>90</v>
      </c>
      <c r="AY210" s="257" t="s">
        <v>139</v>
      </c>
    </row>
    <row r="211" spans="1:65" s="2" customFormat="1" ht="16.5" customHeight="1">
      <c r="A211" s="41"/>
      <c r="B211" s="42"/>
      <c r="C211" s="258" t="s">
        <v>7</v>
      </c>
      <c r="D211" s="258" t="s">
        <v>211</v>
      </c>
      <c r="E211" s="259" t="s">
        <v>531</v>
      </c>
      <c r="F211" s="260" t="s">
        <v>532</v>
      </c>
      <c r="G211" s="261" t="s">
        <v>232</v>
      </c>
      <c r="H211" s="262">
        <v>10.2</v>
      </c>
      <c r="I211" s="263"/>
      <c r="J211" s="264">
        <f>ROUND(I211*H211,2)</f>
        <v>0</v>
      </c>
      <c r="K211" s="260" t="s">
        <v>145</v>
      </c>
      <c r="L211" s="265"/>
      <c r="M211" s="266" t="s">
        <v>32</v>
      </c>
      <c r="N211" s="267" t="s">
        <v>53</v>
      </c>
      <c r="O211" s="87"/>
      <c r="P211" s="216">
        <f>O211*H211</f>
        <v>0</v>
      </c>
      <c r="Q211" s="216">
        <v>0.102</v>
      </c>
      <c r="R211" s="216">
        <f>Q211*H211</f>
        <v>1.0403999999999998</v>
      </c>
      <c r="S211" s="216">
        <v>0</v>
      </c>
      <c r="T211" s="217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18" t="s">
        <v>191</v>
      </c>
      <c r="AT211" s="218" t="s">
        <v>211</v>
      </c>
      <c r="AU211" s="218" t="s">
        <v>21</v>
      </c>
      <c r="AY211" s="19" t="s">
        <v>139</v>
      </c>
      <c r="BE211" s="219">
        <f>IF(N211="základní",J211,0)</f>
        <v>0</v>
      </c>
      <c r="BF211" s="219">
        <f>IF(N211="snížená",J211,0)</f>
        <v>0</v>
      </c>
      <c r="BG211" s="219">
        <f>IF(N211="zákl. přenesená",J211,0)</f>
        <v>0</v>
      </c>
      <c r="BH211" s="219">
        <f>IF(N211="sníž. přenesená",J211,0)</f>
        <v>0</v>
      </c>
      <c r="BI211" s="219">
        <f>IF(N211="nulová",J211,0)</f>
        <v>0</v>
      </c>
      <c r="BJ211" s="19" t="s">
        <v>90</v>
      </c>
      <c r="BK211" s="219">
        <f>ROUND(I211*H211,2)</f>
        <v>0</v>
      </c>
      <c r="BL211" s="19" t="s">
        <v>146</v>
      </c>
      <c r="BM211" s="218" t="s">
        <v>533</v>
      </c>
    </row>
    <row r="212" spans="1:51" s="13" customFormat="1" ht="12">
      <c r="A212" s="13"/>
      <c r="B212" s="225"/>
      <c r="C212" s="226"/>
      <c r="D212" s="227" t="s">
        <v>150</v>
      </c>
      <c r="E212" s="226"/>
      <c r="F212" s="229" t="s">
        <v>534</v>
      </c>
      <c r="G212" s="226"/>
      <c r="H212" s="230">
        <v>10.2</v>
      </c>
      <c r="I212" s="231"/>
      <c r="J212" s="226"/>
      <c r="K212" s="226"/>
      <c r="L212" s="232"/>
      <c r="M212" s="233"/>
      <c r="N212" s="234"/>
      <c r="O212" s="234"/>
      <c r="P212" s="234"/>
      <c r="Q212" s="234"/>
      <c r="R212" s="234"/>
      <c r="S212" s="234"/>
      <c r="T212" s="23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6" t="s">
        <v>150</v>
      </c>
      <c r="AU212" s="236" t="s">
        <v>21</v>
      </c>
      <c r="AV212" s="13" t="s">
        <v>21</v>
      </c>
      <c r="AW212" s="13" t="s">
        <v>4</v>
      </c>
      <c r="AX212" s="13" t="s">
        <v>90</v>
      </c>
      <c r="AY212" s="236" t="s">
        <v>139</v>
      </c>
    </row>
    <row r="213" spans="1:65" s="2" customFormat="1" ht="33" customHeight="1">
      <c r="A213" s="41"/>
      <c r="B213" s="42"/>
      <c r="C213" s="207" t="s">
        <v>264</v>
      </c>
      <c r="D213" s="207" t="s">
        <v>141</v>
      </c>
      <c r="E213" s="208" t="s">
        <v>535</v>
      </c>
      <c r="F213" s="209" t="s">
        <v>536</v>
      </c>
      <c r="G213" s="210" t="s">
        <v>232</v>
      </c>
      <c r="H213" s="211">
        <v>1136</v>
      </c>
      <c r="I213" s="212"/>
      <c r="J213" s="213">
        <f>ROUND(I213*H213,2)</f>
        <v>0</v>
      </c>
      <c r="K213" s="209" t="s">
        <v>145</v>
      </c>
      <c r="L213" s="47"/>
      <c r="M213" s="214" t="s">
        <v>32</v>
      </c>
      <c r="N213" s="215" t="s">
        <v>53</v>
      </c>
      <c r="O213" s="87"/>
      <c r="P213" s="216">
        <f>O213*H213</f>
        <v>0</v>
      </c>
      <c r="Q213" s="216">
        <v>0.12095</v>
      </c>
      <c r="R213" s="216">
        <f>Q213*H213</f>
        <v>137.3992</v>
      </c>
      <c r="S213" s="216">
        <v>0</v>
      </c>
      <c r="T213" s="217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18" t="s">
        <v>146</v>
      </c>
      <c r="AT213" s="218" t="s">
        <v>141</v>
      </c>
      <c r="AU213" s="218" t="s">
        <v>21</v>
      </c>
      <c r="AY213" s="19" t="s">
        <v>139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9" t="s">
        <v>90</v>
      </c>
      <c r="BK213" s="219">
        <f>ROUND(I213*H213,2)</f>
        <v>0</v>
      </c>
      <c r="BL213" s="19" t="s">
        <v>146</v>
      </c>
      <c r="BM213" s="218" t="s">
        <v>537</v>
      </c>
    </row>
    <row r="214" spans="1:47" s="2" customFormat="1" ht="12">
      <c r="A214" s="41"/>
      <c r="B214" s="42"/>
      <c r="C214" s="43"/>
      <c r="D214" s="220" t="s">
        <v>148</v>
      </c>
      <c r="E214" s="43"/>
      <c r="F214" s="221" t="s">
        <v>538</v>
      </c>
      <c r="G214" s="43"/>
      <c r="H214" s="43"/>
      <c r="I214" s="222"/>
      <c r="J214" s="43"/>
      <c r="K214" s="43"/>
      <c r="L214" s="47"/>
      <c r="M214" s="223"/>
      <c r="N214" s="224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19" t="s">
        <v>148</v>
      </c>
      <c r="AU214" s="19" t="s">
        <v>21</v>
      </c>
    </row>
    <row r="215" spans="1:51" s="13" customFormat="1" ht="12">
      <c r="A215" s="13"/>
      <c r="B215" s="225"/>
      <c r="C215" s="226"/>
      <c r="D215" s="227" t="s">
        <v>150</v>
      </c>
      <c r="E215" s="228" t="s">
        <v>32</v>
      </c>
      <c r="F215" s="229" t="s">
        <v>539</v>
      </c>
      <c r="G215" s="226"/>
      <c r="H215" s="230">
        <v>1136</v>
      </c>
      <c r="I215" s="231"/>
      <c r="J215" s="226"/>
      <c r="K215" s="226"/>
      <c r="L215" s="232"/>
      <c r="M215" s="233"/>
      <c r="N215" s="234"/>
      <c r="O215" s="234"/>
      <c r="P215" s="234"/>
      <c r="Q215" s="234"/>
      <c r="R215" s="234"/>
      <c r="S215" s="234"/>
      <c r="T215" s="23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6" t="s">
        <v>150</v>
      </c>
      <c r="AU215" s="236" t="s">
        <v>21</v>
      </c>
      <c r="AV215" s="13" t="s">
        <v>21</v>
      </c>
      <c r="AW215" s="13" t="s">
        <v>41</v>
      </c>
      <c r="AX215" s="13" t="s">
        <v>82</v>
      </c>
      <c r="AY215" s="236" t="s">
        <v>139</v>
      </c>
    </row>
    <row r="216" spans="1:51" s="15" customFormat="1" ht="12">
      <c r="A216" s="15"/>
      <c r="B216" s="247"/>
      <c r="C216" s="248"/>
      <c r="D216" s="227" t="s">
        <v>150</v>
      </c>
      <c r="E216" s="249" t="s">
        <v>32</v>
      </c>
      <c r="F216" s="250" t="s">
        <v>153</v>
      </c>
      <c r="G216" s="248"/>
      <c r="H216" s="251">
        <v>1136</v>
      </c>
      <c r="I216" s="252"/>
      <c r="J216" s="248"/>
      <c r="K216" s="248"/>
      <c r="L216" s="253"/>
      <c r="M216" s="254"/>
      <c r="N216" s="255"/>
      <c r="O216" s="255"/>
      <c r="P216" s="255"/>
      <c r="Q216" s="255"/>
      <c r="R216" s="255"/>
      <c r="S216" s="255"/>
      <c r="T216" s="256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7" t="s">
        <v>150</v>
      </c>
      <c r="AU216" s="257" t="s">
        <v>21</v>
      </c>
      <c r="AV216" s="15" t="s">
        <v>146</v>
      </c>
      <c r="AW216" s="15" t="s">
        <v>41</v>
      </c>
      <c r="AX216" s="15" t="s">
        <v>90</v>
      </c>
      <c r="AY216" s="257" t="s">
        <v>139</v>
      </c>
    </row>
    <row r="217" spans="1:65" s="2" customFormat="1" ht="16.5" customHeight="1">
      <c r="A217" s="41"/>
      <c r="B217" s="42"/>
      <c r="C217" s="258" t="s">
        <v>268</v>
      </c>
      <c r="D217" s="258" t="s">
        <v>211</v>
      </c>
      <c r="E217" s="259" t="s">
        <v>540</v>
      </c>
      <c r="F217" s="260" t="s">
        <v>541</v>
      </c>
      <c r="G217" s="261" t="s">
        <v>232</v>
      </c>
      <c r="H217" s="262">
        <v>231.744</v>
      </c>
      <c r="I217" s="263"/>
      <c r="J217" s="264">
        <f>ROUND(I217*H217,2)</f>
        <v>0</v>
      </c>
      <c r="K217" s="260" t="s">
        <v>145</v>
      </c>
      <c r="L217" s="265"/>
      <c r="M217" s="266" t="s">
        <v>32</v>
      </c>
      <c r="N217" s="267" t="s">
        <v>53</v>
      </c>
      <c r="O217" s="87"/>
      <c r="P217" s="216">
        <f>O217*H217</f>
        <v>0</v>
      </c>
      <c r="Q217" s="216">
        <v>0.02813</v>
      </c>
      <c r="R217" s="216">
        <f>Q217*H217</f>
        <v>6.51895872</v>
      </c>
      <c r="S217" s="216">
        <v>0</v>
      </c>
      <c r="T217" s="217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18" t="s">
        <v>191</v>
      </c>
      <c r="AT217" s="218" t="s">
        <v>211</v>
      </c>
      <c r="AU217" s="218" t="s">
        <v>21</v>
      </c>
      <c r="AY217" s="19" t="s">
        <v>139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9" t="s">
        <v>90</v>
      </c>
      <c r="BK217" s="219">
        <f>ROUND(I217*H217,2)</f>
        <v>0</v>
      </c>
      <c r="BL217" s="19" t="s">
        <v>146</v>
      </c>
      <c r="BM217" s="218" t="s">
        <v>542</v>
      </c>
    </row>
    <row r="218" spans="1:51" s="13" customFormat="1" ht="12">
      <c r="A218" s="13"/>
      <c r="B218" s="225"/>
      <c r="C218" s="226"/>
      <c r="D218" s="227" t="s">
        <v>150</v>
      </c>
      <c r="E218" s="228" t="s">
        <v>32</v>
      </c>
      <c r="F218" s="229" t="s">
        <v>543</v>
      </c>
      <c r="G218" s="226"/>
      <c r="H218" s="230">
        <v>231.744</v>
      </c>
      <c r="I218" s="231"/>
      <c r="J218" s="226"/>
      <c r="K218" s="226"/>
      <c r="L218" s="232"/>
      <c r="M218" s="233"/>
      <c r="N218" s="234"/>
      <c r="O218" s="234"/>
      <c r="P218" s="234"/>
      <c r="Q218" s="234"/>
      <c r="R218" s="234"/>
      <c r="S218" s="234"/>
      <c r="T218" s="23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6" t="s">
        <v>150</v>
      </c>
      <c r="AU218" s="236" t="s">
        <v>21</v>
      </c>
      <c r="AV218" s="13" t="s">
        <v>21</v>
      </c>
      <c r="AW218" s="13" t="s">
        <v>41</v>
      </c>
      <c r="AX218" s="13" t="s">
        <v>82</v>
      </c>
      <c r="AY218" s="236" t="s">
        <v>139</v>
      </c>
    </row>
    <row r="219" spans="1:51" s="14" customFormat="1" ht="12">
      <c r="A219" s="14"/>
      <c r="B219" s="237"/>
      <c r="C219" s="238"/>
      <c r="D219" s="227" t="s">
        <v>150</v>
      </c>
      <c r="E219" s="239" t="s">
        <v>32</v>
      </c>
      <c r="F219" s="240" t="s">
        <v>544</v>
      </c>
      <c r="G219" s="238"/>
      <c r="H219" s="239" t="s">
        <v>32</v>
      </c>
      <c r="I219" s="241"/>
      <c r="J219" s="238"/>
      <c r="K219" s="238"/>
      <c r="L219" s="242"/>
      <c r="M219" s="243"/>
      <c r="N219" s="244"/>
      <c r="O219" s="244"/>
      <c r="P219" s="244"/>
      <c r="Q219" s="244"/>
      <c r="R219" s="244"/>
      <c r="S219" s="244"/>
      <c r="T219" s="24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6" t="s">
        <v>150</v>
      </c>
      <c r="AU219" s="246" t="s">
        <v>21</v>
      </c>
      <c r="AV219" s="14" t="s">
        <v>90</v>
      </c>
      <c r="AW219" s="14" t="s">
        <v>41</v>
      </c>
      <c r="AX219" s="14" t="s">
        <v>82</v>
      </c>
      <c r="AY219" s="246" t="s">
        <v>139</v>
      </c>
    </row>
    <row r="220" spans="1:51" s="15" customFormat="1" ht="12">
      <c r="A220" s="15"/>
      <c r="B220" s="247"/>
      <c r="C220" s="248"/>
      <c r="D220" s="227" t="s">
        <v>150</v>
      </c>
      <c r="E220" s="249" t="s">
        <v>32</v>
      </c>
      <c r="F220" s="250" t="s">
        <v>153</v>
      </c>
      <c r="G220" s="248"/>
      <c r="H220" s="251">
        <v>231.744</v>
      </c>
      <c r="I220" s="252"/>
      <c r="J220" s="248"/>
      <c r="K220" s="248"/>
      <c r="L220" s="253"/>
      <c r="M220" s="254"/>
      <c r="N220" s="255"/>
      <c r="O220" s="255"/>
      <c r="P220" s="255"/>
      <c r="Q220" s="255"/>
      <c r="R220" s="255"/>
      <c r="S220" s="255"/>
      <c r="T220" s="256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7" t="s">
        <v>150</v>
      </c>
      <c r="AU220" s="257" t="s">
        <v>21</v>
      </c>
      <c r="AV220" s="15" t="s">
        <v>146</v>
      </c>
      <c r="AW220" s="15" t="s">
        <v>41</v>
      </c>
      <c r="AX220" s="15" t="s">
        <v>90</v>
      </c>
      <c r="AY220" s="257" t="s">
        <v>139</v>
      </c>
    </row>
    <row r="221" spans="1:65" s="2" customFormat="1" ht="16.5" customHeight="1">
      <c r="A221" s="41"/>
      <c r="B221" s="42"/>
      <c r="C221" s="207" t="s">
        <v>272</v>
      </c>
      <c r="D221" s="207" t="s">
        <v>141</v>
      </c>
      <c r="E221" s="208" t="s">
        <v>337</v>
      </c>
      <c r="F221" s="209" t="s">
        <v>545</v>
      </c>
      <c r="G221" s="210" t="s">
        <v>144</v>
      </c>
      <c r="H221" s="211">
        <v>204</v>
      </c>
      <c r="I221" s="212"/>
      <c r="J221" s="213">
        <f>ROUND(I221*H221,2)</f>
        <v>0</v>
      </c>
      <c r="K221" s="209" t="s">
        <v>145</v>
      </c>
      <c r="L221" s="47"/>
      <c r="M221" s="214" t="s">
        <v>32</v>
      </c>
      <c r="N221" s="215" t="s">
        <v>53</v>
      </c>
      <c r="O221" s="87"/>
      <c r="P221" s="216">
        <f>O221*H221</f>
        <v>0</v>
      </c>
      <c r="Q221" s="216">
        <v>0.00195</v>
      </c>
      <c r="R221" s="216">
        <f>Q221*H221</f>
        <v>0.3978</v>
      </c>
      <c r="S221" s="216">
        <v>0</v>
      </c>
      <c r="T221" s="217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18" t="s">
        <v>146</v>
      </c>
      <c r="AT221" s="218" t="s">
        <v>141</v>
      </c>
      <c r="AU221" s="218" t="s">
        <v>21</v>
      </c>
      <c r="AY221" s="19" t="s">
        <v>139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9" t="s">
        <v>90</v>
      </c>
      <c r="BK221" s="219">
        <f>ROUND(I221*H221,2)</f>
        <v>0</v>
      </c>
      <c r="BL221" s="19" t="s">
        <v>146</v>
      </c>
      <c r="BM221" s="218" t="s">
        <v>546</v>
      </c>
    </row>
    <row r="222" spans="1:47" s="2" customFormat="1" ht="12">
      <c r="A222" s="41"/>
      <c r="B222" s="42"/>
      <c r="C222" s="43"/>
      <c r="D222" s="220" t="s">
        <v>148</v>
      </c>
      <c r="E222" s="43"/>
      <c r="F222" s="221" t="s">
        <v>340</v>
      </c>
      <c r="G222" s="43"/>
      <c r="H222" s="43"/>
      <c r="I222" s="222"/>
      <c r="J222" s="43"/>
      <c r="K222" s="43"/>
      <c r="L222" s="47"/>
      <c r="M222" s="223"/>
      <c r="N222" s="224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19" t="s">
        <v>148</v>
      </c>
      <c r="AU222" s="19" t="s">
        <v>21</v>
      </c>
    </row>
    <row r="223" spans="1:51" s="13" customFormat="1" ht="12">
      <c r="A223" s="13"/>
      <c r="B223" s="225"/>
      <c r="C223" s="226"/>
      <c r="D223" s="227" t="s">
        <v>150</v>
      </c>
      <c r="E223" s="228" t="s">
        <v>32</v>
      </c>
      <c r="F223" s="229" t="s">
        <v>547</v>
      </c>
      <c r="G223" s="226"/>
      <c r="H223" s="230">
        <v>204</v>
      </c>
      <c r="I223" s="231"/>
      <c r="J223" s="226"/>
      <c r="K223" s="226"/>
      <c r="L223" s="232"/>
      <c r="M223" s="233"/>
      <c r="N223" s="234"/>
      <c r="O223" s="234"/>
      <c r="P223" s="234"/>
      <c r="Q223" s="234"/>
      <c r="R223" s="234"/>
      <c r="S223" s="234"/>
      <c r="T223" s="23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6" t="s">
        <v>150</v>
      </c>
      <c r="AU223" s="236" t="s">
        <v>21</v>
      </c>
      <c r="AV223" s="13" t="s">
        <v>21</v>
      </c>
      <c r="AW223" s="13" t="s">
        <v>41</v>
      </c>
      <c r="AX223" s="13" t="s">
        <v>82</v>
      </c>
      <c r="AY223" s="236" t="s">
        <v>139</v>
      </c>
    </row>
    <row r="224" spans="1:51" s="14" customFormat="1" ht="12">
      <c r="A224" s="14"/>
      <c r="B224" s="237"/>
      <c r="C224" s="238"/>
      <c r="D224" s="227" t="s">
        <v>150</v>
      </c>
      <c r="E224" s="239" t="s">
        <v>32</v>
      </c>
      <c r="F224" s="240" t="s">
        <v>152</v>
      </c>
      <c r="G224" s="238"/>
      <c r="H224" s="239" t="s">
        <v>32</v>
      </c>
      <c r="I224" s="241"/>
      <c r="J224" s="238"/>
      <c r="K224" s="238"/>
      <c r="L224" s="242"/>
      <c r="M224" s="243"/>
      <c r="N224" s="244"/>
      <c r="O224" s="244"/>
      <c r="P224" s="244"/>
      <c r="Q224" s="244"/>
      <c r="R224" s="244"/>
      <c r="S224" s="244"/>
      <c r="T224" s="24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6" t="s">
        <v>150</v>
      </c>
      <c r="AU224" s="246" t="s">
        <v>21</v>
      </c>
      <c r="AV224" s="14" t="s">
        <v>90</v>
      </c>
      <c r="AW224" s="14" t="s">
        <v>41</v>
      </c>
      <c r="AX224" s="14" t="s">
        <v>82</v>
      </c>
      <c r="AY224" s="246" t="s">
        <v>139</v>
      </c>
    </row>
    <row r="225" spans="1:51" s="15" customFormat="1" ht="12">
      <c r="A225" s="15"/>
      <c r="B225" s="247"/>
      <c r="C225" s="248"/>
      <c r="D225" s="227" t="s">
        <v>150</v>
      </c>
      <c r="E225" s="249" t="s">
        <v>32</v>
      </c>
      <c r="F225" s="250" t="s">
        <v>153</v>
      </c>
      <c r="G225" s="248"/>
      <c r="H225" s="251">
        <v>204</v>
      </c>
      <c r="I225" s="252"/>
      <c r="J225" s="248"/>
      <c r="K225" s="248"/>
      <c r="L225" s="253"/>
      <c r="M225" s="254"/>
      <c r="N225" s="255"/>
      <c r="O225" s="255"/>
      <c r="P225" s="255"/>
      <c r="Q225" s="255"/>
      <c r="R225" s="255"/>
      <c r="S225" s="255"/>
      <c r="T225" s="256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57" t="s">
        <v>150</v>
      </c>
      <c r="AU225" s="257" t="s">
        <v>21</v>
      </c>
      <c r="AV225" s="15" t="s">
        <v>146</v>
      </c>
      <c r="AW225" s="15" t="s">
        <v>41</v>
      </c>
      <c r="AX225" s="15" t="s">
        <v>90</v>
      </c>
      <c r="AY225" s="257" t="s">
        <v>139</v>
      </c>
    </row>
    <row r="226" spans="1:65" s="2" customFormat="1" ht="33" customHeight="1">
      <c r="A226" s="41"/>
      <c r="B226" s="42"/>
      <c r="C226" s="207" t="s">
        <v>276</v>
      </c>
      <c r="D226" s="207" t="s">
        <v>141</v>
      </c>
      <c r="E226" s="208" t="s">
        <v>344</v>
      </c>
      <c r="F226" s="209" t="s">
        <v>345</v>
      </c>
      <c r="G226" s="210" t="s">
        <v>232</v>
      </c>
      <c r="H226" s="211">
        <v>1684.45</v>
      </c>
      <c r="I226" s="212"/>
      <c r="J226" s="213">
        <f>ROUND(I226*H226,2)</f>
        <v>0</v>
      </c>
      <c r="K226" s="209" t="s">
        <v>145</v>
      </c>
      <c r="L226" s="47"/>
      <c r="M226" s="214" t="s">
        <v>32</v>
      </c>
      <c r="N226" s="215" t="s">
        <v>53</v>
      </c>
      <c r="O226" s="87"/>
      <c r="P226" s="216">
        <f>O226*H226</f>
        <v>0</v>
      </c>
      <c r="Q226" s="216">
        <v>0.0006</v>
      </c>
      <c r="R226" s="216">
        <f>Q226*H226</f>
        <v>1.01067</v>
      </c>
      <c r="S226" s="216">
        <v>0</v>
      </c>
      <c r="T226" s="217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18" t="s">
        <v>146</v>
      </c>
      <c r="AT226" s="218" t="s">
        <v>141</v>
      </c>
      <c r="AU226" s="218" t="s">
        <v>21</v>
      </c>
      <c r="AY226" s="19" t="s">
        <v>139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9" t="s">
        <v>90</v>
      </c>
      <c r="BK226" s="219">
        <f>ROUND(I226*H226,2)</f>
        <v>0</v>
      </c>
      <c r="BL226" s="19" t="s">
        <v>146</v>
      </c>
      <c r="BM226" s="218" t="s">
        <v>346</v>
      </c>
    </row>
    <row r="227" spans="1:47" s="2" customFormat="1" ht="12">
      <c r="A227" s="41"/>
      <c r="B227" s="42"/>
      <c r="C227" s="43"/>
      <c r="D227" s="220" t="s">
        <v>148</v>
      </c>
      <c r="E227" s="43"/>
      <c r="F227" s="221" t="s">
        <v>347</v>
      </c>
      <c r="G227" s="43"/>
      <c r="H227" s="43"/>
      <c r="I227" s="222"/>
      <c r="J227" s="43"/>
      <c r="K227" s="43"/>
      <c r="L227" s="47"/>
      <c r="M227" s="223"/>
      <c r="N227" s="224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19" t="s">
        <v>148</v>
      </c>
      <c r="AU227" s="19" t="s">
        <v>21</v>
      </c>
    </row>
    <row r="228" spans="1:51" s="13" customFormat="1" ht="12">
      <c r="A228" s="13"/>
      <c r="B228" s="225"/>
      <c r="C228" s="226"/>
      <c r="D228" s="227" t="s">
        <v>150</v>
      </c>
      <c r="E228" s="228" t="s">
        <v>32</v>
      </c>
      <c r="F228" s="229" t="s">
        <v>548</v>
      </c>
      <c r="G228" s="226"/>
      <c r="H228" s="230">
        <v>1684.45</v>
      </c>
      <c r="I228" s="231"/>
      <c r="J228" s="226"/>
      <c r="K228" s="226"/>
      <c r="L228" s="232"/>
      <c r="M228" s="233"/>
      <c r="N228" s="234"/>
      <c r="O228" s="234"/>
      <c r="P228" s="234"/>
      <c r="Q228" s="234"/>
      <c r="R228" s="234"/>
      <c r="S228" s="234"/>
      <c r="T228" s="23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6" t="s">
        <v>150</v>
      </c>
      <c r="AU228" s="236" t="s">
        <v>21</v>
      </c>
      <c r="AV228" s="13" t="s">
        <v>21</v>
      </c>
      <c r="AW228" s="13" t="s">
        <v>41</v>
      </c>
      <c r="AX228" s="13" t="s">
        <v>82</v>
      </c>
      <c r="AY228" s="236" t="s">
        <v>139</v>
      </c>
    </row>
    <row r="229" spans="1:51" s="15" customFormat="1" ht="12">
      <c r="A229" s="15"/>
      <c r="B229" s="247"/>
      <c r="C229" s="248"/>
      <c r="D229" s="227" t="s">
        <v>150</v>
      </c>
      <c r="E229" s="249" t="s">
        <v>32</v>
      </c>
      <c r="F229" s="250" t="s">
        <v>153</v>
      </c>
      <c r="G229" s="248"/>
      <c r="H229" s="251">
        <v>1684.45</v>
      </c>
      <c r="I229" s="252"/>
      <c r="J229" s="248"/>
      <c r="K229" s="248"/>
      <c r="L229" s="253"/>
      <c r="M229" s="254"/>
      <c r="N229" s="255"/>
      <c r="O229" s="255"/>
      <c r="P229" s="255"/>
      <c r="Q229" s="255"/>
      <c r="R229" s="255"/>
      <c r="S229" s="255"/>
      <c r="T229" s="256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7" t="s">
        <v>150</v>
      </c>
      <c r="AU229" s="257" t="s">
        <v>21</v>
      </c>
      <c r="AV229" s="15" t="s">
        <v>146</v>
      </c>
      <c r="AW229" s="15" t="s">
        <v>41</v>
      </c>
      <c r="AX229" s="15" t="s">
        <v>90</v>
      </c>
      <c r="AY229" s="257" t="s">
        <v>139</v>
      </c>
    </row>
    <row r="230" spans="1:65" s="2" customFormat="1" ht="16.5" customHeight="1">
      <c r="A230" s="41"/>
      <c r="B230" s="42"/>
      <c r="C230" s="207" t="s">
        <v>285</v>
      </c>
      <c r="D230" s="207" t="s">
        <v>141</v>
      </c>
      <c r="E230" s="208" t="s">
        <v>350</v>
      </c>
      <c r="F230" s="209" t="s">
        <v>351</v>
      </c>
      <c r="G230" s="210" t="s">
        <v>232</v>
      </c>
      <c r="H230" s="211">
        <v>1684.45</v>
      </c>
      <c r="I230" s="212"/>
      <c r="J230" s="213">
        <f>ROUND(I230*H230,2)</f>
        <v>0</v>
      </c>
      <c r="K230" s="209" t="s">
        <v>145</v>
      </c>
      <c r="L230" s="47"/>
      <c r="M230" s="214" t="s">
        <v>32</v>
      </c>
      <c r="N230" s="215" t="s">
        <v>53</v>
      </c>
      <c r="O230" s="87"/>
      <c r="P230" s="216">
        <f>O230*H230</f>
        <v>0</v>
      </c>
      <c r="Q230" s="216">
        <v>0</v>
      </c>
      <c r="R230" s="216">
        <f>Q230*H230</f>
        <v>0</v>
      </c>
      <c r="S230" s="216">
        <v>0</v>
      </c>
      <c r="T230" s="217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18" t="s">
        <v>146</v>
      </c>
      <c r="AT230" s="218" t="s">
        <v>141</v>
      </c>
      <c r="AU230" s="218" t="s">
        <v>21</v>
      </c>
      <c r="AY230" s="19" t="s">
        <v>139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9" t="s">
        <v>90</v>
      </c>
      <c r="BK230" s="219">
        <f>ROUND(I230*H230,2)</f>
        <v>0</v>
      </c>
      <c r="BL230" s="19" t="s">
        <v>146</v>
      </c>
      <c r="BM230" s="218" t="s">
        <v>352</v>
      </c>
    </row>
    <row r="231" spans="1:47" s="2" customFormat="1" ht="12">
      <c r="A231" s="41"/>
      <c r="B231" s="42"/>
      <c r="C231" s="43"/>
      <c r="D231" s="220" t="s">
        <v>148</v>
      </c>
      <c r="E231" s="43"/>
      <c r="F231" s="221" t="s">
        <v>353</v>
      </c>
      <c r="G231" s="43"/>
      <c r="H231" s="43"/>
      <c r="I231" s="222"/>
      <c r="J231" s="43"/>
      <c r="K231" s="43"/>
      <c r="L231" s="47"/>
      <c r="M231" s="223"/>
      <c r="N231" s="224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19" t="s">
        <v>148</v>
      </c>
      <c r="AU231" s="19" t="s">
        <v>21</v>
      </c>
    </row>
    <row r="232" spans="1:51" s="13" customFormat="1" ht="12">
      <c r="A232" s="13"/>
      <c r="B232" s="225"/>
      <c r="C232" s="226"/>
      <c r="D232" s="227" t="s">
        <v>150</v>
      </c>
      <c r="E232" s="228" t="s">
        <v>32</v>
      </c>
      <c r="F232" s="229" t="s">
        <v>549</v>
      </c>
      <c r="G232" s="226"/>
      <c r="H232" s="230">
        <v>14.45</v>
      </c>
      <c r="I232" s="231"/>
      <c r="J232" s="226"/>
      <c r="K232" s="226"/>
      <c r="L232" s="232"/>
      <c r="M232" s="233"/>
      <c r="N232" s="234"/>
      <c r="O232" s="234"/>
      <c r="P232" s="234"/>
      <c r="Q232" s="234"/>
      <c r="R232" s="234"/>
      <c r="S232" s="234"/>
      <c r="T232" s="23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6" t="s">
        <v>150</v>
      </c>
      <c r="AU232" s="236" t="s">
        <v>21</v>
      </c>
      <c r="AV232" s="13" t="s">
        <v>21</v>
      </c>
      <c r="AW232" s="13" t="s">
        <v>41</v>
      </c>
      <c r="AX232" s="13" t="s">
        <v>82</v>
      </c>
      <c r="AY232" s="236" t="s">
        <v>139</v>
      </c>
    </row>
    <row r="233" spans="1:51" s="14" customFormat="1" ht="12">
      <c r="A233" s="14"/>
      <c r="B233" s="237"/>
      <c r="C233" s="238"/>
      <c r="D233" s="227" t="s">
        <v>150</v>
      </c>
      <c r="E233" s="239" t="s">
        <v>32</v>
      </c>
      <c r="F233" s="240" t="s">
        <v>355</v>
      </c>
      <c r="G233" s="238"/>
      <c r="H233" s="239" t="s">
        <v>32</v>
      </c>
      <c r="I233" s="241"/>
      <c r="J233" s="238"/>
      <c r="K233" s="238"/>
      <c r="L233" s="242"/>
      <c r="M233" s="243"/>
      <c r="N233" s="244"/>
      <c r="O233" s="244"/>
      <c r="P233" s="244"/>
      <c r="Q233" s="244"/>
      <c r="R233" s="244"/>
      <c r="S233" s="244"/>
      <c r="T233" s="24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6" t="s">
        <v>150</v>
      </c>
      <c r="AU233" s="246" t="s">
        <v>21</v>
      </c>
      <c r="AV233" s="14" t="s">
        <v>90</v>
      </c>
      <c r="AW233" s="14" t="s">
        <v>41</v>
      </c>
      <c r="AX233" s="14" t="s">
        <v>82</v>
      </c>
      <c r="AY233" s="246" t="s">
        <v>139</v>
      </c>
    </row>
    <row r="234" spans="1:51" s="13" customFormat="1" ht="12">
      <c r="A234" s="13"/>
      <c r="B234" s="225"/>
      <c r="C234" s="226"/>
      <c r="D234" s="227" t="s">
        <v>150</v>
      </c>
      <c r="E234" s="228" t="s">
        <v>32</v>
      </c>
      <c r="F234" s="229" t="s">
        <v>550</v>
      </c>
      <c r="G234" s="226"/>
      <c r="H234" s="230">
        <v>1500</v>
      </c>
      <c r="I234" s="231"/>
      <c r="J234" s="226"/>
      <c r="K234" s="226"/>
      <c r="L234" s="232"/>
      <c r="M234" s="233"/>
      <c r="N234" s="234"/>
      <c r="O234" s="234"/>
      <c r="P234" s="234"/>
      <c r="Q234" s="234"/>
      <c r="R234" s="234"/>
      <c r="S234" s="234"/>
      <c r="T234" s="23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6" t="s">
        <v>150</v>
      </c>
      <c r="AU234" s="236" t="s">
        <v>21</v>
      </c>
      <c r="AV234" s="13" t="s">
        <v>21</v>
      </c>
      <c r="AW234" s="13" t="s">
        <v>41</v>
      </c>
      <c r="AX234" s="13" t="s">
        <v>82</v>
      </c>
      <c r="AY234" s="236" t="s">
        <v>139</v>
      </c>
    </row>
    <row r="235" spans="1:51" s="14" customFormat="1" ht="12">
      <c r="A235" s="14"/>
      <c r="B235" s="237"/>
      <c r="C235" s="238"/>
      <c r="D235" s="227" t="s">
        <v>150</v>
      </c>
      <c r="E235" s="239" t="s">
        <v>32</v>
      </c>
      <c r="F235" s="240" t="s">
        <v>357</v>
      </c>
      <c r="G235" s="238"/>
      <c r="H235" s="239" t="s">
        <v>32</v>
      </c>
      <c r="I235" s="241"/>
      <c r="J235" s="238"/>
      <c r="K235" s="238"/>
      <c r="L235" s="242"/>
      <c r="M235" s="243"/>
      <c r="N235" s="244"/>
      <c r="O235" s="244"/>
      <c r="P235" s="244"/>
      <c r="Q235" s="244"/>
      <c r="R235" s="244"/>
      <c r="S235" s="244"/>
      <c r="T235" s="24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6" t="s">
        <v>150</v>
      </c>
      <c r="AU235" s="246" t="s">
        <v>21</v>
      </c>
      <c r="AV235" s="14" t="s">
        <v>90</v>
      </c>
      <c r="AW235" s="14" t="s">
        <v>41</v>
      </c>
      <c r="AX235" s="14" t="s">
        <v>82</v>
      </c>
      <c r="AY235" s="246" t="s">
        <v>139</v>
      </c>
    </row>
    <row r="236" spans="1:51" s="13" customFormat="1" ht="12">
      <c r="A236" s="13"/>
      <c r="B236" s="225"/>
      <c r="C236" s="226"/>
      <c r="D236" s="227" t="s">
        <v>150</v>
      </c>
      <c r="E236" s="228" t="s">
        <v>32</v>
      </c>
      <c r="F236" s="229" t="s">
        <v>498</v>
      </c>
      <c r="G236" s="226"/>
      <c r="H236" s="230">
        <v>170</v>
      </c>
      <c r="I236" s="231"/>
      <c r="J236" s="226"/>
      <c r="K236" s="226"/>
      <c r="L236" s="232"/>
      <c r="M236" s="233"/>
      <c r="N236" s="234"/>
      <c r="O236" s="234"/>
      <c r="P236" s="234"/>
      <c r="Q236" s="234"/>
      <c r="R236" s="234"/>
      <c r="S236" s="234"/>
      <c r="T236" s="23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6" t="s">
        <v>150</v>
      </c>
      <c r="AU236" s="236" t="s">
        <v>21</v>
      </c>
      <c r="AV236" s="13" t="s">
        <v>21</v>
      </c>
      <c r="AW236" s="13" t="s">
        <v>41</v>
      </c>
      <c r="AX236" s="13" t="s">
        <v>82</v>
      </c>
      <c r="AY236" s="236" t="s">
        <v>139</v>
      </c>
    </row>
    <row r="237" spans="1:51" s="14" customFormat="1" ht="12">
      <c r="A237" s="14"/>
      <c r="B237" s="237"/>
      <c r="C237" s="238"/>
      <c r="D237" s="227" t="s">
        <v>150</v>
      </c>
      <c r="E237" s="239" t="s">
        <v>32</v>
      </c>
      <c r="F237" s="240" t="s">
        <v>359</v>
      </c>
      <c r="G237" s="238"/>
      <c r="H237" s="239" t="s">
        <v>32</v>
      </c>
      <c r="I237" s="241"/>
      <c r="J237" s="238"/>
      <c r="K237" s="238"/>
      <c r="L237" s="242"/>
      <c r="M237" s="243"/>
      <c r="N237" s="244"/>
      <c r="O237" s="244"/>
      <c r="P237" s="244"/>
      <c r="Q237" s="244"/>
      <c r="R237" s="244"/>
      <c r="S237" s="244"/>
      <c r="T237" s="24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6" t="s">
        <v>150</v>
      </c>
      <c r="AU237" s="246" t="s">
        <v>21</v>
      </c>
      <c r="AV237" s="14" t="s">
        <v>90</v>
      </c>
      <c r="AW237" s="14" t="s">
        <v>41</v>
      </c>
      <c r="AX237" s="14" t="s">
        <v>82</v>
      </c>
      <c r="AY237" s="246" t="s">
        <v>139</v>
      </c>
    </row>
    <row r="238" spans="1:51" s="14" customFormat="1" ht="12">
      <c r="A238" s="14"/>
      <c r="B238" s="237"/>
      <c r="C238" s="238"/>
      <c r="D238" s="227" t="s">
        <v>150</v>
      </c>
      <c r="E238" s="239" t="s">
        <v>32</v>
      </c>
      <c r="F238" s="240" t="s">
        <v>152</v>
      </c>
      <c r="G238" s="238"/>
      <c r="H238" s="239" t="s">
        <v>32</v>
      </c>
      <c r="I238" s="241"/>
      <c r="J238" s="238"/>
      <c r="K238" s="238"/>
      <c r="L238" s="242"/>
      <c r="M238" s="243"/>
      <c r="N238" s="244"/>
      <c r="O238" s="244"/>
      <c r="P238" s="244"/>
      <c r="Q238" s="244"/>
      <c r="R238" s="244"/>
      <c r="S238" s="244"/>
      <c r="T238" s="24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6" t="s">
        <v>150</v>
      </c>
      <c r="AU238" s="246" t="s">
        <v>21</v>
      </c>
      <c r="AV238" s="14" t="s">
        <v>90</v>
      </c>
      <c r="AW238" s="14" t="s">
        <v>41</v>
      </c>
      <c r="AX238" s="14" t="s">
        <v>82</v>
      </c>
      <c r="AY238" s="246" t="s">
        <v>139</v>
      </c>
    </row>
    <row r="239" spans="1:51" s="15" customFormat="1" ht="12">
      <c r="A239" s="15"/>
      <c r="B239" s="247"/>
      <c r="C239" s="248"/>
      <c r="D239" s="227" t="s">
        <v>150</v>
      </c>
      <c r="E239" s="249" t="s">
        <v>32</v>
      </c>
      <c r="F239" s="250" t="s">
        <v>153</v>
      </c>
      <c r="G239" s="248"/>
      <c r="H239" s="251">
        <v>1684.45</v>
      </c>
      <c r="I239" s="252"/>
      <c r="J239" s="248"/>
      <c r="K239" s="248"/>
      <c r="L239" s="253"/>
      <c r="M239" s="254"/>
      <c r="N239" s="255"/>
      <c r="O239" s="255"/>
      <c r="P239" s="255"/>
      <c r="Q239" s="255"/>
      <c r="R239" s="255"/>
      <c r="S239" s="255"/>
      <c r="T239" s="256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57" t="s">
        <v>150</v>
      </c>
      <c r="AU239" s="257" t="s">
        <v>21</v>
      </c>
      <c r="AV239" s="15" t="s">
        <v>146</v>
      </c>
      <c r="AW239" s="15" t="s">
        <v>41</v>
      </c>
      <c r="AX239" s="15" t="s">
        <v>90</v>
      </c>
      <c r="AY239" s="257" t="s">
        <v>139</v>
      </c>
    </row>
    <row r="240" spans="1:65" s="2" customFormat="1" ht="33" customHeight="1">
      <c r="A240" s="41"/>
      <c r="B240" s="42"/>
      <c r="C240" s="207" t="s">
        <v>295</v>
      </c>
      <c r="D240" s="207" t="s">
        <v>141</v>
      </c>
      <c r="E240" s="208" t="s">
        <v>372</v>
      </c>
      <c r="F240" s="209" t="s">
        <v>373</v>
      </c>
      <c r="G240" s="210" t="s">
        <v>144</v>
      </c>
      <c r="H240" s="211">
        <v>5806.2</v>
      </c>
      <c r="I240" s="212"/>
      <c r="J240" s="213">
        <f>ROUND(I240*H240,2)</f>
        <v>0</v>
      </c>
      <c r="K240" s="209" t="s">
        <v>145</v>
      </c>
      <c r="L240" s="47"/>
      <c r="M240" s="214" t="s">
        <v>32</v>
      </c>
      <c r="N240" s="215" t="s">
        <v>53</v>
      </c>
      <c r="O240" s="87"/>
      <c r="P240" s="216">
        <f>O240*H240</f>
        <v>0</v>
      </c>
      <c r="Q240" s="216">
        <v>0</v>
      </c>
      <c r="R240" s="216">
        <f>Q240*H240</f>
        <v>0</v>
      </c>
      <c r="S240" s="216">
        <v>0.02</v>
      </c>
      <c r="T240" s="217">
        <f>S240*H240</f>
        <v>116.124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18" t="s">
        <v>146</v>
      </c>
      <c r="AT240" s="218" t="s">
        <v>141</v>
      </c>
      <c r="AU240" s="218" t="s">
        <v>21</v>
      </c>
      <c r="AY240" s="19" t="s">
        <v>139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9" t="s">
        <v>90</v>
      </c>
      <c r="BK240" s="219">
        <f>ROUND(I240*H240,2)</f>
        <v>0</v>
      </c>
      <c r="BL240" s="19" t="s">
        <v>146</v>
      </c>
      <c r="BM240" s="218" t="s">
        <v>551</v>
      </c>
    </row>
    <row r="241" spans="1:47" s="2" customFormat="1" ht="12">
      <c r="A241" s="41"/>
      <c r="B241" s="42"/>
      <c r="C241" s="43"/>
      <c r="D241" s="220" t="s">
        <v>148</v>
      </c>
      <c r="E241" s="43"/>
      <c r="F241" s="221" t="s">
        <v>375</v>
      </c>
      <c r="G241" s="43"/>
      <c r="H241" s="43"/>
      <c r="I241" s="222"/>
      <c r="J241" s="43"/>
      <c r="K241" s="43"/>
      <c r="L241" s="47"/>
      <c r="M241" s="223"/>
      <c r="N241" s="224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19" t="s">
        <v>148</v>
      </c>
      <c r="AU241" s="19" t="s">
        <v>21</v>
      </c>
    </row>
    <row r="242" spans="1:51" s="13" customFormat="1" ht="12">
      <c r="A242" s="13"/>
      <c r="B242" s="225"/>
      <c r="C242" s="226"/>
      <c r="D242" s="227" t="s">
        <v>150</v>
      </c>
      <c r="E242" s="228" t="s">
        <v>32</v>
      </c>
      <c r="F242" s="229" t="s">
        <v>552</v>
      </c>
      <c r="G242" s="226"/>
      <c r="H242" s="230">
        <v>5806.2</v>
      </c>
      <c r="I242" s="231"/>
      <c r="J242" s="226"/>
      <c r="K242" s="226"/>
      <c r="L242" s="232"/>
      <c r="M242" s="233"/>
      <c r="N242" s="234"/>
      <c r="O242" s="234"/>
      <c r="P242" s="234"/>
      <c r="Q242" s="234"/>
      <c r="R242" s="234"/>
      <c r="S242" s="234"/>
      <c r="T242" s="23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6" t="s">
        <v>150</v>
      </c>
      <c r="AU242" s="236" t="s">
        <v>21</v>
      </c>
      <c r="AV242" s="13" t="s">
        <v>21</v>
      </c>
      <c r="AW242" s="13" t="s">
        <v>41</v>
      </c>
      <c r="AX242" s="13" t="s">
        <v>82</v>
      </c>
      <c r="AY242" s="236" t="s">
        <v>139</v>
      </c>
    </row>
    <row r="243" spans="1:51" s="14" customFormat="1" ht="12">
      <c r="A243" s="14"/>
      <c r="B243" s="237"/>
      <c r="C243" s="238"/>
      <c r="D243" s="227" t="s">
        <v>150</v>
      </c>
      <c r="E243" s="239" t="s">
        <v>32</v>
      </c>
      <c r="F243" s="240" t="s">
        <v>152</v>
      </c>
      <c r="G243" s="238"/>
      <c r="H243" s="239" t="s">
        <v>32</v>
      </c>
      <c r="I243" s="241"/>
      <c r="J243" s="238"/>
      <c r="K243" s="238"/>
      <c r="L243" s="242"/>
      <c r="M243" s="243"/>
      <c r="N243" s="244"/>
      <c r="O243" s="244"/>
      <c r="P243" s="244"/>
      <c r="Q243" s="244"/>
      <c r="R243" s="244"/>
      <c r="S243" s="244"/>
      <c r="T243" s="24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6" t="s">
        <v>150</v>
      </c>
      <c r="AU243" s="246" t="s">
        <v>21</v>
      </c>
      <c r="AV243" s="14" t="s">
        <v>90</v>
      </c>
      <c r="AW243" s="14" t="s">
        <v>41</v>
      </c>
      <c r="AX243" s="14" t="s">
        <v>82</v>
      </c>
      <c r="AY243" s="246" t="s">
        <v>139</v>
      </c>
    </row>
    <row r="244" spans="1:51" s="15" customFormat="1" ht="12">
      <c r="A244" s="15"/>
      <c r="B244" s="247"/>
      <c r="C244" s="248"/>
      <c r="D244" s="227" t="s">
        <v>150</v>
      </c>
      <c r="E244" s="249" t="s">
        <v>32</v>
      </c>
      <c r="F244" s="250" t="s">
        <v>153</v>
      </c>
      <c r="G244" s="248"/>
      <c r="H244" s="251">
        <v>5806.2</v>
      </c>
      <c r="I244" s="252"/>
      <c r="J244" s="248"/>
      <c r="K244" s="248"/>
      <c r="L244" s="253"/>
      <c r="M244" s="254"/>
      <c r="N244" s="255"/>
      <c r="O244" s="255"/>
      <c r="P244" s="255"/>
      <c r="Q244" s="255"/>
      <c r="R244" s="255"/>
      <c r="S244" s="255"/>
      <c r="T244" s="256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57" t="s">
        <v>150</v>
      </c>
      <c r="AU244" s="257" t="s">
        <v>21</v>
      </c>
      <c r="AV244" s="15" t="s">
        <v>146</v>
      </c>
      <c r="AW244" s="15" t="s">
        <v>41</v>
      </c>
      <c r="AX244" s="15" t="s">
        <v>90</v>
      </c>
      <c r="AY244" s="257" t="s">
        <v>139</v>
      </c>
    </row>
    <row r="245" spans="1:65" s="2" customFormat="1" ht="37.8" customHeight="1">
      <c r="A245" s="41"/>
      <c r="B245" s="42"/>
      <c r="C245" s="207" t="s">
        <v>302</v>
      </c>
      <c r="D245" s="207" t="s">
        <v>141</v>
      </c>
      <c r="E245" s="208" t="s">
        <v>378</v>
      </c>
      <c r="F245" s="209" t="s">
        <v>379</v>
      </c>
      <c r="G245" s="210" t="s">
        <v>144</v>
      </c>
      <c r="H245" s="211">
        <v>86</v>
      </c>
      <c r="I245" s="212"/>
      <c r="J245" s="213">
        <f>ROUND(I245*H245,2)</f>
        <v>0</v>
      </c>
      <c r="K245" s="209" t="s">
        <v>145</v>
      </c>
      <c r="L245" s="47"/>
      <c r="M245" s="214" t="s">
        <v>32</v>
      </c>
      <c r="N245" s="215" t="s">
        <v>53</v>
      </c>
      <c r="O245" s="87"/>
      <c r="P245" s="216">
        <f>O245*H245</f>
        <v>0</v>
      </c>
      <c r="Q245" s="216">
        <v>0</v>
      </c>
      <c r="R245" s="216">
        <f>Q245*H245</f>
        <v>0</v>
      </c>
      <c r="S245" s="216">
        <v>0.252</v>
      </c>
      <c r="T245" s="217">
        <f>S245*H245</f>
        <v>21.672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18" t="s">
        <v>146</v>
      </c>
      <c r="AT245" s="218" t="s">
        <v>141</v>
      </c>
      <c r="AU245" s="218" t="s">
        <v>21</v>
      </c>
      <c r="AY245" s="19" t="s">
        <v>139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19" t="s">
        <v>90</v>
      </c>
      <c r="BK245" s="219">
        <f>ROUND(I245*H245,2)</f>
        <v>0</v>
      </c>
      <c r="BL245" s="19" t="s">
        <v>146</v>
      </c>
      <c r="BM245" s="218" t="s">
        <v>380</v>
      </c>
    </row>
    <row r="246" spans="1:47" s="2" customFormat="1" ht="12">
      <c r="A246" s="41"/>
      <c r="B246" s="42"/>
      <c r="C246" s="43"/>
      <c r="D246" s="220" t="s">
        <v>148</v>
      </c>
      <c r="E246" s="43"/>
      <c r="F246" s="221" t="s">
        <v>381</v>
      </c>
      <c r="G246" s="43"/>
      <c r="H246" s="43"/>
      <c r="I246" s="222"/>
      <c r="J246" s="43"/>
      <c r="K246" s="43"/>
      <c r="L246" s="47"/>
      <c r="M246" s="223"/>
      <c r="N246" s="224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19" t="s">
        <v>148</v>
      </c>
      <c r="AU246" s="19" t="s">
        <v>21</v>
      </c>
    </row>
    <row r="247" spans="1:51" s="13" customFormat="1" ht="12">
      <c r="A247" s="13"/>
      <c r="B247" s="225"/>
      <c r="C247" s="226"/>
      <c r="D247" s="227" t="s">
        <v>150</v>
      </c>
      <c r="E247" s="228" t="s">
        <v>32</v>
      </c>
      <c r="F247" s="229" t="s">
        <v>487</v>
      </c>
      <c r="G247" s="226"/>
      <c r="H247" s="230">
        <v>86</v>
      </c>
      <c r="I247" s="231"/>
      <c r="J247" s="226"/>
      <c r="K247" s="226"/>
      <c r="L247" s="232"/>
      <c r="M247" s="233"/>
      <c r="N247" s="234"/>
      <c r="O247" s="234"/>
      <c r="P247" s="234"/>
      <c r="Q247" s="234"/>
      <c r="R247" s="234"/>
      <c r="S247" s="234"/>
      <c r="T247" s="23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6" t="s">
        <v>150</v>
      </c>
      <c r="AU247" s="236" t="s">
        <v>21</v>
      </c>
      <c r="AV247" s="13" t="s">
        <v>21</v>
      </c>
      <c r="AW247" s="13" t="s">
        <v>41</v>
      </c>
      <c r="AX247" s="13" t="s">
        <v>82</v>
      </c>
      <c r="AY247" s="236" t="s">
        <v>139</v>
      </c>
    </row>
    <row r="248" spans="1:51" s="14" customFormat="1" ht="12">
      <c r="A248" s="14"/>
      <c r="B248" s="237"/>
      <c r="C248" s="238"/>
      <c r="D248" s="227" t="s">
        <v>150</v>
      </c>
      <c r="E248" s="239" t="s">
        <v>32</v>
      </c>
      <c r="F248" s="240" t="s">
        <v>152</v>
      </c>
      <c r="G248" s="238"/>
      <c r="H248" s="239" t="s">
        <v>32</v>
      </c>
      <c r="I248" s="241"/>
      <c r="J248" s="238"/>
      <c r="K248" s="238"/>
      <c r="L248" s="242"/>
      <c r="M248" s="243"/>
      <c r="N248" s="244"/>
      <c r="O248" s="244"/>
      <c r="P248" s="244"/>
      <c r="Q248" s="244"/>
      <c r="R248" s="244"/>
      <c r="S248" s="244"/>
      <c r="T248" s="24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6" t="s">
        <v>150</v>
      </c>
      <c r="AU248" s="246" t="s">
        <v>21</v>
      </c>
      <c r="AV248" s="14" t="s">
        <v>90</v>
      </c>
      <c r="AW248" s="14" t="s">
        <v>41</v>
      </c>
      <c r="AX248" s="14" t="s">
        <v>82</v>
      </c>
      <c r="AY248" s="246" t="s">
        <v>139</v>
      </c>
    </row>
    <row r="249" spans="1:51" s="15" customFormat="1" ht="12">
      <c r="A249" s="15"/>
      <c r="B249" s="247"/>
      <c r="C249" s="248"/>
      <c r="D249" s="227" t="s">
        <v>150</v>
      </c>
      <c r="E249" s="249" t="s">
        <v>32</v>
      </c>
      <c r="F249" s="250" t="s">
        <v>153</v>
      </c>
      <c r="G249" s="248"/>
      <c r="H249" s="251">
        <v>86</v>
      </c>
      <c r="I249" s="252"/>
      <c r="J249" s="248"/>
      <c r="K249" s="248"/>
      <c r="L249" s="253"/>
      <c r="M249" s="254"/>
      <c r="N249" s="255"/>
      <c r="O249" s="255"/>
      <c r="P249" s="255"/>
      <c r="Q249" s="255"/>
      <c r="R249" s="255"/>
      <c r="S249" s="255"/>
      <c r="T249" s="256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57" t="s">
        <v>150</v>
      </c>
      <c r="AU249" s="257" t="s">
        <v>21</v>
      </c>
      <c r="AV249" s="15" t="s">
        <v>146</v>
      </c>
      <c r="AW249" s="15" t="s">
        <v>41</v>
      </c>
      <c r="AX249" s="15" t="s">
        <v>90</v>
      </c>
      <c r="AY249" s="257" t="s">
        <v>139</v>
      </c>
    </row>
    <row r="250" spans="1:65" s="2" customFormat="1" ht="44.25" customHeight="1">
      <c r="A250" s="41"/>
      <c r="B250" s="42"/>
      <c r="C250" s="207" t="s">
        <v>311</v>
      </c>
      <c r="D250" s="207" t="s">
        <v>141</v>
      </c>
      <c r="E250" s="208" t="s">
        <v>553</v>
      </c>
      <c r="F250" s="209" t="s">
        <v>554</v>
      </c>
      <c r="G250" s="210" t="s">
        <v>232</v>
      </c>
      <c r="H250" s="211">
        <v>227.2</v>
      </c>
      <c r="I250" s="212"/>
      <c r="J250" s="213">
        <f>ROUND(I250*H250,2)</f>
        <v>0</v>
      </c>
      <c r="K250" s="209" t="s">
        <v>145</v>
      </c>
      <c r="L250" s="47"/>
      <c r="M250" s="214" t="s">
        <v>32</v>
      </c>
      <c r="N250" s="215" t="s">
        <v>53</v>
      </c>
      <c r="O250" s="87"/>
      <c r="P250" s="216">
        <f>O250*H250</f>
        <v>0</v>
      </c>
      <c r="Q250" s="216">
        <v>0</v>
      </c>
      <c r="R250" s="216">
        <f>Q250*H250</f>
        <v>0</v>
      </c>
      <c r="S250" s="216">
        <v>0</v>
      </c>
      <c r="T250" s="217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18" t="s">
        <v>146</v>
      </c>
      <c r="AT250" s="218" t="s">
        <v>141</v>
      </c>
      <c r="AU250" s="218" t="s">
        <v>21</v>
      </c>
      <c r="AY250" s="19" t="s">
        <v>139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19" t="s">
        <v>90</v>
      </c>
      <c r="BK250" s="219">
        <f>ROUND(I250*H250,2)</f>
        <v>0</v>
      </c>
      <c r="BL250" s="19" t="s">
        <v>146</v>
      </c>
      <c r="BM250" s="218" t="s">
        <v>555</v>
      </c>
    </row>
    <row r="251" spans="1:47" s="2" customFormat="1" ht="12">
      <c r="A251" s="41"/>
      <c r="B251" s="42"/>
      <c r="C251" s="43"/>
      <c r="D251" s="220" t="s">
        <v>148</v>
      </c>
      <c r="E251" s="43"/>
      <c r="F251" s="221" t="s">
        <v>556</v>
      </c>
      <c r="G251" s="43"/>
      <c r="H251" s="43"/>
      <c r="I251" s="222"/>
      <c r="J251" s="43"/>
      <c r="K251" s="43"/>
      <c r="L251" s="47"/>
      <c r="M251" s="223"/>
      <c r="N251" s="224"/>
      <c r="O251" s="87"/>
      <c r="P251" s="87"/>
      <c r="Q251" s="87"/>
      <c r="R251" s="87"/>
      <c r="S251" s="87"/>
      <c r="T251" s="88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T251" s="19" t="s">
        <v>148</v>
      </c>
      <c r="AU251" s="19" t="s">
        <v>21</v>
      </c>
    </row>
    <row r="252" spans="1:51" s="13" customFormat="1" ht="12">
      <c r="A252" s="13"/>
      <c r="B252" s="225"/>
      <c r="C252" s="226"/>
      <c r="D252" s="227" t="s">
        <v>150</v>
      </c>
      <c r="E252" s="228" t="s">
        <v>32</v>
      </c>
      <c r="F252" s="229" t="s">
        <v>557</v>
      </c>
      <c r="G252" s="226"/>
      <c r="H252" s="230">
        <v>227.2</v>
      </c>
      <c r="I252" s="231"/>
      <c r="J252" s="226"/>
      <c r="K252" s="226"/>
      <c r="L252" s="232"/>
      <c r="M252" s="233"/>
      <c r="N252" s="234"/>
      <c r="O252" s="234"/>
      <c r="P252" s="234"/>
      <c r="Q252" s="234"/>
      <c r="R252" s="234"/>
      <c r="S252" s="234"/>
      <c r="T252" s="23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6" t="s">
        <v>150</v>
      </c>
      <c r="AU252" s="236" t="s">
        <v>21</v>
      </c>
      <c r="AV252" s="13" t="s">
        <v>21</v>
      </c>
      <c r="AW252" s="13" t="s">
        <v>41</v>
      </c>
      <c r="AX252" s="13" t="s">
        <v>82</v>
      </c>
      <c r="AY252" s="236" t="s">
        <v>139</v>
      </c>
    </row>
    <row r="253" spans="1:51" s="15" customFormat="1" ht="12">
      <c r="A253" s="15"/>
      <c r="B253" s="247"/>
      <c r="C253" s="248"/>
      <c r="D253" s="227" t="s">
        <v>150</v>
      </c>
      <c r="E253" s="249" t="s">
        <v>32</v>
      </c>
      <c r="F253" s="250" t="s">
        <v>153</v>
      </c>
      <c r="G253" s="248"/>
      <c r="H253" s="251">
        <v>227.2</v>
      </c>
      <c r="I253" s="252"/>
      <c r="J253" s="248"/>
      <c r="K253" s="248"/>
      <c r="L253" s="253"/>
      <c r="M253" s="254"/>
      <c r="N253" s="255"/>
      <c r="O253" s="255"/>
      <c r="P253" s="255"/>
      <c r="Q253" s="255"/>
      <c r="R253" s="255"/>
      <c r="S253" s="255"/>
      <c r="T253" s="256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57" t="s">
        <v>150</v>
      </c>
      <c r="AU253" s="257" t="s">
        <v>21</v>
      </c>
      <c r="AV253" s="15" t="s">
        <v>146</v>
      </c>
      <c r="AW253" s="15" t="s">
        <v>41</v>
      </c>
      <c r="AX253" s="15" t="s">
        <v>90</v>
      </c>
      <c r="AY253" s="257" t="s">
        <v>139</v>
      </c>
    </row>
    <row r="254" spans="1:63" s="12" customFormat="1" ht="22.8" customHeight="1">
      <c r="A254" s="12"/>
      <c r="B254" s="191"/>
      <c r="C254" s="192"/>
      <c r="D254" s="193" t="s">
        <v>81</v>
      </c>
      <c r="E254" s="205" t="s">
        <v>398</v>
      </c>
      <c r="F254" s="205" t="s">
        <v>399</v>
      </c>
      <c r="G254" s="192"/>
      <c r="H254" s="192"/>
      <c r="I254" s="195"/>
      <c r="J254" s="206">
        <f>BK254</f>
        <v>0</v>
      </c>
      <c r="K254" s="192"/>
      <c r="L254" s="197"/>
      <c r="M254" s="198"/>
      <c r="N254" s="199"/>
      <c r="O254" s="199"/>
      <c r="P254" s="200">
        <f>SUM(P255:P301)</f>
        <v>0</v>
      </c>
      <c r="Q254" s="199"/>
      <c r="R254" s="200">
        <f>SUM(R255:R301)</f>
        <v>0</v>
      </c>
      <c r="S254" s="199"/>
      <c r="T254" s="201">
        <f>SUM(T255:T301)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02" t="s">
        <v>90</v>
      </c>
      <c r="AT254" s="203" t="s">
        <v>81</v>
      </c>
      <c r="AU254" s="203" t="s">
        <v>90</v>
      </c>
      <c r="AY254" s="202" t="s">
        <v>139</v>
      </c>
      <c r="BK254" s="204">
        <f>SUM(BK255:BK301)</f>
        <v>0</v>
      </c>
    </row>
    <row r="255" spans="1:65" s="2" customFormat="1" ht="24.15" customHeight="1">
      <c r="A255" s="41"/>
      <c r="B255" s="42"/>
      <c r="C255" s="207" t="s">
        <v>320</v>
      </c>
      <c r="D255" s="207" t="s">
        <v>141</v>
      </c>
      <c r="E255" s="208" t="s">
        <v>407</v>
      </c>
      <c r="F255" s="209" t="s">
        <v>408</v>
      </c>
      <c r="G255" s="210" t="s">
        <v>179</v>
      </c>
      <c r="H255" s="211">
        <v>12.093</v>
      </c>
      <c r="I255" s="212"/>
      <c r="J255" s="213">
        <f>ROUND(I255*H255,2)</f>
        <v>0</v>
      </c>
      <c r="K255" s="209" t="s">
        <v>145</v>
      </c>
      <c r="L255" s="47"/>
      <c r="M255" s="214" t="s">
        <v>32</v>
      </c>
      <c r="N255" s="215" t="s">
        <v>53</v>
      </c>
      <c r="O255" s="87"/>
      <c r="P255" s="216">
        <f>O255*H255</f>
        <v>0</v>
      </c>
      <c r="Q255" s="216">
        <v>0</v>
      </c>
      <c r="R255" s="216">
        <f>Q255*H255</f>
        <v>0</v>
      </c>
      <c r="S255" s="216">
        <v>0</v>
      </c>
      <c r="T255" s="217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18" t="s">
        <v>146</v>
      </c>
      <c r="AT255" s="218" t="s">
        <v>141</v>
      </c>
      <c r="AU255" s="218" t="s">
        <v>21</v>
      </c>
      <c r="AY255" s="19" t="s">
        <v>139</v>
      </c>
      <c r="BE255" s="219">
        <f>IF(N255="základní",J255,0)</f>
        <v>0</v>
      </c>
      <c r="BF255" s="219">
        <f>IF(N255="snížená",J255,0)</f>
        <v>0</v>
      </c>
      <c r="BG255" s="219">
        <f>IF(N255="zákl. přenesená",J255,0)</f>
        <v>0</v>
      </c>
      <c r="BH255" s="219">
        <f>IF(N255="sníž. přenesená",J255,0)</f>
        <v>0</v>
      </c>
      <c r="BI255" s="219">
        <f>IF(N255="nulová",J255,0)</f>
        <v>0</v>
      </c>
      <c r="BJ255" s="19" t="s">
        <v>90</v>
      </c>
      <c r="BK255" s="219">
        <f>ROUND(I255*H255,2)</f>
        <v>0</v>
      </c>
      <c r="BL255" s="19" t="s">
        <v>146</v>
      </c>
      <c r="BM255" s="218" t="s">
        <v>409</v>
      </c>
    </row>
    <row r="256" spans="1:47" s="2" customFormat="1" ht="12">
      <c r="A256" s="41"/>
      <c r="B256" s="42"/>
      <c r="C256" s="43"/>
      <c r="D256" s="220" t="s">
        <v>148</v>
      </c>
      <c r="E256" s="43"/>
      <c r="F256" s="221" t="s">
        <v>410</v>
      </c>
      <c r="G256" s="43"/>
      <c r="H256" s="43"/>
      <c r="I256" s="222"/>
      <c r="J256" s="43"/>
      <c r="K256" s="43"/>
      <c r="L256" s="47"/>
      <c r="M256" s="223"/>
      <c r="N256" s="224"/>
      <c r="O256" s="87"/>
      <c r="P256" s="87"/>
      <c r="Q256" s="87"/>
      <c r="R256" s="87"/>
      <c r="S256" s="87"/>
      <c r="T256" s="88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T256" s="19" t="s">
        <v>148</v>
      </c>
      <c r="AU256" s="19" t="s">
        <v>21</v>
      </c>
    </row>
    <row r="257" spans="1:51" s="13" customFormat="1" ht="12">
      <c r="A257" s="13"/>
      <c r="B257" s="225"/>
      <c r="C257" s="226"/>
      <c r="D257" s="227" t="s">
        <v>150</v>
      </c>
      <c r="E257" s="228" t="s">
        <v>32</v>
      </c>
      <c r="F257" s="229" t="s">
        <v>558</v>
      </c>
      <c r="G257" s="226"/>
      <c r="H257" s="230">
        <v>856.542</v>
      </c>
      <c r="I257" s="231"/>
      <c r="J257" s="226"/>
      <c r="K257" s="226"/>
      <c r="L257" s="232"/>
      <c r="M257" s="233"/>
      <c r="N257" s="234"/>
      <c r="O257" s="234"/>
      <c r="P257" s="234"/>
      <c r="Q257" s="234"/>
      <c r="R257" s="234"/>
      <c r="S257" s="234"/>
      <c r="T257" s="23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6" t="s">
        <v>150</v>
      </c>
      <c r="AU257" s="236" t="s">
        <v>21</v>
      </c>
      <c r="AV257" s="13" t="s">
        <v>21</v>
      </c>
      <c r="AW257" s="13" t="s">
        <v>41</v>
      </c>
      <c r="AX257" s="13" t="s">
        <v>82</v>
      </c>
      <c r="AY257" s="236" t="s">
        <v>139</v>
      </c>
    </row>
    <row r="258" spans="1:51" s="13" customFormat="1" ht="12">
      <c r="A258" s="13"/>
      <c r="B258" s="225"/>
      <c r="C258" s="226"/>
      <c r="D258" s="227" t="s">
        <v>150</v>
      </c>
      <c r="E258" s="228" t="s">
        <v>32</v>
      </c>
      <c r="F258" s="229" t="s">
        <v>559</v>
      </c>
      <c r="G258" s="226"/>
      <c r="H258" s="230">
        <v>-48.626</v>
      </c>
      <c r="I258" s="231"/>
      <c r="J258" s="226"/>
      <c r="K258" s="226"/>
      <c r="L258" s="232"/>
      <c r="M258" s="233"/>
      <c r="N258" s="234"/>
      <c r="O258" s="234"/>
      <c r="P258" s="234"/>
      <c r="Q258" s="234"/>
      <c r="R258" s="234"/>
      <c r="S258" s="234"/>
      <c r="T258" s="23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6" t="s">
        <v>150</v>
      </c>
      <c r="AU258" s="236" t="s">
        <v>21</v>
      </c>
      <c r="AV258" s="13" t="s">
        <v>21</v>
      </c>
      <c r="AW258" s="13" t="s">
        <v>41</v>
      </c>
      <c r="AX258" s="13" t="s">
        <v>82</v>
      </c>
      <c r="AY258" s="236" t="s">
        <v>139</v>
      </c>
    </row>
    <row r="259" spans="1:51" s="14" customFormat="1" ht="12">
      <c r="A259" s="14"/>
      <c r="B259" s="237"/>
      <c r="C259" s="238"/>
      <c r="D259" s="227" t="s">
        <v>150</v>
      </c>
      <c r="E259" s="239" t="s">
        <v>32</v>
      </c>
      <c r="F259" s="240" t="s">
        <v>560</v>
      </c>
      <c r="G259" s="238"/>
      <c r="H259" s="239" t="s">
        <v>32</v>
      </c>
      <c r="I259" s="241"/>
      <c r="J259" s="238"/>
      <c r="K259" s="238"/>
      <c r="L259" s="242"/>
      <c r="M259" s="243"/>
      <c r="N259" s="244"/>
      <c r="O259" s="244"/>
      <c r="P259" s="244"/>
      <c r="Q259" s="244"/>
      <c r="R259" s="244"/>
      <c r="S259" s="244"/>
      <c r="T259" s="24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6" t="s">
        <v>150</v>
      </c>
      <c r="AU259" s="246" t="s">
        <v>21</v>
      </c>
      <c r="AV259" s="14" t="s">
        <v>90</v>
      </c>
      <c r="AW259" s="14" t="s">
        <v>41</v>
      </c>
      <c r="AX259" s="14" t="s">
        <v>82</v>
      </c>
      <c r="AY259" s="246" t="s">
        <v>139</v>
      </c>
    </row>
    <row r="260" spans="1:51" s="13" customFormat="1" ht="12">
      <c r="A260" s="13"/>
      <c r="B260" s="225"/>
      <c r="C260" s="226"/>
      <c r="D260" s="227" t="s">
        <v>150</v>
      </c>
      <c r="E260" s="228" t="s">
        <v>32</v>
      </c>
      <c r="F260" s="229" t="s">
        <v>561</v>
      </c>
      <c r="G260" s="226"/>
      <c r="H260" s="230">
        <v>-795.823</v>
      </c>
      <c r="I260" s="231"/>
      <c r="J260" s="226"/>
      <c r="K260" s="226"/>
      <c r="L260" s="232"/>
      <c r="M260" s="233"/>
      <c r="N260" s="234"/>
      <c r="O260" s="234"/>
      <c r="P260" s="234"/>
      <c r="Q260" s="234"/>
      <c r="R260" s="234"/>
      <c r="S260" s="234"/>
      <c r="T260" s="23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6" t="s">
        <v>150</v>
      </c>
      <c r="AU260" s="236" t="s">
        <v>21</v>
      </c>
      <c r="AV260" s="13" t="s">
        <v>21</v>
      </c>
      <c r="AW260" s="13" t="s">
        <v>41</v>
      </c>
      <c r="AX260" s="13" t="s">
        <v>82</v>
      </c>
      <c r="AY260" s="236" t="s">
        <v>139</v>
      </c>
    </row>
    <row r="261" spans="1:51" s="14" customFormat="1" ht="12">
      <c r="A261" s="14"/>
      <c r="B261" s="237"/>
      <c r="C261" s="238"/>
      <c r="D261" s="227" t="s">
        <v>150</v>
      </c>
      <c r="E261" s="239" t="s">
        <v>32</v>
      </c>
      <c r="F261" s="240" t="s">
        <v>562</v>
      </c>
      <c r="G261" s="238"/>
      <c r="H261" s="239" t="s">
        <v>32</v>
      </c>
      <c r="I261" s="241"/>
      <c r="J261" s="238"/>
      <c r="K261" s="238"/>
      <c r="L261" s="242"/>
      <c r="M261" s="243"/>
      <c r="N261" s="244"/>
      <c r="O261" s="244"/>
      <c r="P261" s="244"/>
      <c r="Q261" s="244"/>
      <c r="R261" s="244"/>
      <c r="S261" s="244"/>
      <c r="T261" s="24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6" t="s">
        <v>150</v>
      </c>
      <c r="AU261" s="246" t="s">
        <v>21</v>
      </c>
      <c r="AV261" s="14" t="s">
        <v>90</v>
      </c>
      <c r="AW261" s="14" t="s">
        <v>41</v>
      </c>
      <c r="AX261" s="14" t="s">
        <v>82</v>
      </c>
      <c r="AY261" s="246" t="s">
        <v>139</v>
      </c>
    </row>
    <row r="262" spans="1:51" s="15" customFormat="1" ht="12">
      <c r="A262" s="15"/>
      <c r="B262" s="247"/>
      <c r="C262" s="248"/>
      <c r="D262" s="227" t="s">
        <v>150</v>
      </c>
      <c r="E262" s="249" t="s">
        <v>32</v>
      </c>
      <c r="F262" s="250" t="s">
        <v>153</v>
      </c>
      <c r="G262" s="248"/>
      <c r="H262" s="251">
        <v>12.093000000000075</v>
      </c>
      <c r="I262" s="252"/>
      <c r="J262" s="248"/>
      <c r="K262" s="248"/>
      <c r="L262" s="253"/>
      <c r="M262" s="254"/>
      <c r="N262" s="255"/>
      <c r="O262" s="255"/>
      <c r="P262" s="255"/>
      <c r="Q262" s="255"/>
      <c r="R262" s="255"/>
      <c r="S262" s="255"/>
      <c r="T262" s="256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57" t="s">
        <v>150</v>
      </c>
      <c r="AU262" s="257" t="s">
        <v>21</v>
      </c>
      <c r="AV262" s="15" t="s">
        <v>146</v>
      </c>
      <c r="AW262" s="15" t="s">
        <v>41</v>
      </c>
      <c r="AX262" s="15" t="s">
        <v>90</v>
      </c>
      <c r="AY262" s="257" t="s">
        <v>139</v>
      </c>
    </row>
    <row r="263" spans="1:65" s="2" customFormat="1" ht="24.15" customHeight="1">
      <c r="A263" s="41"/>
      <c r="B263" s="42"/>
      <c r="C263" s="207" t="s">
        <v>329</v>
      </c>
      <c r="D263" s="207" t="s">
        <v>141</v>
      </c>
      <c r="E263" s="208" t="s">
        <v>407</v>
      </c>
      <c r="F263" s="209" t="s">
        <v>408</v>
      </c>
      <c r="G263" s="210" t="s">
        <v>179</v>
      </c>
      <c r="H263" s="211">
        <v>672.17</v>
      </c>
      <c r="I263" s="212"/>
      <c r="J263" s="213">
        <f>ROUND(I263*H263,2)</f>
        <v>0</v>
      </c>
      <c r="K263" s="209" t="s">
        <v>145</v>
      </c>
      <c r="L263" s="47"/>
      <c r="M263" s="214" t="s">
        <v>32</v>
      </c>
      <c r="N263" s="215" t="s">
        <v>53</v>
      </c>
      <c r="O263" s="87"/>
      <c r="P263" s="216">
        <f>O263*H263</f>
        <v>0</v>
      </c>
      <c r="Q263" s="216">
        <v>0</v>
      </c>
      <c r="R263" s="216">
        <f>Q263*H263</f>
        <v>0</v>
      </c>
      <c r="S263" s="216">
        <v>0</v>
      </c>
      <c r="T263" s="217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18" t="s">
        <v>146</v>
      </c>
      <c r="AT263" s="218" t="s">
        <v>141</v>
      </c>
      <c r="AU263" s="218" t="s">
        <v>21</v>
      </c>
      <c r="AY263" s="19" t="s">
        <v>139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9" t="s">
        <v>90</v>
      </c>
      <c r="BK263" s="219">
        <f>ROUND(I263*H263,2)</f>
        <v>0</v>
      </c>
      <c r="BL263" s="19" t="s">
        <v>146</v>
      </c>
      <c r="BM263" s="218" t="s">
        <v>563</v>
      </c>
    </row>
    <row r="264" spans="1:47" s="2" customFormat="1" ht="12">
      <c r="A264" s="41"/>
      <c r="B264" s="42"/>
      <c r="C264" s="43"/>
      <c r="D264" s="220" t="s">
        <v>148</v>
      </c>
      <c r="E264" s="43"/>
      <c r="F264" s="221" t="s">
        <v>410</v>
      </c>
      <c r="G264" s="43"/>
      <c r="H264" s="43"/>
      <c r="I264" s="222"/>
      <c r="J264" s="43"/>
      <c r="K264" s="43"/>
      <c r="L264" s="47"/>
      <c r="M264" s="223"/>
      <c r="N264" s="224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19" t="s">
        <v>148</v>
      </c>
      <c r="AU264" s="19" t="s">
        <v>21</v>
      </c>
    </row>
    <row r="265" spans="1:51" s="13" customFormat="1" ht="12">
      <c r="A265" s="13"/>
      <c r="B265" s="225"/>
      <c r="C265" s="226"/>
      <c r="D265" s="227" t="s">
        <v>150</v>
      </c>
      <c r="E265" s="228" t="s">
        <v>32</v>
      </c>
      <c r="F265" s="229" t="s">
        <v>564</v>
      </c>
      <c r="G265" s="226"/>
      <c r="H265" s="230">
        <v>534.17</v>
      </c>
      <c r="I265" s="231"/>
      <c r="J265" s="226"/>
      <c r="K265" s="226"/>
      <c r="L265" s="232"/>
      <c r="M265" s="233"/>
      <c r="N265" s="234"/>
      <c r="O265" s="234"/>
      <c r="P265" s="234"/>
      <c r="Q265" s="234"/>
      <c r="R265" s="234"/>
      <c r="S265" s="234"/>
      <c r="T265" s="23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6" t="s">
        <v>150</v>
      </c>
      <c r="AU265" s="236" t="s">
        <v>21</v>
      </c>
      <c r="AV265" s="13" t="s">
        <v>21</v>
      </c>
      <c r="AW265" s="13" t="s">
        <v>41</v>
      </c>
      <c r="AX265" s="13" t="s">
        <v>82</v>
      </c>
      <c r="AY265" s="236" t="s">
        <v>139</v>
      </c>
    </row>
    <row r="266" spans="1:51" s="13" customFormat="1" ht="12">
      <c r="A266" s="13"/>
      <c r="B266" s="225"/>
      <c r="C266" s="226"/>
      <c r="D266" s="227" t="s">
        <v>150</v>
      </c>
      <c r="E266" s="228" t="s">
        <v>32</v>
      </c>
      <c r="F266" s="229" t="s">
        <v>565</v>
      </c>
      <c r="G266" s="226"/>
      <c r="H266" s="230">
        <v>138</v>
      </c>
      <c r="I266" s="231"/>
      <c r="J266" s="226"/>
      <c r="K266" s="226"/>
      <c r="L266" s="232"/>
      <c r="M266" s="233"/>
      <c r="N266" s="234"/>
      <c r="O266" s="234"/>
      <c r="P266" s="234"/>
      <c r="Q266" s="234"/>
      <c r="R266" s="234"/>
      <c r="S266" s="234"/>
      <c r="T266" s="23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6" t="s">
        <v>150</v>
      </c>
      <c r="AU266" s="236" t="s">
        <v>21</v>
      </c>
      <c r="AV266" s="13" t="s">
        <v>21</v>
      </c>
      <c r="AW266" s="13" t="s">
        <v>41</v>
      </c>
      <c r="AX266" s="13" t="s">
        <v>82</v>
      </c>
      <c r="AY266" s="236" t="s">
        <v>139</v>
      </c>
    </row>
    <row r="267" spans="1:51" s="14" customFormat="1" ht="12">
      <c r="A267" s="14"/>
      <c r="B267" s="237"/>
      <c r="C267" s="238"/>
      <c r="D267" s="227" t="s">
        <v>150</v>
      </c>
      <c r="E267" s="239" t="s">
        <v>32</v>
      </c>
      <c r="F267" s="240" t="s">
        <v>566</v>
      </c>
      <c r="G267" s="238"/>
      <c r="H267" s="239" t="s">
        <v>32</v>
      </c>
      <c r="I267" s="241"/>
      <c r="J267" s="238"/>
      <c r="K267" s="238"/>
      <c r="L267" s="242"/>
      <c r="M267" s="243"/>
      <c r="N267" s="244"/>
      <c r="O267" s="244"/>
      <c r="P267" s="244"/>
      <c r="Q267" s="244"/>
      <c r="R267" s="244"/>
      <c r="S267" s="244"/>
      <c r="T267" s="24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6" t="s">
        <v>150</v>
      </c>
      <c r="AU267" s="246" t="s">
        <v>21</v>
      </c>
      <c r="AV267" s="14" t="s">
        <v>90</v>
      </c>
      <c r="AW267" s="14" t="s">
        <v>41</v>
      </c>
      <c r="AX267" s="14" t="s">
        <v>82</v>
      </c>
      <c r="AY267" s="246" t="s">
        <v>139</v>
      </c>
    </row>
    <row r="268" spans="1:51" s="15" customFormat="1" ht="12">
      <c r="A268" s="15"/>
      <c r="B268" s="247"/>
      <c r="C268" s="248"/>
      <c r="D268" s="227" t="s">
        <v>150</v>
      </c>
      <c r="E268" s="249" t="s">
        <v>32</v>
      </c>
      <c r="F268" s="250" t="s">
        <v>153</v>
      </c>
      <c r="G268" s="248"/>
      <c r="H268" s="251">
        <v>672.17</v>
      </c>
      <c r="I268" s="252"/>
      <c r="J268" s="248"/>
      <c r="K268" s="248"/>
      <c r="L268" s="253"/>
      <c r="M268" s="254"/>
      <c r="N268" s="255"/>
      <c r="O268" s="255"/>
      <c r="P268" s="255"/>
      <c r="Q268" s="255"/>
      <c r="R268" s="255"/>
      <c r="S268" s="255"/>
      <c r="T268" s="256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57" t="s">
        <v>150</v>
      </c>
      <c r="AU268" s="257" t="s">
        <v>21</v>
      </c>
      <c r="AV268" s="15" t="s">
        <v>146</v>
      </c>
      <c r="AW268" s="15" t="s">
        <v>41</v>
      </c>
      <c r="AX268" s="15" t="s">
        <v>90</v>
      </c>
      <c r="AY268" s="257" t="s">
        <v>139</v>
      </c>
    </row>
    <row r="269" spans="1:65" s="2" customFormat="1" ht="24.15" customHeight="1">
      <c r="A269" s="41"/>
      <c r="B269" s="42"/>
      <c r="C269" s="207" t="s">
        <v>336</v>
      </c>
      <c r="D269" s="207" t="s">
        <v>141</v>
      </c>
      <c r="E269" s="208" t="s">
        <v>416</v>
      </c>
      <c r="F269" s="209" t="s">
        <v>417</v>
      </c>
      <c r="G269" s="210" t="s">
        <v>179</v>
      </c>
      <c r="H269" s="211">
        <v>169.302</v>
      </c>
      <c r="I269" s="212"/>
      <c r="J269" s="213">
        <f>ROUND(I269*H269,2)</f>
        <v>0</v>
      </c>
      <c r="K269" s="209" t="s">
        <v>145</v>
      </c>
      <c r="L269" s="47"/>
      <c r="M269" s="214" t="s">
        <v>32</v>
      </c>
      <c r="N269" s="215" t="s">
        <v>53</v>
      </c>
      <c r="O269" s="87"/>
      <c r="P269" s="216">
        <f>O269*H269</f>
        <v>0</v>
      </c>
      <c r="Q269" s="216">
        <v>0</v>
      </c>
      <c r="R269" s="216">
        <f>Q269*H269</f>
        <v>0</v>
      </c>
      <c r="S269" s="216">
        <v>0</v>
      </c>
      <c r="T269" s="217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18" t="s">
        <v>146</v>
      </c>
      <c r="AT269" s="218" t="s">
        <v>141</v>
      </c>
      <c r="AU269" s="218" t="s">
        <v>21</v>
      </c>
      <c r="AY269" s="19" t="s">
        <v>139</v>
      </c>
      <c r="BE269" s="219">
        <f>IF(N269="základní",J269,0)</f>
        <v>0</v>
      </c>
      <c r="BF269" s="219">
        <f>IF(N269="snížená",J269,0)</f>
        <v>0</v>
      </c>
      <c r="BG269" s="219">
        <f>IF(N269="zákl. přenesená",J269,0)</f>
        <v>0</v>
      </c>
      <c r="BH269" s="219">
        <f>IF(N269="sníž. přenesená",J269,0)</f>
        <v>0</v>
      </c>
      <c r="BI269" s="219">
        <f>IF(N269="nulová",J269,0)</f>
        <v>0</v>
      </c>
      <c r="BJ269" s="19" t="s">
        <v>90</v>
      </c>
      <c r="BK269" s="219">
        <f>ROUND(I269*H269,2)</f>
        <v>0</v>
      </c>
      <c r="BL269" s="19" t="s">
        <v>146</v>
      </c>
      <c r="BM269" s="218" t="s">
        <v>418</v>
      </c>
    </row>
    <row r="270" spans="1:47" s="2" customFormat="1" ht="12">
      <c r="A270" s="41"/>
      <c r="B270" s="42"/>
      <c r="C270" s="43"/>
      <c r="D270" s="220" t="s">
        <v>148</v>
      </c>
      <c r="E270" s="43"/>
      <c r="F270" s="221" t="s">
        <v>419</v>
      </c>
      <c r="G270" s="43"/>
      <c r="H270" s="43"/>
      <c r="I270" s="222"/>
      <c r="J270" s="43"/>
      <c r="K270" s="43"/>
      <c r="L270" s="47"/>
      <c r="M270" s="223"/>
      <c r="N270" s="224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19" t="s">
        <v>148</v>
      </c>
      <c r="AU270" s="19" t="s">
        <v>21</v>
      </c>
    </row>
    <row r="271" spans="1:51" s="13" customFormat="1" ht="12">
      <c r="A271" s="13"/>
      <c r="B271" s="225"/>
      <c r="C271" s="226"/>
      <c r="D271" s="227" t="s">
        <v>150</v>
      </c>
      <c r="E271" s="228" t="s">
        <v>32</v>
      </c>
      <c r="F271" s="229" t="s">
        <v>567</v>
      </c>
      <c r="G271" s="226"/>
      <c r="H271" s="230">
        <v>169.302</v>
      </c>
      <c r="I271" s="231"/>
      <c r="J271" s="226"/>
      <c r="K271" s="226"/>
      <c r="L271" s="232"/>
      <c r="M271" s="233"/>
      <c r="N271" s="234"/>
      <c r="O271" s="234"/>
      <c r="P271" s="234"/>
      <c r="Q271" s="234"/>
      <c r="R271" s="234"/>
      <c r="S271" s="234"/>
      <c r="T271" s="23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6" t="s">
        <v>150</v>
      </c>
      <c r="AU271" s="236" t="s">
        <v>21</v>
      </c>
      <c r="AV271" s="13" t="s">
        <v>21</v>
      </c>
      <c r="AW271" s="13" t="s">
        <v>41</v>
      </c>
      <c r="AX271" s="13" t="s">
        <v>82</v>
      </c>
      <c r="AY271" s="236" t="s">
        <v>139</v>
      </c>
    </row>
    <row r="272" spans="1:51" s="15" customFormat="1" ht="12">
      <c r="A272" s="15"/>
      <c r="B272" s="247"/>
      <c r="C272" s="248"/>
      <c r="D272" s="227" t="s">
        <v>150</v>
      </c>
      <c r="E272" s="249" t="s">
        <v>32</v>
      </c>
      <c r="F272" s="250" t="s">
        <v>153</v>
      </c>
      <c r="G272" s="248"/>
      <c r="H272" s="251">
        <v>169.302</v>
      </c>
      <c r="I272" s="252"/>
      <c r="J272" s="248"/>
      <c r="K272" s="248"/>
      <c r="L272" s="253"/>
      <c r="M272" s="254"/>
      <c r="N272" s="255"/>
      <c r="O272" s="255"/>
      <c r="P272" s="255"/>
      <c r="Q272" s="255"/>
      <c r="R272" s="255"/>
      <c r="S272" s="255"/>
      <c r="T272" s="256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57" t="s">
        <v>150</v>
      </c>
      <c r="AU272" s="257" t="s">
        <v>21</v>
      </c>
      <c r="AV272" s="15" t="s">
        <v>146</v>
      </c>
      <c r="AW272" s="15" t="s">
        <v>41</v>
      </c>
      <c r="AX272" s="15" t="s">
        <v>90</v>
      </c>
      <c r="AY272" s="257" t="s">
        <v>139</v>
      </c>
    </row>
    <row r="273" spans="1:65" s="2" customFormat="1" ht="24.15" customHeight="1">
      <c r="A273" s="41"/>
      <c r="B273" s="42"/>
      <c r="C273" s="207" t="s">
        <v>343</v>
      </c>
      <c r="D273" s="207" t="s">
        <v>141</v>
      </c>
      <c r="E273" s="208" t="s">
        <v>416</v>
      </c>
      <c r="F273" s="209" t="s">
        <v>417</v>
      </c>
      <c r="G273" s="210" t="s">
        <v>179</v>
      </c>
      <c r="H273" s="211">
        <v>4705.19</v>
      </c>
      <c r="I273" s="212"/>
      <c r="J273" s="213">
        <f>ROUND(I273*H273,2)</f>
        <v>0</v>
      </c>
      <c r="K273" s="209" t="s">
        <v>145</v>
      </c>
      <c r="L273" s="47"/>
      <c r="M273" s="214" t="s">
        <v>32</v>
      </c>
      <c r="N273" s="215" t="s">
        <v>53</v>
      </c>
      <c r="O273" s="87"/>
      <c r="P273" s="216">
        <f>O273*H273</f>
        <v>0</v>
      </c>
      <c r="Q273" s="216">
        <v>0</v>
      </c>
      <c r="R273" s="216">
        <f>Q273*H273</f>
        <v>0</v>
      </c>
      <c r="S273" s="216">
        <v>0</v>
      </c>
      <c r="T273" s="217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18" t="s">
        <v>146</v>
      </c>
      <c r="AT273" s="218" t="s">
        <v>141</v>
      </c>
      <c r="AU273" s="218" t="s">
        <v>21</v>
      </c>
      <c r="AY273" s="19" t="s">
        <v>139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19" t="s">
        <v>90</v>
      </c>
      <c r="BK273" s="219">
        <f>ROUND(I273*H273,2)</f>
        <v>0</v>
      </c>
      <c r="BL273" s="19" t="s">
        <v>146</v>
      </c>
      <c r="BM273" s="218" t="s">
        <v>568</v>
      </c>
    </row>
    <row r="274" spans="1:47" s="2" customFormat="1" ht="12">
      <c r="A274" s="41"/>
      <c r="B274" s="42"/>
      <c r="C274" s="43"/>
      <c r="D274" s="220" t="s">
        <v>148</v>
      </c>
      <c r="E274" s="43"/>
      <c r="F274" s="221" t="s">
        <v>419</v>
      </c>
      <c r="G274" s="43"/>
      <c r="H274" s="43"/>
      <c r="I274" s="222"/>
      <c r="J274" s="43"/>
      <c r="K274" s="43"/>
      <c r="L274" s="47"/>
      <c r="M274" s="223"/>
      <c r="N274" s="224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19" t="s">
        <v>148</v>
      </c>
      <c r="AU274" s="19" t="s">
        <v>21</v>
      </c>
    </row>
    <row r="275" spans="1:51" s="13" customFormat="1" ht="12">
      <c r="A275" s="13"/>
      <c r="B275" s="225"/>
      <c r="C275" s="226"/>
      <c r="D275" s="227" t="s">
        <v>150</v>
      </c>
      <c r="E275" s="228" t="s">
        <v>32</v>
      </c>
      <c r="F275" s="229" t="s">
        <v>569</v>
      </c>
      <c r="G275" s="226"/>
      <c r="H275" s="230">
        <v>4705.19</v>
      </c>
      <c r="I275" s="231"/>
      <c r="J275" s="226"/>
      <c r="K275" s="226"/>
      <c r="L275" s="232"/>
      <c r="M275" s="233"/>
      <c r="N275" s="234"/>
      <c r="O275" s="234"/>
      <c r="P275" s="234"/>
      <c r="Q275" s="234"/>
      <c r="R275" s="234"/>
      <c r="S275" s="234"/>
      <c r="T275" s="23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6" t="s">
        <v>150</v>
      </c>
      <c r="AU275" s="236" t="s">
        <v>21</v>
      </c>
      <c r="AV275" s="13" t="s">
        <v>21</v>
      </c>
      <c r="AW275" s="13" t="s">
        <v>41</v>
      </c>
      <c r="AX275" s="13" t="s">
        <v>82</v>
      </c>
      <c r="AY275" s="236" t="s">
        <v>139</v>
      </c>
    </row>
    <row r="276" spans="1:51" s="14" customFormat="1" ht="12">
      <c r="A276" s="14"/>
      <c r="B276" s="237"/>
      <c r="C276" s="238"/>
      <c r="D276" s="227" t="s">
        <v>150</v>
      </c>
      <c r="E276" s="239" t="s">
        <v>32</v>
      </c>
      <c r="F276" s="240" t="s">
        <v>570</v>
      </c>
      <c r="G276" s="238"/>
      <c r="H276" s="239" t="s">
        <v>32</v>
      </c>
      <c r="I276" s="241"/>
      <c r="J276" s="238"/>
      <c r="K276" s="238"/>
      <c r="L276" s="242"/>
      <c r="M276" s="243"/>
      <c r="N276" s="244"/>
      <c r="O276" s="244"/>
      <c r="P276" s="244"/>
      <c r="Q276" s="244"/>
      <c r="R276" s="244"/>
      <c r="S276" s="244"/>
      <c r="T276" s="245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6" t="s">
        <v>150</v>
      </c>
      <c r="AU276" s="246" t="s">
        <v>21</v>
      </c>
      <c r="AV276" s="14" t="s">
        <v>90</v>
      </c>
      <c r="AW276" s="14" t="s">
        <v>41</v>
      </c>
      <c r="AX276" s="14" t="s">
        <v>82</v>
      </c>
      <c r="AY276" s="246" t="s">
        <v>139</v>
      </c>
    </row>
    <row r="277" spans="1:51" s="15" customFormat="1" ht="12">
      <c r="A277" s="15"/>
      <c r="B277" s="247"/>
      <c r="C277" s="248"/>
      <c r="D277" s="227" t="s">
        <v>150</v>
      </c>
      <c r="E277" s="249" t="s">
        <v>32</v>
      </c>
      <c r="F277" s="250" t="s">
        <v>153</v>
      </c>
      <c r="G277" s="248"/>
      <c r="H277" s="251">
        <v>4705.19</v>
      </c>
      <c r="I277" s="252"/>
      <c r="J277" s="248"/>
      <c r="K277" s="248"/>
      <c r="L277" s="253"/>
      <c r="M277" s="254"/>
      <c r="N277" s="255"/>
      <c r="O277" s="255"/>
      <c r="P277" s="255"/>
      <c r="Q277" s="255"/>
      <c r="R277" s="255"/>
      <c r="S277" s="255"/>
      <c r="T277" s="256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57" t="s">
        <v>150</v>
      </c>
      <c r="AU277" s="257" t="s">
        <v>21</v>
      </c>
      <c r="AV277" s="15" t="s">
        <v>146</v>
      </c>
      <c r="AW277" s="15" t="s">
        <v>41</v>
      </c>
      <c r="AX277" s="15" t="s">
        <v>90</v>
      </c>
      <c r="AY277" s="257" t="s">
        <v>139</v>
      </c>
    </row>
    <row r="278" spans="1:65" s="2" customFormat="1" ht="24.15" customHeight="1">
      <c r="A278" s="41"/>
      <c r="B278" s="42"/>
      <c r="C278" s="207" t="s">
        <v>349</v>
      </c>
      <c r="D278" s="207" t="s">
        <v>141</v>
      </c>
      <c r="E278" s="208" t="s">
        <v>422</v>
      </c>
      <c r="F278" s="209" t="s">
        <v>423</v>
      </c>
      <c r="G278" s="210" t="s">
        <v>179</v>
      </c>
      <c r="H278" s="211">
        <v>48.626</v>
      </c>
      <c r="I278" s="212"/>
      <c r="J278" s="213">
        <f>ROUND(I278*H278,2)</f>
        <v>0</v>
      </c>
      <c r="K278" s="209" t="s">
        <v>145</v>
      </c>
      <c r="L278" s="47"/>
      <c r="M278" s="214" t="s">
        <v>32</v>
      </c>
      <c r="N278" s="215" t="s">
        <v>53</v>
      </c>
      <c r="O278" s="87"/>
      <c r="P278" s="216">
        <f>O278*H278</f>
        <v>0</v>
      </c>
      <c r="Q278" s="216">
        <v>0</v>
      </c>
      <c r="R278" s="216">
        <f>Q278*H278</f>
        <v>0</v>
      </c>
      <c r="S278" s="216">
        <v>0</v>
      </c>
      <c r="T278" s="217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18" t="s">
        <v>146</v>
      </c>
      <c r="AT278" s="218" t="s">
        <v>141</v>
      </c>
      <c r="AU278" s="218" t="s">
        <v>21</v>
      </c>
      <c r="AY278" s="19" t="s">
        <v>139</v>
      </c>
      <c r="BE278" s="219">
        <f>IF(N278="základní",J278,0)</f>
        <v>0</v>
      </c>
      <c r="BF278" s="219">
        <f>IF(N278="snížená",J278,0)</f>
        <v>0</v>
      </c>
      <c r="BG278" s="219">
        <f>IF(N278="zákl. přenesená",J278,0)</f>
        <v>0</v>
      </c>
      <c r="BH278" s="219">
        <f>IF(N278="sníž. přenesená",J278,0)</f>
        <v>0</v>
      </c>
      <c r="BI278" s="219">
        <f>IF(N278="nulová",J278,0)</f>
        <v>0</v>
      </c>
      <c r="BJ278" s="19" t="s">
        <v>90</v>
      </c>
      <c r="BK278" s="219">
        <f>ROUND(I278*H278,2)</f>
        <v>0</v>
      </c>
      <c r="BL278" s="19" t="s">
        <v>146</v>
      </c>
      <c r="BM278" s="218" t="s">
        <v>571</v>
      </c>
    </row>
    <row r="279" spans="1:47" s="2" customFormat="1" ht="12">
      <c r="A279" s="41"/>
      <c r="B279" s="42"/>
      <c r="C279" s="43"/>
      <c r="D279" s="220" t="s">
        <v>148</v>
      </c>
      <c r="E279" s="43"/>
      <c r="F279" s="221" t="s">
        <v>425</v>
      </c>
      <c r="G279" s="43"/>
      <c r="H279" s="43"/>
      <c r="I279" s="222"/>
      <c r="J279" s="43"/>
      <c r="K279" s="43"/>
      <c r="L279" s="47"/>
      <c r="M279" s="223"/>
      <c r="N279" s="224"/>
      <c r="O279" s="87"/>
      <c r="P279" s="87"/>
      <c r="Q279" s="87"/>
      <c r="R279" s="87"/>
      <c r="S279" s="87"/>
      <c r="T279" s="88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T279" s="19" t="s">
        <v>148</v>
      </c>
      <c r="AU279" s="19" t="s">
        <v>21</v>
      </c>
    </row>
    <row r="280" spans="1:51" s="13" customFormat="1" ht="12">
      <c r="A280" s="13"/>
      <c r="B280" s="225"/>
      <c r="C280" s="226"/>
      <c r="D280" s="227" t="s">
        <v>150</v>
      </c>
      <c r="E280" s="228" t="s">
        <v>32</v>
      </c>
      <c r="F280" s="229" t="s">
        <v>572</v>
      </c>
      <c r="G280" s="226"/>
      <c r="H280" s="230">
        <v>48.626</v>
      </c>
      <c r="I280" s="231"/>
      <c r="J280" s="226"/>
      <c r="K280" s="226"/>
      <c r="L280" s="232"/>
      <c r="M280" s="233"/>
      <c r="N280" s="234"/>
      <c r="O280" s="234"/>
      <c r="P280" s="234"/>
      <c r="Q280" s="234"/>
      <c r="R280" s="234"/>
      <c r="S280" s="234"/>
      <c r="T280" s="23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6" t="s">
        <v>150</v>
      </c>
      <c r="AU280" s="236" t="s">
        <v>21</v>
      </c>
      <c r="AV280" s="13" t="s">
        <v>21</v>
      </c>
      <c r="AW280" s="13" t="s">
        <v>41</v>
      </c>
      <c r="AX280" s="13" t="s">
        <v>82</v>
      </c>
      <c r="AY280" s="236" t="s">
        <v>139</v>
      </c>
    </row>
    <row r="281" spans="1:51" s="15" customFormat="1" ht="12">
      <c r="A281" s="15"/>
      <c r="B281" s="247"/>
      <c r="C281" s="248"/>
      <c r="D281" s="227" t="s">
        <v>150</v>
      </c>
      <c r="E281" s="249" t="s">
        <v>32</v>
      </c>
      <c r="F281" s="250" t="s">
        <v>153</v>
      </c>
      <c r="G281" s="248"/>
      <c r="H281" s="251">
        <v>48.626</v>
      </c>
      <c r="I281" s="252"/>
      <c r="J281" s="248"/>
      <c r="K281" s="248"/>
      <c r="L281" s="253"/>
      <c r="M281" s="254"/>
      <c r="N281" s="255"/>
      <c r="O281" s="255"/>
      <c r="P281" s="255"/>
      <c r="Q281" s="255"/>
      <c r="R281" s="255"/>
      <c r="S281" s="255"/>
      <c r="T281" s="256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57" t="s">
        <v>150</v>
      </c>
      <c r="AU281" s="257" t="s">
        <v>21</v>
      </c>
      <c r="AV281" s="15" t="s">
        <v>146</v>
      </c>
      <c r="AW281" s="15" t="s">
        <v>41</v>
      </c>
      <c r="AX281" s="15" t="s">
        <v>90</v>
      </c>
      <c r="AY281" s="257" t="s">
        <v>139</v>
      </c>
    </row>
    <row r="282" spans="1:65" s="2" customFormat="1" ht="24.15" customHeight="1">
      <c r="A282" s="41"/>
      <c r="B282" s="42"/>
      <c r="C282" s="207" t="s">
        <v>360</v>
      </c>
      <c r="D282" s="207" t="s">
        <v>141</v>
      </c>
      <c r="E282" s="208" t="s">
        <v>433</v>
      </c>
      <c r="F282" s="209" t="s">
        <v>417</v>
      </c>
      <c r="G282" s="210" t="s">
        <v>179</v>
      </c>
      <c r="H282" s="211">
        <v>680.764</v>
      </c>
      <c r="I282" s="212"/>
      <c r="J282" s="213">
        <f>ROUND(I282*H282,2)</f>
        <v>0</v>
      </c>
      <c r="K282" s="209" t="s">
        <v>145</v>
      </c>
      <c r="L282" s="47"/>
      <c r="M282" s="214" t="s">
        <v>32</v>
      </c>
      <c r="N282" s="215" t="s">
        <v>53</v>
      </c>
      <c r="O282" s="87"/>
      <c r="P282" s="216">
        <f>O282*H282</f>
        <v>0</v>
      </c>
      <c r="Q282" s="216">
        <v>0</v>
      </c>
      <c r="R282" s="216">
        <f>Q282*H282</f>
        <v>0</v>
      </c>
      <c r="S282" s="216">
        <v>0</v>
      </c>
      <c r="T282" s="217">
        <f>S282*H282</f>
        <v>0</v>
      </c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R282" s="218" t="s">
        <v>146</v>
      </c>
      <c r="AT282" s="218" t="s">
        <v>141</v>
      </c>
      <c r="AU282" s="218" t="s">
        <v>21</v>
      </c>
      <c r="AY282" s="19" t="s">
        <v>139</v>
      </c>
      <c r="BE282" s="219">
        <f>IF(N282="základní",J282,0)</f>
        <v>0</v>
      </c>
      <c r="BF282" s="219">
        <f>IF(N282="snížená",J282,0)</f>
        <v>0</v>
      </c>
      <c r="BG282" s="219">
        <f>IF(N282="zákl. přenesená",J282,0)</f>
        <v>0</v>
      </c>
      <c r="BH282" s="219">
        <f>IF(N282="sníž. přenesená",J282,0)</f>
        <v>0</v>
      </c>
      <c r="BI282" s="219">
        <f>IF(N282="nulová",J282,0)</f>
        <v>0</v>
      </c>
      <c r="BJ282" s="19" t="s">
        <v>90</v>
      </c>
      <c r="BK282" s="219">
        <f>ROUND(I282*H282,2)</f>
        <v>0</v>
      </c>
      <c r="BL282" s="19" t="s">
        <v>146</v>
      </c>
      <c r="BM282" s="218" t="s">
        <v>434</v>
      </c>
    </row>
    <row r="283" spans="1:47" s="2" customFormat="1" ht="12">
      <c r="A283" s="41"/>
      <c r="B283" s="42"/>
      <c r="C283" s="43"/>
      <c r="D283" s="220" t="s">
        <v>148</v>
      </c>
      <c r="E283" s="43"/>
      <c r="F283" s="221" t="s">
        <v>435</v>
      </c>
      <c r="G283" s="43"/>
      <c r="H283" s="43"/>
      <c r="I283" s="222"/>
      <c r="J283" s="43"/>
      <c r="K283" s="43"/>
      <c r="L283" s="47"/>
      <c r="M283" s="223"/>
      <c r="N283" s="224"/>
      <c r="O283" s="87"/>
      <c r="P283" s="87"/>
      <c r="Q283" s="87"/>
      <c r="R283" s="87"/>
      <c r="S283" s="87"/>
      <c r="T283" s="88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T283" s="19" t="s">
        <v>148</v>
      </c>
      <c r="AU283" s="19" t="s">
        <v>21</v>
      </c>
    </row>
    <row r="284" spans="1:51" s="13" customFormat="1" ht="12">
      <c r="A284" s="13"/>
      <c r="B284" s="225"/>
      <c r="C284" s="226"/>
      <c r="D284" s="227" t="s">
        <v>150</v>
      </c>
      <c r="E284" s="228" t="s">
        <v>32</v>
      </c>
      <c r="F284" s="229" t="s">
        <v>573</v>
      </c>
      <c r="G284" s="226"/>
      <c r="H284" s="230">
        <v>680.764</v>
      </c>
      <c r="I284" s="231"/>
      <c r="J284" s="226"/>
      <c r="K284" s="226"/>
      <c r="L284" s="232"/>
      <c r="M284" s="233"/>
      <c r="N284" s="234"/>
      <c r="O284" s="234"/>
      <c r="P284" s="234"/>
      <c r="Q284" s="234"/>
      <c r="R284" s="234"/>
      <c r="S284" s="234"/>
      <c r="T284" s="23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6" t="s">
        <v>150</v>
      </c>
      <c r="AU284" s="236" t="s">
        <v>21</v>
      </c>
      <c r="AV284" s="13" t="s">
        <v>21</v>
      </c>
      <c r="AW284" s="13" t="s">
        <v>41</v>
      </c>
      <c r="AX284" s="13" t="s">
        <v>82</v>
      </c>
      <c r="AY284" s="236" t="s">
        <v>139</v>
      </c>
    </row>
    <row r="285" spans="1:51" s="15" customFormat="1" ht="12">
      <c r="A285" s="15"/>
      <c r="B285" s="247"/>
      <c r="C285" s="248"/>
      <c r="D285" s="227" t="s">
        <v>150</v>
      </c>
      <c r="E285" s="249" t="s">
        <v>32</v>
      </c>
      <c r="F285" s="250" t="s">
        <v>153</v>
      </c>
      <c r="G285" s="248"/>
      <c r="H285" s="251">
        <v>680.764</v>
      </c>
      <c r="I285" s="252"/>
      <c r="J285" s="248"/>
      <c r="K285" s="248"/>
      <c r="L285" s="253"/>
      <c r="M285" s="254"/>
      <c r="N285" s="255"/>
      <c r="O285" s="255"/>
      <c r="P285" s="255"/>
      <c r="Q285" s="255"/>
      <c r="R285" s="255"/>
      <c r="S285" s="255"/>
      <c r="T285" s="256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57" t="s">
        <v>150</v>
      </c>
      <c r="AU285" s="257" t="s">
        <v>21</v>
      </c>
      <c r="AV285" s="15" t="s">
        <v>146</v>
      </c>
      <c r="AW285" s="15" t="s">
        <v>41</v>
      </c>
      <c r="AX285" s="15" t="s">
        <v>90</v>
      </c>
      <c r="AY285" s="257" t="s">
        <v>139</v>
      </c>
    </row>
    <row r="286" spans="1:65" s="2" customFormat="1" ht="16.5" customHeight="1">
      <c r="A286" s="41"/>
      <c r="B286" s="42"/>
      <c r="C286" s="207" t="s">
        <v>366</v>
      </c>
      <c r="D286" s="207" t="s">
        <v>141</v>
      </c>
      <c r="E286" s="208" t="s">
        <v>437</v>
      </c>
      <c r="F286" s="209" t="s">
        <v>438</v>
      </c>
      <c r="G286" s="210" t="s">
        <v>179</v>
      </c>
      <c r="H286" s="211">
        <v>12.093</v>
      </c>
      <c r="I286" s="212"/>
      <c r="J286" s="213">
        <f>ROUND(I286*H286,2)</f>
        <v>0</v>
      </c>
      <c r="K286" s="209" t="s">
        <v>145</v>
      </c>
      <c r="L286" s="47"/>
      <c r="M286" s="214" t="s">
        <v>32</v>
      </c>
      <c r="N286" s="215" t="s">
        <v>53</v>
      </c>
      <c r="O286" s="87"/>
      <c r="P286" s="216">
        <f>O286*H286</f>
        <v>0</v>
      </c>
      <c r="Q286" s="216">
        <v>0</v>
      </c>
      <c r="R286" s="216">
        <f>Q286*H286</f>
        <v>0</v>
      </c>
      <c r="S286" s="216">
        <v>0</v>
      </c>
      <c r="T286" s="217">
        <f>S286*H286</f>
        <v>0</v>
      </c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R286" s="218" t="s">
        <v>146</v>
      </c>
      <c r="AT286" s="218" t="s">
        <v>141</v>
      </c>
      <c r="AU286" s="218" t="s">
        <v>21</v>
      </c>
      <c r="AY286" s="19" t="s">
        <v>139</v>
      </c>
      <c r="BE286" s="219">
        <f>IF(N286="základní",J286,0)</f>
        <v>0</v>
      </c>
      <c r="BF286" s="219">
        <f>IF(N286="snížená",J286,0)</f>
        <v>0</v>
      </c>
      <c r="BG286" s="219">
        <f>IF(N286="zákl. přenesená",J286,0)</f>
        <v>0</v>
      </c>
      <c r="BH286" s="219">
        <f>IF(N286="sníž. přenesená",J286,0)</f>
        <v>0</v>
      </c>
      <c r="BI286" s="219">
        <f>IF(N286="nulová",J286,0)</f>
        <v>0</v>
      </c>
      <c r="BJ286" s="19" t="s">
        <v>90</v>
      </c>
      <c r="BK286" s="219">
        <f>ROUND(I286*H286,2)</f>
        <v>0</v>
      </c>
      <c r="BL286" s="19" t="s">
        <v>146</v>
      </c>
      <c r="BM286" s="218" t="s">
        <v>439</v>
      </c>
    </row>
    <row r="287" spans="1:47" s="2" customFormat="1" ht="12">
      <c r="A287" s="41"/>
      <c r="B287" s="42"/>
      <c r="C287" s="43"/>
      <c r="D287" s="220" t="s">
        <v>148</v>
      </c>
      <c r="E287" s="43"/>
      <c r="F287" s="221" t="s">
        <v>440</v>
      </c>
      <c r="G287" s="43"/>
      <c r="H287" s="43"/>
      <c r="I287" s="222"/>
      <c r="J287" s="43"/>
      <c r="K287" s="43"/>
      <c r="L287" s="47"/>
      <c r="M287" s="223"/>
      <c r="N287" s="224"/>
      <c r="O287" s="87"/>
      <c r="P287" s="87"/>
      <c r="Q287" s="87"/>
      <c r="R287" s="87"/>
      <c r="S287" s="87"/>
      <c r="T287" s="88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T287" s="19" t="s">
        <v>148</v>
      </c>
      <c r="AU287" s="19" t="s">
        <v>21</v>
      </c>
    </row>
    <row r="288" spans="1:51" s="13" customFormat="1" ht="12">
      <c r="A288" s="13"/>
      <c r="B288" s="225"/>
      <c r="C288" s="226"/>
      <c r="D288" s="227" t="s">
        <v>150</v>
      </c>
      <c r="E288" s="228" t="s">
        <v>32</v>
      </c>
      <c r="F288" s="229" t="s">
        <v>574</v>
      </c>
      <c r="G288" s="226"/>
      <c r="H288" s="230">
        <v>12.093</v>
      </c>
      <c r="I288" s="231"/>
      <c r="J288" s="226"/>
      <c r="K288" s="226"/>
      <c r="L288" s="232"/>
      <c r="M288" s="233"/>
      <c r="N288" s="234"/>
      <c r="O288" s="234"/>
      <c r="P288" s="234"/>
      <c r="Q288" s="234"/>
      <c r="R288" s="234"/>
      <c r="S288" s="234"/>
      <c r="T288" s="23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6" t="s">
        <v>150</v>
      </c>
      <c r="AU288" s="236" t="s">
        <v>21</v>
      </c>
      <c r="AV288" s="13" t="s">
        <v>21</v>
      </c>
      <c r="AW288" s="13" t="s">
        <v>41</v>
      </c>
      <c r="AX288" s="13" t="s">
        <v>82</v>
      </c>
      <c r="AY288" s="236" t="s">
        <v>139</v>
      </c>
    </row>
    <row r="289" spans="1:51" s="15" customFormat="1" ht="12">
      <c r="A289" s="15"/>
      <c r="B289" s="247"/>
      <c r="C289" s="248"/>
      <c r="D289" s="227" t="s">
        <v>150</v>
      </c>
      <c r="E289" s="249" t="s">
        <v>32</v>
      </c>
      <c r="F289" s="250" t="s">
        <v>153</v>
      </c>
      <c r="G289" s="248"/>
      <c r="H289" s="251">
        <v>12.093</v>
      </c>
      <c r="I289" s="252"/>
      <c r="J289" s="248"/>
      <c r="K289" s="248"/>
      <c r="L289" s="253"/>
      <c r="M289" s="254"/>
      <c r="N289" s="255"/>
      <c r="O289" s="255"/>
      <c r="P289" s="255"/>
      <c r="Q289" s="255"/>
      <c r="R289" s="255"/>
      <c r="S289" s="255"/>
      <c r="T289" s="256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57" t="s">
        <v>150</v>
      </c>
      <c r="AU289" s="257" t="s">
        <v>21</v>
      </c>
      <c r="AV289" s="15" t="s">
        <v>146</v>
      </c>
      <c r="AW289" s="15" t="s">
        <v>41</v>
      </c>
      <c r="AX289" s="15" t="s">
        <v>90</v>
      </c>
      <c r="AY289" s="257" t="s">
        <v>139</v>
      </c>
    </row>
    <row r="290" spans="1:65" s="2" customFormat="1" ht="16.5" customHeight="1">
      <c r="A290" s="41"/>
      <c r="B290" s="42"/>
      <c r="C290" s="207" t="s">
        <v>371</v>
      </c>
      <c r="D290" s="207" t="s">
        <v>141</v>
      </c>
      <c r="E290" s="208" t="s">
        <v>443</v>
      </c>
      <c r="F290" s="209" t="s">
        <v>444</v>
      </c>
      <c r="G290" s="210" t="s">
        <v>179</v>
      </c>
      <c r="H290" s="211">
        <v>48.626</v>
      </c>
      <c r="I290" s="212"/>
      <c r="J290" s="213">
        <f>ROUND(I290*H290,2)</f>
        <v>0</v>
      </c>
      <c r="K290" s="209" t="s">
        <v>145</v>
      </c>
      <c r="L290" s="47"/>
      <c r="M290" s="214" t="s">
        <v>32</v>
      </c>
      <c r="N290" s="215" t="s">
        <v>53</v>
      </c>
      <c r="O290" s="87"/>
      <c r="P290" s="216">
        <f>O290*H290</f>
        <v>0</v>
      </c>
      <c r="Q290" s="216">
        <v>0</v>
      </c>
      <c r="R290" s="216">
        <f>Q290*H290</f>
        <v>0</v>
      </c>
      <c r="S290" s="216">
        <v>0</v>
      </c>
      <c r="T290" s="217">
        <f>S290*H290</f>
        <v>0</v>
      </c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R290" s="218" t="s">
        <v>146</v>
      </c>
      <c r="AT290" s="218" t="s">
        <v>141</v>
      </c>
      <c r="AU290" s="218" t="s">
        <v>21</v>
      </c>
      <c r="AY290" s="19" t="s">
        <v>139</v>
      </c>
      <c r="BE290" s="219">
        <f>IF(N290="základní",J290,0)</f>
        <v>0</v>
      </c>
      <c r="BF290" s="219">
        <f>IF(N290="snížená",J290,0)</f>
        <v>0</v>
      </c>
      <c r="BG290" s="219">
        <f>IF(N290="zákl. přenesená",J290,0)</f>
        <v>0</v>
      </c>
      <c r="BH290" s="219">
        <f>IF(N290="sníž. přenesená",J290,0)</f>
        <v>0</v>
      </c>
      <c r="BI290" s="219">
        <f>IF(N290="nulová",J290,0)</f>
        <v>0</v>
      </c>
      <c r="BJ290" s="19" t="s">
        <v>90</v>
      </c>
      <c r="BK290" s="219">
        <f>ROUND(I290*H290,2)</f>
        <v>0</v>
      </c>
      <c r="BL290" s="19" t="s">
        <v>146</v>
      </c>
      <c r="BM290" s="218" t="s">
        <v>445</v>
      </c>
    </row>
    <row r="291" spans="1:47" s="2" customFormat="1" ht="12">
      <c r="A291" s="41"/>
      <c r="B291" s="42"/>
      <c r="C291" s="43"/>
      <c r="D291" s="220" t="s">
        <v>148</v>
      </c>
      <c r="E291" s="43"/>
      <c r="F291" s="221" t="s">
        <v>446</v>
      </c>
      <c r="G291" s="43"/>
      <c r="H291" s="43"/>
      <c r="I291" s="222"/>
      <c r="J291" s="43"/>
      <c r="K291" s="43"/>
      <c r="L291" s="47"/>
      <c r="M291" s="223"/>
      <c r="N291" s="224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19" t="s">
        <v>148</v>
      </c>
      <c r="AU291" s="19" t="s">
        <v>21</v>
      </c>
    </row>
    <row r="292" spans="1:51" s="13" customFormat="1" ht="12">
      <c r="A292" s="13"/>
      <c r="B292" s="225"/>
      <c r="C292" s="226"/>
      <c r="D292" s="227" t="s">
        <v>150</v>
      </c>
      <c r="E292" s="228" t="s">
        <v>32</v>
      </c>
      <c r="F292" s="229" t="s">
        <v>575</v>
      </c>
      <c r="G292" s="226"/>
      <c r="H292" s="230">
        <v>48.626</v>
      </c>
      <c r="I292" s="231"/>
      <c r="J292" s="226"/>
      <c r="K292" s="226"/>
      <c r="L292" s="232"/>
      <c r="M292" s="233"/>
      <c r="N292" s="234"/>
      <c r="O292" s="234"/>
      <c r="P292" s="234"/>
      <c r="Q292" s="234"/>
      <c r="R292" s="234"/>
      <c r="S292" s="234"/>
      <c r="T292" s="23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6" t="s">
        <v>150</v>
      </c>
      <c r="AU292" s="236" t="s">
        <v>21</v>
      </c>
      <c r="AV292" s="13" t="s">
        <v>21</v>
      </c>
      <c r="AW292" s="13" t="s">
        <v>41</v>
      </c>
      <c r="AX292" s="13" t="s">
        <v>82</v>
      </c>
      <c r="AY292" s="236" t="s">
        <v>139</v>
      </c>
    </row>
    <row r="293" spans="1:51" s="15" customFormat="1" ht="12">
      <c r="A293" s="15"/>
      <c r="B293" s="247"/>
      <c r="C293" s="248"/>
      <c r="D293" s="227" t="s">
        <v>150</v>
      </c>
      <c r="E293" s="249" t="s">
        <v>32</v>
      </c>
      <c r="F293" s="250" t="s">
        <v>153</v>
      </c>
      <c r="G293" s="248"/>
      <c r="H293" s="251">
        <v>48.626</v>
      </c>
      <c r="I293" s="252"/>
      <c r="J293" s="248"/>
      <c r="K293" s="248"/>
      <c r="L293" s="253"/>
      <c r="M293" s="254"/>
      <c r="N293" s="255"/>
      <c r="O293" s="255"/>
      <c r="P293" s="255"/>
      <c r="Q293" s="255"/>
      <c r="R293" s="255"/>
      <c r="S293" s="255"/>
      <c r="T293" s="256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57" t="s">
        <v>150</v>
      </c>
      <c r="AU293" s="257" t="s">
        <v>21</v>
      </c>
      <c r="AV293" s="15" t="s">
        <v>146</v>
      </c>
      <c r="AW293" s="15" t="s">
        <v>41</v>
      </c>
      <c r="AX293" s="15" t="s">
        <v>90</v>
      </c>
      <c r="AY293" s="257" t="s">
        <v>139</v>
      </c>
    </row>
    <row r="294" spans="1:65" s="2" customFormat="1" ht="24.15" customHeight="1">
      <c r="A294" s="41"/>
      <c r="B294" s="42"/>
      <c r="C294" s="207" t="s">
        <v>377</v>
      </c>
      <c r="D294" s="207" t="s">
        <v>141</v>
      </c>
      <c r="E294" s="208" t="s">
        <v>449</v>
      </c>
      <c r="F294" s="209" t="s">
        <v>450</v>
      </c>
      <c r="G294" s="210" t="s">
        <v>179</v>
      </c>
      <c r="H294" s="211">
        <v>48.626</v>
      </c>
      <c r="I294" s="212"/>
      <c r="J294" s="213">
        <f>ROUND(I294*H294,2)</f>
        <v>0</v>
      </c>
      <c r="K294" s="209" t="s">
        <v>145</v>
      </c>
      <c r="L294" s="47"/>
      <c r="M294" s="214" t="s">
        <v>32</v>
      </c>
      <c r="N294" s="215" t="s">
        <v>53</v>
      </c>
      <c r="O294" s="87"/>
      <c r="P294" s="216">
        <f>O294*H294</f>
        <v>0</v>
      </c>
      <c r="Q294" s="216">
        <v>0</v>
      </c>
      <c r="R294" s="216">
        <f>Q294*H294</f>
        <v>0</v>
      </c>
      <c r="S294" s="216">
        <v>0</v>
      </c>
      <c r="T294" s="217">
        <f>S294*H294</f>
        <v>0</v>
      </c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R294" s="218" t="s">
        <v>146</v>
      </c>
      <c r="AT294" s="218" t="s">
        <v>141</v>
      </c>
      <c r="AU294" s="218" t="s">
        <v>21</v>
      </c>
      <c r="AY294" s="19" t="s">
        <v>139</v>
      </c>
      <c r="BE294" s="219">
        <f>IF(N294="základní",J294,0)</f>
        <v>0</v>
      </c>
      <c r="BF294" s="219">
        <f>IF(N294="snížená",J294,0)</f>
        <v>0</v>
      </c>
      <c r="BG294" s="219">
        <f>IF(N294="zákl. přenesená",J294,0)</f>
        <v>0</v>
      </c>
      <c r="BH294" s="219">
        <f>IF(N294="sníž. přenesená",J294,0)</f>
        <v>0</v>
      </c>
      <c r="BI294" s="219">
        <f>IF(N294="nulová",J294,0)</f>
        <v>0</v>
      </c>
      <c r="BJ294" s="19" t="s">
        <v>90</v>
      </c>
      <c r="BK294" s="219">
        <f>ROUND(I294*H294,2)</f>
        <v>0</v>
      </c>
      <c r="BL294" s="19" t="s">
        <v>146</v>
      </c>
      <c r="BM294" s="218" t="s">
        <v>451</v>
      </c>
    </row>
    <row r="295" spans="1:47" s="2" customFormat="1" ht="12">
      <c r="A295" s="41"/>
      <c r="B295" s="42"/>
      <c r="C295" s="43"/>
      <c r="D295" s="220" t="s">
        <v>148</v>
      </c>
      <c r="E295" s="43"/>
      <c r="F295" s="221" t="s">
        <v>452</v>
      </c>
      <c r="G295" s="43"/>
      <c r="H295" s="43"/>
      <c r="I295" s="222"/>
      <c r="J295" s="43"/>
      <c r="K295" s="43"/>
      <c r="L295" s="47"/>
      <c r="M295" s="223"/>
      <c r="N295" s="224"/>
      <c r="O295" s="87"/>
      <c r="P295" s="87"/>
      <c r="Q295" s="87"/>
      <c r="R295" s="87"/>
      <c r="S295" s="87"/>
      <c r="T295" s="88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T295" s="19" t="s">
        <v>148</v>
      </c>
      <c r="AU295" s="19" t="s">
        <v>21</v>
      </c>
    </row>
    <row r="296" spans="1:51" s="13" customFormat="1" ht="12">
      <c r="A296" s="13"/>
      <c r="B296" s="225"/>
      <c r="C296" s="226"/>
      <c r="D296" s="227" t="s">
        <v>150</v>
      </c>
      <c r="E296" s="228" t="s">
        <v>32</v>
      </c>
      <c r="F296" s="229" t="s">
        <v>575</v>
      </c>
      <c r="G296" s="226"/>
      <c r="H296" s="230">
        <v>48.626</v>
      </c>
      <c r="I296" s="231"/>
      <c r="J296" s="226"/>
      <c r="K296" s="226"/>
      <c r="L296" s="232"/>
      <c r="M296" s="233"/>
      <c r="N296" s="234"/>
      <c r="O296" s="234"/>
      <c r="P296" s="234"/>
      <c r="Q296" s="234"/>
      <c r="R296" s="234"/>
      <c r="S296" s="234"/>
      <c r="T296" s="23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6" t="s">
        <v>150</v>
      </c>
      <c r="AU296" s="236" t="s">
        <v>21</v>
      </c>
      <c r="AV296" s="13" t="s">
        <v>21</v>
      </c>
      <c r="AW296" s="13" t="s">
        <v>41</v>
      </c>
      <c r="AX296" s="13" t="s">
        <v>82</v>
      </c>
      <c r="AY296" s="236" t="s">
        <v>139</v>
      </c>
    </row>
    <row r="297" spans="1:51" s="15" customFormat="1" ht="12">
      <c r="A297" s="15"/>
      <c r="B297" s="247"/>
      <c r="C297" s="248"/>
      <c r="D297" s="227" t="s">
        <v>150</v>
      </c>
      <c r="E297" s="249" t="s">
        <v>32</v>
      </c>
      <c r="F297" s="250" t="s">
        <v>153</v>
      </c>
      <c r="G297" s="248"/>
      <c r="H297" s="251">
        <v>48.626</v>
      </c>
      <c r="I297" s="252"/>
      <c r="J297" s="248"/>
      <c r="K297" s="248"/>
      <c r="L297" s="253"/>
      <c r="M297" s="254"/>
      <c r="N297" s="255"/>
      <c r="O297" s="255"/>
      <c r="P297" s="255"/>
      <c r="Q297" s="255"/>
      <c r="R297" s="255"/>
      <c r="S297" s="255"/>
      <c r="T297" s="256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57" t="s">
        <v>150</v>
      </c>
      <c r="AU297" s="257" t="s">
        <v>21</v>
      </c>
      <c r="AV297" s="15" t="s">
        <v>146</v>
      </c>
      <c r="AW297" s="15" t="s">
        <v>41</v>
      </c>
      <c r="AX297" s="15" t="s">
        <v>90</v>
      </c>
      <c r="AY297" s="257" t="s">
        <v>139</v>
      </c>
    </row>
    <row r="298" spans="1:65" s="2" customFormat="1" ht="24.15" customHeight="1">
      <c r="A298" s="41"/>
      <c r="B298" s="42"/>
      <c r="C298" s="207" t="s">
        <v>382</v>
      </c>
      <c r="D298" s="207" t="s">
        <v>141</v>
      </c>
      <c r="E298" s="208" t="s">
        <v>455</v>
      </c>
      <c r="F298" s="209" t="s">
        <v>456</v>
      </c>
      <c r="G298" s="210" t="s">
        <v>179</v>
      </c>
      <c r="H298" s="211">
        <v>12.093</v>
      </c>
      <c r="I298" s="212"/>
      <c r="J298" s="213">
        <f>ROUND(I298*H298,2)</f>
        <v>0</v>
      </c>
      <c r="K298" s="209" t="s">
        <v>145</v>
      </c>
      <c r="L298" s="47"/>
      <c r="M298" s="214" t="s">
        <v>32</v>
      </c>
      <c r="N298" s="215" t="s">
        <v>53</v>
      </c>
      <c r="O298" s="87"/>
      <c r="P298" s="216">
        <f>O298*H298</f>
        <v>0</v>
      </c>
      <c r="Q298" s="216">
        <v>0</v>
      </c>
      <c r="R298" s="216">
        <f>Q298*H298</f>
        <v>0</v>
      </c>
      <c r="S298" s="216">
        <v>0</v>
      </c>
      <c r="T298" s="217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18" t="s">
        <v>146</v>
      </c>
      <c r="AT298" s="218" t="s">
        <v>141</v>
      </c>
      <c r="AU298" s="218" t="s">
        <v>21</v>
      </c>
      <c r="AY298" s="19" t="s">
        <v>139</v>
      </c>
      <c r="BE298" s="219">
        <f>IF(N298="základní",J298,0)</f>
        <v>0</v>
      </c>
      <c r="BF298" s="219">
        <f>IF(N298="snížená",J298,0)</f>
        <v>0</v>
      </c>
      <c r="BG298" s="219">
        <f>IF(N298="zákl. přenesená",J298,0)</f>
        <v>0</v>
      </c>
      <c r="BH298" s="219">
        <f>IF(N298="sníž. přenesená",J298,0)</f>
        <v>0</v>
      </c>
      <c r="BI298" s="219">
        <f>IF(N298="nulová",J298,0)</f>
        <v>0</v>
      </c>
      <c r="BJ298" s="19" t="s">
        <v>90</v>
      </c>
      <c r="BK298" s="219">
        <f>ROUND(I298*H298,2)</f>
        <v>0</v>
      </c>
      <c r="BL298" s="19" t="s">
        <v>146</v>
      </c>
      <c r="BM298" s="218" t="s">
        <v>457</v>
      </c>
    </row>
    <row r="299" spans="1:47" s="2" customFormat="1" ht="12">
      <c r="A299" s="41"/>
      <c r="B299" s="42"/>
      <c r="C299" s="43"/>
      <c r="D299" s="220" t="s">
        <v>148</v>
      </c>
      <c r="E299" s="43"/>
      <c r="F299" s="221" t="s">
        <v>458</v>
      </c>
      <c r="G299" s="43"/>
      <c r="H299" s="43"/>
      <c r="I299" s="222"/>
      <c r="J299" s="43"/>
      <c r="K299" s="43"/>
      <c r="L299" s="47"/>
      <c r="M299" s="223"/>
      <c r="N299" s="224"/>
      <c r="O299" s="87"/>
      <c r="P299" s="87"/>
      <c r="Q299" s="87"/>
      <c r="R299" s="87"/>
      <c r="S299" s="87"/>
      <c r="T299" s="88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T299" s="19" t="s">
        <v>148</v>
      </c>
      <c r="AU299" s="19" t="s">
        <v>21</v>
      </c>
    </row>
    <row r="300" spans="1:51" s="13" customFormat="1" ht="12">
      <c r="A300" s="13"/>
      <c r="B300" s="225"/>
      <c r="C300" s="226"/>
      <c r="D300" s="227" t="s">
        <v>150</v>
      </c>
      <c r="E300" s="228" t="s">
        <v>32</v>
      </c>
      <c r="F300" s="229" t="s">
        <v>574</v>
      </c>
      <c r="G300" s="226"/>
      <c r="H300" s="230">
        <v>12.093</v>
      </c>
      <c r="I300" s="231"/>
      <c r="J300" s="226"/>
      <c r="K300" s="226"/>
      <c r="L300" s="232"/>
      <c r="M300" s="233"/>
      <c r="N300" s="234"/>
      <c r="O300" s="234"/>
      <c r="P300" s="234"/>
      <c r="Q300" s="234"/>
      <c r="R300" s="234"/>
      <c r="S300" s="234"/>
      <c r="T300" s="23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6" t="s">
        <v>150</v>
      </c>
      <c r="AU300" s="236" t="s">
        <v>21</v>
      </c>
      <c r="AV300" s="13" t="s">
        <v>21</v>
      </c>
      <c r="AW300" s="13" t="s">
        <v>41</v>
      </c>
      <c r="AX300" s="13" t="s">
        <v>82</v>
      </c>
      <c r="AY300" s="236" t="s">
        <v>139</v>
      </c>
    </row>
    <row r="301" spans="1:51" s="15" customFormat="1" ht="12">
      <c r="A301" s="15"/>
      <c r="B301" s="247"/>
      <c r="C301" s="248"/>
      <c r="D301" s="227" t="s">
        <v>150</v>
      </c>
      <c r="E301" s="249" t="s">
        <v>32</v>
      </c>
      <c r="F301" s="250" t="s">
        <v>153</v>
      </c>
      <c r="G301" s="248"/>
      <c r="H301" s="251">
        <v>12.093</v>
      </c>
      <c r="I301" s="252"/>
      <c r="J301" s="248"/>
      <c r="K301" s="248"/>
      <c r="L301" s="253"/>
      <c r="M301" s="254"/>
      <c r="N301" s="255"/>
      <c r="O301" s="255"/>
      <c r="P301" s="255"/>
      <c r="Q301" s="255"/>
      <c r="R301" s="255"/>
      <c r="S301" s="255"/>
      <c r="T301" s="256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57" t="s">
        <v>150</v>
      </c>
      <c r="AU301" s="257" t="s">
        <v>21</v>
      </c>
      <c r="AV301" s="15" t="s">
        <v>146</v>
      </c>
      <c r="AW301" s="15" t="s">
        <v>41</v>
      </c>
      <c r="AX301" s="15" t="s">
        <v>90</v>
      </c>
      <c r="AY301" s="257" t="s">
        <v>139</v>
      </c>
    </row>
    <row r="302" spans="1:63" s="12" customFormat="1" ht="22.8" customHeight="1">
      <c r="A302" s="12"/>
      <c r="B302" s="191"/>
      <c r="C302" s="192"/>
      <c r="D302" s="193" t="s">
        <v>81</v>
      </c>
      <c r="E302" s="205" t="s">
        <v>459</v>
      </c>
      <c r="F302" s="205" t="s">
        <v>460</v>
      </c>
      <c r="G302" s="192"/>
      <c r="H302" s="192"/>
      <c r="I302" s="195"/>
      <c r="J302" s="206">
        <f>BK302</f>
        <v>0</v>
      </c>
      <c r="K302" s="192"/>
      <c r="L302" s="197"/>
      <c r="M302" s="198"/>
      <c r="N302" s="199"/>
      <c r="O302" s="199"/>
      <c r="P302" s="200">
        <f>SUM(P303:P304)</f>
        <v>0</v>
      </c>
      <c r="Q302" s="199"/>
      <c r="R302" s="200">
        <f>SUM(R303:R304)</f>
        <v>0</v>
      </c>
      <c r="S302" s="199"/>
      <c r="T302" s="201">
        <f>SUM(T303:T304)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02" t="s">
        <v>90</v>
      </c>
      <c r="AT302" s="203" t="s">
        <v>81</v>
      </c>
      <c r="AU302" s="203" t="s">
        <v>90</v>
      </c>
      <c r="AY302" s="202" t="s">
        <v>139</v>
      </c>
      <c r="BK302" s="204">
        <f>SUM(BK303:BK304)</f>
        <v>0</v>
      </c>
    </row>
    <row r="303" spans="1:65" s="2" customFormat="1" ht="24.15" customHeight="1">
      <c r="A303" s="41"/>
      <c r="B303" s="42"/>
      <c r="C303" s="207" t="s">
        <v>387</v>
      </c>
      <c r="D303" s="207" t="s">
        <v>141</v>
      </c>
      <c r="E303" s="208" t="s">
        <v>462</v>
      </c>
      <c r="F303" s="209" t="s">
        <v>463</v>
      </c>
      <c r="G303" s="210" t="s">
        <v>179</v>
      </c>
      <c r="H303" s="211">
        <v>213.798</v>
      </c>
      <c r="I303" s="212"/>
      <c r="J303" s="213">
        <f>ROUND(I303*H303,2)</f>
        <v>0</v>
      </c>
      <c r="K303" s="209" t="s">
        <v>145</v>
      </c>
      <c r="L303" s="47"/>
      <c r="M303" s="214" t="s">
        <v>32</v>
      </c>
      <c r="N303" s="215" t="s">
        <v>53</v>
      </c>
      <c r="O303" s="87"/>
      <c r="P303" s="216">
        <f>O303*H303</f>
        <v>0</v>
      </c>
      <c r="Q303" s="216">
        <v>0</v>
      </c>
      <c r="R303" s="216">
        <f>Q303*H303</f>
        <v>0</v>
      </c>
      <c r="S303" s="216">
        <v>0</v>
      </c>
      <c r="T303" s="217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18" t="s">
        <v>146</v>
      </c>
      <c r="AT303" s="218" t="s">
        <v>141</v>
      </c>
      <c r="AU303" s="218" t="s">
        <v>21</v>
      </c>
      <c r="AY303" s="19" t="s">
        <v>139</v>
      </c>
      <c r="BE303" s="219">
        <f>IF(N303="základní",J303,0)</f>
        <v>0</v>
      </c>
      <c r="BF303" s="219">
        <f>IF(N303="snížená",J303,0)</f>
        <v>0</v>
      </c>
      <c r="BG303" s="219">
        <f>IF(N303="zákl. přenesená",J303,0)</f>
        <v>0</v>
      </c>
      <c r="BH303" s="219">
        <f>IF(N303="sníž. přenesená",J303,0)</f>
        <v>0</v>
      </c>
      <c r="BI303" s="219">
        <f>IF(N303="nulová",J303,0)</f>
        <v>0</v>
      </c>
      <c r="BJ303" s="19" t="s">
        <v>90</v>
      </c>
      <c r="BK303" s="219">
        <f>ROUND(I303*H303,2)</f>
        <v>0</v>
      </c>
      <c r="BL303" s="19" t="s">
        <v>146</v>
      </c>
      <c r="BM303" s="218" t="s">
        <v>464</v>
      </c>
    </row>
    <row r="304" spans="1:47" s="2" customFormat="1" ht="12">
      <c r="A304" s="41"/>
      <c r="B304" s="42"/>
      <c r="C304" s="43"/>
      <c r="D304" s="220" t="s">
        <v>148</v>
      </c>
      <c r="E304" s="43"/>
      <c r="F304" s="221" t="s">
        <v>465</v>
      </c>
      <c r="G304" s="43"/>
      <c r="H304" s="43"/>
      <c r="I304" s="222"/>
      <c r="J304" s="43"/>
      <c r="K304" s="43"/>
      <c r="L304" s="47"/>
      <c r="M304" s="279"/>
      <c r="N304" s="280"/>
      <c r="O304" s="281"/>
      <c r="P304" s="281"/>
      <c r="Q304" s="281"/>
      <c r="R304" s="281"/>
      <c r="S304" s="281"/>
      <c r="T304" s="282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T304" s="19" t="s">
        <v>148</v>
      </c>
      <c r="AU304" s="19" t="s">
        <v>21</v>
      </c>
    </row>
    <row r="305" spans="1:31" s="2" customFormat="1" ht="6.95" customHeight="1">
      <c r="A305" s="41"/>
      <c r="B305" s="62"/>
      <c r="C305" s="63"/>
      <c r="D305" s="63"/>
      <c r="E305" s="63"/>
      <c r="F305" s="63"/>
      <c r="G305" s="63"/>
      <c r="H305" s="63"/>
      <c r="I305" s="63"/>
      <c r="J305" s="63"/>
      <c r="K305" s="63"/>
      <c r="L305" s="47"/>
      <c r="M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</row>
  </sheetData>
  <sheetProtection password="CC35" sheet="1" objects="1" scenarios="1" formatColumns="0" formatRows="0" autoFilter="0"/>
  <autoFilter ref="C85:K304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3_01/113154332"/>
    <hyperlink ref="F104" r:id="rId2" display="https://podminky.urs.cz/item/CS_URS_2023_01/113202111"/>
    <hyperlink ref="F114" r:id="rId3" display="https://podminky.urs.cz/item/CS_URS_2023_01/569951133"/>
    <hyperlink ref="F140" r:id="rId4" display="https://podminky.urs.cz/item/CS_URS_2023_01/577144141"/>
    <hyperlink ref="F150" r:id="rId5" display="https://podminky.urs.cz/item/CS_URS_2023_01/577155122"/>
    <hyperlink ref="F155" r:id="rId6" display="https://podminky.urs.cz/item/CS_URS_2023_01/577155142"/>
    <hyperlink ref="F161" r:id="rId7" display="https://podminky.urs.cz/item/CS_URS_2023_01/899231111"/>
    <hyperlink ref="F167" r:id="rId8" display="https://podminky.urs.cz/item/CS_URS_2023_01/915211112"/>
    <hyperlink ref="F173" r:id="rId9" display="https://podminky.urs.cz/item/CS_URS_2023_01/915221112"/>
    <hyperlink ref="F178" r:id="rId10" display="https://podminky.urs.cz/item/CS_URS_2023_01/915221122"/>
    <hyperlink ref="F188" r:id="rId11" display="https://podminky.urs.cz/item/CS_URS_2023_01/915231112"/>
    <hyperlink ref="F195" r:id="rId12" display="https://podminky.urs.cz/item/CS_URS_2023_01/915611111"/>
    <hyperlink ref="F202" r:id="rId13" display="https://podminky.urs.cz/item/CS_URS_2023_01/915621111"/>
    <hyperlink ref="F207" r:id="rId14" display="https://podminky.urs.cz/item/CS_URS_2023_01/916131213"/>
    <hyperlink ref="F214" r:id="rId15" display="https://podminky.urs.cz/item/CS_URS_2023_01/916132113"/>
    <hyperlink ref="F222" r:id="rId16" display="https://podminky.urs.cz/item/CS_URS_2023_01/919721202"/>
    <hyperlink ref="F227" r:id="rId17" display="https://podminky.urs.cz/item/CS_URS_2023_01/919732221"/>
    <hyperlink ref="F231" r:id="rId18" display="https://podminky.urs.cz/item/CS_URS_2023_01/919735111"/>
    <hyperlink ref="F241" r:id="rId19" display="https://podminky.urs.cz/item/CS_URS_2023_01/938909311"/>
    <hyperlink ref="F246" r:id="rId20" display="https://podminky.urs.cz/item/CS_URS_2023_01/938909612"/>
    <hyperlink ref="F251" r:id="rId21" display="https://podminky.urs.cz/item/CS_URS_2023_01/979021112"/>
    <hyperlink ref="F256" r:id="rId22" display="https://podminky.urs.cz/item/CS_URS_2023_01/997221551"/>
    <hyperlink ref="F264" r:id="rId23" display="https://podminky.urs.cz/item/CS_URS_2023_01/997221551"/>
    <hyperlink ref="F270" r:id="rId24" display="https://podminky.urs.cz/item/CS_URS_2023_01/997221559"/>
    <hyperlink ref="F274" r:id="rId25" display="https://podminky.urs.cz/item/CS_URS_2023_01/997221559"/>
    <hyperlink ref="F279" r:id="rId26" display="https://podminky.urs.cz/item/CS_URS_2023_01/997221561"/>
    <hyperlink ref="F283" r:id="rId27" display="https://podminky.urs.cz/item/CS_URS_2023_01/997221569"/>
    <hyperlink ref="F287" r:id="rId28" display="https://podminky.urs.cz/item/CS_URS_2023_01/997221611"/>
    <hyperlink ref="F291" r:id="rId29" display="https://podminky.urs.cz/item/CS_URS_2023_01/997221612"/>
    <hyperlink ref="F295" r:id="rId30" display="https://podminky.urs.cz/item/CS_URS_2023_01/997221615"/>
    <hyperlink ref="F299" r:id="rId31" display="https://podminky.urs.cz/item/CS_URS_2023_01/997221873"/>
    <hyperlink ref="F304" r:id="rId32" display="https://podminky.urs.cz/item/CS_URS_2023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21</v>
      </c>
    </row>
    <row r="4" spans="2:46" s="1" customFormat="1" ht="24.95" customHeight="1">
      <c r="B4" s="22"/>
      <c r="D4" s="133" t="s">
        <v>110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II/605 hr. Okr. TC/PC - Bor , oprava průtahů(Sulislav,Sytno,Benešovice,Holostřevy,Skviřín</v>
      </c>
      <c r="F7" s="135"/>
      <c r="G7" s="135"/>
      <c r="H7" s="135"/>
      <c r="L7" s="22"/>
    </row>
    <row r="8" spans="1:31" s="2" customFormat="1" ht="12" customHeight="1">
      <c r="A8" s="41"/>
      <c r="B8" s="47"/>
      <c r="C8" s="41"/>
      <c r="D8" s="135" t="s">
        <v>111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576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32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22</v>
      </c>
      <c r="E12" s="41"/>
      <c r="F12" s="139" t="s">
        <v>23</v>
      </c>
      <c r="G12" s="41"/>
      <c r="H12" s="41"/>
      <c r="I12" s="135" t="s">
        <v>24</v>
      </c>
      <c r="J12" s="140" t="str">
        <f>'Rekapitulace stavby'!AN8</f>
        <v>14. 3. 2023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30</v>
      </c>
      <c r="E14" s="41"/>
      <c r="F14" s="41"/>
      <c r="G14" s="41"/>
      <c r="H14" s="41"/>
      <c r="I14" s="135" t="s">
        <v>31</v>
      </c>
      <c r="J14" s="139" t="s">
        <v>32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33</v>
      </c>
      <c r="F15" s="41"/>
      <c r="G15" s="41"/>
      <c r="H15" s="41"/>
      <c r="I15" s="135" t="s">
        <v>34</v>
      </c>
      <c r="J15" s="139" t="s">
        <v>32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35</v>
      </c>
      <c r="E17" s="41"/>
      <c r="F17" s="41"/>
      <c r="G17" s="41"/>
      <c r="H17" s="41"/>
      <c r="I17" s="135" t="s">
        <v>31</v>
      </c>
      <c r="J17" s="35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9"/>
      <c r="G18" s="139"/>
      <c r="H18" s="139"/>
      <c r="I18" s="135" t="s">
        <v>34</v>
      </c>
      <c r="J18" s="35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37</v>
      </c>
      <c r="E20" s="41"/>
      <c r="F20" s="41"/>
      <c r="G20" s="41"/>
      <c r="H20" s="41"/>
      <c r="I20" s="135" t="s">
        <v>31</v>
      </c>
      <c r="J20" s="139" t="s">
        <v>38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39</v>
      </c>
      <c r="F21" s="41"/>
      <c r="G21" s="41"/>
      <c r="H21" s="41"/>
      <c r="I21" s="135" t="s">
        <v>34</v>
      </c>
      <c r="J21" s="139" t="s">
        <v>40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42</v>
      </c>
      <c r="E23" s="41"/>
      <c r="F23" s="41"/>
      <c r="G23" s="41"/>
      <c r="H23" s="41"/>
      <c r="I23" s="135" t="s">
        <v>31</v>
      </c>
      <c r="J23" s="139" t="s">
        <v>43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44</v>
      </c>
      <c r="F24" s="41"/>
      <c r="G24" s="41"/>
      <c r="H24" s="41"/>
      <c r="I24" s="135" t="s">
        <v>34</v>
      </c>
      <c r="J24" s="139" t="s">
        <v>45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46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32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48</v>
      </c>
      <c r="E30" s="41"/>
      <c r="F30" s="41"/>
      <c r="G30" s="41"/>
      <c r="H30" s="41"/>
      <c r="I30" s="41"/>
      <c r="J30" s="147">
        <f>ROUND(J88,2)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50</v>
      </c>
      <c r="G32" s="41"/>
      <c r="H32" s="41"/>
      <c r="I32" s="148" t="s">
        <v>49</v>
      </c>
      <c r="J32" s="148" t="s">
        <v>51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52</v>
      </c>
      <c r="E33" s="135" t="s">
        <v>53</v>
      </c>
      <c r="F33" s="150">
        <f>ROUND((SUM(BE88:BE430)),2)</f>
        <v>0</v>
      </c>
      <c r="G33" s="41"/>
      <c r="H33" s="41"/>
      <c r="I33" s="151">
        <v>0.21</v>
      </c>
      <c r="J33" s="150">
        <f>ROUND(((SUM(BE88:BE430))*I33),2)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54</v>
      </c>
      <c r="F34" s="150">
        <f>ROUND((SUM(BF88:BF430)),2)</f>
        <v>0</v>
      </c>
      <c r="G34" s="41"/>
      <c r="H34" s="41"/>
      <c r="I34" s="151">
        <v>0.15</v>
      </c>
      <c r="J34" s="150">
        <f>ROUND(((SUM(BF88:BF430))*I34),2)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55</v>
      </c>
      <c r="F35" s="150">
        <f>ROUND((SUM(BG88:BG430)),2)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56</v>
      </c>
      <c r="F36" s="150">
        <f>ROUND((SUM(BH88:BH430)),2)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57</v>
      </c>
      <c r="F37" s="150">
        <f>ROUND((SUM(BI88:BI430)),2)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58</v>
      </c>
      <c r="E39" s="154"/>
      <c r="F39" s="154"/>
      <c r="G39" s="155" t="s">
        <v>59</v>
      </c>
      <c r="H39" s="156" t="s">
        <v>60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113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II/605 hr. Okr. TC/PC - Bor , oprava průtahů(Sulislav,Sytno,Benešovice,Holostřevy,Skviřín</v>
      </c>
      <c r="F48" s="34"/>
      <c r="G48" s="34"/>
      <c r="H48" s="34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111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 xml:space="preserve">SKA4903 - SO 103  Benešovice  - průtah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 xml:space="preserve"> </v>
      </c>
      <c r="G52" s="43"/>
      <c r="H52" s="43"/>
      <c r="I52" s="34" t="s">
        <v>24</v>
      </c>
      <c r="J52" s="75" t="str">
        <f>IF(J12="","",J12)</f>
        <v>14. 3. 2023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30</v>
      </c>
      <c r="D54" s="43"/>
      <c r="E54" s="43"/>
      <c r="F54" s="29" t="str">
        <f>E15</f>
        <v>SÚS Plzeňského kraje</v>
      </c>
      <c r="G54" s="43"/>
      <c r="H54" s="43"/>
      <c r="I54" s="34" t="s">
        <v>37</v>
      </c>
      <c r="J54" s="39" t="str">
        <f>E21</f>
        <v>Projekční kancelář Ing.Škubalová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35</v>
      </c>
      <c r="D55" s="43"/>
      <c r="E55" s="43"/>
      <c r="F55" s="29" t="str">
        <f>IF(E18="","",E18)</f>
        <v>Vyplň údaj</v>
      </c>
      <c r="G55" s="43"/>
      <c r="H55" s="43"/>
      <c r="I55" s="34" t="s">
        <v>42</v>
      </c>
      <c r="J55" s="39" t="str">
        <f>E24</f>
        <v>Straka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114</v>
      </c>
      <c r="D57" s="165"/>
      <c r="E57" s="165"/>
      <c r="F57" s="165"/>
      <c r="G57" s="165"/>
      <c r="H57" s="165"/>
      <c r="I57" s="165"/>
      <c r="J57" s="166" t="s">
        <v>115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80</v>
      </c>
      <c r="D59" s="43"/>
      <c r="E59" s="43"/>
      <c r="F59" s="43"/>
      <c r="G59" s="43"/>
      <c r="H59" s="43"/>
      <c r="I59" s="43"/>
      <c r="J59" s="105">
        <f>J88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116</v>
      </c>
    </row>
    <row r="60" spans="1:31" s="9" customFormat="1" ht="24.95" customHeight="1">
      <c r="A60" s="9"/>
      <c r="B60" s="168"/>
      <c r="C60" s="169"/>
      <c r="D60" s="170" t="s">
        <v>117</v>
      </c>
      <c r="E60" s="171"/>
      <c r="F60" s="171"/>
      <c r="G60" s="171"/>
      <c r="H60" s="171"/>
      <c r="I60" s="171"/>
      <c r="J60" s="172">
        <f>J89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118</v>
      </c>
      <c r="E61" s="177"/>
      <c r="F61" s="177"/>
      <c r="G61" s="177"/>
      <c r="H61" s="177"/>
      <c r="I61" s="177"/>
      <c r="J61" s="178">
        <f>J90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577</v>
      </c>
      <c r="E62" s="177"/>
      <c r="F62" s="177"/>
      <c r="G62" s="177"/>
      <c r="H62" s="177"/>
      <c r="I62" s="177"/>
      <c r="J62" s="178">
        <f>J136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578</v>
      </c>
      <c r="E63" s="177"/>
      <c r="F63" s="177"/>
      <c r="G63" s="177"/>
      <c r="H63" s="177"/>
      <c r="I63" s="177"/>
      <c r="J63" s="178">
        <f>J147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119</v>
      </c>
      <c r="E64" s="177"/>
      <c r="F64" s="177"/>
      <c r="G64" s="177"/>
      <c r="H64" s="177"/>
      <c r="I64" s="177"/>
      <c r="J64" s="178">
        <f>J153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120</v>
      </c>
      <c r="E65" s="177"/>
      <c r="F65" s="177"/>
      <c r="G65" s="177"/>
      <c r="H65" s="177"/>
      <c r="I65" s="177"/>
      <c r="J65" s="178">
        <f>J228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121</v>
      </c>
      <c r="E66" s="177"/>
      <c r="F66" s="177"/>
      <c r="G66" s="177"/>
      <c r="H66" s="177"/>
      <c r="I66" s="177"/>
      <c r="J66" s="178">
        <f>J239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122</v>
      </c>
      <c r="E67" s="177"/>
      <c r="F67" s="177"/>
      <c r="G67" s="177"/>
      <c r="H67" s="177"/>
      <c r="I67" s="177"/>
      <c r="J67" s="178">
        <f>J369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123</v>
      </c>
      <c r="E68" s="177"/>
      <c r="F68" s="177"/>
      <c r="G68" s="177"/>
      <c r="H68" s="177"/>
      <c r="I68" s="177"/>
      <c r="J68" s="178">
        <f>J428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1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13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6.95" customHeight="1">
      <c r="A70" s="41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4" spans="1:31" s="2" customFormat="1" ht="6.95" customHeight="1">
      <c r="A74" s="41"/>
      <c r="B74" s="64"/>
      <c r="C74" s="65"/>
      <c r="D74" s="65"/>
      <c r="E74" s="65"/>
      <c r="F74" s="65"/>
      <c r="G74" s="65"/>
      <c r="H74" s="65"/>
      <c r="I74" s="65"/>
      <c r="J74" s="65"/>
      <c r="K74" s="65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24.95" customHeight="1">
      <c r="A75" s="41"/>
      <c r="B75" s="42"/>
      <c r="C75" s="25" t="s">
        <v>124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4" t="s">
        <v>16</v>
      </c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163" t="str">
        <f>E7</f>
        <v>II/605 hr. Okr. TC/PC - Bor , oprava průtahů(Sulislav,Sytno,Benešovice,Holostřevy,Skviřín</v>
      </c>
      <c r="F78" s="34"/>
      <c r="G78" s="34"/>
      <c r="H78" s="34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2" customHeight="1">
      <c r="A79" s="41"/>
      <c r="B79" s="42"/>
      <c r="C79" s="34" t="s">
        <v>111</v>
      </c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6.5" customHeight="1">
      <c r="A80" s="41"/>
      <c r="B80" s="42"/>
      <c r="C80" s="43"/>
      <c r="D80" s="43"/>
      <c r="E80" s="72" t="str">
        <f>E9</f>
        <v xml:space="preserve">SKA4903 - SO 103  Benešovice  - průtah</v>
      </c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4" t="s">
        <v>22</v>
      </c>
      <c r="D82" s="43"/>
      <c r="E82" s="43"/>
      <c r="F82" s="29" t="str">
        <f>F12</f>
        <v xml:space="preserve"> </v>
      </c>
      <c r="G82" s="43"/>
      <c r="H82" s="43"/>
      <c r="I82" s="34" t="s">
        <v>24</v>
      </c>
      <c r="J82" s="75" t="str">
        <f>IF(J12="","",J12)</f>
        <v>14. 3. 2023</v>
      </c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25.65" customHeight="1">
      <c r="A84" s="41"/>
      <c r="B84" s="42"/>
      <c r="C84" s="34" t="s">
        <v>30</v>
      </c>
      <c r="D84" s="43"/>
      <c r="E84" s="43"/>
      <c r="F84" s="29" t="str">
        <f>E15</f>
        <v>SÚS Plzeňského kraje</v>
      </c>
      <c r="G84" s="43"/>
      <c r="H84" s="43"/>
      <c r="I84" s="34" t="s">
        <v>37</v>
      </c>
      <c r="J84" s="39" t="str">
        <f>E21</f>
        <v>Projekční kancelář Ing.Škubalová</v>
      </c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5.15" customHeight="1">
      <c r="A85" s="41"/>
      <c r="B85" s="42"/>
      <c r="C85" s="34" t="s">
        <v>35</v>
      </c>
      <c r="D85" s="43"/>
      <c r="E85" s="43"/>
      <c r="F85" s="29" t="str">
        <f>IF(E18="","",E18)</f>
        <v>Vyplň údaj</v>
      </c>
      <c r="G85" s="43"/>
      <c r="H85" s="43"/>
      <c r="I85" s="34" t="s">
        <v>42</v>
      </c>
      <c r="J85" s="39" t="str">
        <f>E24</f>
        <v>Straka</v>
      </c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0.3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11" customFormat="1" ht="29.25" customHeight="1">
      <c r="A87" s="180"/>
      <c r="B87" s="181"/>
      <c r="C87" s="182" t="s">
        <v>125</v>
      </c>
      <c r="D87" s="183" t="s">
        <v>67</v>
      </c>
      <c r="E87" s="183" t="s">
        <v>63</v>
      </c>
      <c r="F87" s="183" t="s">
        <v>64</v>
      </c>
      <c r="G87" s="183" t="s">
        <v>126</v>
      </c>
      <c r="H87" s="183" t="s">
        <v>127</v>
      </c>
      <c r="I87" s="183" t="s">
        <v>128</v>
      </c>
      <c r="J87" s="183" t="s">
        <v>115</v>
      </c>
      <c r="K87" s="184" t="s">
        <v>129</v>
      </c>
      <c r="L87" s="185"/>
      <c r="M87" s="95" t="s">
        <v>32</v>
      </c>
      <c r="N87" s="96" t="s">
        <v>52</v>
      </c>
      <c r="O87" s="96" t="s">
        <v>130</v>
      </c>
      <c r="P87" s="96" t="s">
        <v>131</v>
      </c>
      <c r="Q87" s="96" t="s">
        <v>132</v>
      </c>
      <c r="R87" s="96" t="s">
        <v>133</v>
      </c>
      <c r="S87" s="96" t="s">
        <v>134</v>
      </c>
      <c r="T87" s="97" t="s">
        <v>135</v>
      </c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</row>
    <row r="88" spans="1:63" s="2" customFormat="1" ht="22.8" customHeight="1">
      <c r="A88" s="41"/>
      <c r="B88" s="42"/>
      <c r="C88" s="102" t="s">
        <v>136</v>
      </c>
      <c r="D88" s="43"/>
      <c r="E88" s="43"/>
      <c r="F88" s="43"/>
      <c r="G88" s="43"/>
      <c r="H88" s="43"/>
      <c r="I88" s="43"/>
      <c r="J88" s="186">
        <f>BK88</f>
        <v>0</v>
      </c>
      <c r="K88" s="43"/>
      <c r="L88" s="47"/>
      <c r="M88" s="98"/>
      <c r="N88" s="187"/>
      <c r="O88" s="99"/>
      <c r="P88" s="188">
        <f>P89</f>
        <v>0</v>
      </c>
      <c r="Q88" s="99"/>
      <c r="R88" s="188">
        <f>R89</f>
        <v>550.0274686</v>
      </c>
      <c r="S88" s="99"/>
      <c r="T88" s="189">
        <f>T89</f>
        <v>934.4592000000001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19" t="s">
        <v>81</v>
      </c>
      <c r="AU88" s="19" t="s">
        <v>116</v>
      </c>
      <c r="BK88" s="190">
        <f>BK89</f>
        <v>0</v>
      </c>
    </row>
    <row r="89" spans="1:63" s="12" customFormat="1" ht="25.9" customHeight="1">
      <c r="A89" s="12"/>
      <c r="B89" s="191"/>
      <c r="C89" s="192"/>
      <c r="D89" s="193" t="s">
        <v>81</v>
      </c>
      <c r="E89" s="194" t="s">
        <v>137</v>
      </c>
      <c r="F89" s="194" t="s">
        <v>138</v>
      </c>
      <c r="G89" s="192"/>
      <c r="H89" s="192"/>
      <c r="I89" s="195"/>
      <c r="J89" s="196">
        <f>BK89</f>
        <v>0</v>
      </c>
      <c r="K89" s="192"/>
      <c r="L89" s="197"/>
      <c r="M89" s="198"/>
      <c r="N89" s="199"/>
      <c r="O89" s="199"/>
      <c r="P89" s="200">
        <f>P90+P136+P147+P153+P228+P239+P369+P428</f>
        <v>0</v>
      </c>
      <c r="Q89" s="199"/>
      <c r="R89" s="200">
        <f>R90+R136+R147+R153+R228+R239+R369+R428</f>
        <v>550.0274686</v>
      </c>
      <c r="S89" s="199"/>
      <c r="T89" s="201">
        <f>T90+T136+T147+T153+T228+T239+T369+T428</f>
        <v>934.4592000000001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90</v>
      </c>
      <c r="AT89" s="203" t="s">
        <v>81</v>
      </c>
      <c r="AU89" s="203" t="s">
        <v>82</v>
      </c>
      <c r="AY89" s="202" t="s">
        <v>139</v>
      </c>
      <c r="BK89" s="204">
        <f>BK90+BK136+BK147+BK153+BK228+BK239+BK369+BK428</f>
        <v>0</v>
      </c>
    </row>
    <row r="90" spans="1:63" s="12" customFormat="1" ht="22.8" customHeight="1">
      <c r="A90" s="12"/>
      <c r="B90" s="191"/>
      <c r="C90" s="192"/>
      <c r="D90" s="193" t="s">
        <v>81</v>
      </c>
      <c r="E90" s="205" t="s">
        <v>90</v>
      </c>
      <c r="F90" s="205" t="s">
        <v>140</v>
      </c>
      <c r="G90" s="192"/>
      <c r="H90" s="192"/>
      <c r="I90" s="195"/>
      <c r="J90" s="206">
        <f>BK90</f>
        <v>0</v>
      </c>
      <c r="K90" s="192"/>
      <c r="L90" s="197"/>
      <c r="M90" s="198"/>
      <c r="N90" s="199"/>
      <c r="O90" s="199"/>
      <c r="P90" s="200">
        <f>SUM(P91:P135)</f>
        <v>0</v>
      </c>
      <c r="Q90" s="199"/>
      <c r="R90" s="200">
        <f>SUM(R91:R135)</f>
        <v>30.344246</v>
      </c>
      <c r="S90" s="199"/>
      <c r="T90" s="201">
        <f>SUM(T91:T135)</f>
        <v>543.1772000000001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90</v>
      </c>
      <c r="AT90" s="203" t="s">
        <v>81</v>
      </c>
      <c r="AU90" s="203" t="s">
        <v>90</v>
      </c>
      <c r="AY90" s="202" t="s">
        <v>139</v>
      </c>
      <c r="BK90" s="204">
        <f>SUM(BK91:BK135)</f>
        <v>0</v>
      </c>
    </row>
    <row r="91" spans="1:65" s="2" customFormat="1" ht="24.15" customHeight="1">
      <c r="A91" s="41"/>
      <c r="B91" s="42"/>
      <c r="C91" s="207" t="s">
        <v>90</v>
      </c>
      <c r="D91" s="207" t="s">
        <v>141</v>
      </c>
      <c r="E91" s="208" t="s">
        <v>467</v>
      </c>
      <c r="F91" s="209" t="s">
        <v>579</v>
      </c>
      <c r="G91" s="210" t="s">
        <v>144</v>
      </c>
      <c r="H91" s="211">
        <v>5154.1</v>
      </c>
      <c r="I91" s="212"/>
      <c r="J91" s="213">
        <f>ROUND(I91*H91,2)</f>
        <v>0</v>
      </c>
      <c r="K91" s="209" t="s">
        <v>145</v>
      </c>
      <c r="L91" s="47"/>
      <c r="M91" s="214" t="s">
        <v>32</v>
      </c>
      <c r="N91" s="215" t="s">
        <v>53</v>
      </c>
      <c r="O91" s="87"/>
      <c r="P91" s="216">
        <f>O91*H91</f>
        <v>0</v>
      </c>
      <c r="Q91" s="216">
        <v>6E-05</v>
      </c>
      <c r="R91" s="216">
        <f>Q91*H91</f>
        <v>0.309246</v>
      </c>
      <c r="S91" s="216">
        <v>0.092</v>
      </c>
      <c r="T91" s="217">
        <f>S91*H91</f>
        <v>474.1772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8" t="s">
        <v>146</v>
      </c>
      <c r="AT91" s="218" t="s">
        <v>141</v>
      </c>
      <c r="AU91" s="218" t="s">
        <v>21</v>
      </c>
      <c r="AY91" s="19" t="s">
        <v>139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9" t="s">
        <v>90</v>
      </c>
      <c r="BK91" s="219">
        <f>ROUND(I91*H91,2)</f>
        <v>0</v>
      </c>
      <c r="BL91" s="19" t="s">
        <v>146</v>
      </c>
      <c r="BM91" s="218" t="s">
        <v>580</v>
      </c>
    </row>
    <row r="92" spans="1:47" s="2" customFormat="1" ht="12">
      <c r="A92" s="41"/>
      <c r="B92" s="42"/>
      <c r="C92" s="43"/>
      <c r="D92" s="220" t="s">
        <v>148</v>
      </c>
      <c r="E92" s="43"/>
      <c r="F92" s="221" t="s">
        <v>470</v>
      </c>
      <c r="G92" s="43"/>
      <c r="H92" s="43"/>
      <c r="I92" s="222"/>
      <c r="J92" s="43"/>
      <c r="K92" s="43"/>
      <c r="L92" s="47"/>
      <c r="M92" s="223"/>
      <c r="N92" s="224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19" t="s">
        <v>148</v>
      </c>
      <c r="AU92" s="19" t="s">
        <v>21</v>
      </c>
    </row>
    <row r="93" spans="1:51" s="13" customFormat="1" ht="12">
      <c r="A93" s="13"/>
      <c r="B93" s="225"/>
      <c r="C93" s="226"/>
      <c r="D93" s="227" t="s">
        <v>150</v>
      </c>
      <c r="E93" s="228" t="s">
        <v>32</v>
      </c>
      <c r="F93" s="229" t="s">
        <v>581</v>
      </c>
      <c r="G93" s="226"/>
      <c r="H93" s="230">
        <v>4609.1</v>
      </c>
      <c r="I93" s="231"/>
      <c r="J93" s="226"/>
      <c r="K93" s="226"/>
      <c r="L93" s="232"/>
      <c r="M93" s="233"/>
      <c r="N93" s="234"/>
      <c r="O93" s="234"/>
      <c r="P93" s="234"/>
      <c r="Q93" s="234"/>
      <c r="R93" s="234"/>
      <c r="S93" s="234"/>
      <c r="T93" s="23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6" t="s">
        <v>150</v>
      </c>
      <c r="AU93" s="236" t="s">
        <v>21</v>
      </c>
      <c r="AV93" s="13" t="s">
        <v>21</v>
      </c>
      <c r="AW93" s="13" t="s">
        <v>41</v>
      </c>
      <c r="AX93" s="13" t="s">
        <v>82</v>
      </c>
      <c r="AY93" s="236" t="s">
        <v>139</v>
      </c>
    </row>
    <row r="94" spans="1:51" s="14" customFormat="1" ht="12">
      <c r="A94" s="14"/>
      <c r="B94" s="237"/>
      <c r="C94" s="238"/>
      <c r="D94" s="227" t="s">
        <v>150</v>
      </c>
      <c r="E94" s="239" t="s">
        <v>32</v>
      </c>
      <c r="F94" s="240" t="s">
        <v>160</v>
      </c>
      <c r="G94" s="238"/>
      <c r="H94" s="239" t="s">
        <v>32</v>
      </c>
      <c r="I94" s="241"/>
      <c r="J94" s="238"/>
      <c r="K94" s="238"/>
      <c r="L94" s="242"/>
      <c r="M94" s="243"/>
      <c r="N94" s="244"/>
      <c r="O94" s="244"/>
      <c r="P94" s="244"/>
      <c r="Q94" s="244"/>
      <c r="R94" s="244"/>
      <c r="S94" s="244"/>
      <c r="T94" s="24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6" t="s">
        <v>150</v>
      </c>
      <c r="AU94" s="246" t="s">
        <v>21</v>
      </c>
      <c r="AV94" s="14" t="s">
        <v>90</v>
      </c>
      <c r="AW94" s="14" t="s">
        <v>41</v>
      </c>
      <c r="AX94" s="14" t="s">
        <v>82</v>
      </c>
      <c r="AY94" s="246" t="s">
        <v>139</v>
      </c>
    </row>
    <row r="95" spans="1:51" s="13" customFormat="1" ht="12">
      <c r="A95" s="13"/>
      <c r="B95" s="225"/>
      <c r="C95" s="226"/>
      <c r="D95" s="227" t="s">
        <v>150</v>
      </c>
      <c r="E95" s="228" t="s">
        <v>32</v>
      </c>
      <c r="F95" s="229" t="s">
        <v>582</v>
      </c>
      <c r="G95" s="226"/>
      <c r="H95" s="230">
        <v>175</v>
      </c>
      <c r="I95" s="231"/>
      <c r="J95" s="226"/>
      <c r="K95" s="226"/>
      <c r="L95" s="232"/>
      <c r="M95" s="233"/>
      <c r="N95" s="234"/>
      <c r="O95" s="234"/>
      <c r="P95" s="234"/>
      <c r="Q95" s="234"/>
      <c r="R95" s="234"/>
      <c r="S95" s="234"/>
      <c r="T95" s="23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6" t="s">
        <v>150</v>
      </c>
      <c r="AU95" s="236" t="s">
        <v>21</v>
      </c>
      <c r="AV95" s="13" t="s">
        <v>21</v>
      </c>
      <c r="AW95" s="13" t="s">
        <v>41</v>
      </c>
      <c r="AX95" s="13" t="s">
        <v>82</v>
      </c>
      <c r="AY95" s="236" t="s">
        <v>139</v>
      </c>
    </row>
    <row r="96" spans="1:51" s="14" customFormat="1" ht="12">
      <c r="A96" s="14"/>
      <c r="B96" s="237"/>
      <c r="C96" s="238"/>
      <c r="D96" s="227" t="s">
        <v>150</v>
      </c>
      <c r="E96" s="239" t="s">
        <v>32</v>
      </c>
      <c r="F96" s="240" t="s">
        <v>583</v>
      </c>
      <c r="G96" s="238"/>
      <c r="H96" s="239" t="s">
        <v>32</v>
      </c>
      <c r="I96" s="241"/>
      <c r="J96" s="238"/>
      <c r="K96" s="238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150</v>
      </c>
      <c r="AU96" s="246" t="s">
        <v>21</v>
      </c>
      <c r="AV96" s="14" t="s">
        <v>90</v>
      </c>
      <c r="AW96" s="14" t="s">
        <v>41</v>
      </c>
      <c r="AX96" s="14" t="s">
        <v>82</v>
      </c>
      <c r="AY96" s="246" t="s">
        <v>139</v>
      </c>
    </row>
    <row r="97" spans="1:51" s="13" customFormat="1" ht="12">
      <c r="A97" s="13"/>
      <c r="B97" s="225"/>
      <c r="C97" s="226"/>
      <c r="D97" s="227" t="s">
        <v>150</v>
      </c>
      <c r="E97" s="228" t="s">
        <v>32</v>
      </c>
      <c r="F97" s="229" t="s">
        <v>584</v>
      </c>
      <c r="G97" s="226"/>
      <c r="H97" s="230">
        <v>370</v>
      </c>
      <c r="I97" s="231"/>
      <c r="J97" s="226"/>
      <c r="K97" s="226"/>
      <c r="L97" s="232"/>
      <c r="M97" s="233"/>
      <c r="N97" s="234"/>
      <c r="O97" s="234"/>
      <c r="P97" s="234"/>
      <c r="Q97" s="234"/>
      <c r="R97" s="234"/>
      <c r="S97" s="234"/>
      <c r="T97" s="23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6" t="s">
        <v>150</v>
      </c>
      <c r="AU97" s="236" t="s">
        <v>21</v>
      </c>
      <c r="AV97" s="13" t="s">
        <v>21</v>
      </c>
      <c r="AW97" s="13" t="s">
        <v>41</v>
      </c>
      <c r="AX97" s="13" t="s">
        <v>82</v>
      </c>
      <c r="AY97" s="236" t="s">
        <v>139</v>
      </c>
    </row>
    <row r="98" spans="1:51" s="14" customFormat="1" ht="12">
      <c r="A98" s="14"/>
      <c r="B98" s="237"/>
      <c r="C98" s="238"/>
      <c r="D98" s="227" t="s">
        <v>150</v>
      </c>
      <c r="E98" s="239" t="s">
        <v>32</v>
      </c>
      <c r="F98" s="240" t="s">
        <v>585</v>
      </c>
      <c r="G98" s="238"/>
      <c r="H98" s="239" t="s">
        <v>32</v>
      </c>
      <c r="I98" s="241"/>
      <c r="J98" s="238"/>
      <c r="K98" s="238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150</v>
      </c>
      <c r="AU98" s="246" t="s">
        <v>21</v>
      </c>
      <c r="AV98" s="14" t="s">
        <v>90</v>
      </c>
      <c r="AW98" s="14" t="s">
        <v>41</v>
      </c>
      <c r="AX98" s="14" t="s">
        <v>82</v>
      </c>
      <c r="AY98" s="246" t="s">
        <v>139</v>
      </c>
    </row>
    <row r="99" spans="1:51" s="14" customFormat="1" ht="12">
      <c r="A99" s="14"/>
      <c r="B99" s="237"/>
      <c r="C99" s="238"/>
      <c r="D99" s="227" t="s">
        <v>150</v>
      </c>
      <c r="E99" s="239" t="s">
        <v>32</v>
      </c>
      <c r="F99" s="240" t="s">
        <v>152</v>
      </c>
      <c r="G99" s="238"/>
      <c r="H99" s="239" t="s">
        <v>32</v>
      </c>
      <c r="I99" s="241"/>
      <c r="J99" s="238"/>
      <c r="K99" s="238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150</v>
      </c>
      <c r="AU99" s="246" t="s">
        <v>21</v>
      </c>
      <c r="AV99" s="14" t="s">
        <v>90</v>
      </c>
      <c r="AW99" s="14" t="s">
        <v>41</v>
      </c>
      <c r="AX99" s="14" t="s">
        <v>82</v>
      </c>
      <c r="AY99" s="246" t="s">
        <v>139</v>
      </c>
    </row>
    <row r="100" spans="1:51" s="15" customFormat="1" ht="12">
      <c r="A100" s="15"/>
      <c r="B100" s="247"/>
      <c r="C100" s="248"/>
      <c r="D100" s="227" t="s">
        <v>150</v>
      </c>
      <c r="E100" s="249" t="s">
        <v>32</v>
      </c>
      <c r="F100" s="250" t="s">
        <v>153</v>
      </c>
      <c r="G100" s="248"/>
      <c r="H100" s="251">
        <v>5154.1</v>
      </c>
      <c r="I100" s="252"/>
      <c r="J100" s="248"/>
      <c r="K100" s="248"/>
      <c r="L100" s="253"/>
      <c r="M100" s="254"/>
      <c r="N100" s="255"/>
      <c r="O100" s="255"/>
      <c r="P100" s="255"/>
      <c r="Q100" s="255"/>
      <c r="R100" s="255"/>
      <c r="S100" s="255"/>
      <c r="T100" s="256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7" t="s">
        <v>150</v>
      </c>
      <c r="AU100" s="257" t="s">
        <v>21</v>
      </c>
      <c r="AV100" s="15" t="s">
        <v>146</v>
      </c>
      <c r="AW100" s="15" t="s">
        <v>41</v>
      </c>
      <c r="AX100" s="15" t="s">
        <v>90</v>
      </c>
      <c r="AY100" s="257" t="s">
        <v>139</v>
      </c>
    </row>
    <row r="101" spans="1:65" s="2" customFormat="1" ht="24.15" customHeight="1">
      <c r="A101" s="41"/>
      <c r="B101" s="42"/>
      <c r="C101" s="207" t="s">
        <v>21</v>
      </c>
      <c r="D101" s="207" t="s">
        <v>141</v>
      </c>
      <c r="E101" s="208" t="s">
        <v>165</v>
      </c>
      <c r="F101" s="209" t="s">
        <v>166</v>
      </c>
      <c r="G101" s="210" t="s">
        <v>144</v>
      </c>
      <c r="H101" s="211">
        <v>500</v>
      </c>
      <c r="I101" s="212"/>
      <c r="J101" s="213">
        <f>ROUND(I101*H101,2)</f>
        <v>0</v>
      </c>
      <c r="K101" s="209" t="s">
        <v>32</v>
      </c>
      <c r="L101" s="47"/>
      <c r="M101" s="214" t="s">
        <v>32</v>
      </c>
      <c r="N101" s="215" t="s">
        <v>53</v>
      </c>
      <c r="O101" s="87"/>
      <c r="P101" s="216">
        <f>O101*H101</f>
        <v>0</v>
      </c>
      <c r="Q101" s="216">
        <v>7E-05</v>
      </c>
      <c r="R101" s="216">
        <f>Q101*H101</f>
        <v>0.034999999999999996</v>
      </c>
      <c r="S101" s="216">
        <v>0.138</v>
      </c>
      <c r="T101" s="217">
        <f>S101*H101</f>
        <v>69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8" t="s">
        <v>146</v>
      </c>
      <c r="AT101" s="218" t="s">
        <v>141</v>
      </c>
      <c r="AU101" s="218" t="s">
        <v>21</v>
      </c>
      <c r="AY101" s="19" t="s">
        <v>139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9" t="s">
        <v>90</v>
      </c>
      <c r="BK101" s="219">
        <f>ROUND(I101*H101,2)</f>
        <v>0</v>
      </c>
      <c r="BL101" s="19" t="s">
        <v>146</v>
      </c>
      <c r="BM101" s="218" t="s">
        <v>586</v>
      </c>
    </row>
    <row r="102" spans="1:51" s="13" customFormat="1" ht="12">
      <c r="A102" s="13"/>
      <c r="B102" s="225"/>
      <c r="C102" s="226"/>
      <c r="D102" s="227" t="s">
        <v>150</v>
      </c>
      <c r="E102" s="228" t="s">
        <v>32</v>
      </c>
      <c r="F102" s="229" t="s">
        <v>587</v>
      </c>
      <c r="G102" s="226"/>
      <c r="H102" s="230">
        <v>500</v>
      </c>
      <c r="I102" s="231"/>
      <c r="J102" s="226"/>
      <c r="K102" s="226"/>
      <c r="L102" s="232"/>
      <c r="M102" s="233"/>
      <c r="N102" s="234"/>
      <c r="O102" s="234"/>
      <c r="P102" s="234"/>
      <c r="Q102" s="234"/>
      <c r="R102" s="234"/>
      <c r="S102" s="234"/>
      <c r="T102" s="23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6" t="s">
        <v>150</v>
      </c>
      <c r="AU102" s="236" t="s">
        <v>21</v>
      </c>
      <c r="AV102" s="13" t="s">
        <v>21</v>
      </c>
      <c r="AW102" s="13" t="s">
        <v>41</v>
      </c>
      <c r="AX102" s="13" t="s">
        <v>82</v>
      </c>
      <c r="AY102" s="236" t="s">
        <v>139</v>
      </c>
    </row>
    <row r="103" spans="1:51" s="14" customFormat="1" ht="12">
      <c r="A103" s="14"/>
      <c r="B103" s="237"/>
      <c r="C103" s="238"/>
      <c r="D103" s="227" t="s">
        <v>150</v>
      </c>
      <c r="E103" s="239" t="s">
        <v>32</v>
      </c>
      <c r="F103" s="240" t="s">
        <v>588</v>
      </c>
      <c r="G103" s="238"/>
      <c r="H103" s="239" t="s">
        <v>32</v>
      </c>
      <c r="I103" s="241"/>
      <c r="J103" s="238"/>
      <c r="K103" s="238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150</v>
      </c>
      <c r="AU103" s="246" t="s">
        <v>21</v>
      </c>
      <c r="AV103" s="14" t="s">
        <v>90</v>
      </c>
      <c r="AW103" s="14" t="s">
        <v>41</v>
      </c>
      <c r="AX103" s="14" t="s">
        <v>82</v>
      </c>
      <c r="AY103" s="246" t="s">
        <v>139</v>
      </c>
    </row>
    <row r="104" spans="1:51" s="15" customFormat="1" ht="12">
      <c r="A104" s="15"/>
      <c r="B104" s="247"/>
      <c r="C104" s="248"/>
      <c r="D104" s="227" t="s">
        <v>150</v>
      </c>
      <c r="E104" s="249" t="s">
        <v>32</v>
      </c>
      <c r="F104" s="250" t="s">
        <v>153</v>
      </c>
      <c r="G104" s="248"/>
      <c r="H104" s="251">
        <v>500</v>
      </c>
      <c r="I104" s="252"/>
      <c r="J104" s="248"/>
      <c r="K104" s="248"/>
      <c r="L104" s="253"/>
      <c r="M104" s="254"/>
      <c r="N104" s="255"/>
      <c r="O104" s="255"/>
      <c r="P104" s="255"/>
      <c r="Q104" s="255"/>
      <c r="R104" s="255"/>
      <c r="S104" s="255"/>
      <c r="T104" s="256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7" t="s">
        <v>150</v>
      </c>
      <c r="AU104" s="257" t="s">
        <v>21</v>
      </c>
      <c r="AV104" s="15" t="s">
        <v>146</v>
      </c>
      <c r="AW104" s="15" t="s">
        <v>41</v>
      </c>
      <c r="AX104" s="15" t="s">
        <v>90</v>
      </c>
      <c r="AY104" s="257" t="s">
        <v>139</v>
      </c>
    </row>
    <row r="105" spans="1:65" s="2" customFormat="1" ht="24.15" customHeight="1">
      <c r="A105" s="41"/>
      <c r="B105" s="42"/>
      <c r="C105" s="207" t="s">
        <v>164</v>
      </c>
      <c r="D105" s="207" t="s">
        <v>141</v>
      </c>
      <c r="E105" s="208" t="s">
        <v>589</v>
      </c>
      <c r="F105" s="209" t="s">
        <v>590</v>
      </c>
      <c r="G105" s="210" t="s">
        <v>591</v>
      </c>
      <c r="H105" s="211">
        <v>104.5</v>
      </c>
      <c r="I105" s="212"/>
      <c r="J105" s="213">
        <f>ROUND(I105*H105,2)</f>
        <v>0</v>
      </c>
      <c r="K105" s="209" t="s">
        <v>145</v>
      </c>
      <c r="L105" s="47"/>
      <c r="M105" s="214" t="s">
        <v>32</v>
      </c>
      <c r="N105" s="215" t="s">
        <v>53</v>
      </c>
      <c r="O105" s="87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8" t="s">
        <v>146</v>
      </c>
      <c r="AT105" s="218" t="s">
        <v>141</v>
      </c>
      <c r="AU105" s="218" t="s">
        <v>21</v>
      </c>
      <c r="AY105" s="19" t="s">
        <v>139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9" t="s">
        <v>90</v>
      </c>
      <c r="BK105" s="219">
        <f>ROUND(I105*H105,2)</f>
        <v>0</v>
      </c>
      <c r="BL105" s="19" t="s">
        <v>146</v>
      </c>
      <c r="BM105" s="218" t="s">
        <v>592</v>
      </c>
    </row>
    <row r="106" spans="1:47" s="2" customFormat="1" ht="12">
      <c r="A106" s="41"/>
      <c r="B106" s="42"/>
      <c r="C106" s="43"/>
      <c r="D106" s="220" t="s">
        <v>148</v>
      </c>
      <c r="E106" s="43"/>
      <c r="F106" s="221" t="s">
        <v>593</v>
      </c>
      <c r="G106" s="43"/>
      <c r="H106" s="43"/>
      <c r="I106" s="222"/>
      <c r="J106" s="43"/>
      <c r="K106" s="43"/>
      <c r="L106" s="47"/>
      <c r="M106" s="223"/>
      <c r="N106" s="22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19" t="s">
        <v>148</v>
      </c>
      <c r="AU106" s="19" t="s">
        <v>21</v>
      </c>
    </row>
    <row r="107" spans="1:51" s="13" customFormat="1" ht="12">
      <c r="A107" s="13"/>
      <c r="B107" s="225"/>
      <c r="C107" s="226"/>
      <c r="D107" s="227" t="s">
        <v>150</v>
      </c>
      <c r="E107" s="228" t="s">
        <v>32</v>
      </c>
      <c r="F107" s="229" t="s">
        <v>594</v>
      </c>
      <c r="G107" s="226"/>
      <c r="H107" s="230">
        <v>104.5</v>
      </c>
      <c r="I107" s="231"/>
      <c r="J107" s="226"/>
      <c r="K107" s="226"/>
      <c r="L107" s="232"/>
      <c r="M107" s="233"/>
      <c r="N107" s="234"/>
      <c r="O107" s="234"/>
      <c r="P107" s="234"/>
      <c r="Q107" s="234"/>
      <c r="R107" s="234"/>
      <c r="S107" s="234"/>
      <c r="T107" s="23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6" t="s">
        <v>150</v>
      </c>
      <c r="AU107" s="236" t="s">
        <v>21</v>
      </c>
      <c r="AV107" s="13" t="s">
        <v>21</v>
      </c>
      <c r="AW107" s="13" t="s">
        <v>41</v>
      </c>
      <c r="AX107" s="13" t="s">
        <v>82</v>
      </c>
      <c r="AY107" s="236" t="s">
        <v>139</v>
      </c>
    </row>
    <row r="108" spans="1:51" s="14" customFormat="1" ht="12">
      <c r="A108" s="14"/>
      <c r="B108" s="237"/>
      <c r="C108" s="238"/>
      <c r="D108" s="227" t="s">
        <v>150</v>
      </c>
      <c r="E108" s="239" t="s">
        <v>32</v>
      </c>
      <c r="F108" s="240" t="s">
        <v>152</v>
      </c>
      <c r="G108" s="238"/>
      <c r="H108" s="239" t="s">
        <v>32</v>
      </c>
      <c r="I108" s="241"/>
      <c r="J108" s="238"/>
      <c r="K108" s="238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150</v>
      </c>
      <c r="AU108" s="246" t="s">
        <v>21</v>
      </c>
      <c r="AV108" s="14" t="s">
        <v>90</v>
      </c>
      <c r="AW108" s="14" t="s">
        <v>41</v>
      </c>
      <c r="AX108" s="14" t="s">
        <v>82</v>
      </c>
      <c r="AY108" s="246" t="s">
        <v>139</v>
      </c>
    </row>
    <row r="109" spans="1:51" s="15" customFormat="1" ht="12">
      <c r="A109" s="15"/>
      <c r="B109" s="247"/>
      <c r="C109" s="248"/>
      <c r="D109" s="227" t="s">
        <v>150</v>
      </c>
      <c r="E109" s="249" t="s">
        <v>32</v>
      </c>
      <c r="F109" s="250" t="s">
        <v>153</v>
      </c>
      <c r="G109" s="248"/>
      <c r="H109" s="251">
        <v>104.5</v>
      </c>
      <c r="I109" s="252"/>
      <c r="J109" s="248"/>
      <c r="K109" s="248"/>
      <c r="L109" s="253"/>
      <c r="M109" s="254"/>
      <c r="N109" s="255"/>
      <c r="O109" s="255"/>
      <c r="P109" s="255"/>
      <c r="Q109" s="255"/>
      <c r="R109" s="255"/>
      <c r="S109" s="255"/>
      <c r="T109" s="256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7" t="s">
        <v>150</v>
      </c>
      <c r="AU109" s="257" t="s">
        <v>21</v>
      </c>
      <c r="AV109" s="15" t="s">
        <v>146</v>
      </c>
      <c r="AW109" s="15" t="s">
        <v>41</v>
      </c>
      <c r="AX109" s="15" t="s">
        <v>90</v>
      </c>
      <c r="AY109" s="257" t="s">
        <v>139</v>
      </c>
    </row>
    <row r="110" spans="1:65" s="2" customFormat="1" ht="37.8" customHeight="1">
      <c r="A110" s="41"/>
      <c r="B110" s="42"/>
      <c r="C110" s="207" t="s">
        <v>146</v>
      </c>
      <c r="D110" s="207" t="s">
        <v>141</v>
      </c>
      <c r="E110" s="208" t="s">
        <v>595</v>
      </c>
      <c r="F110" s="209" t="s">
        <v>596</v>
      </c>
      <c r="G110" s="210" t="s">
        <v>591</v>
      </c>
      <c r="H110" s="211">
        <v>104.5</v>
      </c>
      <c r="I110" s="212"/>
      <c r="J110" s="213">
        <f>ROUND(I110*H110,2)</f>
        <v>0</v>
      </c>
      <c r="K110" s="209" t="s">
        <v>145</v>
      </c>
      <c r="L110" s="47"/>
      <c r="M110" s="214" t="s">
        <v>32</v>
      </c>
      <c r="N110" s="215" t="s">
        <v>53</v>
      </c>
      <c r="O110" s="87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8" t="s">
        <v>146</v>
      </c>
      <c r="AT110" s="218" t="s">
        <v>141</v>
      </c>
      <c r="AU110" s="218" t="s">
        <v>21</v>
      </c>
      <c r="AY110" s="19" t="s">
        <v>139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90</v>
      </c>
      <c r="BK110" s="219">
        <f>ROUND(I110*H110,2)</f>
        <v>0</v>
      </c>
      <c r="BL110" s="19" t="s">
        <v>146</v>
      </c>
      <c r="BM110" s="218" t="s">
        <v>597</v>
      </c>
    </row>
    <row r="111" spans="1:47" s="2" customFormat="1" ht="12">
      <c r="A111" s="41"/>
      <c r="B111" s="42"/>
      <c r="C111" s="43"/>
      <c r="D111" s="220" t="s">
        <v>148</v>
      </c>
      <c r="E111" s="43"/>
      <c r="F111" s="221" t="s">
        <v>598</v>
      </c>
      <c r="G111" s="43"/>
      <c r="H111" s="43"/>
      <c r="I111" s="222"/>
      <c r="J111" s="43"/>
      <c r="K111" s="43"/>
      <c r="L111" s="47"/>
      <c r="M111" s="223"/>
      <c r="N111" s="22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19" t="s">
        <v>148</v>
      </c>
      <c r="AU111" s="19" t="s">
        <v>21</v>
      </c>
    </row>
    <row r="112" spans="1:65" s="2" customFormat="1" ht="37.8" customHeight="1">
      <c r="A112" s="41"/>
      <c r="B112" s="42"/>
      <c r="C112" s="207" t="s">
        <v>170</v>
      </c>
      <c r="D112" s="207" t="s">
        <v>141</v>
      </c>
      <c r="E112" s="208" t="s">
        <v>599</v>
      </c>
      <c r="F112" s="209" t="s">
        <v>600</v>
      </c>
      <c r="G112" s="210" t="s">
        <v>591</v>
      </c>
      <c r="H112" s="211">
        <v>522.5</v>
      </c>
      <c r="I112" s="212"/>
      <c r="J112" s="213">
        <f>ROUND(I112*H112,2)</f>
        <v>0</v>
      </c>
      <c r="K112" s="209" t="s">
        <v>145</v>
      </c>
      <c r="L112" s="47"/>
      <c r="M112" s="214" t="s">
        <v>32</v>
      </c>
      <c r="N112" s="215" t="s">
        <v>53</v>
      </c>
      <c r="O112" s="87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18" t="s">
        <v>146</v>
      </c>
      <c r="AT112" s="218" t="s">
        <v>141</v>
      </c>
      <c r="AU112" s="218" t="s">
        <v>21</v>
      </c>
      <c r="AY112" s="19" t="s">
        <v>139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9" t="s">
        <v>90</v>
      </c>
      <c r="BK112" s="219">
        <f>ROUND(I112*H112,2)</f>
        <v>0</v>
      </c>
      <c r="BL112" s="19" t="s">
        <v>146</v>
      </c>
      <c r="BM112" s="218" t="s">
        <v>601</v>
      </c>
    </row>
    <row r="113" spans="1:47" s="2" customFormat="1" ht="12">
      <c r="A113" s="41"/>
      <c r="B113" s="42"/>
      <c r="C113" s="43"/>
      <c r="D113" s="220" t="s">
        <v>148</v>
      </c>
      <c r="E113" s="43"/>
      <c r="F113" s="221" t="s">
        <v>602</v>
      </c>
      <c r="G113" s="43"/>
      <c r="H113" s="43"/>
      <c r="I113" s="222"/>
      <c r="J113" s="43"/>
      <c r="K113" s="43"/>
      <c r="L113" s="47"/>
      <c r="M113" s="223"/>
      <c r="N113" s="224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19" t="s">
        <v>148</v>
      </c>
      <c r="AU113" s="19" t="s">
        <v>21</v>
      </c>
    </row>
    <row r="114" spans="1:51" s="13" customFormat="1" ht="12">
      <c r="A114" s="13"/>
      <c r="B114" s="225"/>
      <c r="C114" s="226"/>
      <c r="D114" s="227" t="s">
        <v>150</v>
      </c>
      <c r="E114" s="228" t="s">
        <v>32</v>
      </c>
      <c r="F114" s="229" t="s">
        <v>603</v>
      </c>
      <c r="G114" s="226"/>
      <c r="H114" s="230">
        <v>522.5</v>
      </c>
      <c r="I114" s="231"/>
      <c r="J114" s="226"/>
      <c r="K114" s="226"/>
      <c r="L114" s="232"/>
      <c r="M114" s="233"/>
      <c r="N114" s="234"/>
      <c r="O114" s="234"/>
      <c r="P114" s="234"/>
      <c r="Q114" s="234"/>
      <c r="R114" s="234"/>
      <c r="S114" s="234"/>
      <c r="T114" s="23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6" t="s">
        <v>150</v>
      </c>
      <c r="AU114" s="236" t="s">
        <v>21</v>
      </c>
      <c r="AV114" s="13" t="s">
        <v>21</v>
      </c>
      <c r="AW114" s="13" t="s">
        <v>41</v>
      </c>
      <c r="AX114" s="13" t="s">
        <v>82</v>
      </c>
      <c r="AY114" s="236" t="s">
        <v>139</v>
      </c>
    </row>
    <row r="115" spans="1:51" s="15" customFormat="1" ht="12">
      <c r="A115" s="15"/>
      <c r="B115" s="247"/>
      <c r="C115" s="248"/>
      <c r="D115" s="227" t="s">
        <v>150</v>
      </c>
      <c r="E115" s="249" t="s">
        <v>32</v>
      </c>
      <c r="F115" s="250" t="s">
        <v>153</v>
      </c>
      <c r="G115" s="248"/>
      <c r="H115" s="251">
        <v>522.5</v>
      </c>
      <c r="I115" s="252"/>
      <c r="J115" s="248"/>
      <c r="K115" s="248"/>
      <c r="L115" s="253"/>
      <c r="M115" s="254"/>
      <c r="N115" s="255"/>
      <c r="O115" s="255"/>
      <c r="P115" s="255"/>
      <c r="Q115" s="255"/>
      <c r="R115" s="255"/>
      <c r="S115" s="255"/>
      <c r="T115" s="256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7" t="s">
        <v>150</v>
      </c>
      <c r="AU115" s="257" t="s">
        <v>21</v>
      </c>
      <c r="AV115" s="15" t="s">
        <v>146</v>
      </c>
      <c r="AW115" s="15" t="s">
        <v>41</v>
      </c>
      <c r="AX115" s="15" t="s">
        <v>90</v>
      </c>
      <c r="AY115" s="257" t="s">
        <v>139</v>
      </c>
    </row>
    <row r="116" spans="1:65" s="2" customFormat="1" ht="24.15" customHeight="1">
      <c r="A116" s="41"/>
      <c r="B116" s="42"/>
      <c r="C116" s="207" t="s">
        <v>182</v>
      </c>
      <c r="D116" s="207" t="s">
        <v>141</v>
      </c>
      <c r="E116" s="208" t="s">
        <v>604</v>
      </c>
      <c r="F116" s="209" t="s">
        <v>456</v>
      </c>
      <c r="G116" s="210" t="s">
        <v>179</v>
      </c>
      <c r="H116" s="211">
        <v>188.1</v>
      </c>
      <c r="I116" s="212"/>
      <c r="J116" s="213">
        <f>ROUND(I116*H116,2)</f>
        <v>0</v>
      </c>
      <c r="K116" s="209" t="s">
        <v>145</v>
      </c>
      <c r="L116" s="47"/>
      <c r="M116" s="214" t="s">
        <v>32</v>
      </c>
      <c r="N116" s="215" t="s">
        <v>53</v>
      </c>
      <c r="O116" s="87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8" t="s">
        <v>146</v>
      </c>
      <c r="AT116" s="218" t="s">
        <v>141</v>
      </c>
      <c r="AU116" s="218" t="s">
        <v>21</v>
      </c>
      <c r="AY116" s="19" t="s">
        <v>139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9" t="s">
        <v>90</v>
      </c>
      <c r="BK116" s="219">
        <f>ROUND(I116*H116,2)</f>
        <v>0</v>
      </c>
      <c r="BL116" s="19" t="s">
        <v>146</v>
      </c>
      <c r="BM116" s="218" t="s">
        <v>605</v>
      </c>
    </row>
    <row r="117" spans="1:47" s="2" customFormat="1" ht="12">
      <c r="A117" s="41"/>
      <c r="B117" s="42"/>
      <c r="C117" s="43"/>
      <c r="D117" s="220" t="s">
        <v>148</v>
      </c>
      <c r="E117" s="43"/>
      <c r="F117" s="221" t="s">
        <v>606</v>
      </c>
      <c r="G117" s="43"/>
      <c r="H117" s="43"/>
      <c r="I117" s="222"/>
      <c r="J117" s="43"/>
      <c r="K117" s="43"/>
      <c r="L117" s="47"/>
      <c r="M117" s="223"/>
      <c r="N117" s="224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19" t="s">
        <v>148</v>
      </c>
      <c r="AU117" s="19" t="s">
        <v>21</v>
      </c>
    </row>
    <row r="118" spans="1:51" s="13" customFormat="1" ht="12">
      <c r="A118" s="13"/>
      <c r="B118" s="225"/>
      <c r="C118" s="226"/>
      <c r="D118" s="227" t="s">
        <v>150</v>
      </c>
      <c r="E118" s="228" t="s">
        <v>32</v>
      </c>
      <c r="F118" s="229" t="s">
        <v>607</v>
      </c>
      <c r="G118" s="226"/>
      <c r="H118" s="230">
        <v>188.1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150</v>
      </c>
      <c r="AU118" s="236" t="s">
        <v>21</v>
      </c>
      <c r="AV118" s="13" t="s">
        <v>21</v>
      </c>
      <c r="AW118" s="13" t="s">
        <v>41</v>
      </c>
      <c r="AX118" s="13" t="s">
        <v>82</v>
      </c>
      <c r="AY118" s="236" t="s">
        <v>139</v>
      </c>
    </row>
    <row r="119" spans="1:51" s="15" customFormat="1" ht="12">
      <c r="A119" s="15"/>
      <c r="B119" s="247"/>
      <c r="C119" s="248"/>
      <c r="D119" s="227" t="s">
        <v>150</v>
      </c>
      <c r="E119" s="249" t="s">
        <v>32</v>
      </c>
      <c r="F119" s="250" t="s">
        <v>153</v>
      </c>
      <c r="G119" s="248"/>
      <c r="H119" s="251">
        <v>188.1</v>
      </c>
      <c r="I119" s="252"/>
      <c r="J119" s="248"/>
      <c r="K119" s="248"/>
      <c r="L119" s="253"/>
      <c r="M119" s="254"/>
      <c r="N119" s="255"/>
      <c r="O119" s="255"/>
      <c r="P119" s="255"/>
      <c r="Q119" s="255"/>
      <c r="R119" s="255"/>
      <c r="S119" s="255"/>
      <c r="T119" s="256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7" t="s">
        <v>150</v>
      </c>
      <c r="AU119" s="257" t="s">
        <v>21</v>
      </c>
      <c r="AV119" s="15" t="s">
        <v>146</v>
      </c>
      <c r="AW119" s="15" t="s">
        <v>41</v>
      </c>
      <c r="AX119" s="15" t="s">
        <v>90</v>
      </c>
      <c r="AY119" s="257" t="s">
        <v>139</v>
      </c>
    </row>
    <row r="120" spans="1:65" s="2" customFormat="1" ht="24.15" customHeight="1">
      <c r="A120" s="41"/>
      <c r="B120" s="42"/>
      <c r="C120" s="207" t="s">
        <v>188</v>
      </c>
      <c r="D120" s="207" t="s">
        <v>141</v>
      </c>
      <c r="E120" s="208" t="s">
        <v>608</v>
      </c>
      <c r="F120" s="209" t="s">
        <v>609</v>
      </c>
      <c r="G120" s="210" t="s">
        <v>591</v>
      </c>
      <c r="H120" s="211">
        <v>104.5</v>
      </c>
      <c r="I120" s="212"/>
      <c r="J120" s="213">
        <f>ROUND(I120*H120,2)</f>
        <v>0</v>
      </c>
      <c r="K120" s="209" t="s">
        <v>145</v>
      </c>
      <c r="L120" s="47"/>
      <c r="M120" s="214" t="s">
        <v>32</v>
      </c>
      <c r="N120" s="215" t="s">
        <v>53</v>
      </c>
      <c r="O120" s="87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146</v>
      </c>
      <c r="AT120" s="218" t="s">
        <v>141</v>
      </c>
      <c r="AU120" s="218" t="s">
        <v>21</v>
      </c>
      <c r="AY120" s="19" t="s">
        <v>139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90</v>
      </c>
      <c r="BK120" s="219">
        <f>ROUND(I120*H120,2)</f>
        <v>0</v>
      </c>
      <c r="BL120" s="19" t="s">
        <v>146</v>
      </c>
      <c r="BM120" s="218" t="s">
        <v>610</v>
      </c>
    </row>
    <row r="121" spans="1:47" s="2" customFormat="1" ht="12">
      <c r="A121" s="41"/>
      <c r="B121" s="42"/>
      <c r="C121" s="43"/>
      <c r="D121" s="220" t="s">
        <v>148</v>
      </c>
      <c r="E121" s="43"/>
      <c r="F121" s="221" t="s">
        <v>611</v>
      </c>
      <c r="G121" s="43"/>
      <c r="H121" s="43"/>
      <c r="I121" s="222"/>
      <c r="J121" s="43"/>
      <c r="K121" s="43"/>
      <c r="L121" s="47"/>
      <c r="M121" s="223"/>
      <c r="N121" s="22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19" t="s">
        <v>148</v>
      </c>
      <c r="AU121" s="19" t="s">
        <v>21</v>
      </c>
    </row>
    <row r="122" spans="1:51" s="13" customFormat="1" ht="12">
      <c r="A122" s="13"/>
      <c r="B122" s="225"/>
      <c r="C122" s="226"/>
      <c r="D122" s="227" t="s">
        <v>150</v>
      </c>
      <c r="E122" s="228" t="s">
        <v>32</v>
      </c>
      <c r="F122" s="229" t="s">
        <v>612</v>
      </c>
      <c r="G122" s="226"/>
      <c r="H122" s="230">
        <v>104.5</v>
      </c>
      <c r="I122" s="231"/>
      <c r="J122" s="226"/>
      <c r="K122" s="226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150</v>
      </c>
      <c r="AU122" s="236" t="s">
        <v>21</v>
      </c>
      <c r="AV122" s="13" t="s">
        <v>21</v>
      </c>
      <c r="AW122" s="13" t="s">
        <v>41</v>
      </c>
      <c r="AX122" s="13" t="s">
        <v>82</v>
      </c>
      <c r="AY122" s="236" t="s">
        <v>139</v>
      </c>
    </row>
    <row r="123" spans="1:51" s="15" customFormat="1" ht="12">
      <c r="A123" s="15"/>
      <c r="B123" s="247"/>
      <c r="C123" s="248"/>
      <c r="D123" s="227" t="s">
        <v>150</v>
      </c>
      <c r="E123" s="249" t="s">
        <v>32</v>
      </c>
      <c r="F123" s="250" t="s">
        <v>153</v>
      </c>
      <c r="G123" s="248"/>
      <c r="H123" s="251">
        <v>104.5</v>
      </c>
      <c r="I123" s="252"/>
      <c r="J123" s="248"/>
      <c r="K123" s="248"/>
      <c r="L123" s="253"/>
      <c r="M123" s="254"/>
      <c r="N123" s="255"/>
      <c r="O123" s="255"/>
      <c r="P123" s="255"/>
      <c r="Q123" s="255"/>
      <c r="R123" s="255"/>
      <c r="S123" s="255"/>
      <c r="T123" s="256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7" t="s">
        <v>150</v>
      </c>
      <c r="AU123" s="257" t="s">
        <v>21</v>
      </c>
      <c r="AV123" s="15" t="s">
        <v>146</v>
      </c>
      <c r="AW123" s="15" t="s">
        <v>41</v>
      </c>
      <c r="AX123" s="15" t="s">
        <v>90</v>
      </c>
      <c r="AY123" s="257" t="s">
        <v>139</v>
      </c>
    </row>
    <row r="124" spans="1:65" s="2" customFormat="1" ht="24.15" customHeight="1">
      <c r="A124" s="41"/>
      <c r="B124" s="42"/>
      <c r="C124" s="207" t="s">
        <v>191</v>
      </c>
      <c r="D124" s="207" t="s">
        <v>141</v>
      </c>
      <c r="E124" s="208" t="s">
        <v>613</v>
      </c>
      <c r="F124" s="209" t="s">
        <v>614</v>
      </c>
      <c r="G124" s="210" t="s">
        <v>591</v>
      </c>
      <c r="H124" s="211">
        <v>15</v>
      </c>
      <c r="I124" s="212"/>
      <c r="J124" s="213">
        <f>ROUND(I124*H124,2)</f>
        <v>0</v>
      </c>
      <c r="K124" s="209" t="s">
        <v>145</v>
      </c>
      <c r="L124" s="47"/>
      <c r="M124" s="214" t="s">
        <v>32</v>
      </c>
      <c r="N124" s="215" t="s">
        <v>53</v>
      </c>
      <c r="O124" s="87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8" t="s">
        <v>146</v>
      </c>
      <c r="AT124" s="218" t="s">
        <v>141</v>
      </c>
      <c r="AU124" s="218" t="s">
        <v>21</v>
      </c>
      <c r="AY124" s="19" t="s">
        <v>139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9" t="s">
        <v>90</v>
      </c>
      <c r="BK124" s="219">
        <f>ROUND(I124*H124,2)</f>
        <v>0</v>
      </c>
      <c r="BL124" s="19" t="s">
        <v>146</v>
      </c>
      <c r="BM124" s="218" t="s">
        <v>615</v>
      </c>
    </row>
    <row r="125" spans="1:47" s="2" customFormat="1" ht="12">
      <c r="A125" s="41"/>
      <c r="B125" s="42"/>
      <c r="C125" s="43"/>
      <c r="D125" s="220" t="s">
        <v>148</v>
      </c>
      <c r="E125" s="43"/>
      <c r="F125" s="221" t="s">
        <v>616</v>
      </c>
      <c r="G125" s="43"/>
      <c r="H125" s="43"/>
      <c r="I125" s="222"/>
      <c r="J125" s="43"/>
      <c r="K125" s="43"/>
      <c r="L125" s="47"/>
      <c r="M125" s="223"/>
      <c r="N125" s="22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19" t="s">
        <v>148</v>
      </c>
      <c r="AU125" s="19" t="s">
        <v>21</v>
      </c>
    </row>
    <row r="126" spans="1:51" s="14" customFormat="1" ht="12">
      <c r="A126" s="14"/>
      <c r="B126" s="237"/>
      <c r="C126" s="238"/>
      <c r="D126" s="227" t="s">
        <v>150</v>
      </c>
      <c r="E126" s="239" t="s">
        <v>32</v>
      </c>
      <c r="F126" s="240" t="s">
        <v>617</v>
      </c>
      <c r="G126" s="238"/>
      <c r="H126" s="239" t="s">
        <v>32</v>
      </c>
      <c r="I126" s="241"/>
      <c r="J126" s="238"/>
      <c r="K126" s="238"/>
      <c r="L126" s="242"/>
      <c r="M126" s="243"/>
      <c r="N126" s="244"/>
      <c r="O126" s="244"/>
      <c r="P126" s="244"/>
      <c r="Q126" s="244"/>
      <c r="R126" s="244"/>
      <c r="S126" s="244"/>
      <c r="T126" s="24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6" t="s">
        <v>150</v>
      </c>
      <c r="AU126" s="246" t="s">
        <v>21</v>
      </c>
      <c r="AV126" s="14" t="s">
        <v>90</v>
      </c>
      <c r="AW126" s="14" t="s">
        <v>41</v>
      </c>
      <c r="AX126" s="14" t="s">
        <v>82</v>
      </c>
      <c r="AY126" s="246" t="s">
        <v>139</v>
      </c>
    </row>
    <row r="127" spans="1:51" s="13" customFormat="1" ht="12">
      <c r="A127" s="13"/>
      <c r="B127" s="225"/>
      <c r="C127" s="226"/>
      <c r="D127" s="227" t="s">
        <v>150</v>
      </c>
      <c r="E127" s="228" t="s">
        <v>32</v>
      </c>
      <c r="F127" s="229" t="s">
        <v>8</v>
      </c>
      <c r="G127" s="226"/>
      <c r="H127" s="230">
        <v>15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150</v>
      </c>
      <c r="AU127" s="236" t="s">
        <v>21</v>
      </c>
      <c r="AV127" s="13" t="s">
        <v>21</v>
      </c>
      <c r="AW127" s="13" t="s">
        <v>41</v>
      </c>
      <c r="AX127" s="13" t="s">
        <v>82</v>
      </c>
      <c r="AY127" s="236" t="s">
        <v>139</v>
      </c>
    </row>
    <row r="128" spans="1:51" s="15" customFormat="1" ht="12">
      <c r="A128" s="15"/>
      <c r="B128" s="247"/>
      <c r="C128" s="248"/>
      <c r="D128" s="227" t="s">
        <v>150</v>
      </c>
      <c r="E128" s="249" t="s">
        <v>32</v>
      </c>
      <c r="F128" s="250" t="s">
        <v>153</v>
      </c>
      <c r="G128" s="248"/>
      <c r="H128" s="251">
        <v>15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7" t="s">
        <v>150</v>
      </c>
      <c r="AU128" s="257" t="s">
        <v>21</v>
      </c>
      <c r="AV128" s="15" t="s">
        <v>146</v>
      </c>
      <c r="AW128" s="15" t="s">
        <v>41</v>
      </c>
      <c r="AX128" s="15" t="s">
        <v>90</v>
      </c>
      <c r="AY128" s="257" t="s">
        <v>139</v>
      </c>
    </row>
    <row r="129" spans="1:65" s="2" customFormat="1" ht="16.5" customHeight="1">
      <c r="A129" s="41"/>
      <c r="B129" s="42"/>
      <c r="C129" s="258" t="s">
        <v>197</v>
      </c>
      <c r="D129" s="258" t="s">
        <v>211</v>
      </c>
      <c r="E129" s="259" t="s">
        <v>618</v>
      </c>
      <c r="F129" s="260" t="s">
        <v>619</v>
      </c>
      <c r="G129" s="261" t="s">
        <v>179</v>
      </c>
      <c r="H129" s="262">
        <v>30</v>
      </c>
      <c r="I129" s="263"/>
      <c r="J129" s="264">
        <f>ROUND(I129*H129,2)</f>
        <v>0</v>
      </c>
      <c r="K129" s="260" t="s">
        <v>145</v>
      </c>
      <c r="L129" s="265"/>
      <c r="M129" s="266" t="s">
        <v>32</v>
      </c>
      <c r="N129" s="267" t="s">
        <v>53</v>
      </c>
      <c r="O129" s="87"/>
      <c r="P129" s="216">
        <f>O129*H129</f>
        <v>0</v>
      </c>
      <c r="Q129" s="216">
        <v>1</v>
      </c>
      <c r="R129" s="216">
        <f>Q129*H129</f>
        <v>30</v>
      </c>
      <c r="S129" s="216">
        <v>0</v>
      </c>
      <c r="T129" s="21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18" t="s">
        <v>191</v>
      </c>
      <c r="AT129" s="218" t="s">
        <v>211</v>
      </c>
      <c r="AU129" s="218" t="s">
        <v>21</v>
      </c>
      <c r="AY129" s="19" t="s">
        <v>139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9" t="s">
        <v>90</v>
      </c>
      <c r="BK129" s="219">
        <f>ROUND(I129*H129,2)</f>
        <v>0</v>
      </c>
      <c r="BL129" s="19" t="s">
        <v>146</v>
      </c>
      <c r="BM129" s="218" t="s">
        <v>620</v>
      </c>
    </row>
    <row r="130" spans="1:51" s="13" customFormat="1" ht="12">
      <c r="A130" s="13"/>
      <c r="B130" s="225"/>
      <c r="C130" s="226"/>
      <c r="D130" s="227" t="s">
        <v>150</v>
      </c>
      <c r="E130" s="226"/>
      <c r="F130" s="229" t="s">
        <v>621</v>
      </c>
      <c r="G130" s="226"/>
      <c r="H130" s="230">
        <v>30</v>
      </c>
      <c r="I130" s="231"/>
      <c r="J130" s="226"/>
      <c r="K130" s="226"/>
      <c r="L130" s="232"/>
      <c r="M130" s="233"/>
      <c r="N130" s="234"/>
      <c r="O130" s="234"/>
      <c r="P130" s="234"/>
      <c r="Q130" s="234"/>
      <c r="R130" s="234"/>
      <c r="S130" s="234"/>
      <c r="T130" s="23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6" t="s">
        <v>150</v>
      </c>
      <c r="AU130" s="236" t="s">
        <v>21</v>
      </c>
      <c r="AV130" s="13" t="s">
        <v>21</v>
      </c>
      <c r="AW130" s="13" t="s">
        <v>4</v>
      </c>
      <c r="AX130" s="13" t="s">
        <v>90</v>
      </c>
      <c r="AY130" s="236" t="s">
        <v>139</v>
      </c>
    </row>
    <row r="131" spans="1:65" s="2" customFormat="1" ht="16.5" customHeight="1">
      <c r="A131" s="41"/>
      <c r="B131" s="42"/>
      <c r="C131" s="207" t="s">
        <v>203</v>
      </c>
      <c r="D131" s="207" t="s">
        <v>141</v>
      </c>
      <c r="E131" s="208" t="s">
        <v>622</v>
      </c>
      <c r="F131" s="209" t="s">
        <v>623</v>
      </c>
      <c r="G131" s="210" t="s">
        <v>144</v>
      </c>
      <c r="H131" s="211">
        <v>170</v>
      </c>
      <c r="I131" s="212"/>
      <c r="J131" s="213">
        <f>ROUND(I131*H131,2)</f>
        <v>0</v>
      </c>
      <c r="K131" s="209" t="s">
        <v>145</v>
      </c>
      <c r="L131" s="47"/>
      <c r="M131" s="214" t="s">
        <v>32</v>
      </c>
      <c r="N131" s="215" t="s">
        <v>53</v>
      </c>
      <c r="O131" s="87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18" t="s">
        <v>146</v>
      </c>
      <c r="AT131" s="218" t="s">
        <v>141</v>
      </c>
      <c r="AU131" s="218" t="s">
        <v>21</v>
      </c>
      <c r="AY131" s="19" t="s">
        <v>139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9" t="s">
        <v>90</v>
      </c>
      <c r="BK131" s="219">
        <f>ROUND(I131*H131,2)</f>
        <v>0</v>
      </c>
      <c r="BL131" s="19" t="s">
        <v>146</v>
      </c>
      <c r="BM131" s="218" t="s">
        <v>624</v>
      </c>
    </row>
    <row r="132" spans="1:47" s="2" customFormat="1" ht="12">
      <c r="A132" s="41"/>
      <c r="B132" s="42"/>
      <c r="C132" s="43"/>
      <c r="D132" s="220" t="s">
        <v>148</v>
      </c>
      <c r="E132" s="43"/>
      <c r="F132" s="221" t="s">
        <v>625</v>
      </c>
      <c r="G132" s="43"/>
      <c r="H132" s="43"/>
      <c r="I132" s="222"/>
      <c r="J132" s="43"/>
      <c r="K132" s="43"/>
      <c r="L132" s="47"/>
      <c r="M132" s="223"/>
      <c r="N132" s="224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19" t="s">
        <v>148</v>
      </c>
      <c r="AU132" s="19" t="s">
        <v>21</v>
      </c>
    </row>
    <row r="133" spans="1:51" s="13" customFormat="1" ht="12">
      <c r="A133" s="13"/>
      <c r="B133" s="225"/>
      <c r="C133" s="226"/>
      <c r="D133" s="227" t="s">
        <v>150</v>
      </c>
      <c r="E133" s="228" t="s">
        <v>32</v>
      </c>
      <c r="F133" s="229" t="s">
        <v>498</v>
      </c>
      <c r="G133" s="226"/>
      <c r="H133" s="230">
        <v>170</v>
      </c>
      <c r="I133" s="231"/>
      <c r="J133" s="226"/>
      <c r="K133" s="226"/>
      <c r="L133" s="232"/>
      <c r="M133" s="233"/>
      <c r="N133" s="234"/>
      <c r="O133" s="234"/>
      <c r="P133" s="234"/>
      <c r="Q133" s="234"/>
      <c r="R133" s="234"/>
      <c r="S133" s="234"/>
      <c r="T133" s="23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6" t="s">
        <v>150</v>
      </c>
      <c r="AU133" s="236" t="s">
        <v>21</v>
      </c>
      <c r="AV133" s="13" t="s">
        <v>21</v>
      </c>
      <c r="AW133" s="13" t="s">
        <v>41</v>
      </c>
      <c r="AX133" s="13" t="s">
        <v>82</v>
      </c>
      <c r="AY133" s="236" t="s">
        <v>139</v>
      </c>
    </row>
    <row r="134" spans="1:51" s="14" customFormat="1" ht="12">
      <c r="A134" s="14"/>
      <c r="B134" s="237"/>
      <c r="C134" s="238"/>
      <c r="D134" s="227" t="s">
        <v>150</v>
      </c>
      <c r="E134" s="239" t="s">
        <v>32</v>
      </c>
      <c r="F134" s="240" t="s">
        <v>152</v>
      </c>
      <c r="G134" s="238"/>
      <c r="H134" s="239" t="s">
        <v>32</v>
      </c>
      <c r="I134" s="241"/>
      <c r="J134" s="238"/>
      <c r="K134" s="238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150</v>
      </c>
      <c r="AU134" s="246" t="s">
        <v>21</v>
      </c>
      <c r="AV134" s="14" t="s">
        <v>90</v>
      </c>
      <c r="AW134" s="14" t="s">
        <v>41</v>
      </c>
      <c r="AX134" s="14" t="s">
        <v>82</v>
      </c>
      <c r="AY134" s="246" t="s">
        <v>139</v>
      </c>
    </row>
    <row r="135" spans="1:51" s="15" customFormat="1" ht="12">
      <c r="A135" s="15"/>
      <c r="B135" s="247"/>
      <c r="C135" s="248"/>
      <c r="D135" s="227" t="s">
        <v>150</v>
      </c>
      <c r="E135" s="249" t="s">
        <v>32</v>
      </c>
      <c r="F135" s="250" t="s">
        <v>153</v>
      </c>
      <c r="G135" s="248"/>
      <c r="H135" s="251">
        <v>170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7" t="s">
        <v>150</v>
      </c>
      <c r="AU135" s="257" t="s">
        <v>21</v>
      </c>
      <c r="AV135" s="15" t="s">
        <v>146</v>
      </c>
      <c r="AW135" s="15" t="s">
        <v>41</v>
      </c>
      <c r="AX135" s="15" t="s">
        <v>90</v>
      </c>
      <c r="AY135" s="257" t="s">
        <v>139</v>
      </c>
    </row>
    <row r="136" spans="1:63" s="12" customFormat="1" ht="22.8" customHeight="1">
      <c r="A136" s="12"/>
      <c r="B136" s="191"/>
      <c r="C136" s="192"/>
      <c r="D136" s="193" t="s">
        <v>81</v>
      </c>
      <c r="E136" s="205" t="s">
        <v>21</v>
      </c>
      <c r="F136" s="205" t="s">
        <v>626</v>
      </c>
      <c r="G136" s="192"/>
      <c r="H136" s="192"/>
      <c r="I136" s="195"/>
      <c r="J136" s="206">
        <f>BK136</f>
        <v>0</v>
      </c>
      <c r="K136" s="192"/>
      <c r="L136" s="197"/>
      <c r="M136" s="198"/>
      <c r="N136" s="199"/>
      <c r="O136" s="199"/>
      <c r="P136" s="200">
        <f>SUM(P137:P146)</f>
        <v>0</v>
      </c>
      <c r="Q136" s="199"/>
      <c r="R136" s="200">
        <f>SUM(R137:R146)</f>
        <v>6.1161275999999996</v>
      </c>
      <c r="S136" s="199"/>
      <c r="T136" s="201">
        <f>SUM(T137:T146)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2" t="s">
        <v>90</v>
      </c>
      <c r="AT136" s="203" t="s">
        <v>81</v>
      </c>
      <c r="AU136" s="203" t="s">
        <v>90</v>
      </c>
      <c r="AY136" s="202" t="s">
        <v>139</v>
      </c>
      <c r="BK136" s="204">
        <f>SUM(BK137:BK146)</f>
        <v>0</v>
      </c>
    </row>
    <row r="137" spans="1:65" s="2" customFormat="1" ht="21.75" customHeight="1">
      <c r="A137" s="41"/>
      <c r="B137" s="42"/>
      <c r="C137" s="207" t="s">
        <v>210</v>
      </c>
      <c r="D137" s="207" t="s">
        <v>141</v>
      </c>
      <c r="E137" s="208" t="s">
        <v>627</v>
      </c>
      <c r="F137" s="209" t="s">
        <v>628</v>
      </c>
      <c r="G137" s="210" t="s">
        <v>591</v>
      </c>
      <c r="H137" s="211">
        <v>1.68</v>
      </c>
      <c r="I137" s="212"/>
      <c r="J137" s="213">
        <f>ROUND(I137*H137,2)</f>
        <v>0</v>
      </c>
      <c r="K137" s="209" t="s">
        <v>145</v>
      </c>
      <c r="L137" s="47"/>
      <c r="M137" s="214" t="s">
        <v>32</v>
      </c>
      <c r="N137" s="215" t="s">
        <v>53</v>
      </c>
      <c r="O137" s="87"/>
      <c r="P137" s="216">
        <f>O137*H137</f>
        <v>0</v>
      </c>
      <c r="Q137" s="216">
        <v>2.50187</v>
      </c>
      <c r="R137" s="216">
        <f>Q137*H137</f>
        <v>4.2031415999999995</v>
      </c>
      <c r="S137" s="216">
        <v>0</v>
      </c>
      <c r="T137" s="217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8" t="s">
        <v>146</v>
      </c>
      <c r="AT137" s="218" t="s">
        <v>141</v>
      </c>
      <c r="AU137" s="218" t="s">
        <v>21</v>
      </c>
      <c r="AY137" s="19" t="s">
        <v>139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9" t="s">
        <v>90</v>
      </c>
      <c r="BK137" s="219">
        <f>ROUND(I137*H137,2)</f>
        <v>0</v>
      </c>
      <c r="BL137" s="19" t="s">
        <v>146</v>
      </c>
      <c r="BM137" s="218" t="s">
        <v>629</v>
      </c>
    </row>
    <row r="138" spans="1:47" s="2" customFormat="1" ht="12">
      <c r="A138" s="41"/>
      <c r="B138" s="42"/>
      <c r="C138" s="43"/>
      <c r="D138" s="220" t="s">
        <v>148</v>
      </c>
      <c r="E138" s="43"/>
      <c r="F138" s="221" t="s">
        <v>630</v>
      </c>
      <c r="G138" s="43"/>
      <c r="H138" s="43"/>
      <c r="I138" s="222"/>
      <c r="J138" s="43"/>
      <c r="K138" s="43"/>
      <c r="L138" s="47"/>
      <c r="M138" s="223"/>
      <c r="N138" s="224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9" t="s">
        <v>148</v>
      </c>
      <c r="AU138" s="19" t="s">
        <v>21</v>
      </c>
    </row>
    <row r="139" spans="1:51" s="13" customFormat="1" ht="12">
      <c r="A139" s="13"/>
      <c r="B139" s="225"/>
      <c r="C139" s="226"/>
      <c r="D139" s="227" t="s">
        <v>150</v>
      </c>
      <c r="E139" s="228" t="s">
        <v>32</v>
      </c>
      <c r="F139" s="229" t="s">
        <v>631</v>
      </c>
      <c r="G139" s="226"/>
      <c r="H139" s="230">
        <v>1.68</v>
      </c>
      <c r="I139" s="231"/>
      <c r="J139" s="226"/>
      <c r="K139" s="226"/>
      <c r="L139" s="232"/>
      <c r="M139" s="233"/>
      <c r="N139" s="234"/>
      <c r="O139" s="234"/>
      <c r="P139" s="234"/>
      <c r="Q139" s="234"/>
      <c r="R139" s="234"/>
      <c r="S139" s="234"/>
      <c r="T139" s="23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6" t="s">
        <v>150</v>
      </c>
      <c r="AU139" s="236" t="s">
        <v>21</v>
      </c>
      <c r="AV139" s="13" t="s">
        <v>21</v>
      </c>
      <c r="AW139" s="13" t="s">
        <v>41</v>
      </c>
      <c r="AX139" s="13" t="s">
        <v>82</v>
      </c>
      <c r="AY139" s="236" t="s">
        <v>139</v>
      </c>
    </row>
    <row r="140" spans="1:51" s="14" customFormat="1" ht="12">
      <c r="A140" s="14"/>
      <c r="B140" s="237"/>
      <c r="C140" s="238"/>
      <c r="D140" s="227" t="s">
        <v>150</v>
      </c>
      <c r="E140" s="239" t="s">
        <v>32</v>
      </c>
      <c r="F140" s="240" t="s">
        <v>152</v>
      </c>
      <c r="G140" s="238"/>
      <c r="H140" s="239" t="s">
        <v>32</v>
      </c>
      <c r="I140" s="241"/>
      <c r="J140" s="238"/>
      <c r="K140" s="238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150</v>
      </c>
      <c r="AU140" s="246" t="s">
        <v>21</v>
      </c>
      <c r="AV140" s="14" t="s">
        <v>90</v>
      </c>
      <c r="AW140" s="14" t="s">
        <v>41</v>
      </c>
      <c r="AX140" s="14" t="s">
        <v>82</v>
      </c>
      <c r="AY140" s="246" t="s">
        <v>139</v>
      </c>
    </row>
    <row r="141" spans="1:51" s="15" customFormat="1" ht="12">
      <c r="A141" s="15"/>
      <c r="B141" s="247"/>
      <c r="C141" s="248"/>
      <c r="D141" s="227" t="s">
        <v>150</v>
      </c>
      <c r="E141" s="249" t="s">
        <v>32</v>
      </c>
      <c r="F141" s="250" t="s">
        <v>153</v>
      </c>
      <c r="G141" s="248"/>
      <c r="H141" s="251">
        <v>1.68</v>
      </c>
      <c r="I141" s="252"/>
      <c r="J141" s="248"/>
      <c r="K141" s="248"/>
      <c r="L141" s="253"/>
      <c r="M141" s="254"/>
      <c r="N141" s="255"/>
      <c r="O141" s="255"/>
      <c r="P141" s="255"/>
      <c r="Q141" s="255"/>
      <c r="R141" s="255"/>
      <c r="S141" s="255"/>
      <c r="T141" s="25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7" t="s">
        <v>150</v>
      </c>
      <c r="AU141" s="257" t="s">
        <v>21</v>
      </c>
      <c r="AV141" s="15" t="s">
        <v>146</v>
      </c>
      <c r="AW141" s="15" t="s">
        <v>41</v>
      </c>
      <c r="AX141" s="15" t="s">
        <v>90</v>
      </c>
      <c r="AY141" s="257" t="s">
        <v>139</v>
      </c>
    </row>
    <row r="142" spans="1:65" s="2" customFormat="1" ht="16.5" customHeight="1">
      <c r="A142" s="41"/>
      <c r="B142" s="42"/>
      <c r="C142" s="207" t="s">
        <v>217</v>
      </c>
      <c r="D142" s="207" t="s">
        <v>141</v>
      </c>
      <c r="E142" s="208" t="s">
        <v>632</v>
      </c>
      <c r="F142" s="209" t="s">
        <v>633</v>
      </c>
      <c r="G142" s="210" t="s">
        <v>179</v>
      </c>
      <c r="H142" s="211">
        <v>1.8</v>
      </c>
      <c r="I142" s="212"/>
      <c r="J142" s="213">
        <f>ROUND(I142*H142,2)</f>
        <v>0</v>
      </c>
      <c r="K142" s="209" t="s">
        <v>145</v>
      </c>
      <c r="L142" s="47"/>
      <c r="M142" s="214" t="s">
        <v>32</v>
      </c>
      <c r="N142" s="215" t="s">
        <v>53</v>
      </c>
      <c r="O142" s="87"/>
      <c r="P142" s="216">
        <f>O142*H142</f>
        <v>0</v>
      </c>
      <c r="Q142" s="216">
        <v>1.06277</v>
      </c>
      <c r="R142" s="216">
        <f>Q142*H142</f>
        <v>1.912986</v>
      </c>
      <c r="S142" s="216">
        <v>0</v>
      </c>
      <c r="T142" s="217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18" t="s">
        <v>146</v>
      </c>
      <c r="AT142" s="218" t="s">
        <v>141</v>
      </c>
      <c r="AU142" s="218" t="s">
        <v>21</v>
      </c>
      <c r="AY142" s="19" t="s">
        <v>139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9" t="s">
        <v>90</v>
      </c>
      <c r="BK142" s="219">
        <f>ROUND(I142*H142,2)</f>
        <v>0</v>
      </c>
      <c r="BL142" s="19" t="s">
        <v>146</v>
      </c>
      <c r="BM142" s="218" t="s">
        <v>634</v>
      </c>
    </row>
    <row r="143" spans="1:47" s="2" customFormat="1" ht="12">
      <c r="A143" s="41"/>
      <c r="B143" s="42"/>
      <c r="C143" s="43"/>
      <c r="D143" s="220" t="s">
        <v>148</v>
      </c>
      <c r="E143" s="43"/>
      <c r="F143" s="221" t="s">
        <v>635</v>
      </c>
      <c r="G143" s="43"/>
      <c r="H143" s="43"/>
      <c r="I143" s="222"/>
      <c r="J143" s="43"/>
      <c r="K143" s="43"/>
      <c r="L143" s="47"/>
      <c r="M143" s="223"/>
      <c r="N143" s="224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19" t="s">
        <v>148</v>
      </c>
      <c r="AU143" s="19" t="s">
        <v>21</v>
      </c>
    </row>
    <row r="144" spans="1:51" s="13" customFormat="1" ht="12">
      <c r="A144" s="13"/>
      <c r="B144" s="225"/>
      <c r="C144" s="226"/>
      <c r="D144" s="227" t="s">
        <v>150</v>
      </c>
      <c r="E144" s="228" t="s">
        <v>32</v>
      </c>
      <c r="F144" s="229" t="s">
        <v>636</v>
      </c>
      <c r="G144" s="226"/>
      <c r="H144" s="230">
        <v>1.8</v>
      </c>
      <c r="I144" s="231"/>
      <c r="J144" s="226"/>
      <c r="K144" s="226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150</v>
      </c>
      <c r="AU144" s="236" t="s">
        <v>21</v>
      </c>
      <c r="AV144" s="13" t="s">
        <v>21</v>
      </c>
      <c r="AW144" s="13" t="s">
        <v>41</v>
      </c>
      <c r="AX144" s="13" t="s">
        <v>82</v>
      </c>
      <c r="AY144" s="236" t="s">
        <v>139</v>
      </c>
    </row>
    <row r="145" spans="1:51" s="14" customFormat="1" ht="12">
      <c r="A145" s="14"/>
      <c r="B145" s="237"/>
      <c r="C145" s="238"/>
      <c r="D145" s="227" t="s">
        <v>150</v>
      </c>
      <c r="E145" s="239" t="s">
        <v>32</v>
      </c>
      <c r="F145" s="240" t="s">
        <v>152</v>
      </c>
      <c r="G145" s="238"/>
      <c r="H145" s="239" t="s">
        <v>32</v>
      </c>
      <c r="I145" s="241"/>
      <c r="J145" s="238"/>
      <c r="K145" s="238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150</v>
      </c>
      <c r="AU145" s="246" t="s">
        <v>21</v>
      </c>
      <c r="AV145" s="14" t="s">
        <v>90</v>
      </c>
      <c r="AW145" s="14" t="s">
        <v>41</v>
      </c>
      <c r="AX145" s="14" t="s">
        <v>82</v>
      </c>
      <c r="AY145" s="246" t="s">
        <v>139</v>
      </c>
    </row>
    <row r="146" spans="1:51" s="15" customFormat="1" ht="12">
      <c r="A146" s="15"/>
      <c r="B146" s="247"/>
      <c r="C146" s="248"/>
      <c r="D146" s="227" t="s">
        <v>150</v>
      </c>
      <c r="E146" s="249" t="s">
        <v>32</v>
      </c>
      <c r="F146" s="250" t="s">
        <v>153</v>
      </c>
      <c r="G146" s="248"/>
      <c r="H146" s="251">
        <v>1.8</v>
      </c>
      <c r="I146" s="252"/>
      <c r="J146" s="248"/>
      <c r="K146" s="248"/>
      <c r="L146" s="253"/>
      <c r="M146" s="254"/>
      <c r="N146" s="255"/>
      <c r="O146" s="255"/>
      <c r="P146" s="255"/>
      <c r="Q146" s="255"/>
      <c r="R146" s="255"/>
      <c r="S146" s="255"/>
      <c r="T146" s="256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7" t="s">
        <v>150</v>
      </c>
      <c r="AU146" s="257" t="s">
        <v>21</v>
      </c>
      <c r="AV146" s="15" t="s">
        <v>146</v>
      </c>
      <c r="AW146" s="15" t="s">
        <v>41</v>
      </c>
      <c r="AX146" s="15" t="s">
        <v>90</v>
      </c>
      <c r="AY146" s="257" t="s">
        <v>139</v>
      </c>
    </row>
    <row r="147" spans="1:63" s="12" customFormat="1" ht="22.8" customHeight="1">
      <c r="A147" s="12"/>
      <c r="B147" s="191"/>
      <c r="C147" s="192"/>
      <c r="D147" s="193" t="s">
        <v>81</v>
      </c>
      <c r="E147" s="205" t="s">
        <v>146</v>
      </c>
      <c r="F147" s="205" t="s">
        <v>637</v>
      </c>
      <c r="G147" s="192"/>
      <c r="H147" s="192"/>
      <c r="I147" s="195"/>
      <c r="J147" s="206">
        <f>BK147</f>
        <v>0</v>
      </c>
      <c r="K147" s="192"/>
      <c r="L147" s="197"/>
      <c r="M147" s="198"/>
      <c r="N147" s="199"/>
      <c r="O147" s="199"/>
      <c r="P147" s="200">
        <f>SUM(P148:P152)</f>
        <v>0</v>
      </c>
      <c r="Q147" s="199"/>
      <c r="R147" s="200">
        <f>SUM(R148:R152)</f>
        <v>0</v>
      </c>
      <c r="S147" s="199"/>
      <c r="T147" s="201">
        <f>SUM(T148:T152)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2" t="s">
        <v>90</v>
      </c>
      <c r="AT147" s="203" t="s">
        <v>81</v>
      </c>
      <c r="AU147" s="203" t="s">
        <v>90</v>
      </c>
      <c r="AY147" s="202" t="s">
        <v>139</v>
      </c>
      <c r="BK147" s="204">
        <f>SUM(BK148:BK152)</f>
        <v>0</v>
      </c>
    </row>
    <row r="148" spans="1:65" s="2" customFormat="1" ht="24.15" customHeight="1">
      <c r="A148" s="41"/>
      <c r="B148" s="42"/>
      <c r="C148" s="207" t="s">
        <v>223</v>
      </c>
      <c r="D148" s="207" t="s">
        <v>141</v>
      </c>
      <c r="E148" s="208" t="s">
        <v>638</v>
      </c>
      <c r="F148" s="209" t="s">
        <v>639</v>
      </c>
      <c r="G148" s="210" t="s">
        <v>591</v>
      </c>
      <c r="H148" s="211">
        <v>9</v>
      </c>
      <c r="I148" s="212"/>
      <c r="J148" s="213">
        <f>ROUND(I148*H148,2)</f>
        <v>0</v>
      </c>
      <c r="K148" s="209" t="s">
        <v>145</v>
      </c>
      <c r="L148" s="47"/>
      <c r="M148" s="214" t="s">
        <v>32</v>
      </c>
      <c r="N148" s="215" t="s">
        <v>53</v>
      </c>
      <c r="O148" s="87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146</v>
      </c>
      <c r="AT148" s="218" t="s">
        <v>141</v>
      </c>
      <c r="AU148" s="218" t="s">
        <v>21</v>
      </c>
      <c r="AY148" s="19" t="s">
        <v>139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9" t="s">
        <v>90</v>
      </c>
      <c r="BK148" s="219">
        <f>ROUND(I148*H148,2)</f>
        <v>0</v>
      </c>
      <c r="BL148" s="19" t="s">
        <v>146</v>
      </c>
      <c r="BM148" s="218" t="s">
        <v>640</v>
      </c>
    </row>
    <row r="149" spans="1:47" s="2" customFormat="1" ht="12">
      <c r="A149" s="41"/>
      <c r="B149" s="42"/>
      <c r="C149" s="43"/>
      <c r="D149" s="220" t="s">
        <v>148</v>
      </c>
      <c r="E149" s="43"/>
      <c r="F149" s="221" t="s">
        <v>641</v>
      </c>
      <c r="G149" s="43"/>
      <c r="H149" s="43"/>
      <c r="I149" s="222"/>
      <c r="J149" s="43"/>
      <c r="K149" s="43"/>
      <c r="L149" s="47"/>
      <c r="M149" s="223"/>
      <c r="N149" s="22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19" t="s">
        <v>148</v>
      </c>
      <c r="AU149" s="19" t="s">
        <v>21</v>
      </c>
    </row>
    <row r="150" spans="1:51" s="13" customFormat="1" ht="12">
      <c r="A150" s="13"/>
      <c r="B150" s="225"/>
      <c r="C150" s="226"/>
      <c r="D150" s="227" t="s">
        <v>150</v>
      </c>
      <c r="E150" s="228" t="s">
        <v>32</v>
      </c>
      <c r="F150" s="229" t="s">
        <v>642</v>
      </c>
      <c r="G150" s="226"/>
      <c r="H150" s="230">
        <v>9</v>
      </c>
      <c r="I150" s="231"/>
      <c r="J150" s="226"/>
      <c r="K150" s="226"/>
      <c r="L150" s="232"/>
      <c r="M150" s="233"/>
      <c r="N150" s="234"/>
      <c r="O150" s="234"/>
      <c r="P150" s="234"/>
      <c r="Q150" s="234"/>
      <c r="R150" s="234"/>
      <c r="S150" s="234"/>
      <c r="T150" s="23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6" t="s">
        <v>150</v>
      </c>
      <c r="AU150" s="236" t="s">
        <v>21</v>
      </c>
      <c r="AV150" s="13" t="s">
        <v>21</v>
      </c>
      <c r="AW150" s="13" t="s">
        <v>41</v>
      </c>
      <c r="AX150" s="13" t="s">
        <v>82</v>
      </c>
      <c r="AY150" s="236" t="s">
        <v>139</v>
      </c>
    </row>
    <row r="151" spans="1:51" s="14" customFormat="1" ht="12">
      <c r="A151" s="14"/>
      <c r="B151" s="237"/>
      <c r="C151" s="238"/>
      <c r="D151" s="227" t="s">
        <v>150</v>
      </c>
      <c r="E151" s="239" t="s">
        <v>32</v>
      </c>
      <c r="F151" s="240" t="s">
        <v>643</v>
      </c>
      <c r="G151" s="238"/>
      <c r="H151" s="239" t="s">
        <v>32</v>
      </c>
      <c r="I151" s="241"/>
      <c r="J151" s="238"/>
      <c r="K151" s="238"/>
      <c r="L151" s="242"/>
      <c r="M151" s="243"/>
      <c r="N151" s="244"/>
      <c r="O151" s="244"/>
      <c r="P151" s="244"/>
      <c r="Q151" s="244"/>
      <c r="R151" s="244"/>
      <c r="S151" s="244"/>
      <c r="T151" s="24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6" t="s">
        <v>150</v>
      </c>
      <c r="AU151" s="246" t="s">
        <v>21</v>
      </c>
      <c r="AV151" s="14" t="s">
        <v>90</v>
      </c>
      <c r="AW151" s="14" t="s">
        <v>41</v>
      </c>
      <c r="AX151" s="14" t="s">
        <v>82</v>
      </c>
      <c r="AY151" s="246" t="s">
        <v>139</v>
      </c>
    </row>
    <row r="152" spans="1:51" s="15" customFormat="1" ht="12">
      <c r="A152" s="15"/>
      <c r="B152" s="247"/>
      <c r="C152" s="248"/>
      <c r="D152" s="227" t="s">
        <v>150</v>
      </c>
      <c r="E152" s="249" t="s">
        <v>32</v>
      </c>
      <c r="F152" s="250" t="s">
        <v>153</v>
      </c>
      <c r="G152" s="248"/>
      <c r="H152" s="251">
        <v>9</v>
      </c>
      <c r="I152" s="252"/>
      <c r="J152" s="248"/>
      <c r="K152" s="248"/>
      <c r="L152" s="253"/>
      <c r="M152" s="254"/>
      <c r="N152" s="255"/>
      <c r="O152" s="255"/>
      <c r="P152" s="255"/>
      <c r="Q152" s="255"/>
      <c r="R152" s="255"/>
      <c r="S152" s="255"/>
      <c r="T152" s="256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7" t="s">
        <v>150</v>
      </c>
      <c r="AU152" s="257" t="s">
        <v>21</v>
      </c>
      <c r="AV152" s="15" t="s">
        <v>146</v>
      </c>
      <c r="AW152" s="15" t="s">
        <v>41</v>
      </c>
      <c r="AX152" s="15" t="s">
        <v>90</v>
      </c>
      <c r="AY152" s="257" t="s">
        <v>139</v>
      </c>
    </row>
    <row r="153" spans="1:63" s="12" customFormat="1" ht="22.8" customHeight="1">
      <c r="A153" s="12"/>
      <c r="B153" s="191"/>
      <c r="C153" s="192"/>
      <c r="D153" s="193" t="s">
        <v>81</v>
      </c>
      <c r="E153" s="205" t="s">
        <v>170</v>
      </c>
      <c r="F153" s="205" t="s">
        <v>171</v>
      </c>
      <c r="G153" s="192"/>
      <c r="H153" s="192"/>
      <c r="I153" s="195"/>
      <c r="J153" s="206">
        <f>BK153</f>
        <v>0</v>
      </c>
      <c r="K153" s="192"/>
      <c r="L153" s="197"/>
      <c r="M153" s="198"/>
      <c r="N153" s="199"/>
      <c r="O153" s="199"/>
      <c r="P153" s="200">
        <f>SUM(P154:P227)</f>
        <v>0</v>
      </c>
      <c r="Q153" s="199"/>
      <c r="R153" s="200">
        <f>SUM(R154:R227)</f>
        <v>379.80740000000003</v>
      </c>
      <c r="S153" s="199"/>
      <c r="T153" s="201">
        <f>SUM(T154:T227)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2" t="s">
        <v>90</v>
      </c>
      <c r="AT153" s="203" t="s">
        <v>81</v>
      </c>
      <c r="AU153" s="203" t="s">
        <v>90</v>
      </c>
      <c r="AY153" s="202" t="s">
        <v>139</v>
      </c>
      <c r="BK153" s="204">
        <f>SUM(BK154:BK227)</f>
        <v>0</v>
      </c>
    </row>
    <row r="154" spans="1:65" s="2" customFormat="1" ht="21.75" customHeight="1">
      <c r="A154" s="41"/>
      <c r="B154" s="42"/>
      <c r="C154" s="207" t="s">
        <v>229</v>
      </c>
      <c r="D154" s="207" t="s">
        <v>141</v>
      </c>
      <c r="E154" s="208" t="s">
        <v>644</v>
      </c>
      <c r="F154" s="209" t="s">
        <v>645</v>
      </c>
      <c r="G154" s="210" t="s">
        <v>144</v>
      </c>
      <c r="H154" s="211">
        <v>69</v>
      </c>
      <c r="I154" s="212"/>
      <c r="J154" s="213">
        <f>ROUND(I154*H154,2)</f>
        <v>0</v>
      </c>
      <c r="K154" s="209" t="s">
        <v>145</v>
      </c>
      <c r="L154" s="47"/>
      <c r="M154" s="214" t="s">
        <v>32</v>
      </c>
      <c r="N154" s="215" t="s">
        <v>53</v>
      </c>
      <c r="O154" s="87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18" t="s">
        <v>146</v>
      </c>
      <c r="AT154" s="218" t="s">
        <v>141</v>
      </c>
      <c r="AU154" s="218" t="s">
        <v>21</v>
      </c>
      <c r="AY154" s="19" t="s">
        <v>139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9" t="s">
        <v>90</v>
      </c>
      <c r="BK154" s="219">
        <f>ROUND(I154*H154,2)</f>
        <v>0</v>
      </c>
      <c r="BL154" s="19" t="s">
        <v>146</v>
      </c>
      <c r="BM154" s="218" t="s">
        <v>646</v>
      </c>
    </row>
    <row r="155" spans="1:47" s="2" customFormat="1" ht="12">
      <c r="A155" s="41"/>
      <c r="B155" s="42"/>
      <c r="C155" s="43"/>
      <c r="D155" s="220" t="s">
        <v>148</v>
      </c>
      <c r="E155" s="43"/>
      <c r="F155" s="221" t="s">
        <v>647</v>
      </c>
      <c r="G155" s="43"/>
      <c r="H155" s="43"/>
      <c r="I155" s="222"/>
      <c r="J155" s="43"/>
      <c r="K155" s="43"/>
      <c r="L155" s="47"/>
      <c r="M155" s="223"/>
      <c r="N155" s="224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19" t="s">
        <v>148</v>
      </c>
      <c r="AU155" s="19" t="s">
        <v>21</v>
      </c>
    </row>
    <row r="156" spans="1:51" s="13" customFormat="1" ht="12">
      <c r="A156" s="13"/>
      <c r="B156" s="225"/>
      <c r="C156" s="226"/>
      <c r="D156" s="227" t="s">
        <v>150</v>
      </c>
      <c r="E156" s="228" t="s">
        <v>32</v>
      </c>
      <c r="F156" s="229" t="s">
        <v>648</v>
      </c>
      <c r="G156" s="226"/>
      <c r="H156" s="230">
        <v>69</v>
      </c>
      <c r="I156" s="231"/>
      <c r="J156" s="226"/>
      <c r="K156" s="226"/>
      <c r="L156" s="232"/>
      <c r="M156" s="233"/>
      <c r="N156" s="234"/>
      <c r="O156" s="234"/>
      <c r="P156" s="234"/>
      <c r="Q156" s="234"/>
      <c r="R156" s="234"/>
      <c r="S156" s="234"/>
      <c r="T156" s="23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6" t="s">
        <v>150</v>
      </c>
      <c r="AU156" s="236" t="s">
        <v>21</v>
      </c>
      <c r="AV156" s="13" t="s">
        <v>21</v>
      </c>
      <c r="AW156" s="13" t="s">
        <v>41</v>
      </c>
      <c r="AX156" s="13" t="s">
        <v>82</v>
      </c>
      <c r="AY156" s="236" t="s">
        <v>139</v>
      </c>
    </row>
    <row r="157" spans="1:51" s="14" customFormat="1" ht="12">
      <c r="A157" s="14"/>
      <c r="B157" s="237"/>
      <c r="C157" s="238"/>
      <c r="D157" s="227" t="s">
        <v>150</v>
      </c>
      <c r="E157" s="239" t="s">
        <v>32</v>
      </c>
      <c r="F157" s="240" t="s">
        <v>649</v>
      </c>
      <c r="G157" s="238"/>
      <c r="H157" s="239" t="s">
        <v>32</v>
      </c>
      <c r="I157" s="241"/>
      <c r="J157" s="238"/>
      <c r="K157" s="238"/>
      <c r="L157" s="242"/>
      <c r="M157" s="243"/>
      <c r="N157" s="244"/>
      <c r="O157" s="244"/>
      <c r="P157" s="244"/>
      <c r="Q157" s="244"/>
      <c r="R157" s="244"/>
      <c r="S157" s="244"/>
      <c r="T157" s="24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6" t="s">
        <v>150</v>
      </c>
      <c r="AU157" s="246" t="s">
        <v>21</v>
      </c>
      <c r="AV157" s="14" t="s">
        <v>90</v>
      </c>
      <c r="AW157" s="14" t="s">
        <v>41</v>
      </c>
      <c r="AX157" s="14" t="s">
        <v>82</v>
      </c>
      <c r="AY157" s="246" t="s">
        <v>139</v>
      </c>
    </row>
    <row r="158" spans="1:51" s="15" customFormat="1" ht="12">
      <c r="A158" s="15"/>
      <c r="B158" s="247"/>
      <c r="C158" s="248"/>
      <c r="D158" s="227" t="s">
        <v>150</v>
      </c>
      <c r="E158" s="249" t="s">
        <v>32</v>
      </c>
      <c r="F158" s="250" t="s">
        <v>153</v>
      </c>
      <c r="G158" s="248"/>
      <c r="H158" s="251">
        <v>69</v>
      </c>
      <c r="I158" s="252"/>
      <c r="J158" s="248"/>
      <c r="K158" s="248"/>
      <c r="L158" s="253"/>
      <c r="M158" s="254"/>
      <c r="N158" s="255"/>
      <c r="O158" s="255"/>
      <c r="P158" s="255"/>
      <c r="Q158" s="255"/>
      <c r="R158" s="255"/>
      <c r="S158" s="255"/>
      <c r="T158" s="25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7" t="s">
        <v>150</v>
      </c>
      <c r="AU158" s="257" t="s">
        <v>21</v>
      </c>
      <c r="AV158" s="15" t="s">
        <v>146</v>
      </c>
      <c r="AW158" s="15" t="s">
        <v>41</v>
      </c>
      <c r="AX158" s="15" t="s">
        <v>90</v>
      </c>
      <c r="AY158" s="257" t="s">
        <v>139</v>
      </c>
    </row>
    <row r="159" spans="1:65" s="2" customFormat="1" ht="21.75" customHeight="1">
      <c r="A159" s="41"/>
      <c r="B159" s="42"/>
      <c r="C159" s="207" t="s">
        <v>8</v>
      </c>
      <c r="D159" s="207" t="s">
        <v>141</v>
      </c>
      <c r="E159" s="208" t="s">
        <v>650</v>
      </c>
      <c r="F159" s="209" t="s">
        <v>651</v>
      </c>
      <c r="G159" s="210" t="s">
        <v>144</v>
      </c>
      <c r="H159" s="211">
        <v>340</v>
      </c>
      <c r="I159" s="212"/>
      <c r="J159" s="213">
        <f>ROUND(I159*H159,2)</f>
        <v>0</v>
      </c>
      <c r="K159" s="209" t="s">
        <v>145</v>
      </c>
      <c r="L159" s="47"/>
      <c r="M159" s="214" t="s">
        <v>32</v>
      </c>
      <c r="N159" s="215" t="s">
        <v>53</v>
      </c>
      <c r="O159" s="87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18" t="s">
        <v>146</v>
      </c>
      <c r="AT159" s="218" t="s">
        <v>141</v>
      </c>
      <c r="AU159" s="218" t="s">
        <v>21</v>
      </c>
      <c r="AY159" s="19" t="s">
        <v>139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9" t="s">
        <v>90</v>
      </c>
      <c r="BK159" s="219">
        <f>ROUND(I159*H159,2)</f>
        <v>0</v>
      </c>
      <c r="BL159" s="19" t="s">
        <v>146</v>
      </c>
      <c r="BM159" s="218" t="s">
        <v>652</v>
      </c>
    </row>
    <row r="160" spans="1:47" s="2" customFormat="1" ht="12">
      <c r="A160" s="41"/>
      <c r="B160" s="42"/>
      <c r="C160" s="43"/>
      <c r="D160" s="220" t="s">
        <v>148</v>
      </c>
      <c r="E160" s="43"/>
      <c r="F160" s="221" t="s">
        <v>653</v>
      </c>
      <c r="G160" s="43"/>
      <c r="H160" s="43"/>
      <c r="I160" s="222"/>
      <c r="J160" s="43"/>
      <c r="K160" s="43"/>
      <c r="L160" s="47"/>
      <c r="M160" s="223"/>
      <c r="N160" s="224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19" t="s">
        <v>148</v>
      </c>
      <c r="AU160" s="19" t="s">
        <v>21</v>
      </c>
    </row>
    <row r="161" spans="1:51" s="13" customFormat="1" ht="12">
      <c r="A161" s="13"/>
      <c r="B161" s="225"/>
      <c r="C161" s="226"/>
      <c r="D161" s="227" t="s">
        <v>150</v>
      </c>
      <c r="E161" s="228" t="s">
        <v>32</v>
      </c>
      <c r="F161" s="229" t="s">
        <v>654</v>
      </c>
      <c r="G161" s="226"/>
      <c r="H161" s="230">
        <v>340</v>
      </c>
      <c r="I161" s="231"/>
      <c r="J161" s="226"/>
      <c r="K161" s="226"/>
      <c r="L161" s="232"/>
      <c r="M161" s="233"/>
      <c r="N161" s="234"/>
      <c r="O161" s="234"/>
      <c r="P161" s="234"/>
      <c r="Q161" s="234"/>
      <c r="R161" s="234"/>
      <c r="S161" s="234"/>
      <c r="T161" s="23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6" t="s">
        <v>150</v>
      </c>
      <c r="AU161" s="236" t="s">
        <v>21</v>
      </c>
      <c r="AV161" s="13" t="s">
        <v>21</v>
      </c>
      <c r="AW161" s="13" t="s">
        <v>41</v>
      </c>
      <c r="AX161" s="13" t="s">
        <v>82</v>
      </c>
      <c r="AY161" s="236" t="s">
        <v>139</v>
      </c>
    </row>
    <row r="162" spans="1:51" s="14" customFormat="1" ht="12">
      <c r="A162" s="14"/>
      <c r="B162" s="237"/>
      <c r="C162" s="238"/>
      <c r="D162" s="227" t="s">
        <v>150</v>
      </c>
      <c r="E162" s="239" t="s">
        <v>32</v>
      </c>
      <c r="F162" s="240" t="s">
        <v>655</v>
      </c>
      <c r="G162" s="238"/>
      <c r="H162" s="239" t="s">
        <v>32</v>
      </c>
      <c r="I162" s="241"/>
      <c r="J162" s="238"/>
      <c r="K162" s="238"/>
      <c r="L162" s="242"/>
      <c r="M162" s="243"/>
      <c r="N162" s="244"/>
      <c r="O162" s="244"/>
      <c r="P162" s="244"/>
      <c r="Q162" s="244"/>
      <c r="R162" s="244"/>
      <c r="S162" s="244"/>
      <c r="T162" s="24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6" t="s">
        <v>150</v>
      </c>
      <c r="AU162" s="246" t="s">
        <v>21</v>
      </c>
      <c r="AV162" s="14" t="s">
        <v>90</v>
      </c>
      <c r="AW162" s="14" t="s">
        <v>41</v>
      </c>
      <c r="AX162" s="14" t="s">
        <v>82</v>
      </c>
      <c r="AY162" s="246" t="s">
        <v>139</v>
      </c>
    </row>
    <row r="163" spans="1:51" s="15" customFormat="1" ht="12">
      <c r="A163" s="15"/>
      <c r="B163" s="247"/>
      <c r="C163" s="248"/>
      <c r="D163" s="227" t="s">
        <v>150</v>
      </c>
      <c r="E163" s="249" t="s">
        <v>32</v>
      </c>
      <c r="F163" s="250" t="s">
        <v>153</v>
      </c>
      <c r="G163" s="248"/>
      <c r="H163" s="251">
        <v>340</v>
      </c>
      <c r="I163" s="252"/>
      <c r="J163" s="248"/>
      <c r="K163" s="248"/>
      <c r="L163" s="253"/>
      <c r="M163" s="254"/>
      <c r="N163" s="255"/>
      <c r="O163" s="255"/>
      <c r="P163" s="255"/>
      <c r="Q163" s="255"/>
      <c r="R163" s="255"/>
      <c r="S163" s="255"/>
      <c r="T163" s="25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7" t="s">
        <v>150</v>
      </c>
      <c r="AU163" s="257" t="s">
        <v>21</v>
      </c>
      <c r="AV163" s="15" t="s">
        <v>146</v>
      </c>
      <c r="AW163" s="15" t="s">
        <v>41</v>
      </c>
      <c r="AX163" s="15" t="s">
        <v>90</v>
      </c>
      <c r="AY163" s="257" t="s">
        <v>139</v>
      </c>
    </row>
    <row r="164" spans="1:65" s="2" customFormat="1" ht="21.75" customHeight="1">
      <c r="A164" s="41"/>
      <c r="B164" s="42"/>
      <c r="C164" s="207" t="s">
        <v>240</v>
      </c>
      <c r="D164" s="207" t="s">
        <v>141</v>
      </c>
      <c r="E164" s="208" t="s">
        <v>650</v>
      </c>
      <c r="F164" s="209" t="s">
        <v>651</v>
      </c>
      <c r="G164" s="210" t="s">
        <v>144</v>
      </c>
      <c r="H164" s="211">
        <v>145</v>
      </c>
      <c r="I164" s="212"/>
      <c r="J164" s="213">
        <f>ROUND(I164*H164,2)</f>
        <v>0</v>
      </c>
      <c r="K164" s="209" t="s">
        <v>145</v>
      </c>
      <c r="L164" s="47"/>
      <c r="M164" s="214" t="s">
        <v>32</v>
      </c>
      <c r="N164" s="215" t="s">
        <v>53</v>
      </c>
      <c r="O164" s="87"/>
      <c r="P164" s="216">
        <f>O164*H164</f>
        <v>0</v>
      </c>
      <c r="Q164" s="216">
        <v>0</v>
      </c>
      <c r="R164" s="216">
        <f>Q164*H164</f>
        <v>0</v>
      </c>
      <c r="S164" s="216">
        <v>0</v>
      </c>
      <c r="T164" s="21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18" t="s">
        <v>146</v>
      </c>
      <c r="AT164" s="218" t="s">
        <v>141</v>
      </c>
      <c r="AU164" s="218" t="s">
        <v>21</v>
      </c>
      <c r="AY164" s="19" t="s">
        <v>139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9" t="s">
        <v>90</v>
      </c>
      <c r="BK164" s="219">
        <f>ROUND(I164*H164,2)</f>
        <v>0</v>
      </c>
      <c r="BL164" s="19" t="s">
        <v>146</v>
      </c>
      <c r="BM164" s="218" t="s">
        <v>656</v>
      </c>
    </row>
    <row r="165" spans="1:47" s="2" customFormat="1" ht="12">
      <c r="A165" s="41"/>
      <c r="B165" s="42"/>
      <c r="C165" s="43"/>
      <c r="D165" s="220" t="s">
        <v>148</v>
      </c>
      <c r="E165" s="43"/>
      <c r="F165" s="221" t="s">
        <v>653</v>
      </c>
      <c r="G165" s="43"/>
      <c r="H165" s="43"/>
      <c r="I165" s="222"/>
      <c r="J165" s="43"/>
      <c r="K165" s="43"/>
      <c r="L165" s="47"/>
      <c r="M165" s="223"/>
      <c r="N165" s="224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19" t="s">
        <v>148</v>
      </c>
      <c r="AU165" s="19" t="s">
        <v>21</v>
      </c>
    </row>
    <row r="166" spans="1:51" s="13" customFormat="1" ht="12">
      <c r="A166" s="13"/>
      <c r="B166" s="225"/>
      <c r="C166" s="226"/>
      <c r="D166" s="227" t="s">
        <v>150</v>
      </c>
      <c r="E166" s="228" t="s">
        <v>32</v>
      </c>
      <c r="F166" s="229" t="s">
        <v>657</v>
      </c>
      <c r="G166" s="226"/>
      <c r="H166" s="230">
        <v>145</v>
      </c>
      <c r="I166" s="231"/>
      <c r="J166" s="226"/>
      <c r="K166" s="226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150</v>
      </c>
      <c r="AU166" s="236" t="s">
        <v>21</v>
      </c>
      <c r="AV166" s="13" t="s">
        <v>21</v>
      </c>
      <c r="AW166" s="13" t="s">
        <v>41</v>
      </c>
      <c r="AX166" s="13" t="s">
        <v>82</v>
      </c>
      <c r="AY166" s="236" t="s">
        <v>139</v>
      </c>
    </row>
    <row r="167" spans="1:51" s="14" customFormat="1" ht="12">
      <c r="A167" s="14"/>
      <c r="B167" s="237"/>
      <c r="C167" s="238"/>
      <c r="D167" s="227" t="s">
        <v>150</v>
      </c>
      <c r="E167" s="239" t="s">
        <v>32</v>
      </c>
      <c r="F167" s="240" t="s">
        <v>658</v>
      </c>
      <c r="G167" s="238"/>
      <c r="H167" s="239" t="s">
        <v>32</v>
      </c>
      <c r="I167" s="241"/>
      <c r="J167" s="238"/>
      <c r="K167" s="238"/>
      <c r="L167" s="242"/>
      <c r="M167" s="243"/>
      <c r="N167" s="244"/>
      <c r="O167" s="244"/>
      <c r="P167" s="244"/>
      <c r="Q167" s="244"/>
      <c r="R167" s="244"/>
      <c r="S167" s="244"/>
      <c r="T167" s="24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6" t="s">
        <v>150</v>
      </c>
      <c r="AU167" s="246" t="s">
        <v>21</v>
      </c>
      <c r="AV167" s="14" t="s">
        <v>90</v>
      </c>
      <c r="AW167" s="14" t="s">
        <v>41</v>
      </c>
      <c r="AX167" s="14" t="s">
        <v>82</v>
      </c>
      <c r="AY167" s="246" t="s">
        <v>139</v>
      </c>
    </row>
    <row r="168" spans="1:51" s="15" customFormat="1" ht="12">
      <c r="A168" s="15"/>
      <c r="B168" s="247"/>
      <c r="C168" s="248"/>
      <c r="D168" s="227" t="s">
        <v>150</v>
      </c>
      <c r="E168" s="249" t="s">
        <v>32</v>
      </c>
      <c r="F168" s="250" t="s">
        <v>153</v>
      </c>
      <c r="G168" s="248"/>
      <c r="H168" s="251">
        <v>145</v>
      </c>
      <c r="I168" s="252"/>
      <c r="J168" s="248"/>
      <c r="K168" s="248"/>
      <c r="L168" s="253"/>
      <c r="M168" s="254"/>
      <c r="N168" s="255"/>
      <c r="O168" s="255"/>
      <c r="P168" s="255"/>
      <c r="Q168" s="255"/>
      <c r="R168" s="255"/>
      <c r="S168" s="255"/>
      <c r="T168" s="256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7" t="s">
        <v>150</v>
      </c>
      <c r="AU168" s="257" t="s">
        <v>21</v>
      </c>
      <c r="AV168" s="15" t="s">
        <v>146</v>
      </c>
      <c r="AW168" s="15" t="s">
        <v>41</v>
      </c>
      <c r="AX168" s="15" t="s">
        <v>90</v>
      </c>
      <c r="AY168" s="257" t="s">
        <v>139</v>
      </c>
    </row>
    <row r="169" spans="1:65" s="2" customFormat="1" ht="24.15" customHeight="1">
      <c r="A169" s="41"/>
      <c r="B169" s="42"/>
      <c r="C169" s="207" t="s">
        <v>244</v>
      </c>
      <c r="D169" s="207" t="s">
        <v>141</v>
      </c>
      <c r="E169" s="208" t="s">
        <v>659</v>
      </c>
      <c r="F169" s="209" t="s">
        <v>660</v>
      </c>
      <c r="G169" s="210" t="s">
        <v>144</v>
      </c>
      <c r="H169" s="211">
        <v>170</v>
      </c>
      <c r="I169" s="212"/>
      <c r="J169" s="213">
        <f>ROUND(I169*H169,2)</f>
        <v>0</v>
      </c>
      <c r="K169" s="209" t="s">
        <v>145</v>
      </c>
      <c r="L169" s="47"/>
      <c r="M169" s="214" t="s">
        <v>32</v>
      </c>
      <c r="N169" s="215" t="s">
        <v>53</v>
      </c>
      <c r="O169" s="87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7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18" t="s">
        <v>146</v>
      </c>
      <c r="AT169" s="218" t="s">
        <v>141</v>
      </c>
      <c r="AU169" s="218" t="s">
        <v>21</v>
      </c>
      <c r="AY169" s="19" t="s">
        <v>139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9" t="s">
        <v>90</v>
      </c>
      <c r="BK169" s="219">
        <f>ROUND(I169*H169,2)</f>
        <v>0</v>
      </c>
      <c r="BL169" s="19" t="s">
        <v>146</v>
      </c>
      <c r="BM169" s="218" t="s">
        <v>661</v>
      </c>
    </row>
    <row r="170" spans="1:47" s="2" customFormat="1" ht="12">
      <c r="A170" s="41"/>
      <c r="B170" s="42"/>
      <c r="C170" s="43"/>
      <c r="D170" s="220" t="s">
        <v>148</v>
      </c>
      <c r="E170" s="43"/>
      <c r="F170" s="221" t="s">
        <v>662</v>
      </c>
      <c r="G170" s="43"/>
      <c r="H170" s="43"/>
      <c r="I170" s="222"/>
      <c r="J170" s="43"/>
      <c r="K170" s="43"/>
      <c r="L170" s="47"/>
      <c r="M170" s="223"/>
      <c r="N170" s="224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19" t="s">
        <v>148</v>
      </c>
      <c r="AU170" s="19" t="s">
        <v>21</v>
      </c>
    </row>
    <row r="171" spans="1:51" s="13" customFormat="1" ht="12">
      <c r="A171" s="13"/>
      <c r="B171" s="225"/>
      <c r="C171" s="226"/>
      <c r="D171" s="227" t="s">
        <v>150</v>
      </c>
      <c r="E171" s="228" t="s">
        <v>32</v>
      </c>
      <c r="F171" s="229" t="s">
        <v>498</v>
      </c>
      <c r="G171" s="226"/>
      <c r="H171" s="230">
        <v>170</v>
      </c>
      <c r="I171" s="231"/>
      <c r="J171" s="226"/>
      <c r="K171" s="226"/>
      <c r="L171" s="232"/>
      <c r="M171" s="233"/>
      <c r="N171" s="234"/>
      <c r="O171" s="234"/>
      <c r="P171" s="234"/>
      <c r="Q171" s="234"/>
      <c r="R171" s="234"/>
      <c r="S171" s="234"/>
      <c r="T171" s="23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6" t="s">
        <v>150</v>
      </c>
      <c r="AU171" s="236" t="s">
        <v>21</v>
      </c>
      <c r="AV171" s="13" t="s">
        <v>21</v>
      </c>
      <c r="AW171" s="13" t="s">
        <v>41</v>
      </c>
      <c r="AX171" s="13" t="s">
        <v>82</v>
      </c>
      <c r="AY171" s="236" t="s">
        <v>139</v>
      </c>
    </row>
    <row r="172" spans="1:51" s="14" customFormat="1" ht="12">
      <c r="A172" s="14"/>
      <c r="B172" s="237"/>
      <c r="C172" s="238"/>
      <c r="D172" s="227" t="s">
        <v>150</v>
      </c>
      <c r="E172" s="239" t="s">
        <v>32</v>
      </c>
      <c r="F172" s="240" t="s">
        <v>663</v>
      </c>
      <c r="G172" s="238"/>
      <c r="H172" s="239" t="s">
        <v>32</v>
      </c>
      <c r="I172" s="241"/>
      <c r="J172" s="238"/>
      <c r="K172" s="238"/>
      <c r="L172" s="242"/>
      <c r="M172" s="243"/>
      <c r="N172" s="244"/>
      <c r="O172" s="244"/>
      <c r="P172" s="244"/>
      <c r="Q172" s="244"/>
      <c r="R172" s="244"/>
      <c r="S172" s="244"/>
      <c r="T172" s="24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6" t="s">
        <v>150</v>
      </c>
      <c r="AU172" s="246" t="s">
        <v>21</v>
      </c>
      <c r="AV172" s="14" t="s">
        <v>90</v>
      </c>
      <c r="AW172" s="14" t="s">
        <v>41</v>
      </c>
      <c r="AX172" s="14" t="s">
        <v>82</v>
      </c>
      <c r="AY172" s="246" t="s">
        <v>139</v>
      </c>
    </row>
    <row r="173" spans="1:51" s="15" customFormat="1" ht="12">
      <c r="A173" s="15"/>
      <c r="B173" s="247"/>
      <c r="C173" s="248"/>
      <c r="D173" s="227" t="s">
        <v>150</v>
      </c>
      <c r="E173" s="249" t="s">
        <v>32</v>
      </c>
      <c r="F173" s="250" t="s">
        <v>153</v>
      </c>
      <c r="G173" s="248"/>
      <c r="H173" s="251">
        <v>170</v>
      </c>
      <c r="I173" s="252"/>
      <c r="J173" s="248"/>
      <c r="K173" s="248"/>
      <c r="L173" s="253"/>
      <c r="M173" s="254"/>
      <c r="N173" s="255"/>
      <c r="O173" s="255"/>
      <c r="P173" s="255"/>
      <c r="Q173" s="255"/>
      <c r="R173" s="255"/>
      <c r="S173" s="255"/>
      <c r="T173" s="256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57" t="s">
        <v>150</v>
      </c>
      <c r="AU173" s="257" t="s">
        <v>21</v>
      </c>
      <c r="AV173" s="15" t="s">
        <v>146</v>
      </c>
      <c r="AW173" s="15" t="s">
        <v>41</v>
      </c>
      <c r="AX173" s="15" t="s">
        <v>90</v>
      </c>
      <c r="AY173" s="257" t="s">
        <v>139</v>
      </c>
    </row>
    <row r="174" spans="1:65" s="2" customFormat="1" ht="24.15" customHeight="1">
      <c r="A174" s="41"/>
      <c r="B174" s="42"/>
      <c r="C174" s="207" t="s">
        <v>249</v>
      </c>
      <c r="D174" s="207" t="s">
        <v>141</v>
      </c>
      <c r="E174" s="208" t="s">
        <v>172</v>
      </c>
      <c r="F174" s="209" t="s">
        <v>173</v>
      </c>
      <c r="G174" s="210" t="s">
        <v>144</v>
      </c>
      <c r="H174" s="211">
        <v>600</v>
      </c>
      <c r="I174" s="212"/>
      <c r="J174" s="213">
        <f>ROUND(I174*H174,2)</f>
        <v>0</v>
      </c>
      <c r="K174" s="209" t="s">
        <v>145</v>
      </c>
      <c r="L174" s="47"/>
      <c r="M174" s="214" t="s">
        <v>32</v>
      </c>
      <c r="N174" s="215" t="s">
        <v>53</v>
      </c>
      <c r="O174" s="87"/>
      <c r="P174" s="216">
        <f>O174*H174</f>
        <v>0</v>
      </c>
      <c r="Q174" s="216">
        <v>0.324</v>
      </c>
      <c r="R174" s="216">
        <f>Q174*H174</f>
        <v>194.4</v>
      </c>
      <c r="S174" s="216">
        <v>0</v>
      </c>
      <c r="T174" s="217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18" t="s">
        <v>146</v>
      </c>
      <c r="AT174" s="218" t="s">
        <v>141</v>
      </c>
      <c r="AU174" s="218" t="s">
        <v>21</v>
      </c>
      <c r="AY174" s="19" t="s">
        <v>139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9" t="s">
        <v>90</v>
      </c>
      <c r="BK174" s="219">
        <f>ROUND(I174*H174,2)</f>
        <v>0</v>
      </c>
      <c r="BL174" s="19" t="s">
        <v>146</v>
      </c>
      <c r="BM174" s="218" t="s">
        <v>174</v>
      </c>
    </row>
    <row r="175" spans="1:47" s="2" customFormat="1" ht="12">
      <c r="A175" s="41"/>
      <c r="B175" s="42"/>
      <c r="C175" s="43"/>
      <c r="D175" s="220" t="s">
        <v>148</v>
      </c>
      <c r="E175" s="43"/>
      <c r="F175" s="221" t="s">
        <v>175</v>
      </c>
      <c r="G175" s="43"/>
      <c r="H175" s="43"/>
      <c r="I175" s="222"/>
      <c r="J175" s="43"/>
      <c r="K175" s="43"/>
      <c r="L175" s="47"/>
      <c r="M175" s="223"/>
      <c r="N175" s="224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19" t="s">
        <v>148</v>
      </c>
      <c r="AU175" s="19" t="s">
        <v>21</v>
      </c>
    </row>
    <row r="176" spans="1:51" s="13" customFormat="1" ht="12">
      <c r="A176" s="13"/>
      <c r="B176" s="225"/>
      <c r="C176" s="226"/>
      <c r="D176" s="227" t="s">
        <v>150</v>
      </c>
      <c r="E176" s="228" t="s">
        <v>32</v>
      </c>
      <c r="F176" s="229" t="s">
        <v>664</v>
      </c>
      <c r="G176" s="226"/>
      <c r="H176" s="230">
        <v>600</v>
      </c>
      <c r="I176" s="231"/>
      <c r="J176" s="226"/>
      <c r="K176" s="226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150</v>
      </c>
      <c r="AU176" s="236" t="s">
        <v>21</v>
      </c>
      <c r="AV176" s="13" t="s">
        <v>21</v>
      </c>
      <c r="AW176" s="13" t="s">
        <v>41</v>
      </c>
      <c r="AX176" s="13" t="s">
        <v>82</v>
      </c>
      <c r="AY176" s="236" t="s">
        <v>139</v>
      </c>
    </row>
    <row r="177" spans="1:51" s="14" customFormat="1" ht="12">
      <c r="A177" s="14"/>
      <c r="B177" s="237"/>
      <c r="C177" s="238"/>
      <c r="D177" s="227" t="s">
        <v>150</v>
      </c>
      <c r="E177" s="239" t="s">
        <v>32</v>
      </c>
      <c r="F177" s="240" t="s">
        <v>152</v>
      </c>
      <c r="G177" s="238"/>
      <c r="H177" s="239" t="s">
        <v>32</v>
      </c>
      <c r="I177" s="241"/>
      <c r="J177" s="238"/>
      <c r="K177" s="238"/>
      <c r="L177" s="242"/>
      <c r="M177" s="243"/>
      <c r="N177" s="244"/>
      <c r="O177" s="244"/>
      <c r="P177" s="244"/>
      <c r="Q177" s="244"/>
      <c r="R177" s="244"/>
      <c r="S177" s="244"/>
      <c r="T177" s="24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6" t="s">
        <v>150</v>
      </c>
      <c r="AU177" s="246" t="s">
        <v>21</v>
      </c>
      <c r="AV177" s="14" t="s">
        <v>90</v>
      </c>
      <c r="AW177" s="14" t="s">
        <v>41</v>
      </c>
      <c r="AX177" s="14" t="s">
        <v>82</v>
      </c>
      <c r="AY177" s="246" t="s">
        <v>139</v>
      </c>
    </row>
    <row r="178" spans="1:51" s="15" customFormat="1" ht="12">
      <c r="A178" s="15"/>
      <c r="B178" s="247"/>
      <c r="C178" s="248"/>
      <c r="D178" s="227" t="s">
        <v>150</v>
      </c>
      <c r="E178" s="249" t="s">
        <v>32</v>
      </c>
      <c r="F178" s="250" t="s">
        <v>153</v>
      </c>
      <c r="G178" s="248"/>
      <c r="H178" s="251">
        <v>600</v>
      </c>
      <c r="I178" s="252"/>
      <c r="J178" s="248"/>
      <c r="K178" s="248"/>
      <c r="L178" s="253"/>
      <c r="M178" s="254"/>
      <c r="N178" s="255"/>
      <c r="O178" s="255"/>
      <c r="P178" s="255"/>
      <c r="Q178" s="255"/>
      <c r="R178" s="255"/>
      <c r="S178" s="255"/>
      <c r="T178" s="256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7" t="s">
        <v>150</v>
      </c>
      <c r="AU178" s="257" t="s">
        <v>21</v>
      </c>
      <c r="AV178" s="15" t="s">
        <v>146</v>
      </c>
      <c r="AW178" s="15" t="s">
        <v>41</v>
      </c>
      <c r="AX178" s="15" t="s">
        <v>90</v>
      </c>
      <c r="AY178" s="257" t="s">
        <v>139</v>
      </c>
    </row>
    <row r="179" spans="1:65" s="2" customFormat="1" ht="16.5" customHeight="1">
      <c r="A179" s="41"/>
      <c r="B179" s="42"/>
      <c r="C179" s="207" t="s">
        <v>253</v>
      </c>
      <c r="D179" s="207" t="s">
        <v>141</v>
      </c>
      <c r="E179" s="208" t="s">
        <v>177</v>
      </c>
      <c r="F179" s="209" t="s">
        <v>488</v>
      </c>
      <c r="G179" s="210" t="s">
        <v>179</v>
      </c>
      <c r="H179" s="211">
        <v>60</v>
      </c>
      <c r="I179" s="212"/>
      <c r="J179" s="213">
        <f>ROUND(I179*H179,2)</f>
        <v>0</v>
      </c>
      <c r="K179" s="209" t="s">
        <v>32</v>
      </c>
      <c r="L179" s="47"/>
      <c r="M179" s="214" t="s">
        <v>32</v>
      </c>
      <c r="N179" s="215" t="s">
        <v>53</v>
      </c>
      <c r="O179" s="87"/>
      <c r="P179" s="216">
        <f>O179*H179</f>
        <v>0</v>
      </c>
      <c r="Q179" s="216">
        <v>1.01</v>
      </c>
      <c r="R179" s="216">
        <f>Q179*H179</f>
        <v>60.6</v>
      </c>
      <c r="S179" s="216">
        <v>0</v>
      </c>
      <c r="T179" s="217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18" t="s">
        <v>146</v>
      </c>
      <c r="AT179" s="218" t="s">
        <v>141</v>
      </c>
      <c r="AU179" s="218" t="s">
        <v>21</v>
      </c>
      <c r="AY179" s="19" t="s">
        <v>139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9" t="s">
        <v>90</v>
      </c>
      <c r="BK179" s="219">
        <f>ROUND(I179*H179,2)</f>
        <v>0</v>
      </c>
      <c r="BL179" s="19" t="s">
        <v>146</v>
      </c>
      <c r="BM179" s="218" t="s">
        <v>665</v>
      </c>
    </row>
    <row r="180" spans="1:51" s="13" customFormat="1" ht="12">
      <c r="A180" s="13"/>
      <c r="B180" s="225"/>
      <c r="C180" s="226"/>
      <c r="D180" s="227" t="s">
        <v>150</v>
      </c>
      <c r="E180" s="228" t="s">
        <v>32</v>
      </c>
      <c r="F180" s="229" t="s">
        <v>666</v>
      </c>
      <c r="G180" s="226"/>
      <c r="H180" s="230">
        <v>60</v>
      </c>
      <c r="I180" s="231"/>
      <c r="J180" s="226"/>
      <c r="K180" s="226"/>
      <c r="L180" s="232"/>
      <c r="M180" s="233"/>
      <c r="N180" s="234"/>
      <c r="O180" s="234"/>
      <c r="P180" s="234"/>
      <c r="Q180" s="234"/>
      <c r="R180" s="234"/>
      <c r="S180" s="234"/>
      <c r="T180" s="23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6" t="s">
        <v>150</v>
      </c>
      <c r="AU180" s="236" t="s">
        <v>21</v>
      </c>
      <c r="AV180" s="13" t="s">
        <v>21</v>
      </c>
      <c r="AW180" s="13" t="s">
        <v>41</v>
      </c>
      <c r="AX180" s="13" t="s">
        <v>82</v>
      </c>
      <c r="AY180" s="236" t="s">
        <v>139</v>
      </c>
    </row>
    <row r="181" spans="1:51" s="14" customFormat="1" ht="12">
      <c r="A181" s="14"/>
      <c r="B181" s="237"/>
      <c r="C181" s="238"/>
      <c r="D181" s="227" t="s">
        <v>150</v>
      </c>
      <c r="E181" s="239" t="s">
        <v>32</v>
      </c>
      <c r="F181" s="240" t="s">
        <v>152</v>
      </c>
      <c r="G181" s="238"/>
      <c r="H181" s="239" t="s">
        <v>32</v>
      </c>
      <c r="I181" s="241"/>
      <c r="J181" s="238"/>
      <c r="K181" s="238"/>
      <c r="L181" s="242"/>
      <c r="M181" s="243"/>
      <c r="N181" s="244"/>
      <c r="O181" s="244"/>
      <c r="P181" s="244"/>
      <c r="Q181" s="244"/>
      <c r="R181" s="244"/>
      <c r="S181" s="244"/>
      <c r="T181" s="24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6" t="s">
        <v>150</v>
      </c>
      <c r="AU181" s="246" t="s">
        <v>21</v>
      </c>
      <c r="AV181" s="14" t="s">
        <v>90</v>
      </c>
      <c r="AW181" s="14" t="s">
        <v>41</v>
      </c>
      <c r="AX181" s="14" t="s">
        <v>82</v>
      </c>
      <c r="AY181" s="246" t="s">
        <v>139</v>
      </c>
    </row>
    <row r="182" spans="1:51" s="15" customFormat="1" ht="12">
      <c r="A182" s="15"/>
      <c r="B182" s="247"/>
      <c r="C182" s="248"/>
      <c r="D182" s="227" t="s">
        <v>150</v>
      </c>
      <c r="E182" s="249" t="s">
        <v>32</v>
      </c>
      <c r="F182" s="250" t="s">
        <v>153</v>
      </c>
      <c r="G182" s="248"/>
      <c r="H182" s="251">
        <v>60</v>
      </c>
      <c r="I182" s="252"/>
      <c r="J182" s="248"/>
      <c r="K182" s="248"/>
      <c r="L182" s="253"/>
      <c r="M182" s="254"/>
      <c r="N182" s="255"/>
      <c r="O182" s="255"/>
      <c r="P182" s="255"/>
      <c r="Q182" s="255"/>
      <c r="R182" s="255"/>
      <c r="S182" s="255"/>
      <c r="T182" s="256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7" t="s">
        <v>150</v>
      </c>
      <c r="AU182" s="257" t="s">
        <v>21</v>
      </c>
      <c r="AV182" s="15" t="s">
        <v>146</v>
      </c>
      <c r="AW182" s="15" t="s">
        <v>41</v>
      </c>
      <c r="AX182" s="15" t="s">
        <v>90</v>
      </c>
      <c r="AY182" s="257" t="s">
        <v>139</v>
      </c>
    </row>
    <row r="183" spans="1:65" s="2" customFormat="1" ht="16.5" customHeight="1">
      <c r="A183" s="41"/>
      <c r="B183" s="42"/>
      <c r="C183" s="207" t="s">
        <v>239</v>
      </c>
      <c r="D183" s="207" t="s">
        <v>141</v>
      </c>
      <c r="E183" s="208" t="s">
        <v>667</v>
      </c>
      <c r="F183" s="209" t="s">
        <v>491</v>
      </c>
      <c r="G183" s="210" t="s">
        <v>144</v>
      </c>
      <c r="H183" s="211">
        <v>670</v>
      </c>
      <c r="I183" s="212"/>
      <c r="J183" s="213">
        <f>ROUND(I183*H183,2)</f>
        <v>0</v>
      </c>
      <c r="K183" s="209" t="s">
        <v>145</v>
      </c>
      <c r="L183" s="47"/>
      <c r="M183" s="214" t="s">
        <v>32</v>
      </c>
      <c r="N183" s="215" t="s">
        <v>53</v>
      </c>
      <c r="O183" s="87"/>
      <c r="P183" s="216">
        <f>O183*H183</f>
        <v>0</v>
      </c>
      <c r="Q183" s="216">
        <v>0</v>
      </c>
      <c r="R183" s="216">
        <f>Q183*H183</f>
        <v>0</v>
      </c>
      <c r="S183" s="216">
        <v>0</v>
      </c>
      <c r="T183" s="217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18" t="s">
        <v>146</v>
      </c>
      <c r="AT183" s="218" t="s">
        <v>141</v>
      </c>
      <c r="AU183" s="218" t="s">
        <v>21</v>
      </c>
      <c r="AY183" s="19" t="s">
        <v>139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9" t="s">
        <v>90</v>
      </c>
      <c r="BK183" s="219">
        <f>ROUND(I183*H183,2)</f>
        <v>0</v>
      </c>
      <c r="BL183" s="19" t="s">
        <v>146</v>
      </c>
      <c r="BM183" s="218" t="s">
        <v>668</v>
      </c>
    </row>
    <row r="184" spans="1:47" s="2" customFormat="1" ht="12">
      <c r="A184" s="41"/>
      <c r="B184" s="42"/>
      <c r="C184" s="43"/>
      <c r="D184" s="220" t="s">
        <v>148</v>
      </c>
      <c r="E184" s="43"/>
      <c r="F184" s="221" t="s">
        <v>669</v>
      </c>
      <c r="G184" s="43"/>
      <c r="H184" s="43"/>
      <c r="I184" s="222"/>
      <c r="J184" s="43"/>
      <c r="K184" s="43"/>
      <c r="L184" s="47"/>
      <c r="M184" s="223"/>
      <c r="N184" s="224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19" t="s">
        <v>148</v>
      </c>
      <c r="AU184" s="19" t="s">
        <v>21</v>
      </c>
    </row>
    <row r="185" spans="1:51" s="13" customFormat="1" ht="12">
      <c r="A185" s="13"/>
      <c r="B185" s="225"/>
      <c r="C185" s="226"/>
      <c r="D185" s="227" t="s">
        <v>150</v>
      </c>
      <c r="E185" s="228" t="s">
        <v>32</v>
      </c>
      <c r="F185" s="229" t="s">
        <v>670</v>
      </c>
      <c r="G185" s="226"/>
      <c r="H185" s="230">
        <v>670</v>
      </c>
      <c r="I185" s="231"/>
      <c r="J185" s="226"/>
      <c r="K185" s="226"/>
      <c r="L185" s="232"/>
      <c r="M185" s="233"/>
      <c r="N185" s="234"/>
      <c r="O185" s="234"/>
      <c r="P185" s="234"/>
      <c r="Q185" s="234"/>
      <c r="R185" s="234"/>
      <c r="S185" s="234"/>
      <c r="T185" s="23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6" t="s">
        <v>150</v>
      </c>
      <c r="AU185" s="236" t="s">
        <v>21</v>
      </c>
      <c r="AV185" s="13" t="s">
        <v>21</v>
      </c>
      <c r="AW185" s="13" t="s">
        <v>41</v>
      </c>
      <c r="AX185" s="13" t="s">
        <v>82</v>
      </c>
      <c r="AY185" s="236" t="s">
        <v>139</v>
      </c>
    </row>
    <row r="186" spans="1:51" s="14" customFormat="1" ht="12">
      <c r="A186" s="14"/>
      <c r="B186" s="237"/>
      <c r="C186" s="238"/>
      <c r="D186" s="227" t="s">
        <v>150</v>
      </c>
      <c r="E186" s="239" t="s">
        <v>32</v>
      </c>
      <c r="F186" s="240" t="s">
        <v>671</v>
      </c>
      <c r="G186" s="238"/>
      <c r="H186" s="239" t="s">
        <v>32</v>
      </c>
      <c r="I186" s="241"/>
      <c r="J186" s="238"/>
      <c r="K186" s="238"/>
      <c r="L186" s="242"/>
      <c r="M186" s="243"/>
      <c r="N186" s="244"/>
      <c r="O186" s="244"/>
      <c r="P186" s="244"/>
      <c r="Q186" s="244"/>
      <c r="R186" s="244"/>
      <c r="S186" s="244"/>
      <c r="T186" s="24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6" t="s">
        <v>150</v>
      </c>
      <c r="AU186" s="246" t="s">
        <v>21</v>
      </c>
      <c r="AV186" s="14" t="s">
        <v>90</v>
      </c>
      <c r="AW186" s="14" t="s">
        <v>41</v>
      </c>
      <c r="AX186" s="14" t="s">
        <v>82</v>
      </c>
      <c r="AY186" s="246" t="s">
        <v>139</v>
      </c>
    </row>
    <row r="187" spans="1:51" s="15" customFormat="1" ht="12">
      <c r="A187" s="15"/>
      <c r="B187" s="247"/>
      <c r="C187" s="248"/>
      <c r="D187" s="227" t="s">
        <v>150</v>
      </c>
      <c r="E187" s="249" t="s">
        <v>32</v>
      </c>
      <c r="F187" s="250" t="s">
        <v>153</v>
      </c>
      <c r="G187" s="248"/>
      <c r="H187" s="251">
        <v>670</v>
      </c>
      <c r="I187" s="252"/>
      <c r="J187" s="248"/>
      <c r="K187" s="248"/>
      <c r="L187" s="253"/>
      <c r="M187" s="254"/>
      <c r="N187" s="255"/>
      <c r="O187" s="255"/>
      <c r="P187" s="255"/>
      <c r="Q187" s="255"/>
      <c r="R187" s="255"/>
      <c r="S187" s="255"/>
      <c r="T187" s="256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57" t="s">
        <v>150</v>
      </c>
      <c r="AU187" s="257" t="s">
        <v>21</v>
      </c>
      <c r="AV187" s="15" t="s">
        <v>146</v>
      </c>
      <c r="AW187" s="15" t="s">
        <v>41</v>
      </c>
      <c r="AX187" s="15" t="s">
        <v>90</v>
      </c>
      <c r="AY187" s="257" t="s">
        <v>139</v>
      </c>
    </row>
    <row r="188" spans="1:65" s="2" customFormat="1" ht="16.5" customHeight="1">
      <c r="A188" s="41"/>
      <c r="B188" s="42"/>
      <c r="C188" s="207" t="s">
        <v>7</v>
      </c>
      <c r="D188" s="207" t="s">
        <v>141</v>
      </c>
      <c r="E188" s="208" t="s">
        <v>183</v>
      </c>
      <c r="F188" s="209" t="s">
        <v>184</v>
      </c>
      <c r="G188" s="210" t="s">
        <v>144</v>
      </c>
      <c r="H188" s="211">
        <v>4784.1</v>
      </c>
      <c r="I188" s="212"/>
      <c r="J188" s="213">
        <f>ROUND(I188*H188,2)</f>
        <v>0</v>
      </c>
      <c r="K188" s="209" t="s">
        <v>32</v>
      </c>
      <c r="L188" s="47"/>
      <c r="M188" s="214" t="s">
        <v>32</v>
      </c>
      <c r="N188" s="215" t="s">
        <v>53</v>
      </c>
      <c r="O188" s="87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18" t="s">
        <v>146</v>
      </c>
      <c r="AT188" s="218" t="s">
        <v>141</v>
      </c>
      <c r="AU188" s="218" t="s">
        <v>21</v>
      </c>
      <c r="AY188" s="19" t="s">
        <v>139</v>
      </c>
      <c r="BE188" s="219">
        <f>IF(N188="základní",J188,0)</f>
        <v>0</v>
      </c>
      <c r="BF188" s="219">
        <f>IF(N188="snížená",J188,0)</f>
        <v>0</v>
      </c>
      <c r="BG188" s="219">
        <f>IF(N188="zákl. přenesená",J188,0)</f>
        <v>0</v>
      </c>
      <c r="BH188" s="219">
        <f>IF(N188="sníž. přenesená",J188,0)</f>
        <v>0</v>
      </c>
      <c r="BI188" s="219">
        <f>IF(N188="nulová",J188,0)</f>
        <v>0</v>
      </c>
      <c r="BJ188" s="19" t="s">
        <v>90</v>
      </c>
      <c r="BK188" s="219">
        <f>ROUND(I188*H188,2)</f>
        <v>0</v>
      </c>
      <c r="BL188" s="19" t="s">
        <v>146</v>
      </c>
      <c r="BM188" s="218" t="s">
        <v>185</v>
      </c>
    </row>
    <row r="189" spans="1:51" s="13" customFormat="1" ht="12">
      <c r="A189" s="13"/>
      <c r="B189" s="225"/>
      <c r="C189" s="226"/>
      <c r="D189" s="227" t="s">
        <v>150</v>
      </c>
      <c r="E189" s="228" t="s">
        <v>32</v>
      </c>
      <c r="F189" s="229" t="s">
        <v>581</v>
      </c>
      <c r="G189" s="226"/>
      <c r="H189" s="230">
        <v>4609.1</v>
      </c>
      <c r="I189" s="231"/>
      <c r="J189" s="226"/>
      <c r="K189" s="226"/>
      <c r="L189" s="232"/>
      <c r="M189" s="233"/>
      <c r="N189" s="234"/>
      <c r="O189" s="234"/>
      <c r="P189" s="234"/>
      <c r="Q189" s="234"/>
      <c r="R189" s="234"/>
      <c r="S189" s="234"/>
      <c r="T189" s="23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6" t="s">
        <v>150</v>
      </c>
      <c r="AU189" s="236" t="s">
        <v>21</v>
      </c>
      <c r="AV189" s="13" t="s">
        <v>21</v>
      </c>
      <c r="AW189" s="13" t="s">
        <v>41</v>
      </c>
      <c r="AX189" s="13" t="s">
        <v>82</v>
      </c>
      <c r="AY189" s="236" t="s">
        <v>139</v>
      </c>
    </row>
    <row r="190" spans="1:51" s="14" customFormat="1" ht="12">
      <c r="A190" s="14"/>
      <c r="B190" s="237"/>
      <c r="C190" s="238"/>
      <c r="D190" s="227" t="s">
        <v>150</v>
      </c>
      <c r="E190" s="239" t="s">
        <v>32</v>
      </c>
      <c r="F190" s="240" t="s">
        <v>160</v>
      </c>
      <c r="G190" s="238"/>
      <c r="H190" s="239" t="s">
        <v>32</v>
      </c>
      <c r="I190" s="241"/>
      <c r="J190" s="238"/>
      <c r="K190" s="238"/>
      <c r="L190" s="242"/>
      <c r="M190" s="243"/>
      <c r="N190" s="244"/>
      <c r="O190" s="244"/>
      <c r="P190" s="244"/>
      <c r="Q190" s="244"/>
      <c r="R190" s="244"/>
      <c r="S190" s="244"/>
      <c r="T190" s="24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6" t="s">
        <v>150</v>
      </c>
      <c r="AU190" s="246" t="s">
        <v>21</v>
      </c>
      <c r="AV190" s="14" t="s">
        <v>90</v>
      </c>
      <c r="AW190" s="14" t="s">
        <v>41</v>
      </c>
      <c r="AX190" s="14" t="s">
        <v>82</v>
      </c>
      <c r="AY190" s="246" t="s">
        <v>139</v>
      </c>
    </row>
    <row r="191" spans="1:51" s="13" customFormat="1" ht="12">
      <c r="A191" s="13"/>
      <c r="B191" s="225"/>
      <c r="C191" s="226"/>
      <c r="D191" s="227" t="s">
        <v>150</v>
      </c>
      <c r="E191" s="228" t="s">
        <v>32</v>
      </c>
      <c r="F191" s="229" t="s">
        <v>582</v>
      </c>
      <c r="G191" s="226"/>
      <c r="H191" s="230">
        <v>175</v>
      </c>
      <c r="I191" s="231"/>
      <c r="J191" s="226"/>
      <c r="K191" s="226"/>
      <c r="L191" s="232"/>
      <c r="M191" s="233"/>
      <c r="N191" s="234"/>
      <c r="O191" s="234"/>
      <c r="P191" s="234"/>
      <c r="Q191" s="234"/>
      <c r="R191" s="234"/>
      <c r="S191" s="234"/>
      <c r="T191" s="23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6" t="s">
        <v>150</v>
      </c>
      <c r="AU191" s="236" t="s">
        <v>21</v>
      </c>
      <c r="AV191" s="13" t="s">
        <v>21</v>
      </c>
      <c r="AW191" s="13" t="s">
        <v>41</v>
      </c>
      <c r="AX191" s="13" t="s">
        <v>82</v>
      </c>
      <c r="AY191" s="236" t="s">
        <v>139</v>
      </c>
    </row>
    <row r="192" spans="1:51" s="14" customFormat="1" ht="12">
      <c r="A192" s="14"/>
      <c r="B192" s="237"/>
      <c r="C192" s="238"/>
      <c r="D192" s="227" t="s">
        <v>150</v>
      </c>
      <c r="E192" s="239" t="s">
        <v>32</v>
      </c>
      <c r="F192" s="240" t="s">
        <v>186</v>
      </c>
      <c r="G192" s="238"/>
      <c r="H192" s="239" t="s">
        <v>32</v>
      </c>
      <c r="I192" s="241"/>
      <c r="J192" s="238"/>
      <c r="K192" s="238"/>
      <c r="L192" s="242"/>
      <c r="M192" s="243"/>
      <c r="N192" s="244"/>
      <c r="O192" s="244"/>
      <c r="P192" s="244"/>
      <c r="Q192" s="244"/>
      <c r="R192" s="244"/>
      <c r="S192" s="244"/>
      <c r="T192" s="24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6" t="s">
        <v>150</v>
      </c>
      <c r="AU192" s="246" t="s">
        <v>21</v>
      </c>
      <c r="AV192" s="14" t="s">
        <v>90</v>
      </c>
      <c r="AW192" s="14" t="s">
        <v>41</v>
      </c>
      <c r="AX192" s="14" t="s">
        <v>82</v>
      </c>
      <c r="AY192" s="246" t="s">
        <v>139</v>
      </c>
    </row>
    <row r="193" spans="1:51" s="14" customFormat="1" ht="12">
      <c r="A193" s="14"/>
      <c r="B193" s="237"/>
      <c r="C193" s="238"/>
      <c r="D193" s="227" t="s">
        <v>150</v>
      </c>
      <c r="E193" s="239" t="s">
        <v>32</v>
      </c>
      <c r="F193" s="240" t="s">
        <v>187</v>
      </c>
      <c r="G193" s="238"/>
      <c r="H193" s="239" t="s">
        <v>32</v>
      </c>
      <c r="I193" s="241"/>
      <c r="J193" s="238"/>
      <c r="K193" s="238"/>
      <c r="L193" s="242"/>
      <c r="M193" s="243"/>
      <c r="N193" s="244"/>
      <c r="O193" s="244"/>
      <c r="P193" s="244"/>
      <c r="Q193" s="244"/>
      <c r="R193" s="244"/>
      <c r="S193" s="244"/>
      <c r="T193" s="24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6" t="s">
        <v>150</v>
      </c>
      <c r="AU193" s="246" t="s">
        <v>21</v>
      </c>
      <c r="AV193" s="14" t="s">
        <v>90</v>
      </c>
      <c r="AW193" s="14" t="s">
        <v>41</v>
      </c>
      <c r="AX193" s="14" t="s">
        <v>82</v>
      </c>
      <c r="AY193" s="246" t="s">
        <v>139</v>
      </c>
    </row>
    <row r="194" spans="1:51" s="15" customFormat="1" ht="12">
      <c r="A194" s="15"/>
      <c r="B194" s="247"/>
      <c r="C194" s="248"/>
      <c r="D194" s="227" t="s">
        <v>150</v>
      </c>
      <c r="E194" s="249" t="s">
        <v>32</v>
      </c>
      <c r="F194" s="250" t="s">
        <v>153</v>
      </c>
      <c r="G194" s="248"/>
      <c r="H194" s="251">
        <v>4784.1</v>
      </c>
      <c r="I194" s="252"/>
      <c r="J194" s="248"/>
      <c r="K194" s="248"/>
      <c r="L194" s="253"/>
      <c r="M194" s="254"/>
      <c r="N194" s="255"/>
      <c r="O194" s="255"/>
      <c r="P194" s="255"/>
      <c r="Q194" s="255"/>
      <c r="R194" s="255"/>
      <c r="S194" s="255"/>
      <c r="T194" s="256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7" t="s">
        <v>150</v>
      </c>
      <c r="AU194" s="257" t="s">
        <v>21</v>
      </c>
      <c r="AV194" s="15" t="s">
        <v>146</v>
      </c>
      <c r="AW194" s="15" t="s">
        <v>41</v>
      </c>
      <c r="AX194" s="15" t="s">
        <v>90</v>
      </c>
      <c r="AY194" s="257" t="s">
        <v>139</v>
      </c>
    </row>
    <row r="195" spans="1:65" s="2" customFormat="1" ht="16.5" customHeight="1">
      <c r="A195" s="41"/>
      <c r="B195" s="42"/>
      <c r="C195" s="207" t="s">
        <v>264</v>
      </c>
      <c r="D195" s="207" t="s">
        <v>141</v>
      </c>
      <c r="E195" s="208" t="s">
        <v>672</v>
      </c>
      <c r="F195" s="209" t="s">
        <v>673</v>
      </c>
      <c r="G195" s="210" t="s">
        <v>144</v>
      </c>
      <c r="H195" s="211">
        <v>250</v>
      </c>
      <c r="I195" s="212"/>
      <c r="J195" s="213">
        <f>ROUND(I195*H195,2)</f>
        <v>0</v>
      </c>
      <c r="K195" s="209" t="s">
        <v>32</v>
      </c>
      <c r="L195" s="47"/>
      <c r="M195" s="214" t="s">
        <v>32</v>
      </c>
      <c r="N195" s="215" t="s">
        <v>53</v>
      </c>
      <c r="O195" s="87"/>
      <c r="P195" s="216">
        <f>O195*H195</f>
        <v>0</v>
      </c>
      <c r="Q195" s="216">
        <v>0</v>
      </c>
      <c r="R195" s="216">
        <f>Q195*H195</f>
        <v>0</v>
      </c>
      <c r="S195" s="216">
        <v>0</v>
      </c>
      <c r="T195" s="217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18" t="s">
        <v>146</v>
      </c>
      <c r="AT195" s="218" t="s">
        <v>141</v>
      </c>
      <c r="AU195" s="218" t="s">
        <v>21</v>
      </c>
      <c r="AY195" s="19" t="s">
        <v>139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9" t="s">
        <v>90</v>
      </c>
      <c r="BK195" s="219">
        <f>ROUND(I195*H195,2)</f>
        <v>0</v>
      </c>
      <c r="BL195" s="19" t="s">
        <v>146</v>
      </c>
      <c r="BM195" s="218" t="s">
        <v>674</v>
      </c>
    </row>
    <row r="196" spans="1:51" s="13" customFormat="1" ht="12">
      <c r="A196" s="13"/>
      <c r="B196" s="225"/>
      <c r="C196" s="226"/>
      <c r="D196" s="227" t="s">
        <v>150</v>
      </c>
      <c r="E196" s="228" t="s">
        <v>32</v>
      </c>
      <c r="F196" s="229" t="s">
        <v>675</v>
      </c>
      <c r="G196" s="226"/>
      <c r="H196" s="230">
        <v>250</v>
      </c>
      <c r="I196" s="231"/>
      <c r="J196" s="226"/>
      <c r="K196" s="226"/>
      <c r="L196" s="232"/>
      <c r="M196" s="233"/>
      <c r="N196" s="234"/>
      <c r="O196" s="234"/>
      <c r="P196" s="234"/>
      <c r="Q196" s="234"/>
      <c r="R196" s="234"/>
      <c r="S196" s="234"/>
      <c r="T196" s="23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6" t="s">
        <v>150</v>
      </c>
      <c r="AU196" s="236" t="s">
        <v>21</v>
      </c>
      <c r="AV196" s="13" t="s">
        <v>21</v>
      </c>
      <c r="AW196" s="13" t="s">
        <v>41</v>
      </c>
      <c r="AX196" s="13" t="s">
        <v>82</v>
      </c>
      <c r="AY196" s="236" t="s">
        <v>139</v>
      </c>
    </row>
    <row r="197" spans="1:51" s="14" customFormat="1" ht="12">
      <c r="A197" s="14"/>
      <c r="B197" s="237"/>
      <c r="C197" s="238"/>
      <c r="D197" s="227" t="s">
        <v>150</v>
      </c>
      <c r="E197" s="239" t="s">
        <v>32</v>
      </c>
      <c r="F197" s="240" t="s">
        <v>676</v>
      </c>
      <c r="G197" s="238"/>
      <c r="H197" s="239" t="s">
        <v>32</v>
      </c>
      <c r="I197" s="241"/>
      <c r="J197" s="238"/>
      <c r="K197" s="238"/>
      <c r="L197" s="242"/>
      <c r="M197" s="243"/>
      <c r="N197" s="244"/>
      <c r="O197" s="244"/>
      <c r="P197" s="244"/>
      <c r="Q197" s="244"/>
      <c r="R197" s="244"/>
      <c r="S197" s="244"/>
      <c r="T197" s="24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6" t="s">
        <v>150</v>
      </c>
      <c r="AU197" s="246" t="s">
        <v>21</v>
      </c>
      <c r="AV197" s="14" t="s">
        <v>90</v>
      </c>
      <c r="AW197" s="14" t="s">
        <v>41</v>
      </c>
      <c r="AX197" s="14" t="s">
        <v>82</v>
      </c>
      <c r="AY197" s="246" t="s">
        <v>139</v>
      </c>
    </row>
    <row r="198" spans="1:51" s="15" customFormat="1" ht="12">
      <c r="A198" s="15"/>
      <c r="B198" s="247"/>
      <c r="C198" s="248"/>
      <c r="D198" s="227" t="s">
        <v>150</v>
      </c>
      <c r="E198" s="249" t="s">
        <v>32</v>
      </c>
      <c r="F198" s="250" t="s">
        <v>153</v>
      </c>
      <c r="G198" s="248"/>
      <c r="H198" s="251">
        <v>250</v>
      </c>
      <c r="I198" s="252"/>
      <c r="J198" s="248"/>
      <c r="K198" s="248"/>
      <c r="L198" s="253"/>
      <c r="M198" s="254"/>
      <c r="N198" s="255"/>
      <c r="O198" s="255"/>
      <c r="P198" s="255"/>
      <c r="Q198" s="255"/>
      <c r="R198" s="255"/>
      <c r="S198" s="255"/>
      <c r="T198" s="256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57" t="s">
        <v>150</v>
      </c>
      <c r="AU198" s="257" t="s">
        <v>21</v>
      </c>
      <c r="AV198" s="15" t="s">
        <v>146</v>
      </c>
      <c r="AW198" s="15" t="s">
        <v>41</v>
      </c>
      <c r="AX198" s="15" t="s">
        <v>90</v>
      </c>
      <c r="AY198" s="257" t="s">
        <v>139</v>
      </c>
    </row>
    <row r="199" spans="1:65" s="2" customFormat="1" ht="24.15" customHeight="1">
      <c r="A199" s="41"/>
      <c r="B199" s="42"/>
      <c r="C199" s="207" t="s">
        <v>268</v>
      </c>
      <c r="D199" s="207" t="s">
        <v>141</v>
      </c>
      <c r="E199" s="208" t="s">
        <v>677</v>
      </c>
      <c r="F199" s="209" t="s">
        <v>678</v>
      </c>
      <c r="G199" s="210" t="s">
        <v>144</v>
      </c>
      <c r="H199" s="211">
        <v>170</v>
      </c>
      <c r="I199" s="212"/>
      <c r="J199" s="213">
        <f>ROUND(I199*H199,2)</f>
        <v>0</v>
      </c>
      <c r="K199" s="209" t="s">
        <v>145</v>
      </c>
      <c r="L199" s="47"/>
      <c r="M199" s="214" t="s">
        <v>32</v>
      </c>
      <c r="N199" s="215" t="s">
        <v>53</v>
      </c>
      <c r="O199" s="87"/>
      <c r="P199" s="216">
        <f>O199*H199</f>
        <v>0</v>
      </c>
      <c r="Q199" s="216">
        <v>0</v>
      </c>
      <c r="R199" s="216">
        <f>Q199*H199</f>
        <v>0</v>
      </c>
      <c r="S199" s="216">
        <v>0</v>
      </c>
      <c r="T199" s="217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18" t="s">
        <v>146</v>
      </c>
      <c r="AT199" s="218" t="s">
        <v>141</v>
      </c>
      <c r="AU199" s="218" t="s">
        <v>21</v>
      </c>
      <c r="AY199" s="19" t="s">
        <v>139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9" t="s">
        <v>90</v>
      </c>
      <c r="BK199" s="219">
        <f>ROUND(I199*H199,2)</f>
        <v>0</v>
      </c>
      <c r="BL199" s="19" t="s">
        <v>146</v>
      </c>
      <c r="BM199" s="218" t="s">
        <v>679</v>
      </c>
    </row>
    <row r="200" spans="1:47" s="2" customFormat="1" ht="12">
      <c r="A200" s="41"/>
      <c r="B200" s="42"/>
      <c r="C200" s="43"/>
      <c r="D200" s="220" t="s">
        <v>148</v>
      </c>
      <c r="E200" s="43"/>
      <c r="F200" s="221" t="s">
        <v>680</v>
      </c>
      <c r="G200" s="43"/>
      <c r="H200" s="43"/>
      <c r="I200" s="222"/>
      <c r="J200" s="43"/>
      <c r="K200" s="43"/>
      <c r="L200" s="47"/>
      <c r="M200" s="223"/>
      <c r="N200" s="224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19" t="s">
        <v>148</v>
      </c>
      <c r="AU200" s="19" t="s">
        <v>21</v>
      </c>
    </row>
    <row r="201" spans="1:51" s="13" customFormat="1" ht="12">
      <c r="A201" s="13"/>
      <c r="B201" s="225"/>
      <c r="C201" s="226"/>
      <c r="D201" s="227" t="s">
        <v>150</v>
      </c>
      <c r="E201" s="228" t="s">
        <v>32</v>
      </c>
      <c r="F201" s="229" t="s">
        <v>498</v>
      </c>
      <c r="G201" s="226"/>
      <c r="H201" s="230">
        <v>170</v>
      </c>
      <c r="I201" s="231"/>
      <c r="J201" s="226"/>
      <c r="K201" s="226"/>
      <c r="L201" s="232"/>
      <c r="M201" s="233"/>
      <c r="N201" s="234"/>
      <c r="O201" s="234"/>
      <c r="P201" s="234"/>
      <c r="Q201" s="234"/>
      <c r="R201" s="234"/>
      <c r="S201" s="234"/>
      <c r="T201" s="23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6" t="s">
        <v>150</v>
      </c>
      <c r="AU201" s="236" t="s">
        <v>21</v>
      </c>
      <c r="AV201" s="13" t="s">
        <v>21</v>
      </c>
      <c r="AW201" s="13" t="s">
        <v>41</v>
      </c>
      <c r="AX201" s="13" t="s">
        <v>82</v>
      </c>
      <c r="AY201" s="236" t="s">
        <v>139</v>
      </c>
    </row>
    <row r="202" spans="1:51" s="14" customFormat="1" ht="12">
      <c r="A202" s="14"/>
      <c r="B202" s="237"/>
      <c r="C202" s="238"/>
      <c r="D202" s="227" t="s">
        <v>150</v>
      </c>
      <c r="E202" s="239" t="s">
        <v>32</v>
      </c>
      <c r="F202" s="240" t="s">
        <v>681</v>
      </c>
      <c r="G202" s="238"/>
      <c r="H202" s="239" t="s">
        <v>32</v>
      </c>
      <c r="I202" s="241"/>
      <c r="J202" s="238"/>
      <c r="K202" s="238"/>
      <c r="L202" s="242"/>
      <c r="M202" s="243"/>
      <c r="N202" s="244"/>
      <c r="O202" s="244"/>
      <c r="P202" s="244"/>
      <c r="Q202" s="244"/>
      <c r="R202" s="244"/>
      <c r="S202" s="244"/>
      <c r="T202" s="24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6" t="s">
        <v>150</v>
      </c>
      <c r="AU202" s="246" t="s">
        <v>21</v>
      </c>
      <c r="AV202" s="14" t="s">
        <v>90</v>
      </c>
      <c r="AW202" s="14" t="s">
        <v>41</v>
      </c>
      <c r="AX202" s="14" t="s">
        <v>82</v>
      </c>
      <c r="AY202" s="246" t="s">
        <v>139</v>
      </c>
    </row>
    <row r="203" spans="1:51" s="15" customFormat="1" ht="12">
      <c r="A203" s="15"/>
      <c r="B203" s="247"/>
      <c r="C203" s="248"/>
      <c r="D203" s="227" t="s">
        <v>150</v>
      </c>
      <c r="E203" s="249" t="s">
        <v>32</v>
      </c>
      <c r="F203" s="250" t="s">
        <v>153</v>
      </c>
      <c r="G203" s="248"/>
      <c r="H203" s="251">
        <v>170</v>
      </c>
      <c r="I203" s="252"/>
      <c r="J203" s="248"/>
      <c r="K203" s="248"/>
      <c r="L203" s="253"/>
      <c r="M203" s="254"/>
      <c r="N203" s="255"/>
      <c r="O203" s="255"/>
      <c r="P203" s="255"/>
      <c r="Q203" s="255"/>
      <c r="R203" s="255"/>
      <c r="S203" s="255"/>
      <c r="T203" s="256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57" t="s">
        <v>150</v>
      </c>
      <c r="AU203" s="257" t="s">
        <v>21</v>
      </c>
      <c r="AV203" s="15" t="s">
        <v>146</v>
      </c>
      <c r="AW203" s="15" t="s">
        <v>41</v>
      </c>
      <c r="AX203" s="15" t="s">
        <v>90</v>
      </c>
      <c r="AY203" s="257" t="s">
        <v>139</v>
      </c>
    </row>
    <row r="204" spans="1:65" s="2" customFormat="1" ht="24.15" customHeight="1">
      <c r="A204" s="41"/>
      <c r="B204" s="42"/>
      <c r="C204" s="207" t="s">
        <v>272</v>
      </c>
      <c r="D204" s="207" t="s">
        <v>141</v>
      </c>
      <c r="E204" s="208" t="s">
        <v>192</v>
      </c>
      <c r="F204" s="209" t="s">
        <v>193</v>
      </c>
      <c r="G204" s="210" t="s">
        <v>144</v>
      </c>
      <c r="H204" s="211">
        <v>4954.1</v>
      </c>
      <c r="I204" s="212"/>
      <c r="J204" s="213">
        <f>ROUND(I204*H204,2)</f>
        <v>0</v>
      </c>
      <c r="K204" s="209" t="s">
        <v>145</v>
      </c>
      <c r="L204" s="47"/>
      <c r="M204" s="214" t="s">
        <v>32</v>
      </c>
      <c r="N204" s="215" t="s">
        <v>53</v>
      </c>
      <c r="O204" s="87"/>
      <c r="P204" s="216">
        <f>O204*H204</f>
        <v>0</v>
      </c>
      <c r="Q204" s="216">
        <v>0</v>
      </c>
      <c r="R204" s="216">
        <f>Q204*H204</f>
        <v>0</v>
      </c>
      <c r="S204" s="216">
        <v>0</v>
      </c>
      <c r="T204" s="217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18" t="s">
        <v>146</v>
      </c>
      <c r="AT204" s="218" t="s">
        <v>141</v>
      </c>
      <c r="AU204" s="218" t="s">
        <v>21</v>
      </c>
      <c r="AY204" s="19" t="s">
        <v>139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9" t="s">
        <v>90</v>
      </c>
      <c r="BK204" s="219">
        <f>ROUND(I204*H204,2)</f>
        <v>0</v>
      </c>
      <c r="BL204" s="19" t="s">
        <v>146</v>
      </c>
      <c r="BM204" s="218" t="s">
        <v>194</v>
      </c>
    </row>
    <row r="205" spans="1:47" s="2" customFormat="1" ht="12">
      <c r="A205" s="41"/>
      <c r="B205" s="42"/>
      <c r="C205" s="43"/>
      <c r="D205" s="220" t="s">
        <v>148</v>
      </c>
      <c r="E205" s="43"/>
      <c r="F205" s="221" t="s">
        <v>195</v>
      </c>
      <c r="G205" s="43"/>
      <c r="H205" s="43"/>
      <c r="I205" s="222"/>
      <c r="J205" s="43"/>
      <c r="K205" s="43"/>
      <c r="L205" s="47"/>
      <c r="M205" s="223"/>
      <c r="N205" s="224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19" t="s">
        <v>148</v>
      </c>
      <c r="AU205" s="19" t="s">
        <v>21</v>
      </c>
    </row>
    <row r="206" spans="1:51" s="13" customFormat="1" ht="12">
      <c r="A206" s="13"/>
      <c r="B206" s="225"/>
      <c r="C206" s="226"/>
      <c r="D206" s="227" t="s">
        <v>150</v>
      </c>
      <c r="E206" s="228" t="s">
        <v>32</v>
      </c>
      <c r="F206" s="229" t="s">
        <v>581</v>
      </c>
      <c r="G206" s="226"/>
      <c r="H206" s="230">
        <v>4609.1</v>
      </c>
      <c r="I206" s="231"/>
      <c r="J206" s="226"/>
      <c r="K206" s="226"/>
      <c r="L206" s="232"/>
      <c r="M206" s="233"/>
      <c r="N206" s="234"/>
      <c r="O206" s="234"/>
      <c r="P206" s="234"/>
      <c r="Q206" s="234"/>
      <c r="R206" s="234"/>
      <c r="S206" s="234"/>
      <c r="T206" s="23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6" t="s">
        <v>150</v>
      </c>
      <c r="AU206" s="236" t="s">
        <v>21</v>
      </c>
      <c r="AV206" s="13" t="s">
        <v>21</v>
      </c>
      <c r="AW206" s="13" t="s">
        <v>41</v>
      </c>
      <c r="AX206" s="13" t="s">
        <v>82</v>
      </c>
      <c r="AY206" s="236" t="s">
        <v>139</v>
      </c>
    </row>
    <row r="207" spans="1:51" s="14" customFormat="1" ht="12">
      <c r="A207" s="14"/>
      <c r="B207" s="237"/>
      <c r="C207" s="238"/>
      <c r="D207" s="227" t="s">
        <v>150</v>
      </c>
      <c r="E207" s="239" t="s">
        <v>32</v>
      </c>
      <c r="F207" s="240" t="s">
        <v>160</v>
      </c>
      <c r="G207" s="238"/>
      <c r="H207" s="239" t="s">
        <v>32</v>
      </c>
      <c r="I207" s="241"/>
      <c r="J207" s="238"/>
      <c r="K207" s="238"/>
      <c r="L207" s="242"/>
      <c r="M207" s="243"/>
      <c r="N207" s="244"/>
      <c r="O207" s="244"/>
      <c r="P207" s="244"/>
      <c r="Q207" s="244"/>
      <c r="R207" s="244"/>
      <c r="S207" s="244"/>
      <c r="T207" s="24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6" t="s">
        <v>150</v>
      </c>
      <c r="AU207" s="246" t="s">
        <v>21</v>
      </c>
      <c r="AV207" s="14" t="s">
        <v>90</v>
      </c>
      <c r="AW207" s="14" t="s">
        <v>41</v>
      </c>
      <c r="AX207" s="14" t="s">
        <v>82</v>
      </c>
      <c r="AY207" s="246" t="s">
        <v>139</v>
      </c>
    </row>
    <row r="208" spans="1:51" s="13" customFormat="1" ht="12">
      <c r="A208" s="13"/>
      <c r="B208" s="225"/>
      <c r="C208" s="226"/>
      <c r="D208" s="227" t="s">
        <v>150</v>
      </c>
      <c r="E208" s="228" t="s">
        <v>32</v>
      </c>
      <c r="F208" s="229" t="s">
        <v>582</v>
      </c>
      <c r="G208" s="226"/>
      <c r="H208" s="230">
        <v>175</v>
      </c>
      <c r="I208" s="231"/>
      <c r="J208" s="226"/>
      <c r="K208" s="226"/>
      <c r="L208" s="232"/>
      <c r="M208" s="233"/>
      <c r="N208" s="234"/>
      <c r="O208" s="234"/>
      <c r="P208" s="234"/>
      <c r="Q208" s="234"/>
      <c r="R208" s="234"/>
      <c r="S208" s="234"/>
      <c r="T208" s="23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6" t="s">
        <v>150</v>
      </c>
      <c r="AU208" s="236" t="s">
        <v>21</v>
      </c>
      <c r="AV208" s="13" t="s">
        <v>21</v>
      </c>
      <c r="AW208" s="13" t="s">
        <v>41</v>
      </c>
      <c r="AX208" s="13" t="s">
        <v>82</v>
      </c>
      <c r="AY208" s="236" t="s">
        <v>139</v>
      </c>
    </row>
    <row r="209" spans="1:51" s="14" customFormat="1" ht="12">
      <c r="A209" s="14"/>
      <c r="B209" s="237"/>
      <c r="C209" s="238"/>
      <c r="D209" s="227" t="s">
        <v>150</v>
      </c>
      <c r="E209" s="239" t="s">
        <v>32</v>
      </c>
      <c r="F209" s="240" t="s">
        <v>196</v>
      </c>
      <c r="G209" s="238"/>
      <c r="H209" s="239" t="s">
        <v>32</v>
      </c>
      <c r="I209" s="241"/>
      <c r="J209" s="238"/>
      <c r="K209" s="238"/>
      <c r="L209" s="242"/>
      <c r="M209" s="243"/>
      <c r="N209" s="244"/>
      <c r="O209" s="244"/>
      <c r="P209" s="244"/>
      <c r="Q209" s="244"/>
      <c r="R209" s="244"/>
      <c r="S209" s="244"/>
      <c r="T209" s="24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6" t="s">
        <v>150</v>
      </c>
      <c r="AU209" s="246" t="s">
        <v>21</v>
      </c>
      <c r="AV209" s="14" t="s">
        <v>90</v>
      </c>
      <c r="AW209" s="14" t="s">
        <v>41</v>
      </c>
      <c r="AX209" s="14" t="s">
        <v>82</v>
      </c>
      <c r="AY209" s="246" t="s">
        <v>139</v>
      </c>
    </row>
    <row r="210" spans="1:51" s="13" customFormat="1" ht="12">
      <c r="A210" s="13"/>
      <c r="B210" s="225"/>
      <c r="C210" s="226"/>
      <c r="D210" s="227" t="s">
        <v>150</v>
      </c>
      <c r="E210" s="228" t="s">
        <v>32</v>
      </c>
      <c r="F210" s="229" t="s">
        <v>498</v>
      </c>
      <c r="G210" s="226"/>
      <c r="H210" s="230">
        <v>170</v>
      </c>
      <c r="I210" s="231"/>
      <c r="J210" s="226"/>
      <c r="K210" s="226"/>
      <c r="L210" s="232"/>
      <c r="M210" s="233"/>
      <c r="N210" s="234"/>
      <c r="O210" s="234"/>
      <c r="P210" s="234"/>
      <c r="Q210" s="234"/>
      <c r="R210" s="234"/>
      <c r="S210" s="234"/>
      <c r="T210" s="23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6" t="s">
        <v>150</v>
      </c>
      <c r="AU210" s="236" t="s">
        <v>21</v>
      </c>
      <c r="AV210" s="13" t="s">
        <v>21</v>
      </c>
      <c r="AW210" s="13" t="s">
        <v>41</v>
      </c>
      <c r="AX210" s="13" t="s">
        <v>82</v>
      </c>
      <c r="AY210" s="236" t="s">
        <v>139</v>
      </c>
    </row>
    <row r="211" spans="1:51" s="14" customFormat="1" ht="12">
      <c r="A211" s="14"/>
      <c r="B211" s="237"/>
      <c r="C211" s="238"/>
      <c r="D211" s="227" t="s">
        <v>150</v>
      </c>
      <c r="E211" s="239" t="s">
        <v>32</v>
      </c>
      <c r="F211" s="240" t="s">
        <v>682</v>
      </c>
      <c r="G211" s="238"/>
      <c r="H211" s="239" t="s">
        <v>32</v>
      </c>
      <c r="I211" s="241"/>
      <c r="J211" s="238"/>
      <c r="K211" s="238"/>
      <c r="L211" s="242"/>
      <c r="M211" s="243"/>
      <c r="N211" s="244"/>
      <c r="O211" s="244"/>
      <c r="P211" s="244"/>
      <c r="Q211" s="244"/>
      <c r="R211" s="244"/>
      <c r="S211" s="244"/>
      <c r="T211" s="24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6" t="s">
        <v>150</v>
      </c>
      <c r="AU211" s="246" t="s">
        <v>21</v>
      </c>
      <c r="AV211" s="14" t="s">
        <v>90</v>
      </c>
      <c r="AW211" s="14" t="s">
        <v>41</v>
      </c>
      <c r="AX211" s="14" t="s">
        <v>82</v>
      </c>
      <c r="AY211" s="246" t="s">
        <v>139</v>
      </c>
    </row>
    <row r="212" spans="1:51" s="14" customFormat="1" ht="12">
      <c r="A212" s="14"/>
      <c r="B212" s="237"/>
      <c r="C212" s="238"/>
      <c r="D212" s="227" t="s">
        <v>150</v>
      </c>
      <c r="E212" s="239" t="s">
        <v>32</v>
      </c>
      <c r="F212" s="240" t="s">
        <v>187</v>
      </c>
      <c r="G212" s="238"/>
      <c r="H212" s="239" t="s">
        <v>32</v>
      </c>
      <c r="I212" s="241"/>
      <c r="J212" s="238"/>
      <c r="K212" s="238"/>
      <c r="L212" s="242"/>
      <c r="M212" s="243"/>
      <c r="N212" s="244"/>
      <c r="O212" s="244"/>
      <c r="P212" s="244"/>
      <c r="Q212" s="244"/>
      <c r="R212" s="244"/>
      <c r="S212" s="244"/>
      <c r="T212" s="24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6" t="s">
        <v>150</v>
      </c>
      <c r="AU212" s="246" t="s">
        <v>21</v>
      </c>
      <c r="AV212" s="14" t="s">
        <v>90</v>
      </c>
      <c r="AW212" s="14" t="s">
        <v>41</v>
      </c>
      <c r="AX212" s="14" t="s">
        <v>82</v>
      </c>
      <c r="AY212" s="246" t="s">
        <v>139</v>
      </c>
    </row>
    <row r="213" spans="1:51" s="15" customFormat="1" ht="12">
      <c r="A213" s="15"/>
      <c r="B213" s="247"/>
      <c r="C213" s="248"/>
      <c r="D213" s="227" t="s">
        <v>150</v>
      </c>
      <c r="E213" s="249" t="s">
        <v>32</v>
      </c>
      <c r="F213" s="250" t="s">
        <v>153</v>
      </c>
      <c r="G213" s="248"/>
      <c r="H213" s="251">
        <v>4954.1</v>
      </c>
      <c r="I213" s="252"/>
      <c r="J213" s="248"/>
      <c r="K213" s="248"/>
      <c r="L213" s="253"/>
      <c r="M213" s="254"/>
      <c r="N213" s="255"/>
      <c r="O213" s="255"/>
      <c r="P213" s="255"/>
      <c r="Q213" s="255"/>
      <c r="R213" s="255"/>
      <c r="S213" s="255"/>
      <c r="T213" s="256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57" t="s">
        <v>150</v>
      </c>
      <c r="AU213" s="257" t="s">
        <v>21</v>
      </c>
      <c r="AV213" s="15" t="s">
        <v>146</v>
      </c>
      <c r="AW213" s="15" t="s">
        <v>41</v>
      </c>
      <c r="AX213" s="15" t="s">
        <v>90</v>
      </c>
      <c r="AY213" s="257" t="s">
        <v>139</v>
      </c>
    </row>
    <row r="214" spans="1:65" s="2" customFormat="1" ht="24.15" customHeight="1">
      <c r="A214" s="41"/>
      <c r="B214" s="42"/>
      <c r="C214" s="207" t="s">
        <v>276</v>
      </c>
      <c r="D214" s="207" t="s">
        <v>141</v>
      </c>
      <c r="E214" s="208" t="s">
        <v>198</v>
      </c>
      <c r="F214" s="209" t="s">
        <v>199</v>
      </c>
      <c r="G214" s="210" t="s">
        <v>144</v>
      </c>
      <c r="H214" s="211">
        <v>500</v>
      </c>
      <c r="I214" s="212"/>
      <c r="J214" s="213">
        <f>ROUND(I214*H214,2)</f>
        <v>0</v>
      </c>
      <c r="K214" s="209" t="s">
        <v>145</v>
      </c>
      <c r="L214" s="47"/>
      <c r="M214" s="214" t="s">
        <v>32</v>
      </c>
      <c r="N214" s="215" t="s">
        <v>53</v>
      </c>
      <c r="O214" s="87"/>
      <c r="P214" s="216">
        <f>O214*H214</f>
        <v>0</v>
      </c>
      <c r="Q214" s="216">
        <v>0</v>
      </c>
      <c r="R214" s="216">
        <f>Q214*H214</f>
        <v>0</v>
      </c>
      <c r="S214" s="216">
        <v>0</v>
      </c>
      <c r="T214" s="217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18" t="s">
        <v>146</v>
      </c>
      <c r="AT214" s="218" t="s">
        <v>141</v>
      </c>
      <c r="AU214" s="218" t="s">
        <v>21</v>
      </c>
      <c r="AY214" s="19" t="s">
        <v>139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9" t="s">
        <v>90</v>
      </c>
      <c r="BK214" s="219">
        <f>ROUND(I214*H214,2)</f>
        <v>0</v>
      </c>
      <c r="BL214" s="19" t="s">
        <v>146</v>
      </c>
      <c r="BM214" s="218" t="s">
        <v>200</v>
      </c>
    </row>
    <row r="215" spans="1:47" s="2" customFormat="1" ht="12">
      <c r="A215" s="41"/>
      <c r="B215" s="42"/>
      <c r="C215" s="43"/>
      <c r="D215" s="220" t="s">
        <v>148</v>
      </c>
      <c r="E215" s="43"/>
      <c r="F215" s="221" t="s">
        <v>201</v>
      </c>
      <c r="G215" s="43"/>
      <c r="H215" s="43"/>
      <c r="I215" s="222"/>
      <c r="J215" s="43"/>
      <c r="K215" s="43"/>
      <c r="L215" s="47"/>
      <c r="M215" s="223"/>
      <c r="N215" s="224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19" t="s">
        <v>148</v>
      </c>
      <c r="AU215" s="19" t="s">
        <v>21</v>
      </c>
    </row>
    <row r="216" spans="1:51" s="13" customFormat="1" ht="12">
      <c r="A216" s="13"/>
      <c r="B216" s="225"/>
      <c r="C216" s="226"/>
      <c r="D216" s="227" t="s">
        <v>150</v>
      </c>
      <c r="E216" s="228" t="s">
        <v>32</v>
      </c>
      <c r="F216" s="229" t="s">
        <v>587</v>
      </c>
      <c r="G216" s="226"/>
      <c r="H216" s="230">
        <v>500</v>
      </c>
      <c r="I216" s="231"/>
      <c r="J216" s="226"/>
      <c r="K216" s="226"/>
      <c r="L216" s="232"/>
      <c r="M216" s="233"/>
      <c r="N216" s="234"/>
      <c r="O216" s="234"/>
      <c r="P216" s="234"/>
      <c r="Q216" s="234"/>
      <c r="R216" s="234"/>
      <c r="S216" s="234"/>
      <c r="T216" s="23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6" t="s">
        <v>150</v>
      </c>
      <c r="AU216" s="236" t="s">
        <v>21</v>
      </c>
      <c r="AV216" s="13" t="s">
        <v>21</v>
      </c>
      <c r="AW216" s="13" t="s">
        <v>41</v>
      </c>
      <c r="AX216" s="13" t="s">
        <v>82</v>
      </c>
      <c r="AY216" s="236" t="s">
        <v>139</v>
      </c>
    </row>
    <row r="217" spans="1:51" s="14" customFormat="1" ht="12">
      <c r="A217" s="14"/>
      <c r="B217" s="237"/>
      <c r="C217" s="238"/>
      <c r="D217" s="227" t="s">
        <v>150</v>
      </c>
      <c r="E217" s="239" t="s">
        <v>32</v>
      </c>
      <c r="F217" s="240" t="s">
        <v>202</v>
      </c>
      <c r="G217" s="238"/>
      <c r="H217" s="239" t="s">
        <v>32</v>
      </c>
      <c r="I217" s="241"/>
      <c r="J217" s="238"/>
      <c r="K217" s="238"/>
      <c r="L217" s="242"/>
      <c r="M217" s="243"/>
      <c r="N217" s="244"/>
      <c r="O217" s="244"/>
      <c r="P217" s="244"/>
      <c r="Q217" s="244"/>
      <c r="R217" s="244"/>
      <c r="S217" s="244"/>
      <c r="T217" s="24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6" t="s">
        <v>150</v>
      </c>
      <c r="AU217" s="246" t="s">
        <v>21</v>
      </c>
      <c r="AV217" s="14" t="s">
        <v>90</v>
      </c>
      <c r="AW217" s="14" t="s">
        <v>41</v>
      </c>
      <c r="AX217" s="14" t="s">
        <v>82</v>
      </c>
      <c r="AY217" s="246" t="s">
        <v>139</v>
      </c>
    </row>
    <row r="218" spans="1:51" s="15" customFormat="1" ht="12">
      <c r="A218" s="15"/>
      <c r="B218" s="247"/>
      <c r="C218" s="248"/>
      <c r="D218" s="227" t="s">
        <v>150</v>
      </c>
      <c r="E218" s="249" t="s">
        <v>32</v>
      </c>
      <c r="F218" s="250" t="s">
        <v>153</v>
      </c>
      <c r="G218" s="248"/>
      <c r="H218" s="251">
        <v>500</v>
      </c>
      <c r="I218" s="252"/>
      <c r="J218" s="248"/>
      <c r="K218" s="248"/>
      <c r="L218" s="253"/>
      <c r="M218" s="254"/>
      <c r="N218" s="255"/>
      <c r="O218" s="255"/>
      <c r="P218" s="255"/>
      <c r="Q218" s="255"/>
      <c r="R218" s="255"/>
      <c r="S218" s="255"/>
      <c r="T218" s="256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57" t="s">
        <v>150</v>
      </c>
      <c r="AU218" s="257" t="s">
        <v>21</v>
      </c>
      <c r="AV218" s="15" t="s">
        <v>146</v>
      </c>
      <c r="AW218" s="15" t="s">
        <v>41</v>
      </c>
      <c r="AX218" s="15" t="s">
        <v>90</v>
      </c>
      <c r="AY218" s="257" t="s">
        <v>139</v>
      </c>
    </row>
    <row r="219" spans="1:65" s="2" customFormat="1" ht="24.15" customHeight="1">
      <c r="A219" s="41"/>
      <c r="B219" s="42"/>
      <c r="C219" s="207" t="s">
        <v>285</v>
      </c>
      <c r="D219" s="207" t="s">
        <v>141</v>
      </c>
      <c r="E219" s="208" t="s">
        <v>683</v>
      </c>
      <c r="F219" s="209" t="s">
        <v>684</v>
      </c>
      <c r="G219" s="210" t="s">
        <v>144</v>
      </c>
      <c r="H219" s="211">
        <v>90</v>
      </c>
      <c r="I219" s="212"/>
      <c r="J219" s="213">
        <f>ROUND(I219*H219,2)</f>
        <v>0</v>
      </c>
      <c r="K219" s="209" t="s">
        <v>145</v>
      </c>
      <c r="L219" s="47"/>
      <c r="M219" s="214" t="s">
        <v>32</v>
      </c>
      <c r="N219" s="215" t="s">
        <v>53</v>
      </c>
      <c r="O219" s="87"/>
      <c r="P219" s="216">
        <f>O219*H219</f>
        <v>0</v>
      </c>
      <c r="Q219" s="216">
        <v>0.1002</v>
      </c>
      <c r="R219" s="216">
        <f>Q219*H219</f>
        <v>9.017999999999999</v>
      </c>
      <c r="S219" s="216">
        <v>0</v>
      </c>
      <c r="T219" s="217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18" t="s">
        <v>146</v>
      </c>
      <c r="AT219" s="218" t="s">
        <v>141</v>
      </c>
      <c r="AU219" s="218" t="s">
        <v>21</v>
      </c>
      <c r="AY219" s="19" t="s">
        <v>139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9" t="s">
        <v>90</v>
      </c>
      <c r="BK219" s="219">
        <f>ROUND(I219*H219,2)</f>
        <v>0</v>
      </c>
      <c r="BL219" s="19" t="s">
        <v>146</v>
      </c>
      <c r="BM219" s="218" t="s">
        <v>685</v>
      </c>
    </row>
    <row r="220" spans="1:47" s="2" customFormat="1" ht="12">
      <c r="A220" s="41"/>
      <c r="B220" s="42"/>
      <c r="C220" s="43"/>
      <c r="D220" s="220" t="s">
        <v>148</v>
      </c>
      <c r="E220" s="43"/>
      <c r="F220" s="221" t="s">
        <v>686</v>
      </c>
      <c r="G220" s="43"/>
      <c r="H220" s="43"/>
      <c r="I220" s="222"/>
      <c r="J220" s="43"/>
      <c r="K220" s="43"/>
      <c r="L220" s="47"/>
      <c r="M220" s="223"/>
      <c r="N220" s="224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19" t="s">
        <v>148</v>
      </c>
      <c r="AU220" s="19" t="s">
        <v>21</v>
      </c>
    </row>
    <row r="221" spans="1:51" s="13" customFormat="1" ht="12">
      <c r="A221" s="13"/>
      <c r="B221" s="225"/>
      <c r="C221" s="226"/>
      <c r="D221" s="227" t="s">
        <v>150</v>
      </c>
      <c r="E221" s="228" t="s">
        <v>32</v>
      </c>
      <c r="F221" s="229" t="s">
        <v>687</v>
      </c>
      <c r="G221" s="226"/>
      <c r="H221" s="230">
        <v>90</v>
      </c>
      <c r="I221" s="231"/>
      <c r="J221" s="226"/>
      <c r="K221" s="226"/>
      <c r="L221" s="232"/>
      <c r="M221" s="233"/>
      <c r="N221" s="234"/>
      <c r="O221" s="234"/>
      <c r="P221" s="234"/>
      <c r="Q221" s="234"/>
      <c r="R221" s="234"/>
      <c r="S221" s="234"/>
      <c r="T221" s="23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6" t="s">
        <v>150</v>
      </c>
      <c r="AU221" s="236" t="s">
        <v>21</v>
      </c>
      <c r="AV221" s="13" t="s">
        <v>21</v>
      </c>
      <c r="AW221" s="13" t="s">
        <v>41</v>
      </c>
      <c r="AX221" s="13" t="s">
        <v>82</v>
      </c>
      <c r="AY221" s="236" t="s">
        <v>139</v>
      </c>
    </row>
    <row r="222" spans="1:51" s="14" customFormat="1" ht="12">
      <c r="A222" s="14"/>
      <c r="B222" s="237"/>
      <c r="C222" s="238"/>
      <c r="D222" s="227" t="s">
        <v>150</v>
      </c>
      <c r="E222" s="239" t="s">
        <v>32</v>
      </c>
      <c r="F222" s="240" t="s">
        <v>152</v>
      </c>
      <c r="G222" s="238"/>
      <c r="H222" s="239" t="s">
        <v>32</v>
      </c>
      <c r="I222" s="241"/>
      <c r="J222" s="238"/>
      <c r="K222" s="238"/>
      <c r="L222" s="242"/>
      <c r="M222" s="243"/>
      <c r="N222" s="244"/>
      <c r="O222" s="244"/>
      <c r="P222" s="244"/>
      <c r="Q222" s="244"/>
      <c r="R222" s="244"/>
      <c r="S222" s="244"/>
      <c r="T222" s="24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6" t="s">
        <v>150</v>
      </c>
      <c r="AU222" s="246" t="s">
        <v>21</v>
      </c>
      <c r="AV222" s="14" t="s">
        <v>90</v>
      </c>
      <c r="AW222" s="14" t="s">
        <v>41</v>
      </c>
      <c r="AX222" s="14" t="s">
        <v>82</v>
      </c>
      <c r="AY222" s="246" t="s">
        <v>139</v>
      </c>
    </row>
    <row r="223" spans="1:51" s="15" customFormat="1" ht="12">
      <c r="A223" s="15"/>
      <c r="B223" s="247"/>
      <c r="C223" s="248"/>
      <c r="D223" s="227" t="s">
        <v>150</v>
      </c>
      <c r="E223" s="249" t="s">
        <v>32</v>
      </c>
      <c r="F223" s="250" t="s">
        <v>153</v>
      </c>
      <c r="G223" s="248"/>
      <c r="H223" s="251">
        <v>90</v>
      </c>
      <c r="I223" s="252"/>
      <c r="J223" s="248"/>
      <c r="K223" s="248"/>
      <c r="L223" s="253"/>
      <c r="M223" s="254"/>
      <c r="N223" s="255"/>
      <c r="O223" s="255"/>
      <c r="P223" s="255"/>
      <c r="Q223" s="255"/>
      <c r="R223" s="255"/>
      <c r="S223" s="255"/>
      <c r="T223" s="256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57" t="s">
        <v>150</v>
      </c>
      <c r="AU223" s="257" t="s">
        <v>21</v>
      </c>
      <c r="AV223" s="15" t="s">
        <v>146</v>
      </c>
      <c r="AW223" s="15" t="s">
        <v>41</v>
      </c>
      <c r="AX223" s="15" t="s">
        <v>90</v>
      </c>
      <c r="AY223" s="257" t="s">
        <v>139</v>
      </c>
    </row>
    <row r="224" spans="1:65" s="2" customFormat="1" ht="16.5" customHeight="1">
      <c r="A224" s="41"/>
      <c r="B224" s="42"/>
      <c r="C224" s="258" t="s">
        <v>295</v>
      </c>
      <c r="D224" s="258" t="s">
        <v>211</v>
      </c>
      <c r="E224" s="259" t="s">
        <v>688</v>
      </c>
      <c r="F224" s="260" t="s">
        <v>689</v>
      </c>
      <c r="G224" s="261" t="s">
        <v>179</v>
      </c>
      <c r="H224" s="262">
        <v>108</v>
      </c>
      <c r="I224" s="263"/>
      <c r="J224" s="264">
        <f>ROUND(I224*H224,2)</f>
        <v>0</v>
      </c>
      <c r="K224" s="260" t="s">
        <v>145</v>
      </c>
      <c r="L224" s="265"/>
      <c r="M224" s="266" t="s">
        <v>32</v>
      </c>
      <c r="N224" s="267" t="s">
        <v>53</v>
      </c>
      <c r="O224" s="87"/>
      <c r="P224" s="216">
        <f>O224*H224</f>
        <v>0</v>
      </c>
      <c r="Q224" s="216">
        <v>1</v>
      </c>
      <c r="R224" s="216">
        <f>Q224*H224</f>
        <v>108</v>
      </c>
      <c r="S224" s="216">
        <v>0</v>
      </c>
      <c r="T224" s="217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18" t="s">
        <v>191</v>
      </c>
      <c r="AT224" s="218" t="s">
        <v>211</v>
      </c>
      <c r="AU224" s="218" t="s">
        <v>21</v>
      </c>
      <c r="AY224" s="19" t="s">
        <v>139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9" t="s">
        <v>90</v>
      </c>
      <c r="BK224" s="219">
        <f>ROUND(I224*H224,2)</f>
        <v>0</v>
      </c>
      <c r="BL224" s="19" t="s">
        <v>146</v>
      </c>
      <c r="BM224" s="218" t="s">
        <v>690</v>
      </c>
    </row>
    <row r="225" spans="1:51" s="13" customFormat="1" ht="12">
      <c r="A225" s="13"/>
      <c r="B225" s="225"/>
      <c r="C225" s="226"/>
      <c r="D225" s="227" t="s">
        <v>150</v>
      </c>
      <c r="E225" s="226"/>
      <c r="F225" s="229" t="s">
        <v>691</v>
      </c>
      <c r="G225" s="226"/>
      <c r="H225" s="230">
        <v>108</v>
      </c>
      <c r="I225" s="231"/>
      <c r="J225" s="226"/>
      <c r="K225" s="226"/>
      <c r="L225" s="232"/>
      <c r="M225" s="233"/>
      <c r="N225" s="234"/>
      <c r="O225" s="234"/>
      <c r="P225" s="234"/>
      <c r="Q225" s="234"/>
      <c r="R225" s="234"/>
      <c r="S225" s="234"/>
      <c r="T225" s="23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6" t="s">
        <v>150</v>
      </c>
      <c r="AU225" s="236" t="s">
        <v>21</v>
      </c>
      <c r="AV225" s="13" t="s">
        <v>21</v>
      </c>
      <c r="AW225" s="13" t="s">
        <v>4</v>
      </c>
      <c r="AX225" s="13" t="s">
        <v>90</v>
      </c>
      <c r="AY225" s="236" t="s">
        <v>139</v>
      </c>
    </row>
    <row r="226" spans="1:65" s="2" customFormat="1" ht="24.15" customHeight="1">
      <c r="A226" s="41"/>
      <c r="B226" s="42"/>
      <c r="C226" s="207" t="s">
        <v>302</v>
      </c>
      <c r="D226" s="207" t="s">
        <v>141</v>
      </c>
      <c r="E226" s="208" t="s">
        <v>692</v>
      </c>
      <c r="F226" s="209" t="s">
        <v>693</v>
      </c>
      <c r="G226" s="210" t="s">
        <v>144</v>
      </c>
      <c r="H226" s="211">
        <v>145</v>
      </c>
      <c r="I226" s="212"/>
      <c r="J226" s="213">
        <f>ROUND(I226*H226,2)</f>
        <v>0</v>
      </c>
      <c r="K226" s="209" t="s">
        <v>145</v>
      </c>
      <c r="L226" s="47"/>
      <c r="M226" s="214" t="s">
        <v>32</v>
      </c>
      <c r="N226" s="215" t="s">
        <v>53</v>
      </c>
      <c r="O226" s="87"/>
      <c r="P226" s="216">
        <f>O226*H226</f>
        <v>0</v>
      </c>
      <c r="Q226" s="216">
        <v>0.05372</v>
      </c>
      <c r="R226" s="216">
        <f>Q226*H226</f>
        <v>7.7894</v>
      </c>
      <c r="S226" s="216">
        <v>0</v>
      </c>
      <c r="T226" s="217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18" t="s">
        <v>146</v>
      </c>
      <c r="AT226" s="218" t="s">
        <v>141</v>
      </c>
      <c r="AU226" s="218" t="s">
        <v>21</v>
      </c>
      <c r="AY226" s="19" t="s">
        <v>139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9" t="s">
        <v>90</v>
      </c>
      <c r="BK226" s="219">
        <f>ROUND(I226*H226,2)</f>
        <v>0</v>
      </c>
      <c r="BL226" s="19" t="s">
        <v>146</v>
      </c>
      <c r="BM226" s="218" t="s">
        <v>694</v>
      </c>
    </row>
    <row r="227" spans="1:47" s="2" customFormat="1" ht="12">
      <c r="A227" s="41"/>
      <c r="B227" s="42"/>
      <c r="C227" s="43"/>
      <c r="D227" s="220" t="s">
        <v>148</v>
      </c>
      <c r="E227" s="43"/>
      <c r="F227" s="221" t="s">
        <v>695</v>
      </c>
      <c r="G227" s="43"/>
      <c r="H227" s="43"/>
      <c r="I227" s="222"/>
      <c r="J227" s="43"/>
      <c r="K227" s="43"/>
      <c r="L227" s="47"/>
      <c r="M227" s="223"/>
      <c r="N227" s="224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19" t="s">
        <v>148</v>
      </c>
      <c r="AU227" s="19" t="s">
        <v>21</v>
      </c>
    </row>
    <row r="228" spans="1:63" s="12" customFormat="1" ht="22.8" customHeight="1">
      <c r="A228" s="12"/>
      <c r="B228" s="191"/>
      <c r="C228" s="192"/>
      <c r="D228" s="193" t="s">
        <v>81</v>
      </c>
      <c r="E228" s="205" t="s">
        <v>191</v>
      </c>
      <c r="F228" s="205" t="s">
        <v>216</v>
      </c>
      <c r="G228" s="192"/>
      <c r="H228" s="192"/>
      <c r="I228" s="195"/>
      <c r="J228" s="206">
        <f>BK228</f>
        <v>0</v>
      </c>
      <c r="K228" s="192"/>
      <c r="L228" s="197"/>
      <c r="M228" s="198"/>
      <c r="N228" s="199"/>
      <c r="O228" s="199"/>
      <c r="P228" s="200">
        <f>SUM(P229:P238)</f>
        <v>0</v>
      </c>
      <c r="Q228" s="199"/>
      <c r="R228" s="200">
        <f>SUM(R229:R238)</f>
        <v>3.5563049999999996</v>
      </c>
      <c r="S228" s="199"/>
      <c r="T228" s="201">
        <f>SUM(T229:T238)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2" t="s">
        <v>90</v>
      </c>
      <c r="AT228" s="203" t="s">
        <v>81</v>
      </c>
      <c r="AU228" s="203" t="s">
        <v>90</v>
      </c>
      <c r="AY228" s="202" t="s">
        <v>139</v>
      </c>
      <c r="BK228" s="204">
        <f>SUM(BK229:BK238)</f>
        <v>0</v>
      </c>
    </row>
    <row r="229" spans="1:65" s="2" customFormat="1" ht="16.5" customHeight="1">
      <c r="A229" s="41"/>
      <c r="B229" s="42"/>
      <c r="C229" s="207" t="s">
        <v>311</v>
      </c>
      <c r="D229" s="207" t="s">
        <v>141</v>
      </c>
      <c r="E229" s="208" t="s">
        <v>224</v>
      </c>
      <c r="F229" s="209" t="s">
        <v>225</v>
      </c>
      <c r="G229" s="210" t="s">
        <v>220</v>
      </c>
      <c r="H229" s="211">
        <v>3</v>
      </c>
      <c r="I229" s="212"/>
      <c r="J229" s="213">
        <f>ROUND(I229*H229,2)</f>
        <v>0</v>
      </c>
      <c r="K229" s="209" t="s">
        <v>145</v>
      </c>
      <c r="L229" s="47"/>
      <c r="M229" s="214" t="s">
        <v>32</v>
      </c>
      <c r="N229" s="215" t="s">
        <v>53</v>
      </c>
      <c r="O229" s="87"/>
      <c r="P229" s="216">
        <f>O229*H229</f>
        <v>0</v>
      </c>
      <c r="Q229" s="216">
        <v>0.4208</v>
      </c>
      <c r="R229" s="216">
        <f>Q229*H229</f>
        <v>1.2624</v>
      </c>
      <c r="S229" s="216">
        <v>0</v>
      </c>
      <c r="T229" s="217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18" t="s">
        <v>146</v>
      </c>
      <c r="AT229" s="218" t="s">
        <v>141</v>
      </c>
      <c r="AU229" s="218" t="s">
        <v>21</v>
      </c>
      <c r="AY229" s="19" t="s">
        <v>139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9" t="s">
        <v>90</v>
      </c>
      <c r="BK229" s="219">
        <f>ROUND(I229*H229,2)</f>
        <v>0</v>
      </c>
      <c r="BL229" s="19" t="s">
        <v>146</v>
      </c>
      <c r="BM229" s="218" t="s">
        <v>696</v>
      </c>
    </row>
    <row r="230" spans="1:47" s="2" customFormat="1" ht="12">
      <c r="A230" s="41"/>
      <c r="B230" s="42"/>
      <c r="C230" s="43"/>
      <c r="D230" s="220" t="s">
        <v>148</v>
      </c>
      <c r="E230" s="43"/>
      <c r="F230" s="221" t="s">
        <v>227</v>
      </c>
      <c r="G230" s="43"/>
      <c r="H230" s="43"/>
      <c r="I230" s="222"/>
      <c r="J230" s="43"/>
      <c r="K230" s="43"/>
      <c r="L230" s="47"/>
      <c r="M230" s="223"/>
      <c r="N230" s="224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19" t="s">
        <v>148</v>
      </c>
      <c r="AU230" s="19" t="s">
        <v>21</v>
      </c>
    </row>
    <row r="231" spans="1:51" s="13" customFormat="1" ht="12">
      <c r="A231" s="13"/>
      <c r="B231" s="225"/>
      <c r="C231" s="226"/>
      <c r="D231" s="227" t="s">
        <v>150</v>
      </c>
      <c r="E231" s="228" t="s">
        <v>32</v>
      </c>
      <c r="F231" s="229" t="s">
        <v>164</v>
      </c>
      <c r="G231" s="226"/>
      <c r="H231" s="230">
        <v>3</v>
      </c>
      <c r="I231" s="231"/>
      <c r="J231" s="226"/>
      <c r="K231" s="226"/>
      <c r="L231" s="232"/>
      <c r="M231" s="233"/>
      <c r="N231" s="234"/>
      <c r="O231" s="234"/>
      <c r="P231" s="234"/>
      <c r="Q231" s="234"/>
      <c r="R231" s="234"/>
      <c r="S231" s="234"/>
      <c r="T231" s="23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6" t="s">
        <v>150</v>
      </c>
      <c r="AU231" s="236" t="s">
        <v>21</v>
      </c>
      <c r="AV231" s="13" t="s">
        <v>21</v>
      </c>
      <c r="AW231" s="13" t="s">
        <v>41</v>
      </c>
      <c r="AX231" s="13" t="s">
        <v>82</v>
      </c>
      <c r="AY231" s="236" t="s">
        <v>139</v>
      </c>
    </row>
    <row r="232" spans="1:51" s="14" customFormat="1" ht="12">
      <c r="A232" s="14"/>
      <c r="B232" s="237"/>
      <c r="C232" s="238"/>
      <c r="D232" s="227" t="s">
        <v>150</v>
      </c>
      <c r="E232" s="239" t="s">
        <v>32</v>
      </c>
      <c r="F232" s="240" t="s">
        <v>152</v>
      </c>
      <c r="G232" s="238"/>
      <c r="H232" s="239" t="s">
        <v>32</v>
      </c>
      <c r="I232" s="241"/>
      <c r="J232" s="238"/>
      <c r="K232" s="238"/>
      <c r="L232" s="242"/>
      <c r="M232" s="243"/>
      <c r="N232" s="244"/>
      <c r="O232" s="244"/>
      <c r="P232" s="244"/>
      <c r="Q232" s="244"/>
      <c r="R232" s="244"/>
      <c r="S232" s="244"/>
      <c r="T232" s="24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6" t="s">
        <v>150</v>
      </c>
      <c r="AU232" s="246" t="s">
        <v>21</v>
      </c>
      <c r="AV232" s="14" t="s">
        <v>90</v>
      </c>
      <c r="AW232" s="14" t="s">
        <v>41</v>
      </c>
      <c r="AX232" s="14" t="s">
        <v>82</v>
      </c>
      <c r="AY232" s="246" t="s">
        <v>139</v>
      </c>
    </row>
    <row r="233" spans="1:51" s="15" customFormat="1" ht="12">
      <c r="A233" s="15"/>
      <c r="B233" s="247"/>
      <c r="C233" s="248"/>
      <c r="D233" s="227" t="s">
        <v>150</v>
      </c>
      <c r="E233" s="249" t="s">
        <v>32</v>
      </c>
      <c r="F233" s="250" t="s">
        <v>153</v>
      </c>
      <c r="G233" s="248"/>
      <c r="H233" s="251">
        <v>3</v>
      </c>
      <c r="I233" s="252"/>
      <c r="J233" s="248"/>
      <c r="K233" s="248"/>
      <c r="L233" s="253"/>
      <c r="M233" s="254"/>
      <c r="N233" s="255"/>
      <c r="O233" s="255"/>
      <c r="P233" s="255"/>
      <c r="Q233" s="255"/>
      <c r="R233" s="255"/>
      <c r="S233" s="255"/>
      <c r="T233" s="256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7" t="s">
        <v>150</v>
      </c>
      <c r="AU233" s="257" t="s">
        <v>21</v>
      </c>
      <c r="AV233" s="15" t="s">
        <v>146</v>
      </c>
      <c r="AW233" s="15" t="s">
        <v>41</v>
      </c>
      <c r="AX233" s="15" t="s">
        <v>90</v>
      </c>
      <c r="AY233" s="257" t="s">
        <v>139</v>
      </c>
    </row>
    <row r="234" spans="1:65" s="2" customFormat="1" ht="16.5" customHeight="1">
      <c r="A234" s="41"/>
      <c r="B234" s="42"/>
      <c r="C234" s="207" t="s">
        <v>320</v>
      </c>
      <c r="D234" s="207" t="s">
        <v>141</v>
      </c>
      <c r="E234" s="208" t="s">
        <v>697</v>
      </c>
      <c r="F234" s="209" t="s">
        <v>698</v>
      </c>
      <c r="G234" s="210" t="s">
        <v>179</v>
      </c>
      <c r="H234" s="211">
        <v>2.3</v>
      </c>
      <c r="I234" s="212"/>
      <c r="J234" s="213">
        <f>ROUND(I234*H234,2)</f>
        <v>0</v>
      </c>
      <c r="K234" s="209" t="s">
        <v>145</v>
      </c>
      <c r="L234" s="47"/>
      <c r="M234" s="214" t="s">
        <v>32</v>
      </c>
      <c r="N234" s="215" t="s">
        <v>53</v>
      </c>
      <c r="O234" s="87"/>
      <c r="P234" s="216">
        <f>O234*H234</f>
        <v>0</v>
      </c>
      <c r="Q234" s="216">
        <v>0.99735</v>
      </c>
      <c r="R234" s="216">
        <f>Q234*H234</f>
        <v>2.2939049999999996</v>
      </c>
      <c r="S234" s="216">
        <v>0</v>
      </c>
      <c r="T234" s="217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18" t="s">
        <v>146</v>
      </c>
      <c r="AT234" s="218" t="s">
        <v>141</v>
      </c>
      <c r="AU234" s="218" t="s">
        <v>21</v>
      </c>
      <c r="AY234" s="19" t="s">
        <v>139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9" t="s">
        <v>90</v>
      </c>
      <c r="BK234" s="219">
        <f>ROUND(I234*H234,2)</f>
        <v>0</v>
      </c>
      <c r="BL234" s="19" t="s">
        <v>146</v>
      </c>
      <c r="BM234" s="218" t="s">
        <v>699</v>
      </c>
    </row>
    <row r="235" spans="1:47" s="2" customFormat="1" ht="12">
      <c r="A235" s="41"/>
      <c r="B235" s="42"/>
      <c r="C235" s="43"/>
      <c r="D235" s="220" t="s">
        <v>148</v>
      </c>
      <c r="E235" s="43"/>
      <c r="F235" s="221" t="s">
        <v>700</v>
      </c>
      <c r="G235" s="43"/>
      <c r="H235" s="43"/>
      <c r="I235" s="222"/>
      <c r="J235" s="43"/>
      <c r="K235" s="43"/>
      <c r="L235" s="47"/>
      <c r="M235" s="223"/>
      <c r="N235" s="224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19" t="s">
        <v>148</v>
      </c>
      <c r="AU235" s="19" t="s">
        <v>21</v>
      </c>
    </row>
    <row r="236" spans="1:51" s="13" customFormat="1" ht="12">
      <c r="A236" s="13"/>
      <c r="B236" s="225"/>
      <c r="C236" s="226"/>
      <c r="D236" s="227" t="s">
        <v>150</v>
      </c>
      <c r="E236" s="228" t="s">
        <v>32</v>
      </c>
      <c r="F236" s="229" t="s">
        <v>701</v>
      </c>
      <c r="G236" s="226"/>
      <c r="H236" s="230">
        <v>2.3</v>
      </c>
      <c r="I236" s="231"/>
      <c r="J236" s="226"/>
      <c r="K236" s="226"/>
      <c r="L236" s="232"/>
      <c r="M236" s="233"/>
      <c r="N236" s="234"/>
      <c r="O236" s="234"/>
      <c r="P236" s="234"/>
      <c r="Q236" s="234"/>
      <c r="R236" s="234"/>
      <c r="S236" s="234"/>
      <c r="T236" s="23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6" t="s">
        <v>150</v>
      </c>
      <c r="AU236" s="236" t="s">
        <v>21</v>
      </c>
      <c r="AV236" s="13" t="s">
        <v>21</v>
      </c>
      <c r="AW236" s="13" t="s">
        <v>41</v>
      </c>
      <c r="AX236" s="13" t="s">
        <v>82</v>
      </c>
      <c r="AY236" s="236" t="s">
        <v>139</v>
      </c>
    </row>
    <row r="237" spans="1:51" s="14" customFormat="1" ht="12">
      <c r="A237" s="14"/>
      <c r="B237" s="237"/>
      <c r="C237" s="238"/>
      <c r="D237" s="227" t="s">
        <v>150</v>
      </c>
      <c r="E237" s="239" t="s">
        <v>32</v>
      </c>
      <c r="F237" s="240" t="s">
        <v>152</v>
      </c>
      <c r="G237" s="238"/>
      <c r="H237" s="239" t="s">
        <v>32</v>
      </c>
      <c r="I237" s="241"/>
      <c r="J237" s="238"/>
      <c r="K237" s="238"/>
      <c r="L237" s="242"/>
      <c r="M237" s="243"/>
      <c r="N237" s="244"/>
      <c r="O237" s="244"/>
      <c r="P237" s="244"/>
      <c r="Q237" s="244"/>
      <c r="R237" s="244"/>
      <c r="S237" s="244"/>
      <c r="T237" s="24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6" t="s">
        <v>150</v>
      </c>
      <c r="AU237" s="246" t="s">
        <v>21</v>
      </c>
      <c r="AV237" s="14" t="s">
        <v>90</v>
      </c>
      <c r="AW237" s="14" t="s">
        <v>41</v>
      </c>
      <c r="AX237" s="14" t="s">
        <v>82</v>
      </c>
      <c r="AY237" s="246" t="s">
        <v>139</v>
      </c>
    </row>
    <row r="238" spans="1:51" s="15" customFormat="1" ht="12">
      <c r="A238" s="15"/>
      <c r="B238" s="247"/>
      <c r="C238" s="248"/>
      <c r="D238" s="227" t="s">
        <v>150</v>
      </c>
      <c r="E238" s="249" t="s">
        <v>32</v>
      </c>
      <c r="F238" s="250" t="s">
        <v>153</v>
      </c>
      <c r="G238" s="248"/>
      <c r="H238" s="251">
        <v>2.3</v>
      </c>
      <c r="I238" s="252"/>
      <c r="J238" s="248"/>
      <c r="K238" s="248"/>
      <c r="L238" s="253"/>
      <c r="M238" s="254"/>
      <c r="N238" s="255"/>
      <c r="O238" s="255"/>
      <c r="P238" s="255"/>
      <c r="Q238" s="255"/>
      <c r="R238" s="255"/>
      <c r="S238" s="255"/>
      <c r="T238" s="256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57" t="s">
        <v>150</v>
      </c>
      <c r="AU238" s="257" t="s">
        <v>21</v>
      </c>
      <c r="AV238" s="15" t="s">
        <v>146</v>
      </c>
      <c r="AW238" s="15" t="s">
        <v>41</v>
      </c>
      <c r="AX238" s="15" t="s">
        <v>90</v>
      </c>
      <c r="AY238" s="257" t="s">
        <v>139</v>
      </c>
    </row>
    <row r="239" spans="1:63" s="12" customFormat="1" ht="22.8" customHeight="1">
      <c r="A239" s="12"/>
      <c r="B239" s="191"/>
      <c r="C239" s="192"/>
      <c r="D239" s="193" t="s">
        <v>81</v>
      </c>
      <c r="E239" s="205" t="s">
        <v>197</v>
      </c>
      <c r="F239" s="205" t="s">
        <v>228</v>
      </c>
      <c r="G239" s="192"/>
      <c r="H239" s="192"/>
      <c r="I239" s="195"/>
      <c r="J239" s="206">
        <f>BK239</f>
        <v>0</v>
      </c>
      <c r="K239" s="192"/>
      <c r="L239" s="197"/>
      <c r="M239" s="198"/>
      <c r="N239" s="199"/>
      <c r="O239" s="199"/>
      <c r="P239" s="200">
        <f>SUM(P240:P368)</f>
        <v>0</v>
      </c>
      <c r="Q239" s="199"/>
      <c r="R239" s="200">
        <f>SUM(R240:R368)</f>
        <v>130.20338999999998</v>
      </c>
      <c r="S239" s="199"/>
      <c r="T239" s="201">
        <f>SUM(T240:T368)</f>
        <v>391.28200000000004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2" t="s">
        <v>90</v>
      </c>
      <c r="AT239" s="203" t="s">
        <v>81</v>
      </c>
      <c r="AU239" s="203" t="s">
        <v>90</v>
      </c>
      <c r="AY239" s="202" t="s">
        <v>139</v>
      </c>
      <c r="BK239" s="204">
        <f>SUM(BK240:BK368)</f>
        <v>0</v>
      </c>
    </row>
    <row r="240" spans="1:65" s="2" customFormat="1" ht="16.5" customHeight="1">
      <c r="A240" s="41"/>
      <c r="B240" s="42"/>
      <c r="C240" s="207" t="s">
        <v>329</v>
      </c>
      <c r="D240" s="207" t="s">
        <v>141</v>
      </c>
      <c r="E240" s="208" t="s">
        <v>245</v>
      </c>
      <c r="F240" s="209" t="s">
        <v>246</v>
      </c>
      <c r="G240" s="210" t="s">
        <v>220</v>
      </c>
      <c r="H240" s="211">
        <v>2</v>
      </c>
      <c r="I240" s="212"/>
      <c r="J240" s="213">
        <f>ROUND(I240*H240,2)</f>
        <v>0</v>
      </c>
      <c r="K240" s="209" t="s">
        <v>145</v>
      </c>
      <c r="L240" s="47"/>
      <c r="M240" s="214" t="s">
        <v>32</v>
      </c>
      <c r="N240" s="215" t="s">
        <v>53</v>
      </c>
      <c r="O240" s="87"/>
      <c r="P240" s="216">
        <f>O240*H240</f>
        <v>0</v>
      </c>
      <c r="Q240" s="216">
        <v>0.0007</v>
      </c>
      <c r="R240" s="216">
        <f>Q240*H240</f>
        <v>0.0014</v>
      </c>
      <c r="S240" s="216">
        <v>0</v>
      </c>
      <c r="T240" s="217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18" t="s">
        <v>146</v>
      </c>
      <c r="AT240" s="218" t="s">
        <v>141</v>
      </c>
      <c r="AU240" s="218" t="s">
        <v>21</v>
      </c>
      <c r="AY240" s="19" t="s">
        <v>139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9" t="s">
        <v>90</v>
      </c>
      <c r="BK240" s="219">
        <f>ROUND(I240*H240,2)</f>
        <v>0</v>
      </c>
      <c r="BL240" s="19" t="s">
        <v>146</v>
      </c>
      <c r="BM240" s="218" t="s">
        <v>702</v>
      </c>
    </row>
    <row r="241" spans="1:47" s="2" customFormat="1" ht="12">
      <c r="A241" s="41"/>
      <c r="B241" s="42"/>
      <c r="C241" s="43"/>
      <c r="D241" s="220" t="s">
        <v>148</v>
      </c>
      <c r="E241" s="43"/>
      <c r="F241" s="221" t="s">
        <v>248</v>
      </c>
      <c r="G241" s="43"/>
      <c r="H241" s="43"/>
      <c r="I241" s="222"/>
      <c r="J241" s="43"/>
      <c r="K241" s="43"/>
      <c r="L241" s="47"/>
      <c r="M241" s="223"/>
      <c r="N241" s="224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19" t="s">
        <v>148</v>
      </c>
      <c r="AU241" s="19" t="s">
        <v>21</v>
      </c>
    </row>
    <row r="242" spans="1:51" s="13" customFormat="1" ht="12">
      <c r="A242" s="13"/>
      <c r="B242" s="225"/>
      <c r="C242" s="226"/>
      <c r="D242" s="227" t="s">
        <v>150</v>
      </c>
      <c r="E242" s="228" t="s">
        <v>32</v>
      </c>
      <c r="F242" s="229" t="s">
        <v>21</v>
      </c>
      <c r="G242" s="226"/>
      <c r="H242" s="230">
        <v>2</v>
      </c>
      <c r="I242" s="231"/>
      <c r="J242" s="226"/>
      <c r="K242" s="226"/>
      <c r="L242" s="232"/>
      <c r="M242" s="233"/>
      <c r="N242" s="234"/>
      <c r="O242" s="234"/>
      <c r="P242" s="234"/>
      <c r="Q242" s="234"/>
      <c r="R242" s="234"/>
      <c r="S242" s="234"/>
      <c r="T242" s="23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6" t="s">
        <v>150</v>
      </c>
      <c r="AU242" s="236" t="s">
        <v>21</v>
      </c>
      <c r="AV242" s="13" t="s">
        <v>21</v>
      </c>
      <c r="AW242" s="13" t="s">
        <v>41</v>
      </c>
      <c r="AX242" s="13" t="s">
        <v>82</v>
      </c>
      <c r="AY242" s="236" t="s">
        <v>139</v>
      </c>
    </row>
    <row r="243" spans="1:51" s="14" customFormat="1" ht="12">
      <c r="A243" s="14"/>
      <c r="B243" s="237"/>
      <c r="C243" s="238"/>
      <c r="D243" s="227" t="s">
        <v>150</v>
      </c>
      <c r="E243" s="239" t="s">
        <v>32</v>
      </c>
      <c r="F243" s="240" t="s">
        <v>152</v>
      </c>
      <c r="G243" s="238"/>
      <c r="H243" s="239" t="s">
        <v>32</v>
      </c>
      <c r="I243" s="241"/>
      <c r="J243" s="238"/>
      <c r="K243" s="238"/>
      <c r="L243" s="242"/>
      <c r="M243" s="243"/>
      <c r="N243" s="244"/>
      <c r="O243" s="244"/>
      <c r="P243" s="244"/>
      <c r="Q243" s="244"/>
      <c r="R243" s="244"/>
      <c r="S243" s="244"/>
      <c r="T243" s="24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6" t="s">
        <v>150</v>
      </c>
      <c r="AU243" s="246" t="s">
        <v>21</v>
      </c>
      <c r="AV243" s="14" t="s">
        <v>90</v>
      </c>
      <c r="AW243" s="14" t="s">
        <v>41</v>
      </c>
      <c r="AX243" s="14" t="s">
        <v>82</v>
      </c>
      <c r="AY243" s="246" t="s">
        <v>139</v>
      </c>
    </row>
    <row r="244" spans="1:51" s="15" customFormat="1" ht="12">
      <c r="A244" s="15"/>
      <c r="B244" s="247"/>
      <c r="C244" s="248"/>
      <c r="D244" s="227" t="s">
        <v>150</v>
      </c>
      <c r="E244" s="249" t="s">
        <v>32</v>
      </c>
      <c r="F244" s="250" t="s">
        <v>153</v>
      </c>
      <c r="G244" s="248"/>
      <c r="H244" s="251">
        <v>2</v>
      </c>
      <c r="I244" s="252"/>
      <c r="J244" s="248"/>
      <c r="K244" s="248"/>
      <c r="L244" s="253"/>
      <c r="M244" s="254"/>
      <c r="N244" s="255"/>
      <c r="O244" s="255"/>
      <c r="P244" s="255"/>
      <c r="Q244" s="255"/>
      <c r="R244" s="255"/>
      <c r="S244" s="255"/>
      <c r="T244" s="256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57" t="s">
        <v>150</v>
      </c>
      <c r="AU244" s="257" t="s">
        <v>21</v>
      </c>
      <c r="AV244" s="15" t="s">
        <v>146</v>
      </c>
      <c r="AW244" s="15" t="s">
        <v>41</v>
      </c>
      <c r="AX244" s="15" t="s">
        <v>90</v>
      </c>
      <c r="AY244" s="257" t="s">
        <v>139</v>
      </c>
    </row>
    <row r="245" spans="1:65" s="2" customFormat="1" ht="16.5" customHeight="1">
      <c r="A245" s="41"/>
      <c r="B245" s="42"/>
      <c r="C245" s="258" t="s">
        <v>336</v>
      </c>
      <c r="D245" s="258" t="s">
        <v>211</v>
      </c>
      <c r="E245" s="259" t="s">
        <v>703</v>
      </c>
      <c r="F245" s="260" t="s">
        <v>704</v>
      </c>
      <c r="G245" s="261" t="s">
        <v>220</v>
      </c>
      <c r="H245" s="262">
        <v>1</v>
      </c>
      <c r="I245" s="263"/>
      <c r="J245" s="264">
        <f>ROUND(I245*H245,2)</f>
        <v>0</v>
      </c>
      <c r="K245" s="260" t="s">
        <v>145</v>
      </c>
      <c r="L245" s="265"/>
      <c r="M245" s="266" t="s">
        <v>32</v>
      </c>
      <c r="N245" s="267" t="s">
        <v>53</v>
      </c>
      <c r="O245" s="87"/>
      <c r="P245" s="216">
        <f>O245*H245</f>
        <v>0</v>
      </c>
      <c r="Q245" s="216">
        <v>0.0056</v>
      </c>
      <c r="R245" s="216">
        <f>Q245*H245</f>
        <v>0.0056</v>
      </c>
      <c r="S245" s="216">
        <v>0</v>
      </c>
      <c r="T245" s="217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18" t="s">
        <v>191</v>
      </c>
      <c r="AT245" s="218" t="s">
        <v>211</v>
      </c>
      <c r="AU245" s="218" t="s">
        <v>21</v>
      </c>
      <c r="AY245" s="19" t="s">
        <v>139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19" t="s">
        <v>90</v>
      </c>
      <c r="BK245" s="219">
        <f>ROUND(I245*H245,2)</f>
        <v>0</v>
      </c>
      <c r="BL245" s="19" t="s">
        <v>146</v>
      </c>
      <c r="BM245" s="218" t="s">
        <v>705</v>
      </c>
    </row>
    <row r="246" spans="1:65" s="2" customFormat="1" ht="16.5" customHeight="1">
      <c r="A246" s="41"/>
      <c r="B246" s="42"/>
      <c r="C246" s="258" t="s">
        <v>343</v>
      </c>
      <c r="D246" s="258" t="s">
        <v>211</v>
      </c>
      <c r="E246" s="259" t="s">
        <v>706</v>
      </c>
      <c r="F246" s="260" t="s">
        <v>707</v>
      </c>
      <c r="G246" s="261" t="s">
        <v>220</v>
      </c>
      <c r="H246" s="262">
        <v>1</v>
      </c>
      <c r="I246" s="263"/>
      <c r="J246" s="264">
        <f>ROUND(I246*H246,2)</f>
        <v>0</v>
      </c>
      <c r="K246" s="260" t="s">
        <v>145</v>
      </c>
      <c r="L246" s="265"/>
      <c r="M246" s="266" t="s">
        <v>32</v>
      </c>
      <c r="N246" s="267" t="s">
        <v>53</v>
      </c>
      <c r="O246" s="87"/>
      <c r="P246" s="216">
        <f>O246*H246</f>
        <v>0</v>
      </c>
      <c r="Q246" s="216">
        <v>0.0045</v>
      </c>
      <c r="R246" s="216">
        <f>Q246*H246</f>
        <v>0.0045</v>
      </c>
      <c r="S246" s="216">
        <v>0</v>
      </c>
      <c r="T246" s="217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18" t="s">
        <v>191</v>
      </c>
      <c r="AT246" s="218" t="s">
        <v>211</v>
      </c>
      <c r="AU246" s="218" t="s">
        <v>21</v>
      </c>
      <c r="AY246" s="19" t="s">
        <v>139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9" t="s">
        <v>90</v>
      </c>
      <c r="BK246" s="219">
        <f>ROUND(I246*H246,2)</f>
        <v>0</v>
      </c>
      <c r="BL246" s="19" t="s">
        <v>146</v>
      </c>
      <c r="BM246" s="218" t="s">
        <v>708</v>
      </c>
    </row>
    <row r="247" spans="1:65" s="2" customFormat="1" ht="16.5" customHeight="1">
      <c r="A247" s="41"/>
      <c r="B247" s="42"/>
      <c r="C247" s="207" t="s">
        <v>349</v>
      </c>
      <c r="D247" s="207" t="s">
        <v>141</v>
      </c>
      <c r="E247" s="208" t="s">
        <v>257</v>
      </c>
      <c r="F247" s="209" t="s">
        <v>258</v>
      </c>
      <c r="G247" s="210" t="s">
        <v>220</v>
      </c>
      <c r="H247" s="211">
        <v>2</v>
      </c>
      <c r="I247" s="212"/>
      <c r="J247" s="213">
        <f>ROUND(I247*H247,2)</f>
        <v>0</v>
      </c>
      <c r="K247" s="209" t="s">
        <v>145</v>
      </c>
      <c r="L247" s="47"/>
      <c r="M247" s="214" t="s">
        <v>32</v>
      </c>
      <c r="N247" s="215" t="s">
        <v>53</v>
      </c>
      <c r="O247" s="87"/>
      <c r="P247" s="216">
        <f>O247*H247</f>
        <v>0</v>
      </c>
      <c r="Q247" s="216">
        <v>0.11241</v>
      </c>
      <c r="R247" s="216">
        <f>Q247*H247</f>
        <v>0.22482</v>
      </c>
      <c r="S247" s="216">
        <v>0</v>
      </c>
      <c r="T247" s="217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18" t="s">
        <v>146</v>
      </c>
      <c r="AT247" s="218" t="s">
        <v>141</v>
      </c>
      <c r="AU247" s="218" t="s">
        <v>21</v>
      </c>
      <c r="AY247" s="19" t="s">
        <v>139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9" t="s">
        <v>90</v>
      </c>
      <c r="BK247" s="219">
        <f>ROUND(I247*H247,2)</f>
        <v>0</v>
      </c>
      <c r="BL247" s="19" t="s">
        <v>146</v>
      </c>
      <c r="BM247" s="218" t="s">
        <v>259</v>
      </c>
    </row>
    <row r="248" spans="1:47" s="2" customFormat="1" ht="12">
      <c r="A248" s="41"/>
      <c r="B248" s="42"/>
      <c r="C248" s="43"/>
      <c r="D248" s="220" t="s">
        <v>148</v>
      </c>
      <c r="E248" s="43"/>
      <c r="F248" s="221" t="s">
        <v>260</v>
      </c>
      <c r="G248" s="43"/>
      <c r="H248" s="43"/>
      <c r="I248" s="222"/>
      <c r="J248" s="43"/>
      <c r="K248" s="43"/>
      <c r="L248" s="47"/>
      <c r="M248" s="223"/>
      <c r="N248" s="224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19" t="s">
        <v>148</v>
      </c>
      <c r="AU248" s="19" t="s">
        <v>21</v>
      </c>
    </row>
    <row r="249" spans="1:51" s="13" customFormat="1" ht="12">
      <c r="A249" s="13"/>
      <c r="B249" s="225"/>
      <c r="C249" s="226"/>
      <c r="D249" s="227" t="s">
        <v>150</v>
      </c>
      <c r="E249" s="228" t="s">
        <v>32</v>
      </c>
      <c r="F249" s="229" t="s">
        <v>21</v>
      </c>
      <c r="G249" s="226"/>
      <c r="H249" s="230">
        <v>2</v>
      </c>
      <c r="I249" s="231"/>
      <c r="J249" s="226"/>
      <c r="K249" s="226"/>
      <c r="L249" s="232"/>
      <c r="M249" s="233"/>
      <c r="N249" s="234"/>
      <c r="O249" s="234"/>
      <c r="P249" s="234"/>
      <c r="Q249" s="234"/>
      <c r="R249" s="234"/>
      <c r="S249" s="234"/>
      <c r="T249" s="23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6" t="s">
        <v>150</v>
      </c>
      <c r="AU249" s="236" t="s">
        <v>21</v>
      </c>
      <c r="AV249" s="13" t="s">
        <v>21</v>
      </c>
      <c r="AW249" s="13" t="s">
        <v>41</v>
      </c>
      <c r="AX249" s="13" t="s">
        <v>82</v>
      </c>
      <c r="AY249" s="236" t="s">
        <v>139</v>
      </c>
    </row>
    <row r="250" spans="1:51" s="14" customFormat="1" ht="12">
      <c r="A250" s="14"/>
      <c r="B250" s="237"/>
      <c r="C250" s="238"/>
      <c r="D250" s="227" t="s">
        <v>150</v>
      </c>
      <c r="E250" s="239" t="s">
        <v>32</v>
      </c>
      <c r="F250" s="240" t="s">
        <v>152</v>
      </c>
      <c r="G250" s="238"/>
      <c r="H250" s="239" t="s">
        <v>32</v>
      </c>
      <c r="I250" s="241"/>
      <c r="J250" s="238"/>
      <c r="K250" s="238"/>
      <c r="L250" s="242"/>
      <c r="M250" s="243"/>
      <c r="N250" s="244"/>
      <c r="O250" s="244"/>
      <c r="P250" s="244"/>
      <c r="Q250" s="244"/>
      <c r="R250" s="244"/>
      <c r="S250" s="244"/>
      <c r="T250" s="24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6" t="s">
        <v>150</v>
      </c>
      <c r="AU250" s="246" t="s">
        <v>21</v>
      </c>
      <c r="AV250" s="14" t="s">
        <v>90</v>
      </c>
      <c r="AW250" s="14" t="s">
        <v>41</v>
      </c>
      <c r="AX250" s="14" t="s">
        <v>82</v>
      </c>
      <c r="AY250" s="246" t="s">
        <v>139</v>
      </c>
    </row>
    <row r="251" spans="1:51" s="15" customFormat="1" ht="12">
      <c r="A251" s="15"/>
      <c r="B251" s="247"/>
      <c r="C251" s="248"/>
      <c r="D251" s="227" t="s">
        <v>150</v>
      </c>
      <c r="E251" s="249" t="s">
        <v>32</v>
      </c>
      <c r="F251" s="250" t="s">
        <v>153</v>
      </c>
      <c r="G251" s="248"/>
      <c r="H251" s="251">
        <v>2</v>
      </c>
      <c r="I251" s="252"/>
      <c r="J251" s="248"/>
      <c r="K251" s="248"/>
      <c r="L251" s="253"/>
      <c r="M251" s="254"/>
      <c r="N251" s="255"/>
      <c r="O251" s="255"/>
      <c r="P251" s="255"/>
      <c r="Q251" s="255"/>
      <c r="R251" s="255"/>
      <c r="S251" s="255"/>
      <c r="T251" s="256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57" t="s">
        <v>150</v>
      </c>
      <c r="AU251" s="257" t="s">
        <v>21</v>
      </c>
      <c r="AV251" s="15" t="s">
        <v>146</v>
      </c>
      <c r="AW251" s="15" t="s">
        <v>41</v>
      </c>
      <c r="AX251" s="15" t="s">
        <v>90</v>
      </c>
      <c r="AY251" s="257" t="s">
        <v>139</v>
      </c>
    </row>
    <row r="252" spans="1:65" s="2" customFormat="1" ht="16.5" customHeight="1">
      <c r="A252" s="41"/>
      <c r="B252" s="42"/>
      <c r="C252" s="258" t="s">
        <v>360</v>
      </c>
      <c r="D252" s="258" t="s">
        <v>211</v>
      </c>
      <c r="E252" s="259" t="s">
        <v>261</v>
      </c>
      <c r="F252" s="260" t="s">
        <v>262</v>
      </c>
      <c r="G252" s="261" t="s">
        <v>220</v>
      </c>
      <c r="H252" s="262">
        <v>2</v>
      </c>
      <c r="I252" s="263"/>
      <c r="J252" s="264">
        <f>ROUND(I252*H252,2)</f>
        <v>0</v>
      </c>
      <c r="K252" s="260" t="s">
        <v>145</v>
      </c>
      <c r="L252" s="265"/>
      <c r="M252" s="266" t="s">
        <v>32</v>
      </c>
      <c r="N252" s="267" t="s">
        <v>53</v>
      </c>
      <c r="O252" s="87"/>
      <c r="P252" s="216">
        <f>O252*H252</f>
        <v>0</v>
      </c>
      <c r="Q252" s="216">
        <v>0.0061</v>
      </c>
      <c r="R252" s="216">
        <f>Q252*H252</f>
        <v>0.0122</v>
      </c>
      <c r="S252" s="216">
        <v>0</v>
      </c>
      <c r="T252" s="217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18" t="s">
        <v>191</v>
      </c>
      <c r="AT252" s="218" t="s">
        <v>211</v>
      </c>
      <c r="AU252" s="218" t="s">
        <v>21</v>
      </c>
      <c r="AY252" s="19" t="s">
        <v>139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19" t="s">
        <v>90</v>
      </c>
      <c r="BK252" s="219">
        <f>ROUND(I252*H252,2)</f>
        <v>0</v>
      </c>
      <c r="BL252" s="19" t="s">
        <v>146</v>
      </c>
      <c r="BM252" s="218" t="s">
        <v>263</v>
      </c>
    </row>
    <row r="253" spans="1:65" s="2" customFormat="1" ht="16.5" customHeight="1">
      <c r="A253" s="41"/>
      <c r="B253" s="42"/>
      <c r="C253" s="258" t="s">
        <v>366</v>
      </c>
      <c r="D253" s="258" t="s">
        <v>211</v>
      </c>
      <c r="E253" s="259" t="s">
        <v>265</v>
      </c>
      <c r="F253" s="260" t="s">
        <v>266</v>
      </c>
      <c r="G253" s="261" t="s">
        <v>220</v>
      </c>
      <c r="H253" s="262">
        <v>2</v>
      </c>
      <c r="I253" s="263"/>
      <c r="J253" s="264">
        <f>ROUND(I253*H253,2)</f>
        <v>0</v>
      </c>
      <c r="K253" s="260" t="s">
        <v>145</v>
      </c>
      <c r="L253" s="265"/>
      <c r="M253" s="266" t="s">
        <v>32</v>
      </c>
      <c r="N253" s="267" t="s">
        <v>53</v>
      </c>
      <c r="O253" s="87"/>
      <c r="P253" s="216">
        <f>O253*H253</f>
        <v>0</v>
      </c>
      <c r="Q253" s="216">
        <v>0.003</v>
      </c>
      <c r="R253" s="216">
        <f>Q253*H253</f>
        <v>0.006</v>
      </c>
      <c r="S253" s="216">
        <v>0</v>
      </c>
      <c r="T253" s="217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18" t="s">
        <v>191</v>
      </c>
      <c r="AT253" s="218" t="s">
        <v>211</v>
      </c>
      <c r="AU253" s="218" t="s">
        <v>21</v>
      </c>
      <c r="AY253" s="19" t="s">
        <v>139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19" t="s">
        <v>90</v>
      </c>
      <c r="BK253" s="219">
        <f>ROUND(I253*H253,2)</f>
        <v>0</v>
      </c>
      <c r="BL253" s="19" t="s">
        <v>146</v>
      </c>
      <c r="BM253" s="218" t="s">
        <v>267</v>
      </c>
    </row>
    <row r="254" spans="1:65" s="2" customFormat="1" ht="16.5" customHeight="1">
      <c r="A254" s="41"/>
      <c r="B254" s="42"/>
      <c r="C254" s="258" t="s">
        <v>371</v>
      </c>
      <c r="D254" s="258" t="s">
        <v>211</v>
      </c>
      <c r="E254" s="259" t="s">
        <v>269</v>
      </c>
      <c r="F254" s="260" t="s">
        <v>270</v>
      </c>
      <c r="G254" s="261" t="s">
        <v>220</v>
      </c>
      <c r="H254" s="262">
        <v>2</v>
      </c>
      <c r="I254" s="263"/>
      <c r="J254" s="264">
        <f>ROUND(I254*H254,2)</f>
        <v>0</v>
      </c>
      <c r="K254" s="260" t="s">
        <v>145</v>
      </c>
      <c r="L254" s="265"/>
      <c r="M254" s="266" t="s">
        <v>32</v>
      </c>
      <c r="N254" s="267" t="s">
        <v>53</v>
      </c>
      <c r="O254" s="87"/>
      <c r="P254" s="216">
        <f>O254*H254</f>
        <v>0</v>
      </c>
      <c r="Q254" s="216">
        <v>0.00035</v>
      </c>
      <c r="R254" s="216">
        <f>Q254*H254</f>
        <v>0.0007</v>
      </c>
      <c r="S254" s="216">
        <v>0</v>
      </c>
      <c r="T254" s="217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18" t="s">
        <v>191</v>
      </c>
      <c r="AT254" s="218" t="s">
        <v>211</v>
      </c>
      <c r="AU254" s="218" t="s">
        <v>21</v>
      </c>
      <c r="AY254" s="19" t="s">
        <v>139</v>
      </c>
      <c r="BE254" s="219">
        <f>IF(N254="základní",J254,0)</f>
        <v>0</v>
      </c>
      <c r="BF254" s="219">
        <f>IF(N254="snížená",J254,0)</f>
        <v>0</v>
      </c>
      <c r="BG254" s="219">
        <f>IF(N254="zákl. přenesená",J254,0)</f>
        <v>0</v>
      </c>
      <c r="BH254" s="219">
        <f>IF(N254="sníž. přenesená",J254,0)</f>
        <v>0</v>
      </c>
      <c r="BI254" s="219">
        <f>IF(N254="nulová",J254,0)</f>
        <v>0</v>
      </c>
      <c r="BJ254" s="19" t="s">
        <v>90</v>
      </c>
      <c r="BK254" s="219">
        <f>ROUND(I254*H254,2)</f>
        <v>0</v>
      </c>
      <c r="BL254" s="19" t="s">
        <v>146</v>
      </c>
      <c r="BM254" s="218" t="s">
        <v>271</v>
      </c>
    </row>
    <row r="255" spans="1:65" s="2" customFormat="1" ht="16.5" customHeight="1">
      <c r="A255" s="41"/>
      <c r="B255" s="42"/>
      <c r="C255" s="258" t="s">
        <v>377</v>
      </c>
      <c r="D255" s="258" t="s">
        <v>211</v>
      </c>
      <c r="E255" s="259" t="s">
        <v>273</v>
      </c>
      <c r="F255" s="260" t="s">
        <v>274</v>
      </c>
      <c r="G255" s="261" t="s">
        <v>220</v>
      </c>
      <c r="H255" s="262">
        <v>2</v>
      </c>
      <c r="I255" s="263"/>
      <c r="J255" s="264">
        <f>ROUND(I255*H255,2)</f>
        <v>0</v>
      </c>
      <c r="K255" s="260" t="s">
        <v>145</v>
      </c>
      <c r="L255" s="265"/>
      <c r="M255" s="266" t="s">
        <v>32</v>
      </c>
      <c r="N255" s="267" t="s">
        <v>53</v>
      </c>
      <c r="O255" s="87"/>
      <c r="P255" s="216">
        <f>O255*H255</f>
        <v>0</v>
      </c>
      <c r="Q255" s="216">
        <v>0.0001</v>
      </c>
      <c r="R255" s="216">
        <f>Q255*H255</f>
        <v>0.0002</v>
      </c>
      <c r="S255" s="216">
        <v>0</v>
      </c>
      <c r="T255" s="217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18" t="s">
        <v>191</v>
      </c>
      <c r="AT255" s="218" t="s">
        <v>211</v>
      </c>
      <c r="AU255" s="218" t="s">
        <v>21</v>
      </c>
      <c r="AY255" s="19" t="s">
        <v>139</v>
      </c>
      <c r="BE255" s="219">
        <f>IF(N255="základní",J255,0)</f>
        <v>0</v>
      </c>
      <c r="BF255" s="219">
        <f>IF(N255="snížená",J255,0)</f>
        <v>0</v>
      </c>
      <c r="BG255" s="219">
        <f>IF(N255="zákl. přenesená",J255,0)</f>
        <v>0</v>
      </c>
      <c r="BH255" s="219">
        <f>IF(N255="sníž. přenesená",J255,0)</f>
        <v>0</v>
      </c>
      <c r="BI255" s="219">
        <f>IF(N255="nulová",J255,0)</f>
        <v>0</v>
      </c>
      <c r="BJ255" s="19" t="s">
        <v>90</v>
      </c>
      <c r="BK255" s="219">
        <f>ROUND(I255*H255,2)</f>
        <v>0</v>
      </c>
      <c r="BL255" s="19" t="s">
        <v>146</v>
      </c>
      <c r="BM255" s="218" t="s">
        <v>275</v>
      </c>
    </row>
    <row r="256" spans="1:65" s="2" customFormat="1" ht="16.5" customHeight="1">
      <c r="A256" s="41"/>
      <c r="B256" s="42"/>
      <c r="C256" s="207" t="s">
        <v>382</v>
      </c>
      <c r="D256" s="207" t="s">
        <v>141</v>
      </c>
      <c r="E256" s="208" t="s">
        <v>277</v>
      </c>
      <c r="F256" s="209" t="s">
        <v>278</v>
      </c>
      <c r="G256" s="210" t="s">
        <v>232</v>
      </c>
      <c r="H256" s="211">
        <v>393.6</v>
      </c>
      <c r="I256" s="212"/>
      <c r="J256" s="213">
        <f>ROUND(I256*H256,2)</f>
        <v>0</v>
      </c>
      <c r="K256" s="209" t="s">
        <v>145</v>
      </c>
      <c r="L256" s="47"/>
      <c r="M256" s="214" t="s">
        <v>32</v>
      </c>
      <c r="N256" s="215" t="s">
        <v>53</v>
      </c>
      <c r="O256" s="87"/>
      <c r="P256" s="216">
        <f>O256*H256</f>
        <v>0</v>
      </c>
      <c r="Q256" s="216">
        <v>0.00033</v>
      </c>
      <c r="R256" s="216">
        <f>Q256*H256</f>
        <v>0.129888</v>
      </c>
      <c r="S256" s="216">
        <v>0</v>
      </c>
      <c r="T256" s="217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18" t="s">
        <v>146</v>
      </c>
      <c r="AT256" s="218" t="s">
        <v>141</v>
      </c>
      <c r="AU256" s="218" t="s">
        <v>21</v>
      </c>
      <c r="AY256" s="19" t="s">
        <v>139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9" t="s">
        <v>90</v>
      </c>
      <c r="BK256" s="219">
        <f>ROUND(I256*H256,2)</f>
        <v>0</v>
      </c>
      <c r="BL256" s="19" t="s">
        <v>146</v>
      </c>
      <c r="BM256" s="218" t="s">
        <v>279</v>
      </c>
    </row>
    <row r="257" spans="1:47" s="2" customFormat="1" ht="12">
      <c r="A257" s="41"/>
      <c r="B257" s="42"/>
      <c r="C257" s="43"/>
      <c r="D257" s="220" t="s">
        <v>148</v>
      </c>
      <c r="E257" s="43"/>
      <c r="F257" s="221" t="s">
        <v>280</v>
      </c>
      <c r="G257" s="43"/>
      <c r="H257" s="43"/>
      <c r="I257" s="222"/>
      <c r="J257" s="43"/>
      <c r="K257" s="43"/>
      <c r="L257" s="47"/>
      <c r="M257" s="223"/>
      <c r="N257" s="224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19" t="s">
        <v>148</v>
      </c>
      <c r="AU257" s="19" t="s">
        <v>21</v>
      </c>
    </row>
    <row r="258" spans="1:51" s="13" customFormat="1" ht="12">
      <c r="A258" s="13"/>
      <c r="B258" s="225"/>
      <c r="C258" s="226"/>
      <c r="D258" s="227" t="s">
        <v>150</v>
      </c>
      <c r="E258" s="228" t="s">
        <v>32</v>
      </c>
      <c r="F258" s="229" t="s">
        <v>709</v>
      </c>
      <c r="G258" s="226"/>
      <c r="H258" s="230">
        <v>393.6</v>
      </c>
      <c r="I258" s="231"/>
      <c r="J258" s="226"/>
      <c r="K258" s="226"/>
      <c r="L258" s="232"/>
      <c r="M258" s="233"/>
      <c r="N258" s="234"/>
      <c r="O258" s="234"/>
      <c r="P258" s="234"/>
      <c r="Q258" s="234"/>
      <c r="R258" s="234"/>
      <c r="S258" s="234"/>
      <c r="T258" s="23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6" t="s">
        <v>150</v>
      </c>
      <c r="AU258" s="236" t="s">
        <v>21</v>
      </c>
      <c r="AV258" s="13" t="s">
        <v>21</v>
      </c>
      <c r="AW258" s="13" t="s">
        <v>41</v>
      </c>
      <c r="AX258" s="13" t="s">
        <v>82</v>
      </c>
      <c r="AY258" s="236" t="s">
        <v>139</v>
      </c>
    </row>
    <row r="259" spans="1:51" s="14" customFormat="1" ht="12">
      <c r="A259" s="14"/>
      <c r="B259" s="237"/>
      <c r="C259" s="238"/>
      <c r="D259" s="227" t="s">
        <v>150</v>
      </c>
      <c r="E259" s="239" t="s">
        <v>32</v>
      </c>
      <c r="F259" s="240" t="s">
        <v>282</v>
      </c>
      <c r="G259" s="238"/>
      <c r="H259" s="239" t="s">
        <v>32</v>
      </c>
      <c r="I259" s="241"/>
      <c r="J259" s="238"/>
      <c r="K259" s="238"/>
      <c r="L259" s="242"/>
      <c r="M259" s="243"/>
      <c r="N259" s="244"/>
      <c r="O259" s="244"/>
      <c r="P259" s="244"/>
      <c r="Q259" s="244"/>
      <c r="R259" s="244"/>
      <c r="S259" s="244"/>
      <c r="T259" s="24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6" t="s">
        <v>150</v>
      </c>
      <c r="AU259" s="246" t="s">
        <v>21</v>
      </c>
      <c r="AV259" s="14" t="s">
        <v>90</v>
      </c>
      <c r="AW259" s="14" t="s">
        <v>41</v>
      </c>
      <c r="AX259" s="14" t="s">
        <v>82</v>
      </c>
      <c r="AY259" s="246" t="s">
        <v>139</v>
      </c>
    </row>
    <row r="260" spans="1:51" s="14" customFormat="1" ht="12">
      <c r="A260" s="14"/>
      <c r="B260" s="237"/>
      <c r="C260" s="238"/>
      <c r="D260" s="227" t="s">
        <v>150</v>
      </c>
      <c r="E260" s="239" t="s">
        <v>32</v>
      </c>
      <c r="F260" s="240" t="s">
        <v>152</v>
      </c>
      <c r="G260" s="238"/>
      <c r="H260" s="239" t="s">
        <v>32</v>
      </c>
      <c r="I260" s="241"/>
      <c r="J260" s="238"/>
      <c r="K260" s="238"/>
      <c r="L260" s="242"/>
      <c r="M260" s="243"/>
      <c r="N260" s="244"/>
      <c r="O260" s="244"/>
      <c r="P260" s="244"/>
      <c r="Q260" s="244"/>
      <c r="R260" s="244"/>
      <c r="S260" s="244"/>
      <c r="T260" s="245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6" t="s">
        <v>150</v>
      </c>
      <c r="AU260" s="246" t="s">
        <v>21</v>
      </c>
      <c r="AV260" s="14" t="s">
        <v>90</v>
      </c>
      <c r="AW260" s="14" t="s">
        <v>41</v>
      </c>
      <c r="AX260" s="14" t="s">
        <v>82</v>
      </c>
      <c r="AY260" s="246" t="s">
        <v>139</v>
      </c>
    </row>
    <row r="261" spans="1:51" s="15" customFormat="1" ht="12">
      <c r="A261" s="15"/>
      <c r="B261" s="247"/>
      <c r="C261" s="248"/>
      <c r="D261" s="227" t="s">
        <v>150</v>
      </c>
      <c r="E261" s="249" t="s">
        <v>32</v>
      </c>
      <c r="F261" s="250" t="s">
        <v>153</v>
      </c>
      <c r="G261" s="248"/>
      <c r="H261" s="251">
        <v>393.6</v>
      </c>
      <c r="I261" s="252"/>
      <c r="J261" s="248"/>
      <c r="K261" s="248"/>
      <c r="L261" s="253"/>
      <c r="M261" s="254"/>
      <c r="N261" s="255"/>
      <c r="O261" s="255"/>
      <c r="P261" s="255"/>
      <c r="Q261" s="255"/>
      <c r="R261" s="255"/>
      <c r="S261" s="255"/>
      <c r="T261" s="256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57" t="s">
        <v>150</v>
      </c>
      <c r="AU261" s="257" t="s">
        <v>21</v>
      </c>
      <c r="AV261" s="15" t="s">
        <v>146</v>
      </c>
      <c r="AW261" s="15" t="s">
        <v>41</v>
      </c>
      <c r="AX261" s="15" t="s">
        <v>90</v>
      </c>
      <c r="AY261" s="257" t="s">
        <v>139</v>
      </c>
    </row>
    <row r="262" spans="1:65" s="2" customFormat="1" ht="21.75" customHeight="1">
      <c r="A262" s="41"/>
      <c r="B262" s="42"/>
      <c r="C262" s="207" t="s">
        <v>387</v>
      </c>
      <c r="D262" s="207" t="s">
        <v>141</v>
      </c>
      <c r="E262" s="208" t="s">
        <v>286</v>
      </c>
      <c r="F262" s="209" t="s">
        <v>287</v>
      </c>
      <c r="G262" s="210" t="s">
        <v>232</v>
      </c>
      <c r="H262" s="211">
        <v>39.1</v>
      </c>
      <c r="I262" s="212"/>
      <c r="J262" s="213">
        <f>ROUND(I262*H262,2)</f>
        <v>0</v>
      </c>
      <c r="K262" s="209" t="s">
        <v>145</v>
      </c>
      <c r="L262" s="47"/>
      <c r="M262" s="214" t="s">
        <v>32</v>
      </c>
      <c r="N262" s="215" t="s">
        <v>53</v>
      </c>
      <c r="O262" s="87"/>
      <c r="P262" s="216">
        <f>O262*H262</f>
        <v>0</v>
      </c>
      <c r="Q262" s="216">
        <v>0.00011</v>
      </c>
      <c r="R262" s="216">
        <f>Q262*H262</f>
        <v>0.004301</v>
      </c>
      <c r="S262" s="216">
        <v>0</v>
      </c>
      <c r="T262" s="217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18" t="s">
        <v>146</v>
      </c>
      <c r="AT262" s="218" t="s">
        <v>141</v>
      </c>
      <c r="AU262" s="218" t="s">
        <v>21</v>
      </c>
      <c r="AY262" s="19" t="s">
        <v>139</v>
      </c>
      <c r="BE262" s="219">
        <f>IF(N262="základní",J262,0)</f>
        <v>0</v>
      </c>
      <c r="BF262" s="219">
        <f>IF(N262="snížená",J262,0)</f>
        <v>0</v>
      </c>
      <c r="BG262" s="219">
        <f>IF(N262="zákl. přenesená",J262,0)</f>
        <v>0</v>
      </c>
      <c r="BH262" s="219">
        <f>IF(N262="sníž. přenesená",J262,0)</f>
        <v>0</v>
      </c>
      <c r="BI262" s="219">
        <f>IF(N262="nulová",J262,0)</f>
        <v>0</v>
      </c>
      <c r="BJ262" s="19" t="s">
        <v>90</v>
      </c>
      <c r="BK262" s="219">
        <f>ROUND(I262*H262,2)</f>
        <v>0</v>
      </c>
      <c r="BL262" s="19" t="s">
        <v>146</v>
      </c>
      <c r="BM262" s="218" t="s">
        <v>710</v>
      </c>
    </row>
    <row r="263" spans="1:47" s="2" customFormat="1" ht="12">
      <c r="A263" s="41"/>
      <c r="B263" s="42"/>
      <c r="C263" s="43"/>
      <c r="D263" s="220" t="s">
        <v>148</v>
      </c>
      <c r="E263" s="43"/>
      <c r="F263" s="221" t="s">
        <v>289</v>
      </c>
      <c r="G263" s="43"/>
      <c r="H263" s="43"/>
      <c r="I263" s="222"/>
      <c r="J263" s="43"/>
      <c r="K263" s="43"/>
      <c r="L263" s="47"/>
      <c r="M263" s="223"/>
      <c r="N263" s="224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19" t="s">
        <v>148</v>
      </c>
      <c r="AU263" s="19" t="s">
        <v>21</v>
      </c>
    </row>
    <row r="264" spans="1:51" s="13" customFormat="1" ht="12">
      <c r="A264" s="13"/>
      <c r="B264" s="225"/>
      <c r="C264" s="226"/>
      <c r="D264" s="227" t="s">
        <v>150</v>
      </c>
      <c r="E264" s="228" t="s">
        <v>32</v>
      </c>
      <c r="F264" s="229" t="s">
        <v>711</v>
      </c>
      <c r="G264" s="226"/>
      <c r="H264" s="230">
        <v>39.1</v>
      </c>
      <c r="I264" s="231"/>
      <c r="J264" s="226"/>
      <c r="K264" s="226"/>
      <c r="L264" s="232"/>
      <c r="M264" s="233"/>
      <c r="N264" s="234"/>
      <c r="O264" s="234"/>
      <c r="P264" s="234"/>
      <c r="Q264" s="234"/>
      <c r="R264" s="234"/>
      <c r="S264" s="234"/>
      <c r="T264" s="23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6" t="s">
        <v>150</v>
      </c>
      <c r="AU264" s="236" t="s">
        <v>21</v>
      </c>
      <c r="AV264" s="13" t="s">
        <v>21</v>
      </c>
      <c r="AW264" s="13" t="s">
        <v>41</v>
      </c>
      <c r="AX264" s="13" t="s">
        <v>82</v>
      </c>
      <c r="AY264" s="236" t="s">
        <v>139</v>
      </c>
    </row>
    <row r="265" spans="1:51" s="15" customFormat="1" ht="12">
      <c r="A265" s="15"/>
      <c r="B265" s="247"/>
      <c r="C265" s="248"/>
      <c r="D265" s="227" t="s">
        <v>150</v>
      </c>
      <c r="E265" s="249" t="s">
        <v>32</v>
      </c>
      <c r="F265" s="250" t="s">
        <v>153</v>
      </c>
      <c r="G265" s="248"/>
      <c r="H265" s="251">
        <v>39.1</v>
      </c>
      <c r="I265" s="252"/>
      <c r="J265" s="248"/>
      <c r="K265" s="248"/>
      <c r="L265" s="253"/>
      <c r="M265" s="254"/>
      <c r="N265" s="255"/>
      <c r="O265" s="255"/>
      <c r="P265" s="255"/>
      <c r="Q265" s="255"/>
      <c r="R265" s="255"/>
      <c r="S265" s="255"/>
      <c r="T265" s="256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57" t="s">
        <v>150</v>
      </c>
      <c r="AU265" s="257" t="s">
        <v>21</v>
      </c>
      <c r="AV265" s="15" t="s">
        <v>146</v>
      </c>
      <c r="AW265" s="15" t="s">
        <v>41</v>
      </c>
      <c r="AX265" s="15" t="s">
        <v>90</v>
      </c>
      <c r="AY265" s="257" t="s">
        <v>139</v>
      </c>
    </row>
    <row r="266" spans="1:65" s="2" customFormat="1" ht="16.5" customHeight="1">
      <c r="A266" s="41"/>
      <c r="B266" s="42"/>
      <c r="C266" s="207" t="s">
        <v>393</v>
      </c>
      <c r="D266" s="207" t="s">
        <v>141</v>
      </c>
      <c r="E266" s="208" t="s">
        <v>296</v>
      </c>
      <c r="F266" s="209" t="s">
        <v>297</v>
      </c>
      <c r="G266" s="210" t="s">
        <v>232</v>
      </c>
      <c r="H266" s="211">
        <v>733.4</v>
      </c>
      <c r="I266" s="212"/>
      <c r="J266" s="213">
        <f>ROUND(I266*H266,2)</f>
        <v>0</v>
      </c>
      <c r="K266" s="209" t="s">
        <v>145</v>
      </c>
      <c r="L266" s="47"/>
      <c r="M266" s="214" t="s">
        <v>32</v>
      </c>
      <c r="N266" s="215" t="s">
        <v>53</v>
      </c>
      <c r="O266" s="87"/>
      <c r="P266" s="216">
        <f>O266*H266</f>
        <v>0</v>
      </c>
      <c r="Q266" s="216">
        <v>0.00065</v>
      </c>
      <c r="R266" s="216">
        <f>Q266*H266</f>
        <v>0.47670999999999997</v>
      </c>
      <c r="S266" s="216">
        <v>0</v>
      </c>
      <c r="T266" s="217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18" t="s">
        <v>146</v>
      </c>
      <c r="AT266" s="218" t="s">
        <v>141</v>
      </c>
      <c r="AU266" s="218" t="s">
        <v>21</v>
      </c>
      <c r="AY266" s="19" t="s">
        <v>139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9" t="s">
        <v>90</v>
      </c>
      <c r="BK266" s="219">
        <f>ROUND(I266*H266,2)</f>
        <v>0</v>
      </c>
      <c r="BL266" s="19" t="s">
        <v>146</v>
      </c>
      <c r="BM266" s="218" t="s">
        <v>298</v>
      </c>
    </row>
    <row r="267" spans="1:47" s="2" customFormat="1" ht="12">
      <c r="A267" s="41"/>
      <c r="B267" s="42"/>
      <c r="C267" s="43"/>
      <c r="D267" s="220" t="s">
        <v>148</v>
      </c>
      <c r="E267" s="43"/>
      <c r="F267" s="221" t="s">
        <v>299</v>
      </c>
      <c r="G267" s="43"/>
      <c r="H267" s="43"/>
      <c r="I267" s="222"/>
      <c r="J267" s="43"/>
      <c r="K267" s="43"/>
      <c r="L267" s="47"/>
      <c r="M267" s="223"/>
      <c r="N267" s="224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19" t="s">
        <v>148</v>
      </c>
      <c r="AU267" s="19" t="s">
        <v>21</v>
      </c>
    </row>
    <row r="268" spans="1:51" s="13" customFormat="1" ht="12">
      <c r="A268" s="13"/>
      <c r="B268" s="225"/>
      <c r="C268" s="226"/>
      <c r="D268" s="227" t="s">
        <v>150</v>
      </c>
      <c r="E268" s="228" t="s">
        <v>32</v>
      </c>
      <c r="F268" s="229" t="s">
        <v>712</v>
      </c>
      <c r="G268" s="226"/>
      <c r="H268" s="230">
        <v>733.4</v>
      </c>
      <c r="I268" s="231"/>
      <c r="J268" s="226"/>
      <c r="K268" s="226"/>
      <c r="L268" s="232"/>
      <c r="M268" s="233"/>
      <c r="N268" s="234"/>
      <c r="O268" s="234"/>
      <c r="P268" s="234"/>
      <c r="Q268" s="234"/>
      <c r="R268" s="234"/>
      <c r="S268" s="234"/>
      <c r="T268" s="23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6" t="s">
        <v>150</v>
      </c>
      <c r="AU268" s="236" t="s">
        <v>21</v>
      </c>
      <c r="AV268" s="13" t="s">
        <v>21</v>
      </c>
      <c r="AW268" s="13" t="s">
        <v>41</v>
      </c>
      <c r="AX268" s="13" t="s">
        <v>82</v>
      </c>
      <c r="AY268" s="236" t="s">
        <v>139</v>
      </c>
    </row>
    <row r="269" spans="1:51" s="14" customFormat="1" ht="12">
      <c r="A269" s="14"/>
      <c r="B269" s="237"/>
      <c r="C269" s="238"/>
      <c r="D269" s="227" t="s">
        <v>150</v>
      </c>
      <c r="E269" s="239" t="s">
        <v>32</v>
      </c>
      <c r="F269" s="240" t="s">
        <v>301</v>
      </c>
      <c r="G269" s="238"/>
      <c r="H269" s="239" t="s">
        <v>32</v>
      </c>
      <c r="I269" s="241"/>
      <c r="J269" s="238"/>
      <c r="K269" s="238"/>
      <c r="L269" s="242"/>
      <c r="M269" s="243"/>
      <c r="N269" s="244"/>
      <c r="O269" s="244"/>
      <c r="P269" s="244"/>
      <c r="Q269" s="244"/>
      <c r="R269" s="244"/>
      <c r="S269" s="244"/>
      <c r="T269" s="245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6" t="s">
        <v>150</v>
      </c>
      <c r="AU269" s="246" t="s">
        <v>21</v>
      </c>
      <c r="AV269" s="14" t="s">
        <v>90</v>
      </c>
      <c r="AW269" s="14" t="s">
        <v>41</v>
      </c>
      <c r="AX269" s="14" t="s">
        <v>82</v>
      </c>
      <c r="AY269" s="246" t="s">
        <v>139</v>
      </c>
    </row>
    <row r="270" spans="1:51" s="15" customFormat="1" ht="12">
      <c r="A270" s="15"/>
      <c r="B270" s="247"/>
      <c r="C270" s="248"/>
      <c r="D270" s="227" t="s">
        <v>150</v>
      </c>
      <c r="E270" s="249" t="s">
        <v>32</v>
      </c>
      <c r="F270" s="250" t="s">
        <v>153</v>
      </c>
      <c r="G270" s="248"/>
      <c r="H270" s="251">
        <v>733.4</v>
      </c>
      <c r="I270" s="252"/>
      <c r="J270" s="248"/>
      <c r="K270" s="248"/>
      <c r="L270" s="253"/>
      <c r="M270" s="254"/>
      <c r="N270" s="255"/>
      <c r="O270" s="255"/>
      <c r="P270" s="255"/>
      <c r="Q270" s="255"/>
      <c r="R270" s="255"/>
      <c r="S270" s="255"/>
      <c r="T270" s="256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57" t="s">
        <v>150</v>
      </c>
      <c r="AU270" s="257" t="s">
        <v>21</v>
      </c>
      <c r="AV270" s="15" t="s">
        <v>146</v>
      </c>
      <c r="AW270" s="15" t="s">
        <v>41</v>
      </c>
      <c r="AX270" s="15" t="s">
        <v>90</v>
      </c>
      <c r="AY270" s="257" t="s">
        <v>139</v>
      </c>
    </row>
    <row r="271" spans="1:65" s="2" customFormat="1" ht="21.75" customHeight="1">
      <c r="A271" s="41"/>
      <c r="B271" s="42"/>
      <c r="C271" s="207" t="s">
        <v>29</v>
      </c>
      <c r="D271" s="207" t="s">
        <v>141</v>
      </c>
      <c r="E271" s="208" t="s">
        <v>303</v>
      </c>
      <c r="F271" s="209" t="s">
        <v>304</v>
      </c>
      <c r="G271" s="210" t="s">
        <v>232</v>
      </c>
      <c r="H271" s="211">
        <v>172.2</v>
      </c>
      <c r="I271" s="212"/>
      <c r="J271" s="213">
        <f>ROUND(I271*H271,2)</f>
        <v>0</v>
      </c>
      <c r="K271" s="209" t="s">
        <v>145</v>
      </c>
      <c r="L271" s="47"/>
      <c r="M271" s="214" t="s">
        <v>32</v>
      </c>
      <c r="N271" s="215" t="s">
        <v>53</v>
      </c>
      <c r="O271" s="87"/>
      <c r="P271" s="216">
        <f>O271*H271</f>
        <v>0</v>
      </c>
      <c r="Q271" s="216">
        <v>0.00038</v>
      </c>
      <c r="R271" s="216">
        <f>Q271*H271</f>
        <v>0.065436</v>
      </c>
      <c r="S271" s="216">
        <v>0</v>
      </c>
      <c r="T271" s="217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18" t="s">
        <v>146</v>
      </c>
      <c r="AT271" s="218" t="s">
        <v>141</v>
      </c>
      <c r="AU271" s="218" t="s">
        <v>21</v>
      </c>
      <c r="AY271" s="19" t="s">
        <v>139</v>
      </c>
      <c r="BE271" s="219">
        <f>IF(N271="základní",J271,0)</f>
        <v>0</v>
      </c>
      <c r="BF271" s="219">
        <f>IF(N271="snížená",J271,0)</f>
        <v>0</v>
      </c>
      <c r="BG271" s="219">
        <f>IF(N271="zákl. přenesená",J271,0)</f>
        <v>0</v>
      </c>
      <c r="BH271" s="219">
        <f>IF(N271="sníž. přenesená",J271,0)</f>
        <v>0</v>
      </c>
      <c r="BI271" s="219">
        <f>IF(N271="nulová",J271,0)</f>
        <v>0</v>
      </c>
      <c r="BJ271" s="19" t="s">
        <v>90</v>
      </c>
      <c r="BK271" s="219">
        <f>ROUND(I271*H271,2)</f>
        <v>0</v>
      </c>
      <c r="BL271" s="19" t="s">
        <v>146</v>
      </c>
      <c r="BM271" s="218" t="s">
        <v>305</v>
      </c>
    </row>
    <row r="272" spans="1:47" s="2" customFormat="1" ht="12">
      <c r="A272" s="41"/>
      <c r="B272" s="42"/>
      <c r="C272" s="43"/>
      <c r="D272" s="220" t="s">
        <v>148</v>
      </c>
      <c r="E272" s="43"/>
      <c r="F272" s="221" t="s">
        <v>306</v>
      </c>
      <c r="G272" s="43"/>
      <c r="H272" s="43"/>
      <c r="I272" s="222"/>
      <c r="J272" s="43"/>
      <c r="K272" s="43"/>
      <c r="L272" s="47"/>
      <c r="M272" s="223"/>
      <c r="N272" s="224"/>
      <c r="O272" s="87"/>
      <c r="P272" s="87"/>
      <c r="Q272" s="87"/>
      <c r="R272" s="87"/>
      <c r="S272" s="87"/>
      <c r="T272" s="88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19" t="s">
        <v>148</v>
      </c>
      <c r="AU272" s="19" t="s">
        <v>21</v>
      </c>
    </row>
    <row r="273" spans="1:51" s="13" customFormat="1" ht="12">
      <c r="A273" s="13"/>
      <c r="B273" s="225"/>
      <c r="C273" s="226"/>
      <c r="D273" s="227" t="s">
        <v>150</v>
      </c>
      <c r="E273" s="228" t="s">
        <v>32</v>
      </c>
      <c r="F273" s="229" t="s">
        <v>713</v>
      </c>
      <c r="G273" s="226"/>
      <c r="H273" s="230">
        <v>81.2</v>
      </c>
      <c r="I273" s="231"/>
      <c r="J273" s="226"/>
      <c r="K273" s="226"/>
      <c r="L273" s="232"/>
      <c r="M273" s="233"/>
      <c r="N273" s="234"/>
      <c r="O273" s="234"/>
      <c r="P273" s="234"/>
      <c r="Q273" s="234"/>
      <c r="R273" s="234"/>
      <c r="S273" s="234"/>
      <c r="T273" s="23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6" t="s">
        <v>150</v>
      </c>
      <c r="AU273" s="236" t="s">
        <v>21</v>
      </c>
      <c r="AV273" s="13" t="s">
        <v>21</v>
      </c>
      <c r="AW273" s="13" t="s">
        <v>41</v>
      </c>
      <c r="AX273" s="13" t="s">
        <v>82</v>
      </c>
      <c r="AY273" s="236" t="s">
        <v>139</v>
      </c>
    </row>
    <row r="274" spans="1:51" s="14" customFormat="1" ht="12">
      <c r="A274" s="14"/>
      <c r="B274" s="237"/>
      <c r="C274" s="238"/>
      <c r="D274" s="227" t="s">
        <v>150</v>
      </c>
      <c r="E274" s="239" t="s">
        <v>32</v>
      </c>
      <c r="F274" s="240" t="s">
        <v>308</v>
      </c>
      <c r="G274" s="238"/>
      <c r="H274" s="239" t="s">
        <v>32</v>
      </c>
      <c r="I274" s="241"/>
      <c r="J274" s="238"/>
      <c r="K274" s="238"/>
      <c r="L274" s="242"/>
      <c r="M274" s="243"/>
      <c r="N274" s="244"/>
      <c r="O274" s="244"/>
      <c r="P274" s="244"/>
      <c r="Q274" s="244"/>
      <c r="R274" s="244"/>
      <c r="S274" s="244"/>
      <c r="T274" s="245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6" t="s">
        <v>150</v>
      </c>
      <c r="AU274" s="246" t="s">
        <v>21</v>
      </c>
      <c r="AV274" s="14" t="s">
        <v>90</v>
      </c>
      <c r="AW274" s="14" t="s">
        <v>41</v>
      </c>
      <c r="AX274" s="14" t="s">
        <v>82</v>
      </c>
      <c r="AY274" s="246" t="s">
        <v>139</v>
      </c>
    </row>
    <row r="275" spans="1:51" s="13" customFormat="1" ht="12">
      <c r="A275" s="13"/>
      <c r="B275" s="225"/>
      <c r="C275" s="226"/>
      <c r="D275" s="227" t="s">
        <v>150</v>
      </c>
      <c r="E275" s="228" t="s">
        <v>32</v>
      </c>
      <c r="F275" s="229" t="s">
        <v>714</v>
      </c>
      <c r="G275" s="226"/>
      <c r="H275" s="230">
        <v>91</v>
      </c>
      <c r="I275" s="231"/>
      <c r="J275" s="226"/>
      <c r="K275" s="226"/>
      <c r="L275" s="232"/>
      <c r="M275" s="233"/>
      <c r="N275" s="234"/>
      <c r="O275" s="234"/>
      <c r="P275" s="234"/>
      <c r="Q275" s="234"/>
      <c r="R275" s="234"/>
      <c r="S275" s="234"/>
      <c r="T275" s="23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6" t="s">
        <v>150</v>
      </c>
      <c r="AU275" s="236" t="s">
        <v>21</v>
      </c>
      <c r="AV275" s="13" t="s">
        <v>21</v>
      </c>
      <c r="AW275" s="13" t="s">
        <v>41</v>
      </c>
      <c r="AX275" s="13" t="s">
        <v>82</v>
      </c>
      <c r="AY275" s="236" t="s">
        <v>139</v>
      </c>
    </row>
    <row r="276" spans="1:51" s="14" customFormat="1" ht="12">
      <c r="A276" s="14"/>
      <c r="B276" s="237"/>
      <c r="C276" s="238"/>
      <c r="D276" s="227" t="s">
        <v>150</v>
      </c>
      <c r="E276" s="239" t="s">
        <v>32</v>
      </c>
      <c r="F276" s="240" t="s">
        <v>310</v>
      </c>
      <c r="G276" s="238"/>
      <c r="H276" s="239" t="s">
        <v>32</v>
      </c>
      <c r="I276" s="241"/>
      <c r="J276" s="238"/>
      <c r="K276" s="238"/>
      <c r="L276" s="242"/>
      <c r="M276" s="243"/>
      <c r="N276" s="244"/>
      <c r="O276" s="244"/>
      <c r="P276" s="244"/>
      <c r="Q276" s="244"/>
      <c r="R276" s="244"/>
      <c r="S276" s="244"/>
      <c r="T276" s="245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6" t="s">
        <v>150</v>
      </c>
      <c r="AU276" s="246" t="s">
        <v>21</v>
      </c>
      <c r="AV276" s="14" t="s">
        <v>90</v>
      </c>
      <c r="AW276" s="14" t="s">
        <v>41</v>
      </c>
      <c r="AX276" s="14" t="s">
        <v>82</v>
      </c>
      <c r="AY276" s="246" t="s">
        <v>139</v>
      </c>
    </row>
    <row r="277" spans="1:51" s="14" customFormat="1" ht="12">
      <c r="A277" s="14"/>
      <c r="B277" s="237"/>
      <c r="C277" s="238"/>
      <c r="D277" s="227" t="s">
        <v>150</v>
      </c>
      <c r="E277" s="239" t="s">
        <v>32</v>
      </c>
      <c r="F277" s="240" t="s">
        <v>152</v>
      </c>
      <c r="G277" s="238"/>
      <c r="H277" s="239" t="s">
        <v>32</v>
      </c>
      <c r="I277" s="241"/>
      <c r="J277" s="238"/>
      <c r="K277" s="238"/>
      <c r="L277" s="242"/>
      <c r="M277" s="243"/>
      <c r="N277" s="244"/>
      <c r="O277" s="244"/>
      <c r="P277" s="244"/>
      <c r="Q277" s="244"/>
      <c r="R277" s="244"/>
      <c r="S277" s="244"/>
      <c r="T277" s="245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6" t="s">
        <v>150</v>
      </c>
      <c r="AU277" s="246" t="s">
        <v>21</v>
      </c>
      <c r="AV277" s="14" t="s">
        <v>90</v>
      </c>
      <c r="AW277" s="14" t="s">
        <v>41</v>
      </c>
      <c r="AX277" s="14" t="s">
        <v>82</v>
      </c>
      <c r="AY277" s="246" t="s">
        <v>139</v>
      </c>
    </row>
    <row r="278" spans="1:51" s="15" customFormat="1" ht="12">
      <c r="A278" s="15"/>
      <c r="B278" s="247"/>
      <c r="C278" s="248"/>
      <c r="D278" s="227" t="s">
        <v>150</v>
      </c>
      <c r="E278" s="249" t="s">
        <v>32</v>
      </c>
      <c r="F278" s="250" t="s">
        <v>153</v>
      </c>
      <c r="G278" s="248"/>
      <c r="H278" s="251">
        <v>172.2</v>
      </c>
      <c r="I278" s="252"/>
      <c r="J278" s="248"/>
      <c r="K278" s="248"/>
      <c r="L278" s="253"/>
      <c r="M278" s="254"/>
      <c r="N278" s="255"/>
      <c r="O278" s="255"/>
      <c r="P278" s="255"/>
      <c r="Q278" s="255"/>
      <c r="R278" s="255"/>
      <c r="S278" s="255"/>
      <c r="T278" s="256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57" t="s">
        <v>150</v>
      </c>
      <c r="AU278" s="257" t="s">
        <v>21</v>
      </c>
      <c r="AV278" s="15" t="s">
        <v>146</v>
      </c>
      <c r="AW278" s="15" t="s">
        <v>41</v>
      </c>
      <c r="AX278" s="15" t="s">
        <v>90</v>
      </c>
      <c r="AY278" s="257" t="s">
        <v>139</v>
      </c>
    </row>
    <row r="279" spans="1:65" s="2" customFormat="1" ht="21.75" customHeight="1">
      <c r="A279" s="41"/>
      <c r="B279" s="42"/>
      <c r="C279" s="207" t="s">
        <v>406</v>
      </c>
      <c r="D279" s="207" t="s">
        <v>141</v>
      </c>
      <c r="E279" s="208" t="s">
        <v>312</v>
      </c>
      <c r="F279" s="209" t="s">
        <v>313</v>
      </c>
      <c r="G279" s="210" t="s">
        <v>144</v>
      </c>
      <c r="H279" s="211">
        <v>18</v>
      </c>
      <c r="I279" s="212"/>
      <c r="J279" s="213">
        <f>ROUND(I279*H279,2)</f>
        <v>0</v>
      </c>
      <c r="K279" s="209" t="s">
        <v>145</v>
      </c>
      <c r="L279" s="47"/>
      <c r="M279" s="214" t="s">
        <v>32</v>
      </c>
      <c r="N279" s="215" t="s">
        <v>53</v>
      </c>
      <c r="O279" s="87"/>
      <c r="P279" s="216">
        <f>O279*H279</f>
        <v>0</v>
      </c>
      <c r="Q279" s="216">
        <v>0.0026</v>
      </c>
      <c r="R279" s="216">
        <f>Q279*H279</f>
        <v>0.046799999999999994</v>
      </c>
      <c r="S279" s="216">
        <v>0</v>
      </c>
      <c r="T279" s="217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18" t="s">
        <v>146</v>
      </c>
      <c r="AT279" s="218" t="s">
        <v>141</v>
      </c>
      <c r="AU279" s="218" t="s">
        <v>21</v>
      </c>
      <c r="AY279" s="19" t="s">
        <v>139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19" t="s">
        <v>90</v>
      </c>
      <c r="BK279" s="219">
        <f>ROUND(I279*H279,2)</f>
        <v>0</v>
      </c>
      <c r="BL279" s="19" t="s">
        <v>146</v>
      </c>
      <c r="BM279" s="218" t="s">
        <v>314</v>
      </c>
    </row>
    <row r="280" spans="1:47" s="2" customFormat="1" ht="12">
      <c r="A280" s="41"/>
      <c r="B280" s="42"/>
      <c r="C280" s="43"/>
      <c r="D280" s="220" t="s">
        <v>148</v>
      </c>
      <c r="E280" s="43"/>
      <c r="F280" s="221" t="s">
        <v>315</v>
      </c>
      <c r="G280" s="43"/>
      <c r="H280" s="43"/>
      <c r="I280" s="222"/>
      <c r="J280" s="43"/>
      <c r="K280" s="43"/>
      <c r="L280" s="47"/>
      <c r="M280" s="223"/>
      <c r="N280" s="224"/>
      <c r="O280" s="87"/>
      <c r="P280" s="87"/>
      <c r="Q280" s="87"/>
      <c r="R280" s="87"/>
      <c r="S280" s="87"/>
      <c r="T280" s="88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T280" s="19" t="s">
        <v>148</v>
      </c>
      <c r="AU280" s="19" t="s">
        <v>21</v>
      </c>
    </row>
    <row r="281" spans="1:51" s="13" customFormat="1" ht="12">
      <c r="A281" s="13"/>
      <c r="B281" s="225"/>
      <c r="C281" s="226"/>
      <c r="D281" s="227" t="s">
        <v>150</v>
      </c>
      <c r="E281" s="228" t="s">
        <v>32</v>
      </c>
      <c r="F281" s="229" t="s">
        <v>318</v>
      </c>
      <c r="G281" s="226"/>
      <c r="H281" s="230">
        <v>18</v>
      </c>
      <c r="I281" s="231"/>
      <c r="J281" s="226"/>
      <c r="K281" s="226"/>
      <c r="L281" s="232"/>
      <c r="M281" s="233"/>
      <c r="N281" s="234"/>
      <c r="O281" s="234"/>
      <c r="P281" s="234"/>
      <c r="Q281" s="234"/>
      <c r="R281" s="234"/>
      <c r="S281" s="234"/>
      <c r="T281" s="23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6" t="s">
        <v>150</v>
      </c>
      <c r="AU281" s="236" t="s">
        <v>21</v>
      </c>
      <c r="AV281" s="13" t="s">
        <v>21</v>
      </c>
      <c r="AW281" s="13" t="s">
        <v>41</v>
      </c>
      <c r="AX281" s="13" t="s">
        <v>82</v>
      </c>
      <c r="AY281" s="236" t="s">
        <v>139</v>
      </c>
    </row>
    <row r="282" spans="1:51" s="14" customFormat="1" ht="12">
      <c r="A282" s="14"/>
      <c r="B282" s="237"/>
      <c r="C282" s="238"/>
      <c r="D282" s="227" t="s">
        <v>150</v>
      </c>
      <c r="E282" s="239" t="s">
        <v>32</v>
      </c>
      <c r="F282" s="240" t="s">
        <v>715</v>
      </c>
      <c r="G282" s="238"/>
      <c r="H282" s="239" t="s">
        <v>32</v>
      </c>
      <c r="I282" s="241"/>
      <c r="J282" s="238"/>
      <c r="K282" s="238"/>
      <c r="L282" s="242"/>
      <c r="M282" s="243"/>
      <c r="N282" s="244"/>
      <c r="O282" s="244"/>
      <c r="P282" s="244"/>
      <c r="Q282" s="244"/>
      <c r="R282" s="244"/>
      <c r="S282" s="244"/>
      <c r="T282" s="245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6" t="s">
        <v>150</v>
      </c>
      <c r="AU282" s="246" t="s">
        <v>21</v>
      </c>
      <c r="AV282" s="14" t="s">
        <v>90</v>
      </c>
      <c r="AW282" s="14" t="s">
        <v>41</v>
      </c>
      <c r="AX282" s="14" t="s">
        <v>82</v>
      </c>
      <c r="AY282" s="246" t="s">
        <v>139</v>
      </c>
    </row>
    <row r="283" spans="1:51" s="14" customFormat="1" ht="12">
      <c r="A283" s="14"/>
      <c r="B283" s="237"/>
      <c r="C283" s="238"/>
      <c r="D283" s="227" t="s">
        <v>150</v>
      </c>
      <c r="E283" s="239" t="s">
        <v>32</v>
      </c>
      <c r="F283" s="240" t="s">
        <v>319</v>
      </c>
      <c r="G283" s="238"/>
      <c r="H283" s="239" t="s">
        <v>32</v>
      </c>
      <c r="I283" s="241"/>
      <c r="J283" s="238"/>
      <c r="K283" s="238"/>
      <c r="L283" s="242"/>
      <c r="M283" s="243"/>
      <c r="N283" s="244"/>
      <c r="O283" s="244"/>
      <c r="P283" s="244"/>
      <c r="Q283" s="244"/>
      <c r="R283" s="244"/>
      <c r="S283" s="244"/>
      <c r="T283" s="245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6" t="s">
        <v>150</v>
      </c>
      <c r="AU283" s="246" t="s">
        <v>21</v>
      </c>
      <c r="AV283" s="14" t="s">
        <v>90</v>
      </c>
      <c r="AW283" s="14" t="s">
        <v>41</v>
      </c>
      <c r="AX283" s="14" t="s">
        <v>82</v>
      </c>
      <c r="AY283" s="246" t="s">
        <v>139</v>
      </c>
    </row>
    <row r="284" spans="1:51" s="15" customFormat="1" ht="12">
      <c r="A284" s="15"/>
      <c r="B284" s="247"/>
      <c r="C284" s="248"/>
      <c r="D284" s="227" t="s">
        <v>150</v>
      </c>
      <c r="E284" s="249" t="s">
        <v>32</v>
      </c>
      <c r="F284" s="250" t="s">
        <v>153</v>
      </c>
      <c r="G284" s="248"/>
      <c r="H284" s="251">
        <v>18</v>
      </c>
      <c r="I284" s="252"/>
      <c r="J284" s="248"/>
      <c r="K284" s="248"/>
      <c r="L284" s="253"/>
      <c r="M284" s="254"/>
      <c r="N284" s="255"/>
      <c r="O284" s="255"/>
      <c r="P284" s="255"/>
      <c r="Q284" s="255"/>
      <c r="R284" s="255"/>
      <c r="S284" s="255"/>
      <c r="T284" s="256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57" t="s">
        <v>150</v>
      </c>
      <c r="AU284" s="257" t="s">
        <v>21</v>
      </c>
      <c r="AV284" s="15" t="s">
        <v>146</v>
      </c>
      <c r="AW284" s="15" t="s">
        <v>41</v>
      </c>
      <c r="AX284" s="15" t="s">
        <v>90</v>
      </c>
      <c r="AY284" s="257" t="s">
        <v>139</v>
      </c>
    </row>
    <row r="285" spans="1:65" s="2" customFormat="1" ht="24.15" customHeight="1">
      <c r="A285" s="41"/>
      <c r="B285" s="42"/>
      <c r="C285" s="207" t="s">
        <v>334</v>
      </c>
      <c r="D285" s="207" t="s">
        <v>141</v>
      </c>
      <c r="E285" s="208" t="s">
        <v>321</v>
      </c>
      <c r="F285" s="209" t="s">
        <v>322</v>
      </c>
      <c r="G285" s="210" t="s">
        <v>232</v>
      </c>
      <c r="H285" s="211">
        <v>1338.3</v>
      </c>
      <c r="I285" s="212"/>
      <c r="J285" s="213">
        <f>ROUND(I285*H285,2)</f>
        <v>0</v>
      </c>
      <c r="K285" s="209" t="s">
        <v>145</v>
      </c>
      <c r="L285" s="47"/>
      <c r="M285" s="214" t="s">
        <v>32</v>
      </c>
      <c r="N285" s="215" t="s">
        <v>53</v>
      </c>
      <c r="O285" s="87"/>
      <c r="P285" s="216">
        <f>O285*H285</f>
        <v>0</v>
      </c>
      <c r="Q285" s="216">
        <v>0</v>
      </c>
      <c r="R285" s="216">
        <f>Q285*H285</f>
        <v>0</v>
      </c>
      <c r="S285" s="216">
        <v>0</v>
      </c>
      <c r="T285" s="217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18" t="s">
        <v>146</v>
      </c>
      <c r="AT285" s="218" t="s">
        <v>141</v>
      </c>
      <c r="AU285" s="218" t="s">
        <v>21</v>
      </c>
      <c r="AY285" s="19" t="s">
        <v>139</v>
      </c>
      <c r="BE285" s="219">
        <f>IF(N285="základní",J285,0)</f>
        <v>0</v>
      </c>
      <c r="BF285" s="219">
        <f>IF(N285="snížená",J285,0)</f>
        <v>0</v>
      </c>
      <c r="BG285" s="219">
        <f>IF(N285="zákl. přenesená",J285,0)</f>
        <v>0</v>
      </c>
      <c r="BH285" s="219">
        <f>IF(N285="sníž. přenesená",J285,0)</f>
        <v>0</v>
      </c>
      <c r="BI285" s="219">
        <f>IF(N285="nulová",J285,0)</f>
        <v>0</v>
      </c>
      <c r="BJ285" s="19" t="s">
        <v>90</v>
      </c>
      <c r="BK285" s="219">
        <f>ROUND(I285*H285,2)</f>
        <v>0</v>
      </c>
      <c r="BL285" s="19" t="s">
        <v>146</v>
      </c>
      <c r="BM285" s="218" t="s">
        <v>323</v>
      </c>
    </row>
    <row r="286" spans="1:47" s="2" customFormat="1" ht="12">
      <c r="A286" s="41"/>
      <c r="B286" s="42"/>
      <c r="C286" s="43"/>
      <c r="D286" s="220" t="s">
        <v>148</v>
      </c>
      <c r="E286" s="43"/>
      <c r="F286" s="221" t="s">
        <v>324</v>
      </c>
      <c r="G286" s="43"/>
      <c r="H286" s="43"/>
      <c r="I286" s="222"/>
      <c r="J286" s="43"/>
      <c r="K286" s="43"/>
      <c r="L286" s="47"/>
      <c r="M286" s="223"/>
      <c r="N286" s="224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19" t="s">
        <v>148</v>
      </c>
      <c r="AU286" s="19" t="s">
        <v>21</v>
      </c>
    </row>
    <row r="287" spans="1:51" s="13" customFormat="1" ht="12">
      <c r="A287" s="13"/>
      <c r="B287" s="225"/>
      <c r="C287" s="226"/>
      <c r="D287" s="227" t="s">
        <v>150</v>
      </c>
      <c r="E287" s="228" t="s">
        <v>32</v>
      </c>
      <c r="F287" s="229" t="s">
        <v>716</v>
      </c>
      <c r="G287" s="226"/>
      <c r="H287" s="230">
        <v>393.6</v>
      </c>
      <c r="I287" s="231"/>
      <c r="J287" s="226"/>
      <c r="K287" s="226"/>
      <c r="L287" s="232"/>
      <c r="M287" s="233"/>
      <c r="N287" s="234"/>
      <c r="O287" s="234"/>
      <c r="P287" s="234"/>
      <c r="Q287" s="234"/>
      <c r="R287" s="234"/>
      <c r="S287" s="234"/>
      <c r="T287" s="23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6" t="s">
        <v>150</v>
      </c>
      <c r="AU287" s="236" t="s">
        <v>21</v>
      </c>
      <c r="AV287" s="13" t="s">
        <v>21</v>
      </c>
      <c r="AW287" s="13" t="s">
        <v>41</v>
      </c>
      <c r="AX287" s="13" t="s">
        <v>82</v>
      </c>
      <c r="AY287" s="236" t="s">
        <v>139</v>
      </c>
    </row>
    <row r="288" spans="1:51" s="13" customFormat="1" ht="12">
      <c r="A288" s="13"/>
      <c r="B288" s="225"/>
      <c r="C288" s="226"/>
      <c r="D288" s="227" t="s">
        <v>150</v>
      </c>
      <c r="E288" s="228" t="s">
        <v>32</v>
      </c>
      <c r="F288" s="229" t="s">
        <v>711</v>
      </c>
      <c r="G288" s="226"/>
      <c r="H288" s="230">
        <v>39.1</v>
      </c>
      <c r="I288" s="231"/>
      <c r="J288" s="226"/>
      <c r="K288" s="226"/>
      <c r="L288" s="232"/>
      <c r="M288" s="233"/>
      <c r="N288" s="234"/>
      <c r="O288" s="234"/>
      <c r="P288" s="234"/>
      <c r="Q288" s="234"/>
      <c r="R288" s="234"/>
      <c r="S288" s="234"/>
      <c r="T288" s="23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6" t="s">
        <v>150</v>
      </c>
      <c r="AU288" s="236" t="s">
        <v>21</v>
      </c>
      <c r="AV288" s="13" t="s">
        <v>21</v>
      </c>
      <c r="AW288" s="13" t="s">
        <v>41</v>
      </c>
      <c r="AX288" s="13" t="s">
        <v>82</v>
      </c>
      <c r="AY288" s="236" t="s">
        <v>139</v>
      </c>
    </row>
    <row r="289" spans="1:51" s="13" customFormat="1" ht="12">
      <c r="A289" s="13"/>
      <c r="B289" s="225"/>
      <c r="C289" s="226"/>
      <c r="D289" s="227" t="s">
        <v>150</v>
      </c>
      <c r="E289" s="228" t="s">
        <v>32</v>
      </c>
      <c r="F289" s="229" t="s">
        <v>717</v>
      </c>
      <c r="G289" s="226"/>
      <c r="H289" s="230">
        <v>905.6</v>
      </c>
      <c r="I289" s="231"/>
      <c r="J289" s="226"/>
      <c r="K289" s="226"/>
      <c r="L289" s="232"/>
      <c r="M289" s="233"/>
      <c r="N289" s="234"/>
      <c r="O289" s="234"/>
      <c r="P289" s="234"/>
      <c r="Q289" s="234"/>
      <c r="R289" s="234"/>
      <c r="S289" s="234"/>
      <c r="T289" s="23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6" t="s">
        <v>150</v>
      </c>
      <c r="AU289" s="236" t="s">
        <v>21</v>
      </c>
      <c r="AV289" s="13" t="s">
        <v>21</v>
      </c>
      <c r="AW289" s="13" t="s">
        <v>41</v>
      </c>
      <c r="AX289" s="13" t="s">
        <v>82</v>
      </c>
      <c r="AY289" s="236" t="s">
        <v>139</v>
      </c>
    </row>
    <row r="290" spans="1:51" s="14" customFormat="1" ht="12">
      <c r="A290" s="14"/>
      <c r="B290" s="237"/>
      <c r="C290" s="238"/>
      <c r="D290" s="227" t="s">
        <v>150</v>
      </c>
      <c r="E290" s="239" t="s">
        <v>32</v>
      </c>
      <c r="F290" s="240" t="s">
        <v>718</v>
      </c>
      <c r="G290" s="238"/>
      <c r="H290" s="239" t="s">
        <v>32</v>
      </c>
      <c r="I290" s="241"/>
      <c r="J290" s="238"/>
      <c r="K290" s="238"/>
      <c r="L290" s="242"/>
      <c r="M290" s="243"/>
      <c r="N290" s="244"/>
      <c r="O290" s="244"/>
      <c r="P290" s="244"/>
      <c r="Q290" s="244"/>
      <c r="R290" s="244"/>
      <c r="S290" s="244"/>
      <c r="T290" s="245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6" t="s">
        <v>150</v>
      </c>
      <c r="AU290" s="246" t="s">
        <v>21</v>
      </c>
      <c r="AV290" s="14" t="s">
        <v>90</v>
      </c>
      <c r="AW290" s="14" t="s">
        <v>41</v>
      </c>
      <c r="AX290" s="14" t="s">
        <v>82</v>
      </c>
      <c r="AY290" s="246" t="s">
        <v>139</v>
      </c>
    </row>
    <row r="291" spans="1:51" s="15" customFormat="1" ht="12">
      <c r="A291" s="15"/>
      <c r="B291" s="247"/>
      <c r="C291" s="248"/>
      <c r="D291" s="227" t="s">
        <v>150</v>
      </c>
      <c r="E291" s="249" t="s">
        <v>32</v>
      </c>
      <c r="F291" s="250" t="s">
        <v>153</v>
      </c>
      <c r="G291" s="248"/>
      <c r="H291" s="251">
        <v>1338.3000000000002</v>
      </c>
      <c r="I291" s="252"/>
      <c r="J291" s="248"/>
      <c r="K291" s="248"/>
      <c r="L291" s="253"/>
      <c r="M291" s="254"/>
      <c r="N291" s="255"/>
      <c r="O291" s="255"/>
      <c r="P291" s="255"/>
      <c r="Q291" s="255"/>
      <c r="R291" s="255"/>
      <c r="S291" s="255"/>
      <c r="T291" s="256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57" t="s">
        <v>150</v>
      </c>
      <c r="AU291" s="257" t="s">
        <v>21</v>
      </c>
      <c r="AV291" s="15" t="s">
        <v>146</v>
      </c>
      <c r="AW291" s="15" t="s">
        <v>41</v>
      </c>
      <c r="AX291" s="15" t="s">
        <v>90</v>
      </c>
      <c r="AY291" s="257" t="s">
        <v>139</v>
      </c>
    </row>
    <row r="292" spans="1:65" s="2" customFormat="1" ht="24.15" customHeight="1">
      <c r="A292" s="41"/>
      <c r="B292" s="42"/>
      <c r="C292" s="207" t="s">
        <v>421</v>
      </c>
      <c r="D292" s="207" t="s">
        <v>141</v>
      </c>
      <c r="E292" s="208" t="s">
        <v>330</v>
      </c>
      <c r="F292" s="209" t="s">
        <v>331</v>
      </c>
      <c r="G292" s="210" t="s">
        <v>144</v>
      </c>
      <c r="H292" s="211">
        <v>18</v>
      </c>
      <c r="I292" s="212"/>
      <c r="J292" s="213">
        <f>ROUND(I292*H292,2)</f>
        <v>0</v>
      </c>
      <c r="K292" s="209" t="s">
        <v>145</v>
      </c>
      <c r="L292" s="47"/>
      <c r="M292" s="214" t="s">
        <v>32</v>
      </c>
      <c r="N292" s="215" t="s">
        <v>53</v>
      </c>
      <c r="O292" s="87"/>
      <c r="P292" s="216">
        <f>O292*H292</f>
        <v>0</v>
      </c>
      <c r="Q292" s="216">
        <v>1E-05</v>
      </c>
      <c r="R292" s="216">
        <f>Q292*H292</f>
        <v>0.00018</v>
      </c>
      <c r="S292" s="216">
        <v>0</v>
      </c>
      <c r="T292" s="217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18" t="s">
        <v>146</v>
      </c>
      <c r="AT292" s="218" t="s">
        <v>141</v>
      </c>
      <c r="AU292" s="218" t="s">
        <v>21</v>
      </c>
      <c r="AY292" s="19" t="s">
        <v>139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19" t="s">
        <v>90</v>
      </c>
      <c r="BK292" s="219">
        <f>ROUND(I292*H292,2)</f>
        <v>0</v>
      </c>
      <c r="BL292" s="19" t="s">
        <v>146</v>
      </c>
      <c r="BM292" s="218" t="s">
        <v>719</v>
      </c>
    </row>
    <row r="293" spans="1:47" s="2" customFormat="1" ht="12">
      <c r="A293" s="41"/>
      <c r="B293" s="42"/>
      <c r="C293" s="43"/>
      <c r="D293" s="220" t="s">
        <v>148</v>
      </c>
      <c r="E293" s="43"/>
      <c r="F293" s="221" t="s">
        <v>333</v>
      </c>
      <c r="G293" s="43"/>
      <c r="H293" s="43"/>
      <c r="I293" s="222"/>
      <c r="J293" s="43"/>
      <c r="K293" s="43"/>
      <c r="L293" s="47"/>
      <c r="M293" s="223"/>
      <c r="N293" s="224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19" t="s">
        <v>148</v>
      </c>
      <c r="AU293" s="19" t="s">
        <v>21</v>
      </c>
    </row>
    <row r="294" spans="1:51" s="13" customFormat="1" ht="12">
      <c r="A294" s="13"/>
      <c r="B294" s="225"/>
      <c r="C294" s="226"/>
      <c r="D294" s="227" t="s">
        <v>150</v>
      </c>
      <c r="E294" s="228" t="s">
        <v>32</v>
      </c>
      <c r="F294" s="229" t="s">
        <v>249</v>
      </c>
      <c r="G294" s="226"/>
      <c r="H294" s="230">
        <v>18</v>
      </c>
      <c r="I294" s="231"/>
      <c r="J294" s="226"/>
      <c r="K294" s="226"/>
      <c r="L294" s="232"/>
      <c r="M294" s="233"/>
      <c r="N294" s="234"/>
      <c r="O294" s="234"/>
      <c r="P294" s="234"/>
      <c r="Q294" s="234"/>
      <c r="R294" s="234"/>
      <c r="S294" s="234"/>
      <c r="T294" s="23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6" t="s">
        <v>150</v>
      </c>
      <c r="AU294" s="236" t="s">
        <v>21</v>
      </c>
      <c r="AV294" s="13" t="s">
        <v>21</v>
      </c>
      <c r="AW294" s="13" t="s">
        <v>41</v>
      </c>
      <c r="AX294" s="13" t="s">
        <v>82</v>
      </c>
      <c r="AY294" s="236" t="s">
        <v>139</v>
      </c>
    </row>
    <row r="295" spans="1:51" s="14" customFormat="1" ht="12">
      <c r="A295" s="14"/>
      <c r="B295" s="237"/>
      <c r="C295" s="238"/>
      <c r="D295" s="227" t="s">
        <v>150</v>
      </c>
      <c r="E295" s="239" t="s">
        <v>32</v>
      </c>
      <c r="F295" s="240" t="s">
        <v>720</v>
      </c>
      <c r="G295" s="238"/>
      <c r="H295" s="239" t="s">
        <v>32</v>
      </c>
      <c r="I295" s="241"/>
      <c r="J295" s="238"/>
      <c r="K295" s="238"/>
      <c r="L295" s="242"/>
      <c r="M295" s="243"/>
      <c r="N295" s="244"/>
      <c r="O295" s="244"/>
      <c r="P295" s="244"/>
      <c r="Q295" s="244"/>
      <c r="R295" s="244"/>
      <c r="S295" s="244"/>
      <c r="T295" s="245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6" t="s">
        <v>150</v>
      </c>
      <c r="AU295" s="246" t="s">
        <v>21</v>
      </c>
      <c r="AV295" s="14" t="s">
        <v>90</v>
      </c>
      <c r="AW295" s="14" t="s">
        <v>41</v>
      </c>
      <c r="AX295" s="14" t="s">
        <v>82</v>
      </c>
      <c r="AY295" s="246" t="s">
        <v>139</v>
      </c>
    </row>
    <row r="296" spans="1:51" s="15" customFormat="1" ht="12">
      <c r="A296" s="15"/>
      <c r="B296" s="247"/>
      <c r="C296" s="248"/>
      <c r="D296" s="227" t="s">
        <v>150</v>
      </c>
      <c r="E296" s="249" t="s">
        <v>32</v>
      </c>
      <c r="F296" s="250" t="s">
        <v>153</v>
      </c>
      <c r="G296" s="248"/>
      <c r="H296" s="251">
        <v>18</v>
      </c>
      <c r="I296" s="252"/>
      <c r="J296" s="248"/>
      <c r="K296" s="248"/>
      <c r="L296" s="253"/>
      <c r="M296" s="254"/>
      <c r="N296" s="255"/>
      <c r="O296" s="255"/>
      <c r="P296" s="255"/>
      <c r="Q296" s="255"/>
      <c r="R296" s="255"/>
      <c r="S296" s="255"/>
      <c r="T296" s="256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57" t="s">
        <v>150</v>
      </c>
      <c r="AU296" s="257" t="s">
        <v>21</v>
      </c>
      <c r="AV296" s="15" t="s">
        <v>146</v>
      </c>
      <c r="AW296" s="15" t="s">
        <v>41</v>
      </c>
      <c r="AX296" s="15" t="s">
        <v>90</v>
      </c>
      <c r="AY296" s="257" t="s">
        <v>139</v>
      </c>
    </row>
    <row r="297" spans="1:65" s="2" customFormat="1" ht="21.75" customHeight="1">
      <c r="A297" s="41"/>
      <c r="B297" s="42"/>
      <c r="C297" s="207" t="s">
        <v>432</v>
      </c>
      <c r="D297" s="207" t="s">
        <v>141</v>
      </c>
      <c r="E297" s="208" t="s">
        <v>721</v>
      </c>
      <c r="F297" s="209" t="s">
        <v>722</v>
      </c>
      <c r="G297" s="210" t="s">
        <v>220</v>
      </c>
      <c r="H297" s="211">
        <v>6</v>
      </c>
      <c r="I297" s="212"/>
      <c r="J297" s="213">
        <f>ROUND(I297*H297,2)</f>
        <v>0</v>
      </c>
      <c r="K297" s="209" t="s">
        <v>145</v>
      </c>
      <c r="L297" s="47"/>
      <c r="M297" s="214" t="s">
        <v>32</v>
      </c>
      <c r="N297" s="215" t="s">
        <v>53</v>
      </c>
      <c r="O297" s="87"/>
      <c r="P297" s="216">
        <f>O297*H297</f>
        <v>0</v>
      </c>
      <c r="Q297" s="216">
        <v>7.00566</v>
      </c>
      <c r="R297" s="216">
        <f>Q297*H297</f>
        <v>42.03396</v>
      </c>
      <c r="S297" s="216">
        <v>0</v>
      </c>
      <c r="T297" s="217">
        <f>S297*H297</f>
        <v>0</v>
      </c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R297" s="218" t="s">
        <v>146</v>
      </c>
      <c r="AT297" s="218" t="s">
        <v>141</v>
      </c>
      <c r="AU297" s="218" t="s">
        <v>21</v>
      </c>
      <c r="AY297" s="19" t="s">
        <v>139</v>
      </c>
      <c r="BE297" s="219">
        <f>IF(N297="základní",J297,0)</f>
        <v>0</v>
      </c>
      <c r="BF297" s="219">
        <f>IF(N297="snížená",J297,0)</f>
        <v>0</v>
      </c>
      <c r="BG297" s="219">
        <f>IF(N297="zákl. přenesená",J297,0)</f>
        <v>0</v>
      </c>
      <c r="BH297" s="219">
        <f>IF(N297="sníž. přenesená",J297,0)</f>
        <v>0</v>
      </c>
      <c r="BI297" s="219">
        <f>IF(N297="nulová",J297,0)</f>
        <v>0</v>
      </c>
      <c r="BJ297" s="19" t="s">
        <v>90</v>
      </c>
      <c r="BK297" s="219">
        <f>ROUND(I297*H297,2)</f>
        <v>0</v>
      </c>
      <c r="BL297" s="19" t="s">
        <v>146</v>
      </c>
      <c r="BM297" s="218" t="s">
        <v>723</v>
      </c>
    </row>
    <row r="298" spans="1:47" s="2" customFormat="1" ht="12">
      <c r="A298" s="41"/>
      <c r="B298" s="42"/>
      <c r="C298" s="43"/>
      <c r="D298" s="220" t="s">
        <v>148</v>
      </c>
      <c r="E298" s="43"/>
      <c r="F298" s="221" t="s">
        <v>724</v>
      </c>
      <c r="G298" s="43"/>
      <c r="H298" s="43"/>
      <c r="I298" s="222"/>
      <c r="J298" s="43"/>
      <c r="K298" s="43"/>
      <c r="L298" s="47"/>
      <c r="M298" s="223"/>
      <c r="N298" s="224"/>
      <c r="O298" s="87"/>
      <c r="P298" s="87"/>
      <c r="Q298" s="87"/>
      <c r="R298" s="87"/>
      <c r="S298" s="87"/>
      <c r="T298" s="88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T298" s="19" t="s">
        <v>148</v>
      </c>
      <c r="AU298" s="19" t="s">
        <v>21</v>
      </c>
    </row>
    <row r="299" spans="1:51" s="13" customFormat="1" ht="12">
      <c r="A299" s="13"/>
      <c r="B299" s="225"/>
      <c r="C299" s="226"/>
      <c r="D299" s="227" t="s">
        <v>150</v>
      </c>
      <c r="E299" s="228" t="s">
        <v>32</v>
      </c>
      <c r="F299" s="229" t="s">
        <v>182</v>
      </c>
      <c r="G299" s="226"/>
      <c r="H299" s="230">
        <v>6</v>
      </c>
      <c r="I299" s="231"/>
      <c r="J299" s="226"/>
      <c r="K299" s="226"/>
      <c r="L299" s="232"/>
      <c r="M299" s="233"/>
      <c r="N299" s="234"/>
      <c r="O299" s="234"/>
      <c r="P299" s="234"/>
      <c r="Q299" s="234"/>
      <c r="R299" s="234"/>
      <c r="S299" s="234"/>
      <c r="T299" s="23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6" t="s">
        <v>150</v>
      </c>
      <c r="AU299" s="236" t="s">
        <v>21</v>
      </c>
      <c r="AV299" s="13" t="s">
        <v>21</v>
      </c>
      <c r="AW299" s="13" t="s">
        <v>41</v>
      </c>
      <c r="AX299" s="13" t="s">
        <v>82</v>
      </c>
      <c r="AY299" s="236" t="s">
        <v>139</v>
      </c>
    </row>
    <row r="300" spans="1:51" s="15" customFormat="1" ht="12">
      <c r="A300" s="15"/>
      <c r="B300" s="247"/>
      <c r="C300" s="248"/>
      <c r="D300" s="227" t="s">
        <v>150</v>
      </c>
      <c r="E300" s="249" t="s">
        <v>32</v>
      </c>
      <c r="F300" s="250" t="s">
        <v>153</v>
      </c>
      <c r="G300" s="248"/>
      <c r="H300" s="251">
        <v>6</v>
      </c>
      <c r="I300" s="252"/>
      <c r="J300" s="248"/>
      <c r="K300" s="248"/>
      <c r="L300" s="253"/>
      <c r="M300" s="254"/>
      <c r="N300" s="255"/>
      <c r="O300" s="255"/>
      <c r="P300" s="255"/>
      <c r="Q300" s="255"/>
      <c r="R300" s="255"/>
      <c r="S300" s="255"/>
      <c r="T300" s="256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57" t="s">
        <v>150</v>
      </c>
      <c r="AU300" s="257" t="s">
        <v>21</v>
      </c>
      <c r="AV300" s="15" t="s">
        <v>146</v>
      </c>
      <c r="AW300" s="15" t="s">
        <v>41</v>
      </c>
      <c r="AX300" s="15" t="s">
        <v>90</v>
      </c>
      <c r="AY300" s="257" t="s">
        <v>139</v>
      </c>
    </row>
    <row r="301" spans="1:65" s="2" customFormat="1" ht="16.5" customHeight="1">
      <c r="A301" s="41"/>
      <c r="B301" s="42"/>
      <c r="C301" s="207" t="s">
        <v>365</v>
      </c>
      <c r="D301" s="207" t="s">
        <v>141</v>
      </c>
      <c r="E301" s="208" t="s">
        <v>725</v>
      </c>
      <c r="F301" s="209" t="s">
        <v>726</v>
      </c>
      <c r="G301" s="210" t="s">
        <v>232</v>
      </c>
      <c r="H301" s="211">
        <v>45</v>
      </c>
      <c r="I301" s="212"/>
      <c r="J301" s="213">
        <f>ROUND(I301*H301,2)</f>
        <v>0</v>
      </c>
      <c r="K301" s="209" t="s">
        <v>145</v>
      </c>
      <c r="L301" s="47"/>
      <c r="M301" s="214" t="s">
        <v>32</v>
      </c>
      <c r="N301" s="215" t="s">
        <v>53</v>
      </c>
      <c r="O301" s="87"/>
      <c r="P301" s="216">
        <f>O301*H301</f>
        <v>0</v>
      </c>
      <c r="Q301" s="216">
        <v>0.74932</v>
      </c>
      <c r="R301" s="216">
        <f>Q301*H301</f>
        <v>33.7194</v>
      </c>
      <c r="S301" s="216">
        <v>0</v>
      </c>
      <c r="T301" s="217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18" t="s">
        <v>146</v>
      </c>
      <c r="AT301" s="218" t="s">
        <v>141</v>
      </c>
      <c r="AU301" s="218" t="s">
        <v>21</v>
      </c>
      <c r="AY301" s="19" t="s">
        <v>139</v>
      </c>
      <c r="BE301" s="219">
        <f>IF(N301="základní",J301,0)</f>
        <v>0</v>
      </c>
      <c r="BF301" s="219">
        <f>IF(N301="snížená",J301,0)</f>
        <v>0</v>
      </c>
      <c r="BG301" s="219">
        <f>IF(N301="zákl. přenesená",J301,0)</f>
        <v>0</v>
      </c>
      <c r="BH301" s="219">
        <f>IF(N301="sníž. přenesená",J301,0)</f>
        <v>0</v>
      </c>
      <c r="BI301" s="219">
        <f>IF(N301="nulová",J301,0)</f>
        <v>0</v>
      </c>
      <c r="BJ301" s="19" t="s">
        <v>90</v>
      </c>
      <c r="BK301" s="219">
        <f>ROUND(I301*H301,2)</f>
        <v>0</v>
      </c>
      <c r="BL301" s="19" t="s">
        <v>146</v>
      </c>
      <c r="BM301" s="218" t="s">
        <v>727</v>
      </c>
    </row>
    <row r="302" spans="1:47" s="2" customFormat="1" ht="12">
      <c r="A302" s="41"/>
      <c r="B302" s="42"/>
      <c r="C302" s="43"/>
      <c r="D302" s="220" t="s">
        <v>148</v>
      </c>
      <c r="E302" s="43"/>
      <c r="F302" s="221" t="s">
        <v>728</v>
      </c>
      <c r="G302" s="43"/>
      <c r="H302" s="43"/>
      <c r="I302" s="222"/>
      <c r="J302" s="43"/>
      <c r="K302" s="43"/>
      <c r="L302" s="47"/>
      <c r="M302" s="223"/>
      <c r="N302" s="224"/>
      <c r="O302" s="87"/>
      <c r="P302" s="87"/>
      <c r="Q302" s="87"/>
      <c r="R302" s="87"/>
      <c r="S302" s="87"/>
      <c r="T302" s="88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T302" s="19" t="s">
        <v>148</v>
      </c>
      <c r="AU302" s="19" t="s">
        <v>21</v>
      </c>
    </row>
    <row r="303" spans="1:51" s="13" customFormat="1" ht="12">
      <c r="A303" s="13"/>
      <c r="B303" s="225"/>
      <c r="C303" s="226"/>
      <c r="D303" s="227" t="s">
        <v>150</v>
      </c>
      <c r="E303" s="228" t="s">
        <v>32</v>
      </c>
      <c r="F303" s="229" t="s">
        <v>729</v>
      </c>
      <c r="G303" s="226"/>
      <c r="H303" s="230">
        <v>45</v>
      </c>
      <c r="I303" s="231"/>
      <c r="J303" s="226"/>
      <c r="K303" s="226"/>
      <c r="L303" s="232"/>
      <c r="M303" s="233"/>
      <c r="N303" s="234"/>
      <c r="O303" s="234"/>
      <c r="P303" s="234"/>
      <c r="Q303" s="234"/>
      <c r="R303" s="234"/>
      <c r="S303" s="234"/>
      <c r="T303" s="23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6" t="s">
        <v>150</v>
      </c>
      <c r="AU303" s="236" t="s">
        <v>21</v>
      </c>
      <c r="AV303" s="13" t="s">
        <v>21</v>
      </c>
      <c r="AW303" s="13" t="s">
        <v>41</v>
      </c>
      <c r="AX303" s="13" t="s">
        <v>82</v>
      </c>
      <c r="AY303" s="236" t="s">
        <v>139</v>
      </c>
    </row>
    <row r="304" spans="1:51" s="14" customFormat="1" ht="12">
      <c r="A304" s="14"/>
      <c r="B304" s="237"/>
      <c r="C304" s="238"/>
      <c r="D304" s="227" t="s">
        <v>150</v>
      </c>
      <c r="E304" s="239" t="s">
        <v>32</v>
      </c>
      <c r="F304" s="240" t="s">
        <v>152</v>
      </c>
      <c r="G304" s="238"/>
      <c r="H304" s="239" t="s">
        <v>32</v>
      </c>
      <c r="I304" s="241"/>
      <c r="J304" s="238"/>
      <c r="K304" s="238"/>
      <c r="L304" s="242"/>
      <c r="M304" s="243"/>
      <c r="N304" s="244"/>
      <c r="O304" s="244"/>
      <c r="P304" s="244"/>
      <c r="Q304" s="244"/>
      <c r="R304" s="244"/>
      <c r="S304" s="244"/>
      <c r="T304" s="24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6" t="s">
        <v>150</v>
      </c>
      <c r="AU304" s="246" t="s">
        <v>21</v>
      </c>
      <c r="AV304" s="14" t="s">
        <v>90</v>
      </c>
      <c r="AW304" s="14" t="s">
        <v>41</v>
      </c>
      <c r="AX304" s="14" t="s">
        <v>82</v>
      </c>
      <c r="AY304" s="246" t="s">
        <v>139</v>
      </c>
    </row>
    <row r="305" spans="1:51" s="15" customFormat="1" ht="12">
      <c r="A305" s="15"/>
      <c r="B305" s="247"/>
      <c r="C305" s="248"/>
      <c r="D305" s="227" t="s">
        <v>150</v>
      </c>
      <c r="E305" s="249" t="s">
        <v>32</v>
      </c>
      <c r="F305" s="250" t="s">
        <v>153</v>
      </c>
      <c r="G305" s="248"/>
      <c r="H305" s="251">
        <v>45</v>
      </c>
      <c r="I305" s="252"/>
      <c r="J305" s="248"/>
      <c r="K305" s="248"/>
      <c r="L305" s="253"/>
      <c r="M305" s="254"/>
      <c r="N305" s="255"/>
      <c r="O305" s="255"/>
      <c r="P305" s="255"/>
      <c r="Q305" s="255"/>
      <c r="R305" s="255"/>
      <c r="S305" s="255"/>
      <c r="T305" s="256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57" t="s">
        <v>150</v>
      </c>
      <c r="AU305" s="257" t="s">
        <v>21</v>
      </c>
      <c r="AV305" s="15" t="s">
        <v>146</v>
      </c>
      <c r="AW305" s="15" t="s">
        <v>41</v>
      </c>
      <c r="AX305" s="15" t="s">
        <v>90</v>
      </c>
      <c r="AY305" s="257" t="s">
        <v>139</v>
      </c>
    </row>
    <row r="306" spans="1:65" s="2" customFormat="1" ht="16.5" customHeight="1">
      <c r="A306" s="41"/>
      <c r="B306" s="42"/>
      <c r="C306" s="258" t="s">
        <v>442</v>
      </c>
      <c r="D306" s="258" t="s">
        <v>211</v>
      </c>
      <c r="E306" s="259" t="s">
        <v>730</v>
      </c>
      <c r="F306" s="260" t="s">
        <v>731</v>
      </c>
      <c r="G306" s="261" t="s">
        <v>232</v>
      </c>
      <c r="H306" s="262">
        <v>6.06</v>
      </c>
      <c r="I306" s="263"/>
      <c r="J306" s="264">
        <f>ROUND(I306*H306,2)</f>
        <v>0</v>
      </c>
      <c r="K306" s="260" t="s">
        <v>145</v>
      </c>
      <c r="L306" s="265"/>
      <c r="M306" s="266" t="s">
        <v>32</v>
      </c>
      <c r="N306" s="267" t="s">
        <v>53</v>
      </c>
      <c r="O306" s="87"/>
      <c r="P306" s="216">
        <f>O306*H306</f>
        <v>0</v>
      </c>
      <c r="Q306" s="216">
        <v>0.42</v>
      </c>
      <c r="R306" s="216">
        <f>Q306*H306</f>
        <v>2.5452</v>
      </c>
      <c r="S306" s="216">
        <v>0</v>
      </c>
      <c r="T306" s="217">
        <f>S306*H306</f>
        <v>0</v>
      </c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R306" s="218" t="s">
        <v>191</v>
      </c>
      <c r="AT306" s="218" t="s">
        <v>211</v>
      </c>
      <c r="AU306" s="218" t="s">
        <v>21</v>
      </c>
      <c r="AY306" s="19" t="s">
        <v>139</v>
      </c>
      <c r="BE306" s="219">
        <f>IF(N306="základní",J306,0)</f>
        <v>0</v>
      </c>
      <c r="BF306" s="219">
        <f>IF(N306="snížená",J306,0)</f>
        <v>0</v>
      </c>
      <c r="BG306" s="219">
        <f>IF(N306="zákl. přenesená",J306,0)</f>
        <v>0</v>
      </c>
      <c r="BH306" s="219">
        <f>IF(N306="sníž. přenesená",J306,0)</f>
        <v>0</v>
      </c>
      <c r="BI306" s="219">
        <f>IF(N306="nulová",J306,0)</f>
        <v>0</v>
      </c>
      <c r="BJ306" s="19" t="s">
        <v>90</v>
      </c>
      <c r="BK306" s="219">
        <f>ROUND(I306*H306,2)</f>
        <v>0</v>
      </c>
      <c r="BL306" s="19" t="s">
        <v>146</v>
      </c>
      <c r="BM306" s="218" t="s">
        <v>732</v>
      </c>
    </row>
    <row r="307" spans="1:51" s="13" customFormat="1" ht="12">
      <c r="A307" s="13"/>
      <c r="B307" s="225"/>
      <c r="C307" s="226"/>
      <c r="D307" s="227" t="s">
        <v>150</v>
      </c>
      <c r="E307" s="226"/>
      <c r="F307" s="229" t="s">
        <v>733</v>
      </c>
      <c r="G307" s="226"/>
      <c r="H307" s="230">
        <v>6.06</v>
      </c>
      <c r="I307" s="231"/>
      <c r="J307" s="226"/>
      <c r="K307" s="226"/>
      <c r="L307" s="232"/>
      <c r="M307" s="233"/>
      <c r="N307" s="234"/>
      <c r="O307" s="234"/>
      <c r="P307" s="234"/>
      <c r="Q307" s="234"/>
      <c r="R307" s="234"/>
      <c r="S307" s="234"/>
      <c r="T307" s="23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6" t="s">
        <v>150</v>
      </c>
      <c r="AU307" s="236" t="s">
        <v>21</v>
      </c>
      <c r="AV307" s="13" t="s">
        <v>21</v>
      </c>
      <c r="AW307" s="13" t="s">
        <v>4</v>
      </c>
      <c r="AX307" s="13" t="s">
        <v>90</v>
      </c>
      <c r="AY307" s="236" t="s">
        <v>139</v>
      </c>
    </row>
    <row r="308" spans="1:65" s="2" customFormat="1" ht="16.5" customHeight="1">
      <c r="A308" s="41"/>
      <c r="B308" s="42"/>
      <c r="C308" s="258" t="s">
        <v>448</v>
      </c>
      <c r="D308" s="258" t="s">
        <v>211</v>
      </c>
      <c r="E308" s="259" t="s">
        <v>734</v>
      </c>
      <c r="F308" s="260" t="s">
        <v>735</v>
      </c>
      <c r="G308" s="261" t="s">
        <v>232</v>
      </c>
      <c r="H308" s="262">
        <v>39</v>
      </c>
      <c r="I308" s="263"/>
      <c r="J308" s="264">
        <f>ROUND(I308*H308,2)</f>
        <v>0</v>
      </c>
      <c r="K308" s="260" t="s">
        <v>145</v>
      </c>
      <c r="L308" s="265"/>
      <c r="M308" s="266" t="s">
        <v>32</v>
      </c>
      <c r="N308" s="267" t="s">
        <v>53</v>
      </c>
      <c r="O308" s="87"/>
      <c r="P308" s="216">
        <f>O308*H308</f>
        <v>0</v>
      </c>
      <c r="Q308" s="216">
        <v>0.416</v>
      </c>
      <c r="R308" s="216">
        <f>Q308*H308</f>
        <v>16.224</v>
      </c>
      <c r="S308" s="216">
        <v>0</v>
      </c>
      <c r="T308" s="217">
        <f>S308*H308</f>
        <v>0</v>
      </c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R308" s="218" t="s">
        <v>191</v>
      </c>
      <c r="AT308" s="218" t="s">
        <v>211</v>
      </c>
      <c r="AU308" s="218" t="s">
        <v>21</v>
      </c>
      <c r="AY308" s="19" t="s">
        <v>139</v>
      </c>
      <c r="BE308" s="219">
        <f>IF(N308="základní",J308,0)</f>
        <v>0</v>
      </c>
      <c r="BF308" s="219">
        <f>IF(N308="snížená",J308,0)</f>
        <v>0</v>
      </c>
      <c r="BG308" s="219">
        <f>IF(N308="zákl. přenesená",J308,0)</f>
        <v>0</v>
      </c>
      <c r="BH308" s="219">
        <f>IF(N308="sníž. přenesená",J308,0)</f>
        <v>0</v>
      </c>
      <c r="BI308" s="219">
        <f>IF(N308="nulová",J308,0)</f>
        <v>0</v>
      </c>
      <c r="BJ308" s="19" t="s">
        <v>90</v>
      </c>
      <c r="BK308" s="219">
        <f>ROUND(I308*H308,2)</f>
        <v>0</v>
      </c>
      <c r="BL308" s="19" t="s">
        <v>146</v>
      </c>
      <c r="BM308" s="218" t="s">
        <v>736</v>
      </c>
    </row>
    <row r="309" spans="1:51" s="13" customFormat="1" ht="12">
      <c r="A309" s="13"/>
      <c r="B309" s="225"/>
      <c r="C309" s="226"/>
      <c r="D309" s="227" t="s">
        <v>150</v>
      </c>
      <c r="E309" s="228" t="s">
        <v>32</v>
      </c>
      <c r="F309" s="229" t="s">
        <v>737</v>
      </c>
      <c r="G309" s="226"/>
      <c r="H309" s="230">
        <v>39</v>
      </c>
      <c r="I309" s="231"/>
      <c r="J309" s="226"/>
      <c r="K309" s="226"/>
      <c r="L309" s="232"/>
      <c r="M309" s="233"/>
      <c r="N309" s="234"/>
      <c r="O309" s="234"/>
      <c r="P309" s="234"/>
      <c r="Q309" s="234"/>
      <c r="R309" s="234"/>
      <c r="S309" s="234"/>
      <c r="T309" s="23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6" t="s">
        <v>150</v>
      </c>
      <c r="AU309" s="236" t="s">
        <v>21</v>
      </c>
      <c r="AV309" s="13" t="s">
        <v>21</v>
      </c>
      <c r="AW309" s="13" t="s">
        <v>41</v>
      </c>
      <c r="AX309" s="13" t="s">
        <v>82</v>
      </c>
      <c r="AY309" s="236" t="s">
        <v>139</v>
      </c>
    </row>
    <row r="310" spans="1:51" s="15" customFormat="1" ht="12">
      <c r="A310" s="15"/>
      <c r="B310" s="247"/>
      <c r="C310" s="248"/>
      <c r="D310" s="227" t="s">
        <v>150</v>
      </c>
      <c r="E310" s="249" t="s">
        <v>32</v>
      </c>
      <c r="F310" s="250" t="s">
        <v>153</v>
      </c>
      <c r="G310" s="248"/>
      <c r="H310" s="251">
        <v>39</v>
      </c>
      <c r="I310" s="252"/>
      <c r="J310" s="248"/>
      <c r="K310" s="248"/>
      <c r="L310" s="253"/>
      <c r="M310" s="254"/>
      <c r="N310" s="255"/>
      <c r="O310" s="255"/>
      <c r="P310" s="255"/>
      <c r="Q310" s="255"/>
      <c r="R310" s="255"/>
      <c r="S310" s="255"/>
      <c r="T310" s="256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57" t="s">
        <v>150</v>
      </c>
      <c r="AU310" s="257" t="s">
        <v>21</v>
      </c>
      <c r="AV310" s="15" t="s">
        <v>146</v>
      </c>
      <c r="AW310" s="15" t="s">
        <v>41</v>
      </c>
      <c r="AX310" s="15" t="s">
        <v>90</v>
      </c>
      <c r="AY310" s="257" t="s">
        <v>139</v>
      </c>
    </row>
    <row r="311" spans="1:65" s="2" customFormat="1" ht="21.75" customHeight="1">
      <c r="A311" s="41"/>
      <c r="B311" s="42"/>
      <c r="C311" s="207" t="s">
        <v>454</v>
      </c>
      <c r="D311" s="207" t="s">
        <v>141</v>
      </c>
      <c r="E311" s="208" t="s">
        <v>738</v>
      </c>
      <c r="F311" s="209" t="s">
        <v>739</v>
      </c>
      <c r="G311" s="210" t="s">
        <v>591</v>
      </c>
      <c r="H311" s="211">
        <v>13.5</v>
      </c>
      <c r="I311" s="212"/>
      <c r="J311" s="213">
        <f>ROUND(I311*H311,2)</f>
        <v>0</v>
      </c>
      <c r="K311" s="209" t="s">
        <v>145</v>
      </c>
      <c r="L311" s="47"/>
      <c r="M311" s="214" t="s">
        <v>32</v>
      </c>
      <c r="N311" s="215" t="s">
        <v>53</v>
      </c>
      <c r="O311" s="87"/>
      <c r="P311" s="216">
        <f>O311*H311</f>
        <v>0</v>
      </c>
      <c r="Q311" s="216">
        <v>2.51225</v>
      </c>
      <c r="R311" s="216">
        <f>Q311*H311</f>
        <v>33.915375</v>
      </c>
      <c r="S311" s="216">
        <v>0</v>
      </c>
      <c r="T311" s="217">
        <f>S311*H311</f>
        <v>0</v>
      </c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R311" s="218" t="s">
        <v>146</v>
      </c>
      <c r="AT311" s="218" t="s">
        <v>141</v>
      </c>
      <c r="AU311" s="218" t="s">
        <v>21</v>
      </c>
      <c r="AY311" s="19" t="s">
        <v>139</v>
      </c>
      <c r="BE311" s="219">
        <f>IF(N311="základní",J311,0)</f>
        <v>0</v>
      </c>
      <c r="BF311" s="219">
        <f>IF(N311="snížená",J311,0)</f>
        <v>0</v>
      </c>
      <c r="BG311" s="219">
        <f>IF(N311="zákl. přenesená",J311,0)</f>
        <v>0</v>
      </c>
      <c r="BH311" s="219">
        <f>IF(N311="sníž. přenesená",J311,0)</f>
        <v>0</v>
      </c>
      <c r="BI311" s="219">
        <f>IF(N311="nulová",J311,0)</f>
        <v>0</v>
      </c>
      <c r="BJ311" s="19" t="s">
        <v>90</v>
      </c>
      <c r="BK311" s="219">
        <f>ROUND(I311*H311,2)</f>
        <v>0</v>
      </c>
      <c r="BL311" s="19" t="s">
        <v>146</v>
      </c>
      <c r="BM311" s="218" t="s">
        <v>740</v>
      </c>
    </row>
    <row r="312" spans="1:47" s="2" customFormat="1" ht="12">
      <c r="A312" s="41"/>
      <c r="B312" s="42"/>
      <c r="C312" s="43"/>
      <c r="D312" s="220" t="s">
        <v>148</v>
      </c>
      <c r="E312" s="43"/>
      <c r="F312" s="221" t="s">
        <v>741</v>
      </c>
      <c r="G312" s="43"/>
      <c r="H312" s="43"/>
      <c r="I312" s="222"/>
      <c r="J312" s="43"/>
      <c r="K312" s="43"/>
      <c r="L312" s="47"/>
      <c r="M312" s="223"/>
      <c r="N312" s="224"/>
      <c r="O312" s="87"/>
      <c r="P312" s="87"/>
      <c r="Q312" s="87"/>
      <c r="R312" s="87"/>
      <c r="S312" s="87"/>
      <c r="T312" s="88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T312" s="19" t="s">
        <v>148</v>
      </c>
      <c r="AU312" s="19" t="s">
        <v>21</v>
      </c>
    </row>
    <row r="313" spans="1:51" s="13" customFormat="1" ht="12">
      <c r="A313" s="13"/>
      <c r="B313" s="225"/>
      <c r="C313" s="226"/>
      <c r="D313" s="227" t="s">
        <v>150</v>
      </c>
      <c r="E313" s="228" t="s">
        <v>32</v>
      </c>
      <c r="F313" s="229" t="s">
        <v>742</v>
      </c>
      <c r="G313" s="226"/>
      <c r="H313" s="230">
        <v>13.5</v>
      </c>
      <c r="I313" s="231"/>
      <c r="J313" s="226"/>
      <c r="K313" s="226"/>
      <c r="L313" s="232"/>
      <c r="M313" s="233"/>
      <c r="N313" s="234"/>
      <c r="O313" s="234"/>
      <c r="P313" s="234"/>
      <c r="Q313" s="234"/>
      <c r="R313" s="234"/>
      <c r="S313" s="234"/>
      <c r="T313" s="23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6" t="s">
        <v>150</v>
      </c>
      <c r="AU313" s="236" t="s">
        <v>21</v>
      </c>
      <c r="AV313" s="13" t="s">
        <v>21</v>
      </c>
      <c r="AW313" s="13" t="s">
        <v>41</v>
      </c>
      <c r="AX313" s="13" t="s">
        <v>82</v>
      </c>
      <c r="AY313" s="236" t="s">
        <v>139</v>
      </c>
    </row>
    <row r="314" spans="1:51" s="14" customFormat="1" ht="12">
      <c r="A314" s="14"/>
      <c r="B314" s="237"/>
      <c r="C314" s="238"/>
      <c r="D314" s="227" t="s">
        <v>150</v>
      </c>
      <c r="E314" s="239" t="s">
        <v>32</v>
      </c>
      <c r="F314" s="240" t="s">
        <v>152</v>
      </c>
      <c r="G314" s="238"/>
      <c r="H314" s="239" t="s">
        <v>32</v>
      </c>
      <c r="I314" s="241"/>
      <c r="J314" s="238"/>
      <c r="K314" s="238"/>
      <c r="L314" s="242"/>
      <c r="M314" s="243"/>
      <c r="N314" s="244"/>
      <c r="O314" s="244"/>
      <c r="P314" s="244"/>
      <c r="Q314" s="244"/>
      <c r="R314" s="244"/>
      <c r="S314" s="244"/>
      <c r="T314" s="245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6" t="s">
        <v>150</v>
      </c>
      <c r="AU314" s="246" t="s">
        <v>21</v>
      </c>
      <c r="AV314" s="14" t="s">
        <v>90</v>
      </c>
      <c r="AW314" s="14" t="s">
        <v>41</v>
      </c>
      <c r="AX314" s="14" t="s">
        <v>82</v>
      </c>
      <c r="AY314" s="246" t="s">
        <v>139</v>
      </c>
    </row>
    <row r="315" spans="1:51" s="15" customFormat="1" ht="12">
      <c r="A315" s="15"/>
      <c r="B315" s="247"/>
      <c r="C315" s="248"/>
      <c r="D315" s="227" t="s">
        <v>150</v>
      </c>
      <c r="E315" s="249" t="s">
        <v>32</v>
      </c>
      <c r="F315" s="250" t="s">
        <v>153</v>
      </c>
      <c r="G315" s="248"/>
      <c r="H315" s="251">
        <v>13.5</v>
      </c>
      <c r="I315" s="252"/>
      <c r="J315" s="248"/>
      <c r="K315" s="248"/>
      <c r="L315" s="253"/>
      <c r="M315" s="254"/>
      <c r="N315" s="255"/>
      <c r="O315" s="255"/>
      <c r="P315" s="255"/>
      <c r="Q315" s="255"/>
      <c r="R315" s="255"/>
      <c r="S315" s="255"/>
      <c r="T315" s="256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57" t="s">
        <v>150</v>
      </c>
      <c r="AU315" s="257" t="s">
        <v>21</v>
      </c>
      <c r="AV315" s="15" t="s">
        <v>146</v>
      </c>
      <c r="AW315" s="15" t="s">
        <v>41</v>
      </c>
      <c r="AX315" s="15" t="s">
        <v>90</v>
      </c>
      <c r="AY315" s="257" t="s">
        <v>139</v>
      </c>
    </row>
    <row r="316" spans="1:65" s="2" customFormat="1" ht="16.5" customHeight="1">
      <c r="A316" s="41"/>
      <c r="B316" s="42"/>
      <c r="C316" s="207" t="s">
        <v>461</v>
      </c>
      <c r="D316" s="207" t="s">
        <v>141</v>
      </c>
      <c r="E316" s="208" t="s">
        <v>337</v>
      </c>
      <c r="F316" s="209" t="s">
        <v>545</v>
      </c>
      <c r="G316" s="210" t="s">
        <v>144</v>
      </c>
      <c r="H316" s="211">
        <v>300</v>
      </c>
      <c r="I316" s="212"/>
      <c r="J316" s="213">
        <f>ROUND(I316*H316,2)</f>
        <v>0</v>
      </c>
      <c r="K316" s="209" t="s">
        <v>145</v>
      </c>
      <c r="L316" s="47"/>
      <c r="M316" s="214" t="s">
        <v>32</v>
      </c>
      <c r="N316" s="215" t="s">
        <v>53</v>
      </c>
      <c r="O316" s="87"/>
      <c r="P316" s="216">
        <f>O316*H316</f>
        <v>0</v>
      </c>
      <c r="Q316" s="216">
        <v>0.00195</v>
      </c>
      <c r="R316" s="216">
        <f>Q316*H316</f>
        <v>0.585</v>
      </c>
      <c r="S316" s="216">
        <v>0</v>
      </c>
      <c r="T316" s="217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18" t="s">
        <v>146</v>
      </c>
      <c r="AT316" s="218" t="s">
        <v>141</v>
      </c>
      <c r="AU316" s="218" t="s">
        <v>21</v>
      </c>
      <c r="AY316" s="19" t="s">
        <v>139</v>
      </c>
      <c r="BE316" s="219">
        <f>IF(N316="základní",J316,0)</f>
        <v>0</v>
      </c>
      <c r="BF316" s="219">
        <f>IF(N316="snížená",J316,0)</f>
        <v>0</v>
      </c>
      <c r="BG316" s="219">
        <f>IF(N316="zákl. přenesená",J316,0)</f>
        <v>0</v>
      </c>
      <c r="BH316" s="219">
        <f>IF(N316="sníž. přenesená",J316,0)</f>
        <v>0</v>
      </c>
      <c r="BI316" s="219">
        <f>IF(N316="nulová",J316,0)</f>
        <v>0</v>
      </c>
      <c r="BJ316" s="19" t="s">
        <v>90</v>
      </c>
      <c r="BK316" s="219">
        <f>ROUND(I316*H316,2)</f>
        <v>0</v>
      </c>
      <c r="BL316" s="19" t="s">
        <v>146</v>
      </c>
      <c r="BM316" s="218" t="s">
        <v>743</v>
      </c>
    </row>
    <row r="317" spans="1:47" s="2" customFormat="1" ht="12">
      <c r="A317" s="41"/>
      <c r="B317" s="42"/>
      <c r="C317" s="43"/>
      <c r="D317" s="220" t="s">
        <v>148</v>
      </c>
      <c r="E317" s="43"/>
      <c r="F317" s="221" t="s">
        <v>340</v>
      </c>
      <c r="G317" s="43"/>
      <c r="H317" s="43"/>
      <c r="I317" s="222"/>
      <c r="J317" s="43"/>
      <c r="K317" s="43"/>
      <c r="L317" s="47"/>
      <c r="M317" s="223"/>
      <c r="N317" s="224"/>
      <c r="O317" s="87"/>
      <c r="P317" s="87"/>
      <c r="Q317" s="87"/>
      <c r="R317" s="87"/>
      <c r="S317" s="87"/>
      <c r="T317" s="88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T317" s="19" t="s">
        <v>148</v>
      </c>
      <c r="AU317" s="19" t="s">
        <v>21</v>
      </c>
    </row>
    <row r="318" spans="1:51" s="13" customFormat="1" ht="12">
      <c r="A318" s="13"/>
      <c r="B318" s="225"/>
      <c r="C318" s="226"/>
      <c r="D318" s="227" t="s">
        <v>150</v>
      </c>
      <c r="E318" s="228" t="s">
        <v>32</v>
      </c>
      <c r="F318" s="229" t="s">
        <v>744</v>
      </c>
      <c r="G318" s="226"/>
      <c r="H318" s="230">
        <v>300</v>
      </c>
      <c r="I318" s="231"/>
      <c r="J318" s="226"/>
      <c r="K318" s="226"/>
      <c r="L318" s="232"/>
      <c r="M318" s="233"/>
      <c r="N318" s="234"/>
      <c r="O318" s="234"/>
      <c r="P318" s="234"/>
      <c r="Q318" s="234"/>
      <c r="R318" s="234"/>
      <c r="S318" s="234"/>
      <c r="T318" s="23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6" t="s">
        <v>150</v>
      </c>
      <c r="AU318" s="236" t="s">
        <v>21</v>
      </c>
      <c r="AV318" s="13" t="s">
        <v>21</v>
      </c>
      <c r="AW318" s="13" t="s">
        <v>41</v>
      </c>
      <c r="AX318" s="13" t="s">
        <v>82</v>
      </c>
      <c r="AY318" s="236" t="s">
        <v>139</v>
      </c>
    </row>
    <row r="319" spans="1:51" s="14" customFormat="1" ht="12">
      <c r="A319" s="14"/>
      <c r="B319" s="237"/>
      <c r="C319" s="238"/>
      <c r="D319" s="227" t="s">
        <v>150</v>
      </c>
      <c r="E319" s="239" t="s">
        <v>32</v>
      </c>
      <c r="F319" s="240" t="s">
        <v>152</v>
      </c>
      <c r="G319" s="238"/>
      <c r="H319" s="239" t="s">
        <v>32</v>
      </c>
      <c r="I319" s="241"/>
      <c r="J319" s="238"/>
      <c r="K319" s="238"/>
      <c r="L319" s="242"/>
      <c r="M319" s="243"/>
      <c r="N319" s="244"/>
      <c r="O319" s="244"/>
      <c r="P319" s="244"/>
      <c r="Q319" s="244"/>
      <c r="R319" s="244"/>
      <c r="S319" s="244"/>
      <c r="T319" s="245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6" t="s">
        <v>150</v>
      </c>
      <c r="AU319" s="246" t="s">
        <v>21</v>
      </c>
      <c r="AV319" s="14" t="s">
        <v>90</v>
      </c>
      <c r="AW319" s="14" t="s">
        <v>41</v>
      </c>
      <c r="AX319" s="14" t="s">
        <v>82</v>
      </c>
      <c r="AY319" s="246" t="s">
        <v>139</v>
      </c>
    </row>
    <row r="320" spans="1:51" s="15" customFormat="1" ht="12">
      <c r="A320" s="15"/>
      <c r="B320" s="247"/>
      <c r="C320" s="248"/>
      <c r="D320" s="227" t="s">
        <v>150</v>
      </c>
      <c r="E320" s="249" t="s">
        <v>32</v>
      </c>
      <c r="F320" s="250" t="s">
        <v>153</v>
      </c>
      <c r="G320" s="248"/>
      <c r="H320" s="251">
        <v>300</v>
      </c>
      <c r="I320" s="252"/>
      <c r="J320" s="248"/>
      <c r="K320" s="248"/>
      <c r="L320" s="253"/>
      <c r="M320" s="254"/>
      <c r="N320" s="255"/>
      <c r="O320" s="255"/>
      <c r="P320" s="255"/>
      <c r="Q320" s="255"/>
      <c r="R320" s="255"/>
      <c r="S320" s="255"/>
      <c r="T320" s="256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57" t="s">
        <v>150</v>
      </c>
      <c r="AU320" s="257" t="s">
        <v>21</v>
      </c>
      <c r="AV320" s="15" t="s">
        <v>146</v>
      </c>
      <c r="AW320" s="15" t="s">
        <v>41</v>
      </c>
      <c r="AX320" s="15" t="s">
        <v>90</v>
      </c>
      <c r="AY320" s="257" t="s">
        <v>139</v>
      </c>
    </row>
    <row r="321" spans="1:65" s="2" customFormat="1" ht="33" customHeight="1">
      <c r="A321" s="41"/>
      <c r="B321" s="42"/>
      <c r="C321" s="207" t="s">
        <v>745</v>
      </c>
      <c r="D321" s="207" t="s">
        <v>141</v>
      </c>
      <c r="E321" s="208" t="s">
        <v>344</v>
      </c>
      <c r="F321" s="209" t="s">
        <v>345</v>
      </c>
      <c r="G321" s="210" t="s">
        <v>232</v>
      </c>
      <c r="H321" s="211">
        <v>336.2</v>
      </c>
      <c r="I321" s="212"/>
      <c r="J321" s="213">
        <f>ROUND(I321*H321,2)</f>
        <v>0</v>
      </c>
      <c r="K321" s="209" t="s">
        <v>145</v>
      </c>
      <c r="L321" s="47"/>
      <c r="M321" s="214" t="s">
        <v>32</v>
      </c>
      <c r="N321" s="215" t="s">
        <v>53</v>
      </c>
      <c r="O321" s="87"/>
      <c r="P321" s="216">
        <f>O321*H321</f>
        <v>0</v>
      </c>
      <c r="Q321" s="216">
        <v>0.0006</v>
      </c>
      <c r="R321" s="216">
        <f>Q321*H321</f>
        <v>0.20171999999999998</v>
      </c>
      <c r="S321" s="216">
        <v>0</v>
      </c>
      <c r="T321" s="217">
        <f>S321*H321</f>
        <v>0</v>
      </c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R321" s="218" t="s">
        <v>146</v>
      </c>
      <c r="AT321" s="218" t="s">
        <v>141</v>
      </c>
      <c r="AU321" s="218" t="s">
        <v>21</v>
      </c>
      <c r="AY321" s="19" t="s">
        <v>139</v>
      </c>
      <c r="BE321" s="219">
        <f>IF(N321="základní",J321,0)</f>
        <v>0</v>
      </c>
      <c r="BF321" s="219">
        <f>IF(N321="snížená",J321,0)</f>
        <v>0</v>
      </c>
      <c r="BG321" s="219">
        <f>IF(N321="zákl. přenesená",J321,0)</f>
        <v>0</v>
      </c>
      <c r="BH321" s="219">
        <f>IF(N321="sníž. přenesená",J321,0)</f>
        <v>0</v>
      </c>
      <c r="BI321" s="219">
        <f>IF(N321="nulová",J321,0)</f>
        <v>0</v>
      </c>
      <c r="BJ321" s="19" t="s">
        <v>90</v>
      </c>
      <c r="BK321" s="219">
        <f>ROUND(I321*H321,2)</f>
        <v>0</v>
      </c>
      <c r="BL321" s="19" t="s">
        <v>146</v>
      </c>
      <c r="BM321" s="218" t="s">
        <v>346</v>
      </c>
    </row>
    <row r="322" spans="1:47" s="2" customFormat="1" ht="12">
      <c r="A322" s="41"/>
      <c r="B322" s="42"/>
      <c r="C322" s="43"/>
      <c r="D322" s="220" t="s">
        <v>148</v>
      </c>
      <c r="E322" s="43"/>
      <c r="F322" s="221" t="s">
        <v>347</v>
      </c>
      <c r="G322" s="43"/>
      <c r="H322" s="43"/>
      <c r="I322" s="222"/>
      <c r="J322" s="43"/>
      <c r="K322" s="43"/>
      <c r="L322" s="47"/>
      <c r="M322" s="223"/>
      <c r="N322" s="224"/>
      <c r="O322" s="87"/>
      <c r="P322" s="87"/>
      <c r="Q322" s="87"/>
      <c r="R322" s="87"/>
      <c r="S322" s="87"/>
      <c r="T322" s="88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T322" s="19" t="s">
        <v>148</v>
      </c>
      <c r="AU322" s="19" t="s">
        <v>21</v>
      </c>
    </row>
    <row r="323" spans="1:51" s="13" customFormat="1" ht="12">
      <c r="A323" s="13"/>
      <c r="B323" s="225"/>
      <c r="C323" s="226"/>
      <c r="D323" s="227" t="s">
        <v>150</v>
      </c>
      <c r="E323" s="228" t="s">
        <v>32</v>
      </c>
      <c r="F323" s="229" t="s">
        <v>746</v>
      </c>
      <c r="G323" s="226"/>
      <c r="H323" s="230">
        <v>336.2</v>
      </c>
      <c r="I323" s="231"/>
      <c r="J323" s="226"/>
      <c r="K323" s="226"/>
      <c r="L323" s="232"/>
      <c r="M323" s="233"/>
      <c r="N323" s="234"/>
      <c r="O323" s="234"/>
      <c r="P323" s="234"/>
      <c r="Q323" s="234"/>
      <c r="R323" s="234"/>
      <c r="S323" s="234"/>
      <c r="T323" s="23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6" t="s">
        <v>150</v>
      </c>
      <c r="AU323" s="236" t="s">
        <v>21</v>
      </c>
      <c r="AV323" s="13" t="s">
        <v>21</v>
      </c>
      <c r="AW323" s="13" t="s">
        <v>41</v>
      </c>
      <c r="AX323" s="13" t="s">
        <v>82</v>
      </c>
      <c r="AY323" s="236" t="s">
        <v>139</v>
      </c>
    </row>
    <row r="324" spans="1:51" s="15" customFormat="1" ht="12">
      <c r="A324" s="15"/>
      <c r="B324" s="247"/>
      <c r="C324" s="248"/>
      <c r="D324" s="227" t="s">
        <v>150</v>
      </c>
      <c r="E324" s="249" t="s">
        <v>32</v>
      </c>
      <c r="F324" s="250" t="s">
        <v>153</v>
      </c>
      <c r="G324" s="248"/>
      <c r="H324" s="251">
        <v>336.2</v>
      </c>
      <c r="I324" s="252"/>
      <c r="J324" s="248"/>
      <c r="K324" s="248"/>
      <c r="L324" s="253"/>
      <c r="M324" s="254"/>
      <c r="N324" s="255"/>
      <c r="O324" s="255"/>
      <c r="P324" s="255"/>
      <c r="Q324" s="255"/>
      <c r="R324" s="255"/>
      <c r="S324" s="255"/>
      <c r="T324" s="256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57" t="s">
        <v>150</v>
      </c>
      <c r="AU324" s="257" t="s">
        <v>21</v>
      </c>
      <c r="AV324" s="15" t="s">
        <v>146</v>
      </c>
      <c r="AW324" s="15" t="s">
        <v>41</v>
      </c>
      <c r="AX324" s="15" t="s">
        <v>90</v>
      </c>
      <c r="AY324" s="257" t="s">
        <v>139</v>
      </c>
    </row>
    <row r="325" spans="1:65" s="2" customFormat="1" ht="16.5" customHeight="1">
      <c r="A325" s="41"/>
      <c r="B325" s="42"/>
      <c r="C325" s="207" t="s">
        <v>747</v>
      </c>
      <c r="D325" s="207" t="s">
        <v>141</v>
      </c>
      <c r="E325" s="208" t="s">
        <v>350</v>
      </c>
      <c r="F325" s="209" t="s">
        <v>351</v>
      </c>
      <c r="G325" s="210" t="s">
        <v>232</v>
      </c>
      <c r="H325" s="211">
        <v>336.2</v>
      </c>
      <c r="I325" s="212"/>
      <c r="J325" s="213">
        <f>ROUND(I325*H325,2)</f>
        <v>0</v>
      </c>
      <c r="K325" s="209" t="s">
        <v>145</v>
      </c>
      <c r="L325" s="47"/>
      <c r="M325" s="214" t="s">
        <v>32</v>
      </c>
      <c r="N325" s="215" t="s">
        <v>53</v>
      </c>
      <c r="O325" s="87"/>
      <c r="P325" s="216">
        <f>O325*H325</f>
        <v>0</v>
      </c>
      <c r="Q325" s="216">
        <v>0</v>
      </c>
      <c r="R325" s="216">
        <f>Q325*H325</f>
        <v>0</v>
      </c>
      <c r="S325" s="216">
        <v>0</v>
      </c>
      <c r="T325" s="217">
        <f>S325*H325</f>
        <v>0</v>
      </c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R325" s="218" t="s">
        <v>146</v>
      </c>
      <c r="AT325" s="218" t="s">
        <v>141</v>
      </c>
      <c r="AU325" s="218" t="s">
        <v>21</v>
      </c>
      <c r="AY325" s="19" t="s">
        <v>139</v>
      </c>
      <c r="BE325" s="219">
        <f>IF(N325="základní",J325,0)</f>
        <v>0</v>
      </c>
      <c r="BF325" s="219">
        <f>IF(N325="snížená",J325,0)</f>
        <v>0</v>
      </c>
      <c r="BG325" s="219">
        <f>IF(N325="zákl. přenesená",J325,0)</f>
        <v>0</v>
      </c>
      <c r="BH325" s="219">
        <f>IF(N325="sníž. přenesená",J325,0)</f>
        <v>0</v>
      </c>
      <c r="BI325" s="219">
        <f>IF(N325="nulová",J325,0)</f>
        <v>0</v>
      </c>
      <c r="BJ325" s="19" t="s">
        <v>90</v>
      </c>
      <c r="BK325" s="219">
        <f>ROUND(I325*H325,2)</f>
        <v>0</v>
      </c>
      <c r="BL325" s="19" t="s">
        <v>146</v>
      </c>
      <c r="BM325" s="218" t="s">
        <v>352</v>
      </c>
    </row>
    <row r="326" spans="1:47" s="2" customFormat="1" ht="12">
      <c r="A326" s="41"/>
      <c r="B326" s="42"/>
      <c r="C326" s="43"/>
      <c r="D326" s="220" t="s">
        <v>148</v>
      </c>
      <c r="E326" s="43"/>
      <c r="F326" s="221" t="s">
        <v>353</v>
      </c>
      <c r="G326" s="43"/>
      <c r="H326" s="43"/>
      <c r="I326" s="222"/>
      <c r="J326" s="43"/>
      <c r="K326" s="43"/>
      <c r="L326" s="47"/>
      <c r="M326" s="223"/>
      <c r="N326" s="224"/>
      <c r="O326" s="87"/>
      <c r="P326" s="87"/>
      <c r="Q326" s="87"/>
      <c r="R326" s="87"/>
      <c r="S326" s="87"/>
      <c r="T326" s="88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T326" s="19" t="s">
        <v>148</v>
      </c>
      <c r="AU326" s="19" t="s">
        <v>21</v>
      </c>
    </row>
    <row r="327" spans="1:51" s="13" customFormat="1" ht="12">
      <c r="A327" s="13"/>
      <c r="B327" s="225"/>
      <c r="C327" s="226"/>
      <c r="D327" s="227" t="s">
        <v>150</v>
      </c>
      <c r="E327" s="228" t="s">
        <v>32</v>
      </c>
      <c r="F327" s="229" t="s">
        <v>748</v>
      </c>
      <c r="G327" s="226"/>
      <c r="H327" s="230">
        <v>21.2</v>
      </c>
      <c r="I327" s="231"/>
      <c r="J327" s="226"/>
      <c r="K327" s="226"/>
      <c r="L327" s="232"/>
      <c r="M327" s="233"/>
      <c r="N327" s="234"/>
      <c r="O327" s="234"/>
      <c r="P327" s="234"/>
      <c r="Q327" s="234"/>
      <c r="R327" s="234"/>
      <c r="S327" s="234"/>
      <c r="T327" s="23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6" t="s">
        <v>150</v>
      </c>
      <c r="AU327" s="236" t="s">
        <v>21</v>
      </c>
      <c r="AV327" s="13" t="s">
        <v>21</v>
      </c>
      <c r="AW327" s="13" t="s">
        <v>41</v>
      </c>
      <c r="AX327" s="13" t="s">
        <v>82</v>
      </c>
      <c r="AY327" s="236" t="s">
        <v>139</v>
      </c>
    </row>
    <row r="328" spans="1:51" s="14" customFormat="1" ht="12">
      <c r="A328" s="14"/>
      <c r="B328" s="237"/>
      <c r="C328" s="238"/>
      <c r="D328" s="227" t="s">
        <v>150</v>
      </c>
      <c r="E328" s="239" t="s">
        <v>32</v>
      </c>
      <c r="F328" s="240" t="s">
        <v>355</v>
      </c>
      <c r="G328" s="238"/>
      <c r="H328" s="239" t="s">
        <v>32</v>
      </c>
      <c r="I328" s="241"/>
      <c r="J328" s="238"/>
      <c r="K328" s="238"/>
      <c r="L328" s="242"/>
      <c r="M328" s="243"/>
      <c r="N328" s="244"/>
      <c r="O328" s="244"/>
      <c r="P328" s="244"/>
      <c r="Q328" s="244"/>
      <c r="R328" s="244"/>
      <c r="S328" s="244"/>
      <c r="T328" s="245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6" t="s">
        <v>150</v>
      </c>
      <c r="AU328" s="246" t="s">
        <v>21</v>
      </c>
      <c r="AV328" s="14" t="s">
        <v>90</v>
      </c>
      <c r="AW328" s="14" t="s">
        <v>41</v>
      </c>
      <c r="AX328" s="14" t="s">
        <v>82</v>
      </c>
      <c r="AY328" s="246" t="s">
        <v>139</v>
      </c>
    </row>
    <row r="329" spans="1:51" s="13" customFormat="1" ht="12">
      <c r="A329" s="13"/>
      <c r="B329" s="225"/>
      <c r="C329" s="226"/>
      <c r="D329" s="227" t="s">
        <v>150</v>
      </c>
      <c r="E329" s="228" t="s">
        <v>32</v>
      </c>
      <c r="F329" s="229" t="s">
        <v>749</v>
      </c>
      <c r="G329" s="226"/>
      <c r="H329" s="230">
        <v>65</v>
      </c>
      <c r="I329" s="231"/>
      <c r="J329" s="226"/>
      <c r="K329" s="226"/>
      <c r="L329" s="232"/>
      <c r="M329" s="233"/>
      <c r="N329" s="234"/>
      <c r="O329" s="234"/>
      <c r="P329" s="234"/>
      <c r="Q329" s="234"/>
      <c r="R329" s="234"/>
      <c r="S329" s="234"/>
      <c r="T329" s="23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6" t="s">
        <v>150</v>
      </c>
      <c r="AU329" s="236" t="s">
        <v>21</v>
      </c>
      <c r="AV329" s="13" t="s">
        <v>21</v>
      </c>
      <c r="AW329" s="13" t="s">
        <v>41</v>
      </c>
      <c r="AX329" s="13" t="s">
        <v>82</v>
      </c>
      <c r="AY329" s="236" t="s">
        <v>139</v>
      </c>
    </row>
    <row r="330" spans="1:51" s="14" customFormat="1" ht="12">
      <c r="A330" s="14"/>
      <c r="B330" s="237"/>
      <c r="C330" s="238"/>
      <c r="D330" s="227" t="s">
        <v>150</v>
      </c>
      <c r="E330" s="239" t="s">
        <v>32</v>
      </c>
      <c r="F330" s="240" t="s">
        <v>357</v>
      </c>
      <c r="G330" s="238"/>
      <c r="H330" s="239" t="s">
        <v>32</v>
      </c>
      <c r="I330" s="241"/>
      <c r="J330" s="238"/>
      <c r="K330" s="238"/>
      <c r="L330" s="242"/>
      <c r="M330" s="243"/>
      <c r="N330" s="244"/>
      <c r="O330" s="244"/>
      <c r="P330" s="244"/>
      <c r="Q330" s="244"/>
      <c r="R330" s="244"/>
      <c r="S330" s="244"/>
      <c r="T330" s="245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6" t="s">
        <v>150</v>
      </c>
      <c r="AU330" s="246" t="s">
        <v>21</v>
      </c>
      <c r="AV330" s="14" t="s">
        <v>90</v>
      </c>
      <c r="AW330" s="14" t="s">
        <v>41</v>
      </c>
      <c r="AX330" s="14" t="s">
        <v>82</v>
      </c>
      <c r="AY330" s="246" t="s">
        <v>139</v>
      </c>
    </row>
    <row r="331" spans="1:51" s="13" customFormat="1" ht="12">
      <c r="A331" s="13"/>
      <c r="B331" s="225"/>
      <c r="C331" s="226"/>
      <c r="D331" s="227" t="s">
        <v>150</v>
      </c>
      <c r="E331" s="228" t="s">
        <v>32</v>
      </c>
      <c r="F331" s="229" t="s">
        <v>675</v>
      </c>
      <c r="G331" s="226"/>
      <c r="H331" s="230">
        <v>250</v>
      </c>
      <c r="I331" s="231"/>
      <c r="J331" s="226"/>
      <c r="K331" s="226"/>
      <c r="L331" s="232"/>
      <c r="M331" s="233"/>
      <c r="N331" s="234"/>
      <c r="O331" s="234"/>
      <c r="P331" s="234"/>
      <c r="Q331" s="234"/>
      <c r="R331" s="234"/>
      <c r="S331" s="234"/>
      <c r="T331" s="235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6" t="s">
        <v>150</v>
      </c>
      <c r="AU331" s="236" t="s">
        <v>21</v>
      </c>
      <c r="AV331" s="13" t="s">
        <v>21</v>
      </c>
      <c r="AW331" s="13" t="s">
        <v>41</v>
      </c>
      <c r="AX331" s="13" t="s">
        <v>82</v>
      </c>
      <c r="AY331" s="236" t="s">
        <v>139</v>
      </c>
    </row>
    <row r="332" spans="1:51" s="14" customFormat="1" ht="12">
      <c r="A332" s="14"/>
      <c r="B332" s="237"/>
      <c r="C332" s="238"/>
      <c r="D332" s="227" t="s">
        <v>150</v>
      </c>
      <c r="E332" s="239" t="s">
        <v>32</v>
      </c>
      <c r="F332" s="240" t="s">
        <v>359</v>
      </c>
      <c r="G332" s="238"/>
      <c r="H332" s="239" t="s">
        <v>32</v>
      </c>
      <c r="I332" s="241"/>
      <c r="J332" s="238"/>
      <c r="K332" s="238"/>
      <c r="L332" s="242"/>
      <c r="M332" s="243"/>
      <c r="N332" s="244"/>
      <c r="O332" s="244"/>
      <c r="P332" s="244"/>
      <c r="Q332" s="244"/>
      <c r="R332" s="244"/>
      <c r="S332" s="244"/>
      <c r="T332" s="245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6" t="s">
        <v>150</v>
      </c>
      <c r="AU332" s="246" t="s">
        <v>21</v>
      </c>
      <c r="AV332" s="14" t="s">
        <v>90</v>
      </c>
      <c r="AW332" s="14" t="s">
        <v>41</v>
      </c>
      <c r="AX332" s="14" t="s">
        <v>82</v>
      </c>
      <c r="AY332" s="246" t="s">
        <v>139</v>
      </c>
    </row>
    <row r="333" spans="1:51" s="14" customFormat="1" ht="12">
      <c r="A333" s="14"/>
      <c r="B333" s="237"/>
      <c r="C333" s="238"/>
      <c r="D333" s="227" t="s">
        <v>150</v>
      </c>
      <c r="E333" s="239" t="s">
        <v>32</v>
      </c>
      <c r="F333" s="240" t="s">
        <v>152</v>
      </c>
      <c r="G333" s="238"/>
      <c r="H333" s="239" t="s">
        <v>32</v>
      </c>
      <c r="I333" s="241"/>
      <c r="J333" s="238"/>
      <c r="K333" s="238"/>
      <c r="L333" s="242"/>
      <c r="M333" s="243"/>
      <c r="N333" s="244"/>
      <c r="O333" s="244"/>
      <c r="P333" s="244"/>
      <c r="Q333" s="244"/>
      <c r="R333" s="244"/>
      <c r="S333" s="244"/>
      <c r="T333" s="245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6" t="s">
        <v>150</v>
      </c>
      <c r="AU333" s="246" t="s">
        <v>21</v>
      </c>
      <c r="AV333" s="14" t="s">
        <v>90</v>
      </c>
      <c r="AW333" s="14" t="s">
        <v>41</v>
      </c>
      <c r="AX333" s="14" t="s">
        <v>82</v>
      </c>
      <c r="AY333" s="246" t="s">
        <v>139</v>
      </c>
    </row>
    <row r="334" spans="1:51" s="15" customFormat="1" ht="12">
      <c r="A334" s="15"/>
      <c r="B334" s="247"/>
      <c r="C334" s="248"/>
      <c r="D334" s="227" t="s">
        <v>150</v>
      </c>
      <c r="E334" s="249" t="s">
        <v>32</v>
      </c>
      <c r="F334" s="250" t="s">
        <v>153</v>
      </c>
      <c r="G334" s="248"/>
      <c r="H334" s="251">
        <v>336.2</v>
      </c>
      <c r="I334" s="252"/>
      <c r="J334" s="248"/>
      <c r="K334" s="248"/>
      <c r="L334" s="253"/>
      <c r="M334" s="254"/>
      <c r="N334" s="255"/>
      <c r="O334" s="255"/>
      <c r="P334" s="255"/>
      <c r="Q334" s="255"/>
      <c r="R334" s="255"/>
      <c r="S334" s="255"/>
      <c r="T334" s="256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7" t="s">
        <v>150</v>
      </c>
      <c r="AU334" s="257" t="s">
        <v>21</v>
      </c>
      <c r="AV334" s="15" t="s">
        <v>146</v>
      </c>
      <c r="AW334" s="15" t="s">
        <v>41</v>
      </c>
      <c r="AX334" s="15" t="s">
        <v>90</v>
      </c>
      <c r="AY334" s="257" t="s">
        <v>139</v>
      </c>
    </row>
    <row r="335" spans="1:65" s="2" customFormat="1" ht="49.05" customHeight="1">
      <c r="A335" s="41"/>
      <c r="B335" s="42"/>
      <c r="C335" s="207" t="s">
        <v>750</v>
      </c>
      <c r="D335" s="207" t="s">
        <v>141</v>
      </c>
      <c r="E335" s="208" t="s">
        <v>751</v>
      </c>
      <c r="F335" s="209" t="s">
        <v>752</v>
      </c>
      <c r="G335" s="210" t="s">
        <v>232</v>
      </c>
      <c r="H335" s="211">
        <v>487</v>
      </c>
      <c r="I335" s="212"/>
      <c r="J335" s="213">
        <f>ROUND(I335*H335,2)</f>
        <v>0</v>
      </c>
      <c r="K335" s="209" t="s">
        <v>32</v>
      </c>
      <c r="L335" s="47"/>
      <c r="M335" s="214" t="s">
        <v>32</v>
      </c>
      <c r="N335" s="215" t="s">
        <v>53</v>
      </c>
      <c r="O335" s="87"/>
      <c r="P335" s="216">
        <f>O335*H335</f>
        <v>0</v>
      </c>
      <c r="Q335" s="216">
        <v>0</v>
      </c>
      <c r="R335" s="216">
        <f>Q335*H335</f>
        <v>0</v>
      </c>
      <c r="S335" s="216">
        <v>0.194</v>
      </c>
      <c r="T335" s="217">
        <f>S335*H335</f>
        <v>94.47800000000001</v>
      </c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R335" s="218" t="s">
        <v>146</v>
      </c>
      <c r="AT335" s="218" t="s">
        <v>141</v>
      </c>
      <c r="AU335" s="218" t="s">
        <v>21</v>
      </c>
      <c r="AY335" s="19" t="s">
        <v>139</v>
      </c>
      <c r="BE335" s="219">
        <f>IF(N335="základní",J335,0)</f>
        <v>0</v>
      </c>
      <c r="BF335" s="219">
        <f>IF(N335="snížená",J335,0)</f>
        <v>0</v>
      </c>
      <c r="BG335" s="219">
        <f>IF(N335="zákl. přenesená",J335,0)</f>
        <v>0</v>
      </c>
      <c r="BH335" s="219">
        <f>IF(N335="sníž. přenesená",J335,0)</f>
        <v>0</v>
      </c>
      <c r="BI335" s="219">
        <f>IF(N335="nulová",J335,0)</f>
        <v>0</v>
      </c>
      <c r="BJ335" s="19" t="s">
        <v>90</v>
      </c>
      <c r="BK335" s="219">
        <f>ROUND(I335*H335,2)</f>
        <v>0</v>
      </c>
      <c r="BL335" s="19" t="s">
        <v>146</v>
      </c>
      <c r="BM335" s="218" t="s">
        <v>753</v>
      </c>
    </row>
    <row r="336" spans="1:51" s="13" customFormat="1" ht="12">
      <c r="A336" s="13"/>
      <c r="B336" s="225"/>
      <c r="C336" s="226"/>
      <c r="D336" s="227" t="s">
        <v>150</v>
      </c>
      <c r="E336" s="228" t="s">
        <v>32</v>
      </c>
      <c r="F336" s="229" t="s">
        <v>754</v>
      </c>
      <c r="G336" s="226"/>
      <c r="H336" s="230">
        <v>487</v>
      </c>
      <c r="I336" s="231"/>
      <c r="J336" s="226"/>
      <c r="K336" s="226"/>
      <c r="L336" s="232"/>
      <c r="M336" s="233"/>
      <c r="N336" s="234"/>
      <c r="O336" s="234"/>
      <c r="P336" s="234"/>
      <c r="Q336" s="234"/>
      <c r="R336" s="234"/>
      <c r="S336" s="234"/>
      <c r="T336" s="23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6" t="s">
        <v>150</v>
      </c>
      <c r="AU336" s="236" t="s">
        <v>21</v>
      </c>
      <c r="AV336" s="13" t="s">
        <v>21</v>
      </c>
      <c r="AW336" s="13" t="s">
        <v>41</v>
      </c>
      <c r="AX336" s="13" t="s">
        <v>82</v>
      </c>
      <c r="AY336" s="236" t="s">
        <v>139</v>
      </c>
    </row>
    <row r="337" spans="1:51" s="14" customFormat="1" ht="12">
      <c r="A337" s="14"/>
      <c r="B337" s="237"/>
      <c r="C337" s="238"/>
      <c r="D337" s="227" t="s">
        <v>150</v>
      </c>
      <c r="E337" s="239" t="s">
        <v>32</v>
      </c>
      <c r="F337" s="240" t="s">
        <v>152</v>
      </c>
      <c r="G337" s="238"/>
      <c r="H337" s="239" t="s">
        <v>32</v>
      </c>
      <c r="I337" s="241"/>
      <c r="J337" s="238"/>
      <c r="K337" s="238"/>
      <c r="L337" s="242"/>
      <c r="M337" s="243"/>
      <c r="N337" s="244"/>
      <c r="O337" s="244"/>
      <c r="P337" s="244"/>
      <c r="Q337" s="244"/>
      <c r="R337" s="244"/>
      <c r="S337" s="244"/>
      <c r="T337" s="245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6" t="s">
        <v>150</v>
      </c>
      <c r="AU337" s="246" t="s">
        <v>21</v>
      </c>
      <c r="AV337" s="14" t="s">
        <v>90</v>
      </c>
      <c r="AW337" s="14" t="s">
        <v>41</v>
      </c>
      <c r="AX337" s="14" t="s">
        <v>82</v>
      </c>
      <c r="AY337" s="246" t="s">
        <v>139</v>
      </c>
    </row>
    <row r="338" spans="1:51" s="15" customFormat="1" ht="12">
      <c r="A338" s="15"/>
      <c r="B338" s="247"/>
      <c r="C338" s="248"/>
      <c r="D338" s="227" t="s">
        <v>150</v>
      </c>
      <c r="E338" s="249" t="s">
        <v>32</v>
      </c>
      <c r="F338" s="250" t="s">
        <v>153</v>
      </c>
      <c r="G338" s="248"/>
      <c r="H338" s="251">
        <v>487</v>
      </c>
      <c r="I338" s="252"/>
      <c r="J338" s="248"/>
      <c r="K338" s="248"/>
      <c r="L338" s="253"/>
      <c r="M338" s="254"/>
      <c r="N338" s="255"/>
      <c r="O338" s="255"/>
      <c r="P338" s="255"/>
      <c r="Q338" s="255"/>
      <c r="R338" s="255"/>
      <c r="S338" s="255"/>
      <c r="T338" s="256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7" t="s">
        <v>150</v>
      </c>
      <c r="AU338" s="257" t="s">
        <v>21</v>
      </c>
      <c r="AV338" s="15" t="s">
        <v>146</v>
      </c>
      <c r="AW338" s="15" t="s">
        <v>41</v>
      </c>
      <c r="AX338" s="15" t="s">
        <v>90</v>
      </c>
      <c r="AY338" s="257" t="s">
        <v>139</v>
      </c>
    </row>
    <row r="339" spans="1:65" s="2" customFormat="1" ht="37.8" customHeight="1">
      <c r="A339" s="41"/>
      <c r="B339" s="42"/>
      <c r="C339" s="207" t="s">
        <v>755</v>
      </c>
      <c r="D339" s="207" t="s">
        <v>141</v>
      </c>
      <c r="E339" s="208" t="s">
        <v>756</v>
      </c>
      <c r="F339" s="209" t="s">
        <v>757</v>
      </c>
      <c r="G339" s="210" t="s">
        <v>232</v>
      </c>
      <c r="H339" s="211">
        <v>51</v>
      </c>
      <c r="I339" s="212"/>
      <c r="J339" s="213">
        <f>ROUND(I339*H339,2)</f>
        <v>0</v>
      </c>
      <c r="K339" s="209" t="s">
        <v>145</v>
      </c>
      <c r="L339" s="47"/>
      <c r="M339" s="214" t="s">
        <v>32</v>
      </c>
      <c r="N339" s="215" t="s">
        <v>53</v>
      </c>
      <c r="O339" s="87"/>
      <c r="P339" s="216">
        <f>O339*H339</f>
        <v>0</v>
      </c>
      <c r="Q339" s="216">
        <v>0</v>
      </c>
      <c r="R339" s="216">
        <f>Q339*H339</f>
        <v>0</v>
      </c>
      <c r="S339" s="216">
        <v>0.258</v>
      </c>
      <c r="T339" s="217">
        <f>S339*H339</f>
        <v>13.158000000000001</v>
      </c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R339" s="218" t="s">
        <v>146</v>
      </c>
      <c r="AT339" s="218" t="s">
        <v>141</v>
      </c>
      <c r="AU339" s="218" t="s">
        <v>21</v>
      </c>
      <c r="AY339" s="19" t="s">
        <v>139</v>
      </c>
      <c r="BE339" s="219">
        <f>IF(N339="základní",J339,0)</f>
        <v>0</v>
      </c>
      <c r="BF339" s="219">
        <f>IF(N339="snížená",J339,0)</f>
        <v>0</v>
      </c>
      <c r="BG339" s="219">
        <f>IF(N339="zákl. přenesená",J339,0)</f>
        <v>0</v>
      </c>
      <c r="BH339" s="219">
        <f>IF(N339="sníž. přenesená",J339,0)</f>
        <v>0</v>
      </c>
      <c r="BI339" s="219">
        <f>IF(N339="nulová",J339,0)</f>
        <v>0</v>
      </c>
      <c r="BJ339" s="19" t="s">
        <v>90</v>
      </c>
      <c r="BK339" s="219">
        <f>ROUND(I339*H339,2)</f>
        <v>0</v>
      </c>
      <c r="BL339" s="19" t="s">
        <v>146</v>
      </c>
      <c r="BM339" s="218" t="s">
        <v>758</v>
      </c>
    </row>
    <row r="340" spans="1:47" s="2" customFormat="1" ht="12">
      <c r="A340" s="41"/>
      <c r="B340" s="42"/>
      <c r="C340" s="43"/>
      <c r="D340" s="220" t="s">
        <v>148</v>
      </c>
      <c r="E340" s="43"/>
      <c r="F340" s="221" t="s">
        <v>759</v>
      </c>
      <c r="G340" s="43"/>
      <c r="H340" s="43"/>
      <c r="I340" s="222"/>
      <c r="J340" s="43"/>
      <c r="K340" s="43"/>
      <c r="L340" s="47"/>
      <c r="M340" s="223"/>
      <c r="N340" s="224"/>
      <c r="O340" s="87"/>
      <c r="P340" s="87"/>
      <c r="Q340" s="87"/>
      <c r="R340" s="87"/>
      <c r="S340" s="87"/>
      <c r="T340" s="88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T340" s="19" t="s">
        <v>148</v>
      </c>
      <c r="AU340" s="19" t="s">
        <v>21</v>
      </c>
    </row>
    <row r="341" spans="1:51" s="13" customFormat="1" ht="12">
      <c r="A341" s="13"/>
      <c r="B341" s="225"/>
      <c r="C341" s="226"/>
      <c r="D341" s="227" t="s">
        <v>150</v>
      </c>
      <c r="E341" s="228" t="s">
        <v>32</v>
      </c>
      <c r="F341" s="229" t="s">
        <v>760</v>
      </c>
      <c r="G341" s="226"/>
      <c r="H341" s="230">
        <v>51</v>
      </c>
      <c r="I341" s="231"/>
      <c r="J341" s="226"/>
      <c r="K341" s="226"/>
      <c r="L341" s="232"/>
      <c r="M341" s="233"/>
      <c r="N341" s="234"/>
      <c r="O341" s="234"/>
      <c r="P341" s="234"/>
      <c r="Q341" s="234"/>
      <c r="R341" s="234"/>
      <c r="S341" s="234"/>
      <c r="T341" s="23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6" t="s">
        <v>150</v>
      </c>
      <c r="AU341" s="236" t="s">
        <v>21</v>
      </c>
      <c r="AV341" s="13" t="s">
        <v>21</v>
      </c>
      <c r="AW341" s="13" t="s">
        <v>41</v>
      </c>
      <c r="AX341" s="13" t="s">
        <v>82</v>
      </c>
      <c r="AY341" s="236" t="s">
        <v>139</v>
      </c>
    </row>
    <row r="342" spans="1:51" s="14" customFormat="1" ht="12">
      <c r="A342" s="14"/>
      <c r="B342" s="237"/>
      <c r="C342" s="238"/>
      <c r="D342" s="227" t="s">
        <v>150</v>
      </c>
      <c r="E342" s="239" t="s">
        <v>32</v>
      </c>
      <c r="F342" s="240" t="s">
        <v>152</v>
      </c>
      <c r="G342" s="238"/>
      <c r="H342" s="239" t="s">
        <v>32</v>
      </c>
      <c r="I342" s="241"/>
      <c r="J342" s="238"/>
      <c r="K342" s="238"/>
      <c r="L342" s="242"/>
      <c r="M342" s="243"/>
      <c r="N342" s="244"/>
      <c r="O342" s="244"/>
      <c r="P342" s="244"/>
      <c r="Q342" s="244"/>
      <c r="R342" s="244"/>
      <c r="S342" s="244"/>
      <c r="T342" s="245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6" t="s">
        <v>150</v>
      </c>
      <c r="AU342" s="246" t="s">
        <v>21</v>
      </c>
      <c r="AV342" s="14" t="s">
        <v>90</v>
      </c>
      <c r="AW342" s="14" t="s">
        <v>41</v>
      </c>
      <c r="AX342" s="14" t="s">
        <v>82</v>
      </c>
      <c r="AY342" s="246" t="s">
        <v>139</v>
      </c>
    </row>
    <row r="343" spans="1:51" s="15" customFormat="1" ht="12">
      <c r="A343" s="15"/>
      <c r="B343" s="247"/>
      <c r="C343" s="248"/>
      <c r="D343" s="227" t="s">
        <v>150</v>
      </c>
      <c r="E343" s="249" t="s">
        <v>32</v>
      </c>
      <c r="F343" s="250" t="s">
        <v>153</v>
      </c>
      <c r="G343" s="248"/>
      <c r="H343" s="251">
        <v>51</v>
      </c>
      <c r="I343" s="252"/>
      <c r="J343" s="248"/>
      <c r="K343" s="248"/>
      <c r="L343" s="253"/>
      <c r="M343" s="254"/>
      <c r="N343" s="255"/>
      <c r="O343" s="255"/>
      <c r="P343" s="255"/>
      <c r="Q343" s="255"/>
      <c r="R343" s="255"/>
      <c r="S343" s="255"/>
      <c r="T343" s="256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57" t="s">
        <v>150</v>
      </c>
      <c r="AU343" s="257" t="s">
        <v>21</v>
      </c>
      <c r="AV343" s="15" t="s">
        <v>146</v>
      </c>
      <c r="AW343" s="15" t="s">
        <v>41</v>
      </c>
      <c r="AX343" s="15" t="s">
        <v>90</v>
      </c>
      <c r="AY343" s="257" t="s">
        <v>139</v>
      </c>
    </row>
    <row r="344" spans="1:65" s="2" customFormat="1" ht="33" customHeight="1">
      <c r="A344" s="41"/>
      <c r="B344" s="42"/>
      <c r="C344" s="207" t="s">
        <v>761</v>
      </c>
      <c r="D344" s="207" t="s">
        <v>141</v>
      </c>
      <c r="E344" s="208" t="s">
        <v>372</v>
      </c>
      <c r="F344" s="209" t="s">
        <v>373</v>
      </c>
      <c r="G344" s="210" t="s">
        <v>144</v>
      </c>
      <c r="H344" s="211">
        <v>4954.1</v>
      </c>
      <c r="I344" s="212"/>
      <c r="J344" s="213">
        <f>ROUND(I344*H344,2)</f>
        <v>0</v>
      </c>
      <c r="K344" s="209" t="s">
        <v>145</v>
      </c>
      <c r="L344" s="47"/>
      <c r="M344" s="214" t="s">
        <v>32</v>
      </c>
      <c r="N344" s="215" t="s">
        <v>53</v>
      </c>
      <c r="O344" s="87"/>
      <c r="P344" s="216">
        <f>O344*H344</f>
        <v>0</v>
      </c>
      <c r="Q344" s="216">
        <v>0</v>
      </c>
      <c r="R344" s="216">
        <f>Q344*H344</f>
        <v>0</v>
      </c>
      <c r="S344" s="216">
        <v>0.02</v>
      </c>
      <c r="T344" s="217">
        <f>S344*H344</f>
        <v>99.08200000000001</v>
      </c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R344" s="218" t="s">
        <v>146</v>
      </c>
      <c r="AT344" s="218" t="s">
        <v>141</v>
      </c>
      <c r="AU344" s="218" t="s">
        <v>21</v>
      </c>
      <c r="AY344" s="19" t="s">
        <v>139</v>
      </c>
      <c r="BE344" s="219">
        <f>IF(N344="základní",J344,0)</f>
        <v>0</v>
      </c>
      <c r="BF344" s="219">
        <f>IF(N344="snížená",J344,0)</f>
        <v>0</v>
      </c>
      <c r="BG344" s="219">
        <f>IF(N344="zákl. přenesená",J344,0)</f>
        <v>0</v>
      </c>
      <c r="BH344" s="219">
        <f>IF(N344="sníž. přenesená",J344,0)</f>
        <v>0</v>
      </c>
      <c r="BI344" s="219">
        <f>IF(N344="nulová",J344,0)</f>
        <v>0</v>
      </c>
      <c r="BJ344" s="19" t="s">
        <v>90</v>
      </c>
      <c r="BK344" s="219">
        <f>ROUND(I344*H344,2)</f>
        <v>0</v>
      </c>
      <c r="BL344" s="19" t="s">
        <v>146</v>
      </c>
      <c r="BM344" s="218" t="s">
        <v>762</v>
      </c>
    </row>
    <row r="345" spans="1:47" s="2" customFormat="1" ht="12">
      <c r="A345" s="41"/>
      <c r="B345" s="42"/>
      <c r="C345" s="43"/>
      <c r="D345" s="220" t="s">
        <v>148</v>
      </c>
      <c r="E345" s="43"/>
      <c r="F345" s="221" t="s">
        <v>375</v>
      </c>
      <c r="G345" s="43"/>
      <c r="H345" s="43"/>
      <c r="I345" s="222"/>
      <c r="J345" s="43"/>
      <c r="K345" s="43"/>
      <c r="L345" s="47"/>
      <c r="M345" s="223"/>
      <c r="N345" s="224"/>
      <c r="O345" s="87"/>
      <c r="P345" s="87"/>
      <c r="Q345" s="87"/>
      <c r="R345" s="87"/>
      <c r="S345" s="87"/>
      <c r="T345" s="88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T345" s="19" t="s">
        <v>148</v>
      </c>
      <c r="AU345" s="19" t="s">
        <v>21</v>
      </c>
    </row>
    <row r="346" spans="1:51" s="13" customFormat="1" ht="12">
      <c r="A346" s="13"/>
      <c r="B346" s="225"/>
      <c r="C346" s="226"/>
      <c r="D346" s="227" t="s">
        <v>150</v>
      </c>
      <c r="E346" s="228" t="s">
        <v>32</v>
      </c>
      <c r="F346" s="229" t="s">
        <v>763</v>
      </c>
      <c r="G346" s="226"/>
      <c r="H346" s="230">
        <v>4954.1</v>
      </c>
      <c r="I346" s="231"/>
      <c r="J346" s="226"/>
      <c r="K346" s="226"/>
      <c r="L346" s="232"/>
      <c r="M346" s="233"/>
      <c r="N346" s="234"/>
      <c r="O346" s="234"/>
      <c r="P346" s="234"/>
      <c r="Q346" s="234"/>
      <c r="R346" s="234"/>
      <c r="S346" s="234"/>
      <c r="T346" s="235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6" t="s">
        <v>150</v>
      </c>
      <c r="AU346" s="236" t="s">
        <v>21</v>
      </c>
      <c r="AV346" s="13" t="s">
        <v>21</v>
      </c>
      <c r="AW346" s="13" t="s">
        <v>41</v>
      </c>
      <c r="AX346" s="13" t="s">
        <v>82</v>
      </c>
      <c r="AY346" s="236" t="s">
        <v>139</v>
      </c>
    </row>
    <row r="347" spans="1:51" s="14" customFormat="1" ht="12">
      <c r="A347" s="14"/>
      <c r="B347" s="237"/>
      <c r="C347" s="238"/>
      <c r="D347" s="227" t="s">
        <v>150</v>
      </c>
      <c r="E347" s="239" t="s">
        <v>32</v>
      </c>
      <c r="F347" s="240" t="s">
        <v>152</v>
      </c>
      <c r="G347" s="238"/>
      <c r="H347" s="239" t="s">
        <v>32</v>
      </c>
      <c r="I347" s="241"/>
      <c r="J347" s="238"/>
      <c r="K347" s="238"/>
      <c r="L347" s="242"/>
      <c r="M347" s="243"/>
      <c r="N347" s="244"/>
      <c r="O347" s="244"/>
      <c r="P347" s="244"/>
      <c r="Q347" s="244"/>
      <c r="R347" s="244"/>
      <c r="S347" s="244"/>
      <c r="T347" s="245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6" t="s">
        <v>150</v>
      </c>
      <c r="AU347" s="246" t="s">
        <v>21</v>
      </c>
      <c r="AV347" s="14" t="s">
        <v>90</v>
      </c>
      <c r="AW347" s="14" t="s">
        <v>41</v>
      </c>
      <c r="AX347" s="14" t="s">
        <v>82</v>
      </c>
      <c r="AY347" s="246" t="s">
        <v>139</v>
      </c>
    </row>
    <row r="348" spans="1:51" s="15" customFormat="1" ht="12">
      <c r="A348" s="15"/>
      <c r="B348" s="247"/>
      <c r="C348" s="248"/>
      <c r="D348" s="227" t="s">
        <v>150</v>
      </c>
      <c r="E348" s="249" t="s">
        <v>32</v>
      </c>
      <c r="F348" s="250" t="s">
        <v>153</v>
      </c>
      <c r="G348" s="248"/>
      <c r="H348" s="251">
        <v>4954.1</v>
      </c>
      <c r="I348" s="252"/>
      <c r="J348" s="248"/>
      <c r="K348" s="248"/>
      <c r="L348" s="253"/>
      <c r="M348" s="254"/>
      <c r="N348" s="255"/>
      <c r="O348" s="255"/>
      <c r="P348" s="255"/>
      <c r="Q348" s="255"/>
      <c r="R348" s="255"/>
      <c r="S348" s="255"/>
      <c r="T348" s="256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57" t="s">
        <v>150</v>
      </c>
      <c r="AU348" s="257" t="s">
        <v>21</v>
      </c>
      <c r="AV348" s="15" t="s">
        <v>146</v>
      </c>
      <c r="AW348" s="15" t="s">
        <v>41</v>
      </c>
      <c r="AX348" s="15" t="s">
        <v>90</v>
      </c>
      <c r="AY348" s="257" t="s">
        <v>139</v>
      </c>
    </row>
    <row r="349" spans="1:65" s="2" customFormat="1" ht="37.8" customHeight="1">
      <c r="A349" s="41"/>
      <c r="B349" s="42"/>
      <c r="C349" s="207" t="s">
        <v>764</v>
      </c>
      <c r="D349" s="207" t="s">
        <v>141</v>
      </c>
      <c r="E349" s="208" t="s">
        <v>378</v>
      </c>
      <c r="F349" s="209" t="s">
        <v>379</v>
      </c>
      <c r="G349" s="210" t="s">
        <v>144</v>
      </c>
      <c r="H349" s="211">
        <v>600</v>
      </c>
      <c r="I349" s="212"/>
      <c r="J349" s="213">
        <f>ROUND(I349*H349,2)</f>
        <v>0</v>
      </c>
      <c r="K349" s="209" t="s">
        <v>145</v>
      </c>
      <c r="L349" s="47"/>
      <c r="M349" s="214" t="s">
        <v>32</v>
      </c>
      <c r="N349" s="215" t="s">
        <v>53</v>
      </c>
      <c r="O349" s="87"/>
      <c r="P349" s="216">
        <f>O349*H349</f>
        <v>0</v>
      </c>
      <c r="Q349" s="216">
        <v>0</v>
      </c>
      <c r="R349" s="216">
        <f>Q349*H349</f>
        <v>0</v>
      </c>
      <c r="S349" s="216">
        <v>0.252</v>
      </c>
      <c r="T349" s="217">
        <f>S349*H349</f>
        <v>151.2</v>
      </c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R349" s="218" t="s">
        <v>146</v>
      </c>
      <c r="AT349" s="218" t="s">
        <v>141</v>
      </c>
      <c r="AU349" s="218" t="s">
        <v>21</v>
      </c>
      <c r="AY349" s="19" t="s">
        <v>139</v>
      </c>
      <c r="BE349" s="219">
        <f>IF(N349="základní",J349,0)</f>
        <v>0</v>
      </c>
      <c r="BF349" s="219">
        <f>IF(N349="snížená",J349,0)</f>
        <v>0</v>
      </c>
      <c r="BG349" s="219">
        <f>IF(N349="zákl. přenesená",J349,0)</f>
        <v>0</v>
      </c>
      <c r="BH349" s="219">
        <f>IF(N349="sníž. přenesená",J349,0)</f>
        <v>0</v>
      </c>
      <c r="BI349" s="219">
        <f>IF(N349="nulová",J349,0)</f>
        <v>0</v>
      </c>
      <c r="BJ349" s="19" t="s">
        <v>90</v>
      </c>
      <c r="BK349" s="219">
        <f>ROUND(I349*H349,2)</f>
        <v>0</v>
      </c>
      <c r="BL349" s="19" t="s">
        <v>146</v>
      </c>
      <c r="BM349" s="218" t="s">
        <v>380</v>
      </c>
    </row>
    <row r="350" spans="1:47" s="2" customFormat="1" ht="12">
      <c r="A350" s="41"/>
      <c r="B350" s="42"/>
      <c r="C350" s="43"/>
      <c r="D350" s="220" t="s">
        <v>148</v>
      </c>
      <c r="E350" s="43"/>
      <c r="F350" s="221" t="s">
        <v>381</v>
      </c>
      <c r="G350" s="43"/>
      <c r="H350" s="43"/>
      <c r="I350" s="222"/>
      <c r="J350" s="43"/>
      <c r="K350" s="43"/>
      <c r="L350" s="47"/>
      <c r="M350" s="223"/>
      <c r="N350" s="224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T350" s="19" t="s">
        <v>148</v>
      </c>
      <c r="AU350" s="19" t="s">
        <v>21</v>
      </c>
    </row>
    <row r="351" spans="1:51" s="13" customFormat="1" ht="12">
      <c r="A351" s="13"/>
      <c r="B351" s="225"/>
      <c r="C351" s="226"/>
      <c r="D351" s="227" t="s">
        <v>150</v>
      </c>
      <c r="E351" s="228" t="s">
        <v>32</v>
      </c>
      <c r="F351" s="229" t="s">
        <v>664</v>
      </c>
      <c r="G351" s="226"/>
      <c r="H351" s="230">
        <v>600</v>
      </c>
      <c r="I351" s="231"/>
      <c r="J351" s="226"/>
      <c r="K351" s="226"/>
      <c r="L351" s="232"/>
      <c r="M351" s="233"/>
      <c r="N351" s="234"/>
      <c r="O351" s="234"/>
      <c r="P351" s="234"/>
      <c r="Q351" s="234"/>
      <c r="R351" s="234"/>
      <c r="S351" s="234"/>
      <c r="T351" s="235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6" t="s">
        <v>150</v>
      </c>
      <c r="AU351" s="236" t="s">
        <v>21</v>
      </c>
      <c r="AV351" s="13" t="s">
        <v>21</v>
      </c>
      <c r="AW351" s="13" t="s">
        <v>41</v>
      </c>
      <c r="AX351" s="13" t="s">
        <v>82</v>
      </c>
      <c r="AY351" s="236" t="s">
        <v>139</v>
      </c>
    </row>
    <row r="352" spans="1:51" s="14" customFormat="1" ht="12">
      <c r="A352" s="14"/>
      <c r="B352" s="237"/>
      <c r="C352" s="238"/>
      <c r="D352" s="227" t="s">
        <v>150</v>
      </c>
      <c r="E352" s="239" t="s">
        <v>32</v>
      </c>
      <c r="F352" s="240" t="s">
        <v>765</v>
      </c>
      <c r="G352" s="238"/>
      <c r="H352" s="239" t="s">
        <v>32</v>
      </c>
      <c r="I352" s="241"/>
      <c r="J352" s="238"/>
      <c r="K352" s="238"/>
      <c r="L352" s="242"/>
      <c r="M352" s="243"/>
      <c r="N352" s="244"/>
      <c r="O352" s="244"/>
      <c r="P352" s="244"/>
      <c r="Q352" s="244"/>
      <c r="R352" s="244"/>
      <c r="S352" s="244"/>
      <c r="T352" s="245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6" t="s">
        <v>150</v>
      </c>
      <c r="AU352" s="246" t="s">
        <v>21</v>
      </c>
      <c r="AV352" s="14" t="s">
        <v>90</v>
      </c>
      <c r="AW352" s="14" t="s">
        <v>41</v>
      </c>
      <c r="AX352" s="14" t="s">
        <v>82</v>
      </c>
      <c r="AY352" s="246" t="s">
        <v>139</v>
      </c>
    </row>
    <row r="353" spans="1:51" s="15" customFormat="1" ht="12">
      <c r="A353" s="15"/>
      <c r="B353" s="247"/>
      <c r="C353" s="248"/>
      <c r="D353" s="227" t="s">
        <v>150</v>
      </c>
      <c r="E353" s="249" t="s">
        <v>32</v>
      </c>
      <c r="F353" s="250" t="s">
        <v>153</v>
      </c>
      <c r="G353" s="248"/>
      <c r="H353" s="251">
        <v>600</v>
      </c>
      <c r="I353" s="252"/>
      <c r="J353" s="248"/>
      <c r="K353" s="248"/>
      <c r="L353" s="253"/>
      <c r="M353" s="254"/>
      <c r="N353" s="255"/>
      <c r="O353" s="255"/>
      <c r="P353" s="255"/>
      <c r="Q353" s="255"/>
      <c r="R353" s="255"/>
      <c r="S353" s="255"/>
      <c r="T353" s="256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57" t="s">
        <v>150</v>
      </c>
      <c r="AU353" s="257" t="s">
        <v>21</v>
      </c>
      <c r="AV353" s="15" t="s">
        <v>146</v>
      </c>
      <c r="AW353" s="15" t="s">
        <v>41</v>
      </c>
      <c r="AX353" s="15" t="s">
        <v>90</v>
      </c>
      <c r="AY353" s="257" t="s">
        <v>139</v>
      </c>
    </row>
    <row r="354" spans="1:65" s="2" customFormat="1" ht="33" customHeight="1">
      <c r="A354" s="41"/>
      <c r="B354" s="42"/>
      <c r="C354" s="207" t="s">
        <v>766</v>
      </c>
      <c r="D354" s="207" t="s">
        <v>141</v>
      </c>
      <c r="E354" s="208" t="s">
        <v>388</v>
      </c>
      <c r="F354" s="209" t="s">
        <v>389</v>
      </c>
      <c r="G354" s="210" t="s">
        <v>220</v>
      </c>
      <c r="H354" s="211">
        <v>2</v>
      </c>
      <c r="I354" s="212"/>
      <c r="J354" s="213">
        <f>ROUND(I354*H354,2)</f>
        <v>0</v>
      </c>
      <c r="K354" s="209" t="s">
        <v>145</v>
      </c>
      <c r="L354" s="47"/>
      <c r="M354" s="214" t="s">
        <v>32</v>
      </c>
      <c r="N354" s="215" t="s">
        <v>53</v>
      </c>
      <c r="O354" s="87"/>
      <c r="P354" s="216">
        <f>O354*H354</f>
        <v>0</v>
      </c>
      <c r="Q354" s="216">
        <v>0</v>
      </c>
      <c r="R354" s="216">
        <f>Q354*H354</f>
        <v>0</v>
      </c>
      <c r="S354" s="216">
        <v>0.082</v>
      </c>
      <c r="T354" s="217">
        <f>S354*H354</f>
        <v>0.164</v>
      </c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R354" s="218" t="s">
        <v>146</v>
      </c>
      <c r="AT354" s="218" t="s">
        <v>141</v>
      </c>
      <c r="AU354" s="218" t="s">
        <v>21</v>
      </c>
      <c r="AY354" s="19" t="s">
        <v>139</v>
      </c>
      <c r="BE354" s="219">
        <f>IF(N354="základní",J354,0)</f>
        <v>0</v>
      </c>
      <c r="BF354" s="219">
        <f>IF(N354="snížená",J354,0)</f>
        <v>0</v>
      </c>
      <c r="BG354" s="219">
        <f>IF(N354="zákl. přenesená",J354,0)</f>
        <v>0</v>
      </c>
      <c r="BH354" s="219">
        <f>IF(N354="sníž. přenesená",J354,0)</f>
        <v>0</v>
      </c>
      <c r="BI354" s="219">
        <f>IF(N354="nulová",J354,0)</f>
        <v>0</v>
      </c>
      <c r="BJ354" s="19" t="s">
        <v>90</v>
      </c>
      <c r="BK354" s="219">
        <f>ROUND(I354*H354,2)</f>
        <v>0</v>
      </c>
      <c r="BL354" s="19" t="s">
        <v>146</v>
      </c>
      <c r="BM354" s="218" t="s">
        <v>390</v>
      </c>
    </row>
    <row r="355" spans="1:47" s="2" customFormat="1" ht="12">
      <c r="A355" s="41"/>
      <c r="B355" s="42"/>
      <c r="C355" s="43"/>
      <c r="D355" s="220" t="s">
        <v>148</v>
      </c>
      <c r="E355" s="43"/>
      <c r="F355" s="221" t="s">
        <v>391</v>
      </c>
      <c r="G355" s="43"/>
      <c r="H355" s="43"/>
      <c r="I355" s="222"/>
      <c r="J355" s="43"/>
      <c r="K355" s="43"/>
      <c r="L355" s="47"/>
      <c r="M355" s="223"/>
      <c r="N355" s="224"/>
      <c r="O355" s="87"/>
      <c r="P355" s="87"/>
      <c r="Q355" s="87"/>
      <c r="R355" s="87"/>
      <c r="S355" s="87"/>
      <c r="T355" s="88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T355" s="19" t="s">
        <v>148</v>
      </c>
      <c r="AU355" s="19" t="s">
        <v>21</v>
      </c>
    </row>
    <row r="356" spans="1:51" s="13" customFormat="1" ht="12">
      <c r="A356" s="13"/>
      <c r="B356" s="225"/>
      <c r="C356" s="226"/>
      <c r="D356" s="227" t="s">
        <v>150</v>
      </c>
      <c r="E356" s="228" t="s">
        <v>32</v>
      </c>
      <c r="F356" s="229" t="s">
        <v>21</v>
      </c>
      <c r="G356" s="226"/>
      <c r="H356" s="230">
        <v>2</v>
      </c>
      <c r="I356" s="231"/>
      <c r="J356" s="226"/>
      <c r="K356" s="226"/>
      <c r="L356" s="232"/>
      <c r="M356" s="233"/>
      <c r="N356" s="234"/>
      <c r="O356" s="234"/>
      <c r="P356" s="234"/>
      <c r="Q356" s="234"/>
      <c r="R356" s="234"/>
      <c r="S356" s="234"/>
      <c r="T356" s="235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6" t="s">
        <v>150</v>
      </c>
      <c r="AU356" s="236" t="s">
        <v>21</v>
      </c>
      <c r="AV356" s="13" t="s">
        <v>21</v>
      </c>
      <c r="AW356" s="13" t="s">
        <v>41</v>
      </c>
      <c r="AX356" s="13" t="s">
        <v>82</v>
      </c>
      <c r="AY356" s="236" t="s">
        <v>139</v>
      </c>
    </row>
    <row r="357" spans="1:51" s="14" customFormat="1" ht="12">
      <c r="A357" s="14"/>
      <c r="B357" s="237"/>
      <c r="C357" s="238"/>
      <c r="D357" s="227" t="s">
        <v>150</v>
      </c>
      <c r="E357" s="239" t="s">
        <v>32</v>
      </c>
      <c r="F357" s="240" t="s">
        <v>152</v>
      </c>
      <c r="G357" s="238"/>
      <c r="H357" s="239" t="s">
        <v>32</v>
      </c>
      <c r="I357" s="241"/>
      <c r="J357" s="238"/>
      <c r="K357" s="238"/>
      <c r="L357" s="242"/>
      <c r="M357" s="243"/>
      <c r="N357" s="244"/>
      <c r="O357" s="244"/>
      <c r="P357" s="244"/>
      <c r="Q357" s="244"/>
      <c r="R357" s="244"/>
      <c r="S357" s="244"/>
      <c r="T357" s="245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6" t="s">
        <v>150</v>
      </c>
      <c r="AU357" s="246" t="s">
        <v>21</v>
      </c>
      <c r="AV357" s="14" t="s">
        <v>90</v>
      </c>
      <c r="AW357" s="14" t="s">
        <v>41</v>
      </c>
      <c r="AX357" s="14" t="s">
        <v>82</v>
      </c>
      <c r="AY357" s="246" t="s">
        <v>139</v>
      </c>
    </row>
    <row r="358" spans="1:51" s="15" customFormat="1" ht="12">
      <c r="A358" s="15"/>
      <c r="B358" s="247"/>
      <c r="C358" s="248"/>
      <c r="D358" s="227" t="s">
        <v>150</v>
      </c>
      <c r="E358" s="249" t="s">
        <v>32</v>
      </c>
      <c r="F358" s="250" t="s">
        <v>153</v>
      </c>
      <c r="G358" s="248"/>
      <c r="H358" s="251">
        <v>2</v>
      </c>
      <c r="I358" s="252"/>
      <c r="J358" s="248"/>
      <c r="K358" s="248"/>
      <c r="L358" s="253"/>
      <c r="M358" s="254"/>
      <c r="N358" s="255"/>
      <c r="O358" s="255"/>
      <c r="P358" s="255"/>
      <c r="Q358" s="255"/>
      <c r="R358" s="255"/>
      <c r="S358" s="255"/>
      <c r="T358" s="256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57" t="s">
        <v>150</v>
      </c>
      <c r="AU358" s="257" t="s">
        <v>21</v>
      </c>
      <c r="AV358" s="15" t="s">
        <v>146</v>
      </c>
      <c r="AW358" s="15" t="s">
        <v>41</v>
      </c>
      <c r="AX358" s="15" t="s">
        <v>90</v>
      </c>
      <c r="AY358" s="257" t="s">
        <v>139</v>
      </c>
    </row>
    <row r="359" spans="1:65" s="2" customFormat="1" ht="24.15" customHeight="1">
      <c r="A359" s="41"/>
      <c r="B359" s="42"/>
      <c r="C359" s="207" t="s">
        <v>767</v>
      </c>
      <c r="D359" s="207" t="s">
        <v>141</v>
      </c>
      <c r="E359" s="208" t="s">
        <v>394</v>
      </c>
      <c r="F359" s="209" t="s">
        <v>395</v>
      </c>
      <c r="G359" s="210" t="s">
        <v>220</v>
      </c>
      <c r="H359" s="211">
        <v>2</v>
      </c>
      <c r="I359" s="212"/>
      <c r="J359" s="213">
        <f>ROUND(I359*H359,2)</f>
        <v>0</v>
      </c>
      <c r="K359" s="209" t="s">
        <v>145</v>
      </c>
      <c r="L359" s="47"/>
      <c r="M359" s="214" t="s">
        <v>32</v>
      </c>
      <c r="N359" s="215" t="s">
        <v>53</v>
      </c>
      <c r="O359" s="87"/>
      <c r="P359" s="216">
        <f>O359*H359</f>
        <v>0</v>
      </c>
      <c r="Q359" s="216">
        <v>0</v>
      </c>
      <c r="R359" s="216">
        <f>Q359*H359</f>
        <v>0</v>
      </c>
      <c r="S359" s="216">
        <v>0.004</v>
      </c>
      <c r="T359" s="217">
        <f>S359*H359</f>
        <v>0.008</v>
      </c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R359" s="218" t="s">
        <v>146</v>
      </c>
      <c r="AT359" s="218" t="s">
        <v>141</v>
      </c>
      <c r="AU359" s="218" t="s">
        <v>21</v>
      </c>
      <c r="AY359" s="19" t="s">
        <v>139</v>
      </c>
      <c r="BE359" s="219">
        <f>IF(N359="základní",J359,0)</f>
        <v>0</v>
      </c>
      <c r="BF359" s="219">
        <f>IF(N359="snížená",J359,0)</f>
        <v>0</v>
      </c>
      <c r="BG359" s="219">
        <f>IF(N359="zákl. přenesená",J359,0)</f>
        <v>0</v>
      </c>
      <c r="BH359" s="219">
        <f>IF(N359="sníž. přenesená",J359,0)</f>
        <v>0</v>
      </c>
      <c r="BI359" s="219">
        <f>IF(N359="nulová",J359,0)</f>
        <v>0</v>
      </c>
      <c r="BJ359" s="19" t="s">
        <v>90</v>
      </c>
      <c r="BK359" s="219">
        <f>ROUND(I359*H359,2)</f>
        <v>0</v>
      </c>
      <c r="BL359" s="19" t="s">
        <v>146</v>
      </c>
      <c r="BM359" s="218" t="s">
        <v>396</v>
      </c>
    </row>
    <row r="360" spans="1:47" s="2" customFormat="1" ht="12">
      <c r="A360" s="41"/>
      <c r="B360" s="42"/>
      <c r="C360" s="43"/>
      <c r="D360" s="220" t="s">
        <v>148</v>
      </c>
      <c r="E360" s="43"/>
      <c r="F360" s="221" t="s">
        <v>397</v>
      </c>
      <c r="G360" s="43"/>
      <c r="H360" s="43"/>
      <c r="I360" s="222"/>
      <c r="J360" s="43"/>
      <c r="K360" s="43"/>
      <c r="L360" s="47"/>
      <c r="M360" s="223"/>
      <c r="N360" s="224"/>
      <c r="O360" s="87"/>
      <c r="P360" s="87"/>
      <c r="Q360" s="87"/>
      <c r="R360" s="87"/>
      <c r="S360" s="87"/>
      <c r="T360" s="88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T360" s="19" t="s">
        <v>148</v>
      </c>
      <c r="AU360" s="19" t="s">
        <v>21</v>
      </c>
    </row>
    <row r="361" spans="1:51" s="13" customFormat="1" ht="12">
      <c r="A361" s="13"/>
      <c r="B361" s="225"/>
      <c r="C361" s="226"/>
      <c r="D361" s="227" t="s">
        <v>150</v>
      </c>
      <c r="E361" s="228" t="s">
        <v>32</v>
      </c>
      <c r="F361" s="229" t="s">
        <v>21</v>
      </c>
      <c r="G361" s="226"/>
      <c r="H361" s="230">
        <v>2</v>
      </c>
      <c r="I361" s="231"/>
      <c r="J361" s="226"/>
      <c r="K361" s="226"/>
      <c r="L361" s="232"/>
      <c r="M361" s="233"/>
      <c r="N361" s="234"/>
      <c r="O361" s="234"/>
      <c r="P361" s="234"/>
      <c r="Q361" s="234"/>
      <c r="R361" s="234"/>
      <c r="S361" s="234"/>
      <c r="T361" s="235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6" t="s">
        <v>150</v>
      </c>
      <c r="AU361" s="236" t="s">
        <v>21</v>
      </c>
      <c r="AV361" s="13" t="s">
        <v>21</v>
      </c>
      <c r="AW361" s="13" t="s">
        <v>41</v>
      </c>
      <c r="AX361" s="13" t="s">
        <v>82</v>
      </c>
      <c r="AY361" s="236" t="s">
        <v>139</v>
      </c>
    </row>
    <row r="362" spans="1:51" s="14" customFormat="1" ht="12">
      <c r="A362" s="14"/>
      <c r="B362" s="237"/>
      <c r="C362" s="238"/>
      <c r="D362" s="227" t="s">
        <v>150</v>
      </c>
      <c r="E362" s="239" t="s">
        <v>32</v>
      </c>
      <c r="F362" s="240" t="s">
        <v>152</v>
      </c>
      <c r="G362" s="238"/>
      <c r="H362" s="239" t="s">
        <v>32</v>
      </c>
      <c r="I362" s="241"/>
      <c r="J362" s="238"/>
      <c r="K362" s="238"/>
      <c r="L362" s="242"/>
      <c r="M362" s="243"/>
      <c r="N362" s="244"/>
      <c r="O362" s="244"/>
      <c r="P362" s="244"/>
      <c r="Q362" s="244"/>
      <c r="R362" s="244"/>
      <c r="S362" s="244"/>
      <c r="T362" s="245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6" t="s">
        <v>150</v>
      </c>
      <c r="AU362" s="246" t="s">
        <v>21</v>
      </c>
      <c r="AV362" s="14" t="s">
        <v>90</v>
      </c>
      <c r="AW362" s="14" t="s">
        <v>41</v>
      </c>
      <c r="AX362" s="14" t="s">
        <v>82</v>
      </c>
      <c r="AY362" s="246" t="s">
        <v>139</v>
      </c>
    </row>
    <row r="363" spans="1:51" s="15" customFormat="1" ht="12">
      <c r="A363" s="15"/>
      <c r="B363" s="247"/>
      <c r="C363" s="248"/>
      <c r="D363" s="227" t="s">
        <v>150</v>
      </c>
      <c r="E363" s="249" t="s">
        <v>32</v>
      </c>
      <c r="F363" s="250" t="s">
        <v>153</v>
      </c>
      <c r="G363" s="248"/>
      <c r="H363" s="251">
        <v>2</v>
      </c>
      <c r="I363" s="252"/>
      <c r="J363" s="248"/>
      <c r="K363" s="248"/>
      <c r="L363" s="253"/>
      <c r="M363" s="254"/>
      <c r="N363" s="255"/>
      <c r="O363" s="255"/>
      <c r="P363" s="255"/>
      <c r="Q363" s="255"/>
      <c r="R363" s="255"/>
      <c r="S363" s="255"/>
      <c r="T363" s="256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57" t="s">
        <v>150</v>
      </c>
      <c r="AU363" s="257" t="s">
        <v>21</v>
      </c>
      <c r="AV363" s="15" t="s">
        <v>146</v>
      </c>
      <c r="AW363" s="15" t="s">
        <v>41</v>
      </c>
      <c r="AX363" s="15" t="s">
        <v>90</v>
      </c>
      <c r="AY363" s="257" t="s">
        <v>139</v>
      </c>
    </row>
    <row r="364" spans="1:65" s="2" customFormat="1" ht="24.15" customHeight="1">
      <c r="A364" s="41"/>
      <c r="B364" s="42"/>
      <c r="C364" s="207" t="s">
        <v>666</v>
      </c>
      <c r="D364" s="207" t="s">
        <v>141</v>
      </c>
      <c r="E364" s="208" t="s">
        <v>768</v>
      </c>
      <c r="F364" s="209" t="s">
        <v>769</v>
      </c>
      <c r="G364" s="210" t="s">
        <v>591</v>
      </c>
      <c r="H364" s="211">
        <v>13.83</v>
      </c>
      <c r="I364" s="212"/>
      <c r="J364" s="213">
        <f>ROUND(I364*H364,2)</f>
        <v>0</v>
      </c>
      <c r="K364" s="209" t="s">
        <v>145</v>
      </c>
      <c r="L364" s="47"/>
      <c r="M364" s="214" t="s">
        <v>32</v>
      </c>
      <c r="N364" s="215" t="s">
        <v>53</v>
      </c>
      <c r="O364" s="87"/>
      <c r="P364" s="216">
        <f>O364*H364</f>
        <v>0</v>
      </c>
      <c r="Q364" s="216">
        <v>0</v>
      </c>
      <c r="R364" s="216">
        <f>Q364*H364</f>
        <v>0</v>
      </c>
      <c r="S364" s="216">
        <v>2.4</v>
      </c>
      <c r="T364" s="217">
        <f>S364*H364</f>
        <v>33.192</v>
      </c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R364" s="218" t="s">
        <v>146</v>
      </c>
      <c r="AT364" s="218" t="s">
        <v>141</v>
      </c>
      <c r="AU364" s="218" t="s">
        <v>21</v>
      </c>
      <c r="AY364" s="19" t="s">
        <v>139</v>
      </c>
      <c r="BE364" s="219">
        <f>IF(N364="základní",J364,0)</f>
        <v>0</v>
      </c>
      <c r="BF364" s="219">
        <f>IF(N364="snížená",J364,0)</f>
        <v>0</v>
      </c>
      <c r="BG364" s="219">
        <f>IF(N364="zákl. přenesená",J364,0)</f>
        <v>0</v>
      </c>
      <c r="BH364" s="219">
        <f>IF(N364="sníž. přenesená",J364,0)</f>
        <v>0</v>
      </c>
      <c r="BI364" s="219">
        <f>IF(N364="nulová",J364,0)</f>
        <v>0</v>
      </c>
      <c r="BJ364" s="19" t="s">
        <v>90</v>
      </c>
      <c r="BK364" s="219">
        <f>ROUND(I364*H364,2)</f>
        <v>0</v>
      </c>
      <c r="BL364" s="19" t="s">
        <v>146</v>
      </c>
      <c r="BM364" s="218" t="s">
        <v>770</v>
      </c>
    </row>
    <row r="365" spans="1:47" s="2" customFormat="1" ht="12">
      <c r="A365" s="41"/>
      <c r="B365" s="42"/>
      <c r="C365" s="43"/>
      <c r="D365" s="220" t="s">
        <v>148</v>
      </c>
      <c r="E365" s="43"/>
      <c r="F365" s="221" t="s">
        <v>771</v>
      </c>
      <c r="G365" s="43"/>
      <c r="H365" s="43"/>
      <c r="I365" s="222"/>
      <c r="J365" s="43"/>
      <c r="K365" s="43"/>
      <c r="L365" s="47"/>
      <c r="M365" s="223"/>
      <c r="N365" s="224"/>
      <c r="O365" s="87"/>
      <c r="P365" s="87"/>
      <c r="Q365" s="87"/>
      <c r="R365" s="87"/>
      <c r="S365" s="87"/>
      <c r="T365" s="88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T365" s="19" t="s">
        <v>148</v>
      </c>
      <c r="AU365" s="19" t="s">
        <v>21</v>
      </c>
    </row>
    <row r="366" spans="1:51" s="13" customFormat="1" ht="12">
      <c r="A366" s="13"/>
      <c r="B366" s="225"/>
      <c r="C366" s="226"/>
      <c r="D366" s="227" t="s">
        <v>150</v>
      </c>
      <c r="E366" s="228" t="s">
        <v>32</v>
      </c>
      <c r="F366" s="229" t="s">
        <v>772</v>
      </c>
      <c r="G366" s="226"/>
      <c r="H366" s="230">
        <v>13.83</v>
      </c>
      <c r="I366" s="231"/>
      <c r="J366" s="226"/>
      <c r="K366" s="226"/>
      <c r="L366" s="232"/>
      <c r="M366" s="233"/>
      <c r="N366" s="234"/>
      <c r="O366" s="234"/>
      <c r="P366" s="234"/>
      <c r="Q366" s="234"/>
      <c r="R366" s="234"/>
      <c r="S366" s="234"/>
      <c r="T366" s="235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6" t="s">
        <v>150</v>
      </c>
      <c r="AU366" s="236" t="s">
        <v>21</v>
      </c>
      <c r="AV366" s="13" t="s">
        <v>21</v>
      </c>
      <c r="AW366" s="13" t="s">
        <v>41</v>
      </c>
      <c r="AX366" s="13" t="s">
        <v>82</v>
      </c>
      <c r="AY366" s="236" t="s">
        <v>139</v>
      </c>
    </row>
    <row r="367" spans="1:51" s="14" customFormat="1" ht="12">
      <c r="A367" s="14"/>
      <c r="B367" s="237"/>
      <c r="C367" s="238"/>
      <c r="D367" s="227" t="s">
        <v>150</v>
      </c>
      <c r="E367" s="239" t="s">
        <v>32</v>
      </c>
      <c r="F367" s="240" t="s">
        <v>152</v>
      </c>
      <c r="G367" s="238"/>
      <c r="H367" s="239" t="s">
        <v>32</v>
      </c>
      <c r="I367" s="241"/>
      <c r="J367" s="238"/>
      <c r="K367" s="238"/>
      <c r="L367" s="242"/>
      <c r="M367" s="243"/>
      <c r="N367" s="244"/>
      <c r="O367" s="244"/>
      <c r="P367" s="244"/>
      <c r="Q367" s="244"/>
      <c r="R367" s="244"/>
      <c r="S367" s="244"/>
      <c r="T367" s="245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6" t="s">
        <v>150</v>
      </c>
      <c r="AU367" s="246" t="s">
        <v>21</v>
      </c>
      <c r="AV367" s="14" t="s">
        <v>90</v>
      </c>
      <c r="AW367" s="14" t="s">
        <v>41</v>
      </c>
      <c r="AX367" s="14" t="s">
        <v>82</v>
      </c>
      <c r="AY367" s="246" t="s">
        <v>139</v>
      </c>
    </row>
    <row r="368" spans="1:51" s="15" customFormat="1" ht="12">
      <c r="A368" s="15"/>
      <c r="B368" s="247"/>
      <c r="C368" s="248"/>
      <c r="D368" s="227" t="s">
        <v>150</v>
      </c>
      <c r="E368" s="249" t="s">
        <v>32</v>
      </c>
      <c r="F368" s="250" t="s">
        <v>153</v>
      </c>
      <c r="G368" s="248"/>
      <c r="H368" s="251">
        <v>13.83</v>
      </c>
      <c r="I368" s="252"/>
      <c r="J368" s="248"/>
      <c r="K368" s="248"/>
      <c r="L368" s="253"/>
      <c r="M368" s="254"/>
      <c r="N368" s="255"/>
      <c r="O368" s="255"/>
      <c r="P368" s="255"/>
      <c r="Q368" s="255"/>
      <c r="R368" s="255"/>
      <c r="S368" s="255"/>
      <c r="T368" s="256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57" t="s">
        <v>150</v>
      </c>
      <c r="AU368" s="257" t="s">
        <v>21</v>
      </c>
      <c r="AV368" s="15" t="s">
        <v>146</v>
      </c>
      <c r="AW368" s="15" t="s">
        <v>41</v>
      </c>
      <c r="AX368" s="15" t="s">
        <v>90</v>
      </c>
      <c r="AY368" s="257" t="s">
        <v>139</v>
      </c>
    </row>
    <row r="369" spans="1:63" s="12" customFormat="1" ht="22.8" customHeight="1">
      <c r="A369" s="12"/>
      <c r="B369" s="191"/>
      <c r="C369" s="192"/>
      <c r="D369" s="193" t="s">
        <v>81</v>
      </c>
      <c r="E369" s="205" t="s">
        <v>398</v>
      </c>
      <c r="F369" s="205" t="s">
        <v>399</v>
      </c>
      <c r="G369" s="192"/>
      <c r="H369" s="192"/>
      <c r="I369" s="195"/>
      <c r="J369" s="206">
        <f>BK369</f>
        <v>0</v>
      </c>
      <c r="K369" s="192"/>
      <c r="L369" s="197"/>
      <c r="M369" s="198"/>
      <c r="N369" s="199"/>
      <c r="O369" s="199"/>
      <c r="P369" s="200">
        <f>SUM(P370:P427)</f>
        <v>0</v>
      </c>
      <c r="Q369" s="199"/>
      <c r="R369" s="200">
        <f>SUM(R370:R427)</f>
        <v>0</v>
      </c>
      <c r="S369" s="199"/>
      <c r="T369" s="201">
        <f>SUM(T370:T427)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02" t="s">
        <v>90</v>
      </c>
      <c r="AT369" s="203" t="s">
        <v>81</v>
      </c>
      <c r="AU369" s="203" t="s">
        <v>90</v>
      </c>
      <c r="AY369" s="202" t="s">
        <v>139</v>
      </c>
      <c r="BK369" s="204">
        <f>SUM(BK370:BK427)</f>
        <v>0</v>
      </c>
    </row>
    <row r="370" spans="1:65" s="2" customFormat="1" ht="24.15" customHeight="1">
      <c r="A370" s="41"/>
      <c r="B370" s="42"/>
      <c r="C370" s="207" t="s">
        <v>773</v>
      </c>
      <c r="D370" s="207" t="s">
        <v>141</v>
      </c>
      <c r="E370" s="208" t="s">
        <v>400</v>
      </c>
      <c r="F370" s="209" t="s">
        <v>401</v>
      </c>
      <c r="G370" s="210" t="s">
        <v>179</v>
      </c>
      <c r="H370" s="211">
        <v>0.172</v>
      </c>
      <c r="I370" s="212"/>
      <c r="J370" s="213">
        <f>ROUND(I370*H370,2)</f>
        <v>0</v>
      </c>
      <c r="K370" s="209" t="s">
        <v>145</v>
      </c>
      <c r="L370" s="47"/>
      <c r="M370" s="214" t="s">
        <v>32</v>
      </c>
      <c r="N370" s="215" t="s">
        <v>53</v>
      </c>
      <c r="O370" s="87"/>
      <c r="P370" s="216">
        <f>O370*H370</f>
        <v>0</v>
      </c>
      <c r="Q370" s="216">
        <v>0</v>
      </c>
      <c r="R370" s="216">
        <f>Q370*H370</f>
        <v>0</v>
      </c>
      <c r="S370" s="216">
        <v>0</v>
      </c>
      <c r="T370" s="217">
        <f>S370*H370</f>
        <v>0</v>
      </c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R370" s="218" t="s">
        <v>146</v>
      </c>
      <c r="AT370" s="218" t="s">
        <v>141</v>
      </c>
      <c r="AU370" s="218" t="s">
        <v>21</v>
      </c>
      <c r="AY370" s="19" t="s">
        <v>139</v>
      </c>
      <c r="BE370" s="219">
        <f>IF(N370="základní",J370,0)</f>
        <v>0</v>
      </c>
      <c r="BF370" s="219">
        <f>IF(N370="snížená",J370,0)</f>
        <v>0</v>
      </c>
      <c r="BG370" s="219">
        <f>IF(N370="zákl. přenesená",J370,0)</f>
        <v>0</v>
      </c>
      <c r="BH370" s="219">
        <f>IF(N370="sníž. přenesená",J370,0)</f>
        <v>0</v>
      </c>
      <c r="BI370" s="219">
        <f>IF(N370="nulová",J370,0)</f>
        <v>0</v>
      </c>
      <c r="BJ370" s="19" t="s">
        <v>90</v>
      </c>
      <c r="BK370" s="219">
        <f>ROUND(I370*H370,2)</f>
        <v>0</v>
      </c>
      <c r="BL370" s="19" t="s">
        <v>146</v>
      </c>
      <c r="BM370" s="218" t="s">
        <v>402</v>
      </c>
    </row>
    <row r="371" spans="1:47" s="2" customFormat="1" ht="12">
      <c r="A371" s="41"/>
      <c r="B371" s="42"/>
      <c r="C371" s="43"/>
      <c r="D371" s="220" t="s">
        <v>148</v>
      </c>
      <c r="E371" s="43"/>
      <c r="F371" s="221" t="s">
        <v>403</v>
      </c>
      <c r="G371" s="43"/>
      <c r="H371" s="43"/>
      <c r="I371" s="222"/>
      <c r="J371" s="43"/>
      <c r="K371" s="43"/>
      <c r="L371" s="47"/>
      <c r="M371" s="223"/>
      <c r="N371" s="224"/>
      <c r="O371" s="87"/>
      <c r="P371" s="87"/>
      <c r="Q371" s="87"/>
      <c r="R371" s="87"/>
      <c r="S371" s="87"/>
      <c r="T371" s="88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T371" s="19" t="s">
        <v>148</v>
      </c>
      <c r="AU371" s="19" t="s">
        <v>21</v>
      </c>
    </row>
    <row r="372" spans="1:51" s="13" customFormat="1" ht="12">
      <c r="A372" s="13"/>
      <c r="B372" s="225"/>
      <c r="C372" s="226"/>
      <c r="D372" s="227" t="s">
        <v>150</v>
      </c>
      <c r="E372" s="228" t="s">
        <v>32</v>
      </c>
      <c r="F372" s="229" t="s">
        <v>774</v>
      </c>
      <c r="G372" s="226"/>
      <c r="H372" s="230">
        <v>0.172</v>
      </c>
      <c r="I372" s="231"/>
      <c r="J372" s="226"/>
      <c r="K372" s="226"/>
      <c r="L372" s="232"/>
      <c r="M372" s="233"/>
      <c r="N372" s="234"/>
      <c r="O372" s="234"/>
      <c r="P372" s="234"/>
      <c r="Q372" s="234"/>
      <c r="R372" s="234"/>
      <c r="S372" s="234"/>
      <c r="T372" s="23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6" t="s">
        <v>150</v>
      </c>
      <c r="AU372" s="236" t="s">
        <v>21</v>
      </c>
      <c r="AV372" s="13" t="s">
        <v>21</v>
      </c>
      <c r="AW372" s="13" t="s">
        <v>41</v>
      </c>
      <c r="AX372" s="13" t="s">
        <v>82</v>
      </c>
      <c r="AY372" s="236" t="s">
        <v>139</v>
      </c>
    </row>
    <row r="373" spans="1:51" s="14" customFormat="1" ht="12">
      <c r="A373" s="14"/>
      <c r="B373" s="237"/>
      <c r="C373" s="238"/>
      <c r="D373" s="227" t="s">
        <v>150</v>
      </c>
      <c r="E373" s="239" t="s">
        <v>32</v>
      </c>
      <c r="F373" s="240" t="s">
        <v>775</v>
      </c>
      <c r="G373" s="238"/>
      <c r="H373" s="239" t="s">
        <v>32</v>
      </c>
      <c r="I373" s="241"/>
      <c r="J373" s="238"/>
      <c r="K373" s="238"/>
      <c r="L373" s="242"/>
      <c r="M373" s="243"/>
      <c r="N373" s="244"/>
      <c r="O373" s="244"/>
      <c r="P373" s="244"/>
      <c r="Q373" s="244"/>
      <c r="R373" s="244"/>
      <c r="S373" s="244"/>
      <c r="T373" s="245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6" t="s">
        <v>150</v>
      </c>
      <c r="AU373" s="246" t="s">
        <v>21</v>
      </c>
      <c r="AV373" s="14" t="s">
        <v>90</v>
      </c>
      <c r="AW373" s="14" t="s">
        <v>41</v>
      </c>
      <c r="AX373" s="14" t="s">
        <v>82</v>
      </c>
      <c r="AY373" s="246" t="s">
        <v>139</v>
      </c>
    </row>
    <row r="374" spans="1:51" s="15" customFormat="1" ht="12">
      <c r="A374" s="15"/>
      <c r="B374" s="247"/>
      <c r="C374" s="248"/>
      <c r="D374" s="227" t="s">
        <v>150</v>
      </c>
      <c r="E374" s="249" t="s">
        <v>32</v>
      </c>
      <c r="F374" s="250" t="s">
        <v>153</v>
      </c>
      <c r="G374" s="248"/>
      <c r="H374" s="251">
        <v>0.172</v>
      </c>
      <c r="I374" s="252"/>
      <c r="J374" s="248"/>
      <c r="K374" s="248"/>
      <c r="L374" s="253"/>
      <c r="M374" s="254"/>
      <c r="N374" s="255"/>
      <c r="O374" s="255"/>
      <c r="P374" s="255"/>
      <c r="Q374" s="255"/>
      <c r="R374" s="255"/>
      <c r="S374" s="255"/>
      <c r="T374" s="256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57" t="s">
        <v>150</v>
      </c>
      <c r="AU374" s="257" t="s">
        <v>21</v>
      </c>
      <c r="AV374" s="15" t="s">
        <v>146</v>
      </c>
      <c r="AW374" s="15" t="s">
        <v>41</v>
      </c>
      <c r="AX374" s="15" t="s">
        <v>90</v>
      </c>
      <c r="AY374" s="257" t="s">
        <v>139</v>
      </c>
    </row>
    <row r="375" spans="1:65" s="2" customFormat="1" ht="24.15" customHeight="1">
      <c r="A375" s="41"/>
      <c r="B375" s="42"/>
      <c r="C375" s="207" t="s">
        <v>776</v>
      </c>
      <c r="D375" s="207" t="s">
        <v>141</v>
      </c>
      <c r="E375" s="208" t="s">
        <v>407</v>
      </c>
      <c r="F375" s="209" t="s">
        <v>408</v>
      </c>
      <c r="G375" s="210" t="s">
        <v>179</v>
      </c>
      <c r="H375" s="211">
        <v>370.778</v>
      </c>
      <c r="I375" s="212"/>
      <c r="J375" s="213">
        <f>ROUND(I375*H375,2)</f>
        <v>0</v>
      </c>
      <c r="K375" s="209" t="s">
        <v>145</v>
      </c>
      <c r="L375" s="47"/>
      <c r="M375" s="214" t="s">
        <v>32</v>
      </c>
      <c r="N375" s="215" t="s">
        <v>53</v>
      </c>
      <c r="O375" s="87"/>
      <c r="P375" s="216">
        <f>O375*H375</f>
        <v>0</v>
      </c>
      <c r="Q375" s="216">
        <v>0</v>
      </c>
      <c r="R375" s="216">
        <f>Q375*H375</f>
        <v>0</v>
      </c>
      <c r="S375" s="216">
        <v>0</v>
      </c>
      <c r="T375" s="217">
        <f>S375*H375</f>
        <v>0</v>
      </c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R375" s="218" t="s">
        <v>146</v>
      </c>
      <c r="AT375" s="218" t="s">
        <v>141</v>
      </c>
      <c r="AU375" s="218" t="s">
        <v>21</v>
      </c>
      <c r="AY375" s="19" t="s">
        <v>139</v>
      </c>
      <c r="BE375" s="219">
        <f>IF(N375="základní",J375,0)</f>
        <v>0</v>
      </c>
      <c r="BF375" s="219">
        <f>IF(N375="snížená",J375,0)</f>
        <v>0</v>
      </c>
      <c r="BG375" s="219">
        <f>IF(N375="zákl. přenesená",J375,0)</f>
        <v>0</v>
      </c>
      <c r="BH375" s="219">
        <f>IF(N375="sníž. přenesená",J375,0)</f>
        <v>0</v>
      </c>
      <c r="BI375" s="219">
        <f>IF(N375="nulová",J375,0)</f>
        <v>0</v>
      </c>
      <c r="BJ375" s="19" t="s">
        <v>90</v>
      </c>
      <c r="BK375" s="219">
        <f>ROUND(I375*H375,2)</f>
        <v>0</v>
      </c>
      <c r="BL375" s="19" t="s">
        <v>146</v>
      </c>
      <c r="BM375" s="218" t="s">
        <v>409</v>
      </c>
    </row>
    <row r="376" spans="1:47" s="2" customFormat="1" ht="12">
      <c r="A376" s="41"/>
      <c r="B376" s="42"/>
      <c r="C376" s="43"/>
      <c r="D376" s="220" t="s">
        <v>148</v>
      </c>
      <c r="E376" s="43"/>
      <c r="F376" s="221" t="s">
        <v>410</v>
      </c>
      <c r="G376" s="43"/>
      <c r="H376" s="43"/>
      <c r="I376" s="222"/>
      <c r="J376" s="43"/>
      <c r="K376" s="43"/>
      <c r="L376" s="47"/>
      <c r="M376" s="223"/>
      <c r="N376" s="224"/>
      <c r="O376" s="87"/>
      <c r="P376" s="87"/>
      <c r="Q376" s="87"/>
      <c r="R376" s="87"/>
      <c r="S376" s="87"/>
      <c r="T376" s="88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T376" s="19" t="s">
        <v>148</v>
      </c>
      <c r="AU376" s="19" t="s">
        <v>21</v>
      </c>
    </row>
    <row r="377" spans="1:51" s="13" customFormat="1" ht="12">
      <c r="A377" s="13"/>
      <c r="B377" s="225"/>
      <c r="C377" s="226"/>
      <c r="D377" s="227" t="s">
        <v>150</v>
      </c>
      <c r="E377" s="228" t="s">
        <v>32</v>
      </c>
      <c r="F377" s="229" t="s">
        <v>777</v>
      </c>
      <c r="G377" s="226"/>
      <c r="H377" s="230">
        <v>740.899</v>
      </c>
      <c r="I377" s="231"/>
      <c r="J377" s="226"/>
      <c r="K377" s="226"/>
      <c r="L377" s="232"/>
      <c r="M377" s="233"/>
      <c r="N377" s="234"/>
      <c r="O377" s="234"/>
      <c r="P377" s="234"/>
      <c r="Q377" s="234"/>
      <c r="R377" s="234"/>
      <c r="S377" s="234"/>
      <c r="T377" s="235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6" t="s">
        <v>150</v>
      </c>
      <c r="AU377" s="236" t="s">
        <v>21</v>
      </c>
      <c r="AV377" s="13" t="s">
        <v>21</v>
      </c>
      <c r="AW377" s="13" t="s">
        <v>41</v>
      </c>
      <c r="AX377" s="13" t="s">
        <v>82</v>
      </c>
      <c r="AY377" s="236" t="s">
        <v>139</v>
      </c>
    </row>
    <row r="378" spans="1:51" s="13" customFormat="1" ht="12">
      <c r="A378" s="13"/>
      <c r="B378" s="225"/>
      <c r="C378" s="226"/>
      <c r="D378" s="227" t="s">
        <v>150</v>
      </c>
      <c r="E378" s="228" t="s">
        <v>32</v>
      </c>
      <c r="F378" s="229" t="s">
        <v>778</v>
      </c>
      <c r="G378" s="226"/>
      <c r="H378" s="230">
        <v>-33.344</v>
      </c>
      <c r="I378" s="231"/>
      <c r="J378" s="226"/>
      <c r="K378" s="226"/>
      <c r="L378" s="232"/>
      <c r="M378" s="233"/>
      <c r="N378" s="234"/>
      <c r="O378" s="234"/>
      <c r="P378" s="234"/>
      <c r="Q378" s="234"/>
      <c r="R378" s="234"/>
      <c r="S378" s="234"/>
      <c r="T378" s="23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6" t="s">
        <v>150</v>
      </c>
      <c r="AU378" s="236" t="s">
        <v>21</v>
      </c>
      <c r="AV378" s="13" t="s">
        <v>21</v>
      </c>
      <c r="AW378" s="13" t="s">
        <v>41</v>
      </c>
      <c r="AX378" s="13" t="s">
        <v>82</v>
      </c>
      <c r="AY378" s="236" t="s">
        <v>139</v>
      </c>
    </row>
    <row r="379" spans="1:51" s="14" customFormat="1" ht="12">
      <c r="A379" s="14"/>
      <c r="B379" s="237"/>
      <c r="C379" s="238"/>
      <c r="D379" s="227" t="s">
        <v>150</v>
      </c>
      <c r="E379" s="239" t="s">
        <v>32</v>
      </c>
      <c r="F379" s="240" t="s">
        <v>779</v>
      </c>
      <c r="G379" s="238"/>
      <c r="H379" s="239" t="s">
        <v>32</v>
      </c>
      <c r="I379" s="241"/>
      <c r="J379" s="238"/>
      <c r="K379" s="238"/>
      <c r="L379" s="242"/>
      <c r="M379" s="243"/>
      <c r="N379" s="244"/>
      <c r="O379" s="244"/>
      <c r="P379" s="244"/>
      <c r="Q379" s="244"/>
      <c r="R379" s="244"/>
      <c r="S379" s="244"/>
      <c r="T379" s="245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6" t="s">
        <v>150</v>
      </c>
      <c r="AU379" s="246" t="s">
        <v>21</v>
      </c>
      <c r="AV379" s="14" t="s">
        <v>90</v>
      </c>
      <c r="AW379" s="14" t="s">
        <v>41</v>
      </c>
      <c r="AX379" s="14" t="s">
        <v>82</v>
      </c>
      <c r="AY379" s="246" t="s">
        <v>139</v>
      </c>
    </row>
    <row r="380" spans="1:51" s="13" customFormat="1" ht="12">
      <c r="A380" s="13"/>
      <c r="B380" s="225"/>
      <c r="C380" s="226"/>
      <c r="D380" s="227" t="s">
        <v>150</v>
      </c>
      <c r="E380" s="228" t="s">
        <v>32</v>
      </c>
      <c r="F380" s="229" t="s">
        <v>780</v>
      </c>
      <c r="G380" s="226"/>
      <c r="H380" s="230">
        <v>-336.777</v>
      </c>
      <c r="I380" s="231"/>
      <c r="J380" s="226"/>
      <c r="K380" s="226"/>
      <c r="L380" s="232"/>
      <c r="M380" s="233"/>
      <c r="N380" s="234"/>
      <c r="O380" s="234"/>
      <c r="P380" s="234"/>
      <c r="Q380" s="234"/>
      <c r="R380" s="234"/>
      <c r="S380" s="234"/>
      <c r="T380" s="23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6" t="s">
        <v>150</v>
      </c>
      <c r="AU380" s="236" t="s">
        <v>21</v>
      </c>
      <c r="AV380" s="13" t="s">
        <v>21</v>
      </c>
      <c r="AW380" s="13" t="s">
        <v>41</v>
      </c>
      <c r="AX380" s="13" t="s">
        <v>82</v>
      </c>
      <c r="AY380" s="236" t="s">
        <v>139</v>
      </c>
    </row>
    <row r="381" spans="1:51" s="14" customFormat="1" ht="12">
      <c r="A381" s="14"/>
      <c r="B381" s="237"/>
      <c r="C381" s="238"/>
      <c r="D381" s="227" t="s">
        <v>150</v>
      </c>
      <c r="E381" s="239" t="s">
        <v>32</v>
      </c>
      <c r="F381" s="240" t="s">
        <v>781</v>
      </c>
      <c r="G381" s="238"/>
      <c r="H381" s="239" t="s">
        <v>32</v>
      </c>
      <c r="I381" s="241"/>
      <c r="J381" s="238"/>
      <c r="K381" s="238"/>
      <c r="L381" s="242"/>
      <c r="M381" s="243"/>
      <c r="N381" s="244"/>
      <c r="O381" s="244"/>
      <c r="P381" s="244"/>
      <c r="Q381" s="244"/>
      <c r="R381" s="244"/>
      <c r="S381" s="244"/>
      <c r="T381" s="245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6" t="s">
        <v>150</v>
      </c>
      <c r="AU381" s="246" t="s">
        <v>21</v>
      </c>
      <c r="AV381" s="14" t="s">
        <v>90</v>
      </c>
      <c r="AW381" s="14" t="s">
        <v>41</v>
      </c>
      <c r="AX381" s="14" t="s">
        <v>82</v>
      </c>
      <c r="AY381" s="246" t="s">
        <v>139</v>
      </c>
    </row>
    <row r="382" spans="1:51" s="15" customFormat="1" ht="12">
      <c r="A382" s="15"/>
      <c r="B382" s="247"/>
      <c r="C382" s="248"/>
      <c r="D382" s="227" t="s">
        <v>150</v>
      </c>
      <c r="E382" s="249" t="s">
        <v>32</v>
      </c>
      <c r="F382" s="250" t="s">
        <v>153</v>
      </c>
      <c r="G382" s="248"/>
      <c r="H382" s="251">
        <v>370.77799999999996</v>
      </c>
      <c r="I382" s="252"/>
      <c r="J382" s="248"/>
      <c r="K382" s="248"/>
      <c r="L382" s="253"/>
      <c r="M382" s="254"/>
      <c r="N382" s="255"/>
      <c r="O382" s="255"/>
      <c r="P382" s="255"/>
      <c r="Q382" s="255"/>
      <c r="R382" s="255"/>
      <c r="S382" s="255"/>
      <c r="T382" s="256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57" t="s">
        <v>150</v>
      </c>
      <c r="AU382" s="257" t="s">
        <v>21</v>
      </c>
      <c r="AV382" s="15" t="s">
        <v>146</v>
      </c>
      <c r="AW382" s="15" t="s">
        <v>41</v>
      </c>
      <c r="AX382" s="15" t="s">
        <v>90</v>
      </c>
      <c r="AY382" s="257" t="s">
        <v>139</v>
      </c>
    </row>
    <row r="383" spans="1:65" s="2" customFormat="1" ht="24.15" customHeight="1">
      <c r="A383" s="41"/>
      <c r="B383" s="42"/>
      <c r="C383" s="207" t="s">
        <v>782</v>
      </c>
      <c r="D383" s="207" t="s">
        <v>141</v>
      </c>
      <c r="E383" s="208" t="s">
        <v>407</v>
      </c>
      <c r="F383" s="209" t="s">
        <v>408</v>
      </c>
      <c r="G383" s="210" t="s">
        <v>179</v>
      </c>
      <c r="H383" s="211">
        <v>543.177</v>
      </c>
      <c r="I383" s="212"/>
      <c r="J383" s="213">
        <f>ROUND(I383*H383,2)</f>
        <v>0</v>
      </c>
      <c r="K383" s="209" t="s">
        <v>145</v>
      </c>
      <c r="L383" s="47"/>
      <c r="M383" s="214" t="s">
        <v>32</v>
      </c>
      <c r="N383" s="215" t="s">
        <v>53</v>
      </c>
      <c r="O383" s="87"/>
      <c r="P383" s="216">
        <f>O383*H383</f>
        <v>0</v>
      </c>
      <c r="Q383" s="216">
        <v>0</v>
      </c>
      <c r="R383" s="216">
        <f>Q383*H383</f>
        <v>0</v>
      </c>
      <c r="S383" s="216">
        <v>0</v>
      </c>
      <c r="T383" s="217">
        <f>S383*H383</f>
        <v>0</v>
      </c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R383" s="218" t="s">
        <v>146</v>
      </c>
      <c r="AT383" s="218" t="s">
        <v>141</v>
      </c>
      <c r="AU383" s="218" t="s">
        <v>21</v>
      </c>
      <c r="AY383" s="19" t="s">
        <v>139</v>
      </c>
      <c r="BE383" s="219">
        <f>IF(N383="základní",J383,0)</f>
        <v>0</v>
      </c>
      <c r="BF383" s="219">
        <f>IF(N383="snížená",J383,0)</f>
        <v>0</v>
      </c>
      <c r="BG383" s="219">
        <f>IF(N383="zákl. přenesená",J383,0)</f>
        <v>0</v>
      </c>
      <c r="BH383" s="219">
        <f>IF(N383="sníž. přenesená",J383,0)</f>
        <v>0</v>
      </c>
      <c r="BI383" s="219">
        <f>IF(N383="nulová",J383,0)</f>
        <v>0</v>
      </c>
      <c r="BJ383" s="19" t="s">
        <v>90</v>
      </c>
      <c r="BK383" s="219">
        <f>ROUND(I383*H383,2)</f>
        <v>0</v>
      </c>
      <c r="BL383" s="19" t="s">
        <v>146</v>
      </c>
      <c r="BM383" s="218" t="s">
        <v>783</v>
      </c>
    </row>
    <row r="384" spans="1:47" s="2" customFormat="1" ht="12">
      <c r="A384" s="41"/>
      <c r="B384" s="42"/>
      <c r="C384" s="43"/>
      <c r="D384" s="220" t="s">
        <v>148</v>
      </c>
      <c r="E384" s="43"/>
      <c r="F384" s="221" t="s">
        <v>410</v>
      </c>
      <c r="G384" s="43"/>
      <c r="H384" s="43"/>
      <c r="I384" s="222"/>
      <c r="J384" s="43"/>
      <c r="K384" s="43"/>
      <c r="L384" s="47"/>
      <c r="M384" s="223"/>
      <c r="N384" s="224"/>
      <c r="O384" s="87"/>
      <c r="P384" s="87"/>
      <c r="Q384" s="87"/>
      <c r="R384" s="87"/>
      <c r="S384" s="87"/>
      <c r="T384" s="88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T384" s="19" t="s">
        <v>148</v>
      </c>
      <c r="AU384" s="19" t="s">
        <v>21</v>
      </c>
    </row>
    <row r="385" spans="1:51" s="13" customFormat="1" ht="12">
      <c r="A385" s="13"/>
      <c r="B385" s="225"/>
      <c r="C385" s="226"/>
      <c r="D385" s="227" t="s">
        <v>150</v>
      </c>
      <c r="E385" s="228" t="s">
        <v>32</v>
      </c>
      <c r="F385" s="229" t="s">
        <v>784</v>
      </c>
      <c r="G385" s="226"/>
      <c r="H385" s="230">
        <v>474.177</v>
      </c>
      <c r="I385" s="231"/>
      <c r="J385" s="226"/>
      <c r="K385" s="226"/>
      <c r="L385" s="232"/>
      <c r="M385" s="233"/>
      <c r="N385" s="234"/>
      <c r="O385" s="234"/>
      <c r="P385" s="234"/>
      <c r="Q385" s="234"/>
      <c r="R385" s="234"/>
      <c r="S385" s="234"/>
      <c r="T385" s="23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6" t="s">
        <v>150</v>
      </c>
      <c r="AU385" s="236" t="s">
        <v>21</v>
      </c>
      <c r="AV385" s="13" t="s">
        <v>21</v>
      </c>
      <c r="AW385" s="13" t="s">
        <v>41</v>
      </c>
      <c r="AX385" s="13" t="s">
        <v>82</v>
      </c>
      <c r="AY385" s="236" t="s">
        <v>139</v>
      </c>
    </row>
    <row r="386" spans="1:51" s="13" customFormat="1" ht="12">
      <c r="A386" s="13"/>
      <c r="B386" s="225"/>
      <c r="C386" s="226"/>
      <c r="D386" s="227" t="s">
        <v>150</v>
      </c>
      <c r="E386" s="228" t="s">
        <v>32</v>
      </c>
      <c r="F386" s="229" t="s">
        <v>785</v>
      </c>
      <c r="G386" s="226"/>
      <c r="H386" s="230">
        <v>69</v>
      </c>
      <c r="I386" s="231"/>
      <c r="J386" s="226"/>
      <c r="K386" s="226"/>
      <c r="L386" s="232"/>
      <c r="M386" s="233"/>
      <c r="N386" s="234"/>
      <c r="O386" s="234"/>
      <c r="P386" s="234"/>
      <c r="Q386" s="234"/>
      <c r="R386" s="234"/>
      <c r="S386" s="234"/>
      <c r="T386" s="235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6" t="s">
        <v>150</v>
      </c>
      <c r="AU386" s="236" t="s">
        <v>21</v>
      </c>
      <c r="AV386" s="13" t="s">
        <v>21</v>
      </c>
      <c r="AW386" s="13" t="s">
        <v>41</v>
      </c>
      <c r="AX386" s="13" t="s">
        <v>82</v>
      </c>
      <c r="AY386" s="236" t="s">
        <v>139</v>
      </c>
    </row>
    <row r="387" spans="1:51" s="14" customFormat="1" ht="12">
      <c r="A387" s="14"/>
      <c r="B387" s="237"/>
      <c r="C387" s="238"/>
      <c r="D387" s="227" t="s">
        <v>150</v>
      </c>
      <c r="E387" s="239" t="s">
        <v>32</v>
      </c>
      <c r="F387" s="240" t="s">
        <v>786</v>
      </c>
      <c r="G387" s="238"/>
      <c r="H387" s="239" t="s">
        <v>32</v>
      </c>
      <c r="I387" s="241"/>
      <c r="J387" s="238"/>
      <c r="K387" s="238"/>
      <c r="L387" s="242"/>
      <c r="M387" s="243"/>
      <c r="N387" s="244"/>
      <c r="O387" s="244"/>
      <c r="P387" s="244"/>
      <c r="Q387" s="244"/>
      <c r="R387" s="244"/>
      <c r="S387" s="244"/>
      <c r="T387" s="245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6" t="s">
        <v>150</v>
      </c>
      <c r="AU387" s="246" t="s">
        <v>21</v>
      </c>
      <c r="AV387" s="14" t="s">
        <v>90</v>
      </c>
      <c r="AW387" s="14" t="s">
        <v>41</v>
      </c>
      <c r="AX387" s="14" t="s">
        <v>82</v>
      </c>
      <c r="AY387" s="246" t="s">
        <v>139</v>
      </c>
    </row>
    <row r="388" spans="1:51" s="15" customFormat="1" ht="12">
      <c r="A388" s="15"/>
      <c r="B388" s="247"/>
      <c r="C388" s="248"/>
      <c r="D388" s="227" t="s">
        <v>150</v>
      </c>
      <c r="E388" s="249" t="s">
        <v>32</v>
      </c>
      <c r="F388" s="250" t="s">
        <v>153</v>
      </c>
      <c r="G388" s="248"/>
      <c r="H388" s="251">
        <v>543.177</v>
      </c>
      <c r="I388" s="252"/>
      <c r="J388" s="248"/>
      <c r="K388" s="248"/>
      <c r="L388" s="253"/>
      <c r="M388" s="254"/>
      <c r="N388" s="255"/>
      <c r="O388" s="255"/>
      <c r="P388" s="255"/>
      <c r="Q388" s="255"/>
      <c r="R388" s="255"/>
      <c r="S388" s="255"/>
      <c r="T388" s="256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57" t="s">
        <v>150</v>
      </c>
      <c r="AU388" s="257" t="s">
        <v>21</v>
      </c>
      <c r="AV388" s="15" t="s">
        <v>146</v>
      </c>
      <c r="AW388" s="15" t="s">
        <v>41</v>
      </c>
      <c r="AX388" s="15" t="s">
        <v>90</v>
      </c>
      <c r="AY388" s="257" t="s">
        <v>139</v>
      </c>
    </row>
    <row r="389" spans="1:65" s="2" customFormat="1" ht="24.15" customHeight="1">
      <c r="A389" s="41"/>
      <c r="B389" s="42"/>
      <c r="C389" s="207" t="s">
        <v>151</v>
      </c>
      <c r="D389" s="207" t="s">
        <v>141</v>
      </c>
      <c r="E389" s="208" t="s">
        <v>416</v>
      </c>
      <c r="F389" s="209" t="s">
        <v>417</v>
      </c>
      <c r="G389" s="210" t="s">
        <v>179</v>
      </c>
      <c r="H389" s="211">
        <v>5190.892</v>
      </c>
      <c r="I389" s="212"/>
      <c r="J389" s="213">
        <f>ROUND(I389*H389,2)</f>
        <v>0</v>
      </c>
      <c r="K389" s="209" t="s">
        <v>145</v>
      </c>
      <c r="L389" s="47"/>
      <c r="M389" s="214" t="s">
        <v>32</v>
      </c>
      <c r="N389" s="215" t="s">
        <v>53</v>
      </c>
      <c r="O389" s="87"/>
      <c r="P389" s="216">
        <f>O389*H389</f>
        <v>0</v>
      </c>
      <c r="Q389" s="216">
        <v>0</v>
      </c>
      <c r="R389" s="216">
        <f>Q389*H389</f>
        <v>0</v>
      </c>
      <c r="S389" s="216">
        <v>0</v>
      </c>
      <c r="T389" s="217">
        <f>S389*H389</f>
        <v>0</v>
      </c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R389" s="218" t="s">
        <v>146</v>
      </c>
      <c r="AT389" s="218" t="s">
        <v>141</v>
      </c>
      <c r="AU389" s="218" t="s">
        <v>21</v>
      </c>
      <c r="AY389" s="19" t="s">
        <v>139</v>
      </c>
      <c r="BE389" s="219">
        <f>IF(N389="základní",J389,0)</f>
        <v>0</v>
      </c>
      <c r="BF389" s="219">
        <f>IF(N389="snížená",J389,0)</f>
        <v>0</v>
      </c>
      <c r="BG389" s="219">
        <f>IF(N389="zákl. přenesená",J389,0)</f>
        <v>0</v>
      </c>
      <c r="BH389" s="219">
        <f>IF(N389="sníž. přenesená",J389,0)</f>
        <v>0</v>
      </c>
      <c r="BI389" s="219">
        <f>IF(N389="nulová",J389,0)</f>
        <v>0</v>
      </c>
      <c r="BJ389" s="19" t="s">
        <v>90</v>
      </c>
      <c r="BK389" s="219">
        <f>ROUND(I389*H389,2)</f>
        <v>0</v>
      </c>
      <c r="BL389" s="19" t="s">
        <v>146</v>
      </c>
      <c r="BM389" s="218" t="s">
        <v>418</v>
      </c>
    </row>
    <row r="390" spans="1:47" s="2" customFormat="1" ht="12">
      <c r="A390" s="41"/>
      <c r="B390" s="42"/>
      <c r="C390" s="43"/>
      <c r="D390" s="220" t="s">
        <v>148</v>
      </c>
      <c r="E390" s="43"/>
      <c r="F390" s="221" t="s">
        <v>419</v>
      </c>
      <c r="G390" s="43"/>
      <c r="H390" s="43"/>
      <c r="I390" s="222"/>
      <c r="J390" s="43"/>
      <c r="K390" s="43"/>
      <c r="L390" s="47"/>
      <c r="M390" s="223"/>
      <c r="N390" s="224"/>
      <c r="O390" s="87"/>
      <c r="P390" s="87"/>
      <c r="Q390" s="87"/>
      <c r="R390" s="87"/>
      <c r="S390" s="87"/>
      <c r="T390" s="88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T390" s="19" t="s">
        <v>148</v>
      </c>
      <c r="AU390" s="19" t="s">
        <v>21</v>
      </c>
    </row>
    <row r="391" spans="1:51" s="13" customFormat="1" ht="12">
      <c r="A391" s="13"/>
      <c r="B391" s="225"/>
      <c r="C391" s="226"/>
      <c r="D391" s="227" t="s">
        <v>150</v>
      </c>
      <c r="E391" s="228" t="s">
        <v>32</v>
      </c>
      <c r="F391" s="229" t="s">
        <v>787</v>
      </c>
      <c r="G391" s="226"/>
      <c r="H391" s="230">
        <v>5190.892</v>
      </c>
      <c r="I391" s="231"/>
      <c r="J391" s="226"/>
      <c r="K391" s="226"/>
      <c r="L391" s="232"/>
      <c r="M391" s="233"/>
      <c r="N391" s="234"/>
      <c r="O391" s="234"/>
      <c r="P391" s="234"/>
      <c r="Q391" s="234"/>
      <c r="R391" s="234"/>
      <c r="S391" s="234"/>
      <c r="T391" s="235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6" t="s">
        <v>150</v>
      </c>
      <c r="AU391" s="236" t="s">
        <v>21</v>
      </c>
      <c r="AV391" s="13" t="s">
        <v>21</v>
      </c>
      <c r="AW391" s="13" t="s">
        <v>41</v>
      </c>
      <c r="AX391" s="13" t="s">
        <v>82</v>
      </c>
      <c r="AY391" s="236" t="s">
        <v>139</v>
      </c>
    </row>
    <row r="392" spans="1:51" s="15" customFormat="1" ht="12">
      <c r="A392" s="15"/>
      <c r="B392" s="247"/>
      <c r="C392" s="248"/>
      <c r="D392" s="227" t="s">
        <v>150</v>
      </c>
      <c r="E392" s="249" t="s">
        <v>32</v>
      </c>
      <c r="F392" s="250" t="s">
        <v>153</v>
      </c>
      <c r="G392" s="248"/>
      <c r="H392" s="251">
        <v>5190.892</v>
      </c>
      <c r="I392" s="252"/>
      <c r="J392" s="248"/>
      <c r="K392" s="248"/>
      <c r="L392" s="253"/>
      <c r="M392" s="254"/>
      <c r="N392" s="255"/>
      <c r="O392" s="255"/>
      <c r="P392" s="255"/>
      <c r="Q392" s="255"/>
      <c r="R392" s="255"/>
      <c r="S392" s="255"/>
      <c r="T392" s="256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57" t="s">
        <v>150</v>
      </c>
      <c r="AU392" s="257" t="s">
        <v>21</v>
      </c>
      <c r="AV392" s="15" t="s">
        <v>146</v>
      </c>
      <c r="AW392" s="15" t="s">
        <v>41</v>
      </c>
      <c r="AX392" s="15" t="s">
        <v>90</v>
      </c>
      <c r="AY392" s="257" t="s">
        <v>139</v>
      </c>
    </row>
    <row r="393" spans="1:65" s="2" customFormat="1" ht="24.15" customHeight="1">
      <c r="A393" s="41"/>
      <c r="B393" s="42"/>
      <c r="C393" s="207" t="s">
        <v>749</v>
      </c>
      <c r="D393" s="207" t="s">
        <v>141</v>
      </c>
      <c r="E393" s="208" t="s">
        <v>416</v>
      </c>
      <c r="F393" s="209" t="s">
        <v>417</v>
      </c>
      <c r="G393" s="210" t="s">
        <v>179</v>
      </c>
      <c r="H393" s="211">
        <v>2715.885</v>
      </c>
      <c r="I393" s="212"/>
      <c r="J393" s="213">
        <f>ROUND(I393*H393,2)</f>
        <v>0</v>
      </c>
      <c r="K393" s="209" t="s">
        <v>145</v>
      </c>
      <c r="L393" s="47"/>
      <c r="M393" s="214" t="s">
        <v>32</v>
      </c>
      <c r="N393" s="215" t="s">
        <v>53</v>
      </c>
      <c r="O393" s="87"/>
      <c r="P393" s="216">
        <f>O393*H393</f>
        <v>0</v>
      </c>
      <c r="Q393" s="216">
        <v>0</v>
      </c>
      <c r="R393" s="216">
        <f>Q393*H393</f>
        <v>0</v>
      </c>
      <c r="S393" s="216">
        <v>0</v>
      </c>
      <c r="T393" s="217">
        <f>S393*H393</f>
        <v>0</v>
      </c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R393" s="218" t="s">
        <v>146</v>
      </c>
      <c r="AT393" s="218" t="s">
        <v>141</v>
      </c>
      <c r="AU393" s="218" t="s">
        <v>21</v>
      </c>
      <c r="AY393" s="19" t="s">
        <v>139</v>
      </c>
      <c r="BE393" s="219">
        <f>IF(N393="základní",J393,0)</f>
        <v>0</v>
      </c>
      <c r="BF393" s="219">
        <f>IF(N393="snížená",J393,0)</f>
        <v>0</v>
      </c>
      <c r="BG393" s="219">
        <f>IF(N393="zákl. přenesená",J393,0)</f>
        <v>0</v>
      </c>
      <c r="BH393" s="219">
        <f>IF(N393="sníž. přenesená",J393,0)</f>
        <v>0</v>
      </c>
      <c r="BI393" s="219">
        <f>IF(N393="nulová",J393,0)</f>
        <v>0</v>
      </c>
      <c r="BJ393" s="19" t="s">
        <v>90</v>
      </c>
      <c r="BK393" s="219">
        <f>ROUND(I393*H393,2)</f>
        <v>0</v>
      </c>
      <c r="BL393" s="19" t="s">
        <v>146</v>
      </c>
      <c r="BM393" s="218" t="s">
        <v>788</v>
      </c>
    </row>
    <row r="394" spans="1:47" s="2" customFormat="1" ht="12">
      <c r="A394" s="41"/>
      <c r="B394" s="42"/>
      <c r="C394" s="43"/>
      <c r="D394" s="220" t="s">
        <v>148</v>
      </c>
      <c r="E394" s="43"/>
      <c r="F394" s="221" t="s">
        <v>419</v>
      </c>
      <c r="G394" s="43"/>
      <c r="H394" s="43"/>
      <c r="I394" s="222"/>
      <c r="J394" s="43"/>
      <c r="K394" s="43"/>
      <c r="L394" s="47"/>
      <c r="M394" s="223"/>
      <c r="N394" s="224"/>
      <c r="O394" s="87"/>
      <c r="P394" s="87"/>
      <c r="Q394" s="87"/>
      <c r="R394" s="87"/>
      <c r="S394" s="87"/>
      <c r="T394" s="88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T394" s="19" t="s">
        <v>148</v>
      </c>
      <c r="AU394" s="19" t="s">
        <v>21</v>
      </c>
    </row>
    <row r="395" spans="1:51" s="13" customFormat="1" ht="12">
      <c r="A395" s="13"/>
      <c r="B395" s="225"/>
      <c r="C395" s="226"/>
      <c r="D395" s="227" t="s">
        <v>150</v>
      </c>
      <c r="E395" s="228" t="s">
        <v>32</v>
      </c>
      <c r="F395" s="229" t="s">
        <v>789</v>
      </c>
      <c r="G395" s="226"/>
      <c r="H395" s="230">
        <v>2715.885</v>
      </c>
      <c r="I395" s="231"/>
      <c r="J395" s="226"/>
      <c r="K395" s="226"/>
      <c r="L395" s="232"/>
      <c r="M395" s="233"/>
      <c r="N395" s="234"/>
      <c r="O395" s="234"/>
      <c r="P395" s="234"/>
      <c r="Q395" s="234"/>
      <c r="R395" s="234"/>
      <c r="S395" s="234"/>
      <c r="T395" s="235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6" t="s">
        <v>150</v>
      </c>
      <c r="AU395" s="236" t="s">
        <v>21</v>
      </c>
      <c r="AV395" s="13" t="s">
        <v>21</v>
      </c>
      <c r="AW395" s="13" t="s">
        <v>41</v>
      </c>
      <c r="AX395" s="13" t="s">
        <v>82</v>
      </c>
      <c r="AY395" s="236" t="s">
        <v>139</v>
      </c>
    </row>
    <row r="396" spans="1:51" s="14" customFormat="1" ht="12">
      <c r="A396" s="14"/>
      <c r="B396" s="237"/>
      <c r="C396" s="238"/>
      <c r="D396" s="227" t="s">
        <v>150</v>
      </c>
      <c r="E396" s="239" t="s">
        <v>32</v>
      </c>
      <c r="F396" s="240" t="s">
        <v>790</v>
      </c>
      <c r="G396" s="238"/>
      <c r="H396" s="239" t="s">
        <v>32</v>
      </c>
      <c r="I396" s="241"/>
      <c r="J396" s="238"/>
      <c r="K396" s="238"/>
      <c r="L396" s="242"/>
      <c r="M396" s="243"/>
      <c r="N396" s="244"/>
      <c r="O396" s="244"/>
      <c r="P396" s="244"/>
      <c r="Q396" s="244"/>
      <c r="R396" s="244"/>
      <c r="S396" s="244"/>
      <c r="T396" s="245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6" t="s">
        <v>150</v>
      </c>
      <c r="AU396" s="246" t="s">
        <v>21</v>
      </c>
      <c r="AV396" s="14" t="s">
        <v>90</v>
      </c>
      <c r="AW396" s="14" t="s">
        <v>41</v>
      </c>
      <c r="AX396" s="14" t="s">
        <v>82</v>
      </c>
      <c r="AY396" s="246" t="s">
        <v>139</v>
      </c>
    </row>
    <row r="397" spans="1:51" s="15" customFormat="1" ht="12">
      <c r="A397" s="15"/>
      <c r="B397" s="247"/>
      <c r="C397" s="248"/>
      <c r="D397" s="227" t="s">
        <v>150</v>
      </c>
      <c r="E397" s="249" t="s">
        <v>32</v>
      </c>
      <c r="F397" s="250" t="s">
        <v>153</v>
      </c>
      <c r="G397" s="248"/>
      <c r="H397" s="251">
        <v>2715.885</v>
      </c>
      <c r="I397" s="252"/>
      <c r="J397" s="248"/>
      <c r="K397" s="248"/>
      <c r="L397" s="253"/>
      <c r="M397" s="254"/>
      <c r="N397" s="255"/>
      <c r="O397" s="255"/>
      <c r="P397" s="255"/>
      <c r="Q397" s="255"/>
      <c r="R397" s="255"/>
      <c r="S397" s="255"/>
      <c r="T397" s="256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57" t="s">
        <v>150</v>
      </c>
      <c r="AU397" s="257" t="s">
        <v>21</v>
      </c>
      <c r="AV397" s="15" t="s">
        <v>146</v>
      </c>
      <c r="AW397" s="15" t="s">
        <v>41</v>
      </c>
      <c r="AX397" s="15" t="s">
        <v>90</v>
      </c>
      <c r="AY397" s="257" t="s">
        <v>139</v>
      </c>
    </row>
    <row r="398" spans="1:65" s="2" customFormat="1" ht="24.15" customHeight="1">
      <c r="A398" s="41"/>
      <c r="B398" s="42"/>
      <c r="C398" s="207" t="s">
        <v>791</v>
      </c>
      <c r="D398" s="207" t="s">
        <v>141</v>
      </c>
      <c r="E398" s="208" t="s">
        <v>422</v>
      </c>
      <c r="F398" s="209" t="s">
        <v>423</v>
      </c>
      <c r="G398" s="210" t="s">
        <v>179</v>
      </c>
      <c r="H398" s="211">
        <v>33.364</v>
      </c>
      <c r="I398" s="212"/>
      <c r="J398" s="213">
        <f>ROUND(I398*H398,2)</f>
        <v>0</v>
      </c>
      <c r="K398" s="209" t="s">
        <v>145</v>
      </c>
      <c r="L398" s="47"/>
      <c r="M398" s="214" t="s">
        <v>32</v>
      </c>
      <c r="N398" s="215" t="s">
        <v>53</v>
      </c>
      <c r="O398" s="87"/>
      <c r="P398" s="216">
        <f>O398*H398</f>
        <v>0</v>
      </c>
      <c r="Q398" s="216">
        <v>0</v>
      </c>
      <c r="R398" s="216">
        <f>Q398*H398</f>
        <v>0</v>
      </c>
      <c r="S398" s="216">
        <v>0</v>
      </c>
      <c r="T398" s="217">
        <f>S398*H398</f>
        <v>0</v>
      </c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R398" s="218" t="s">
        <v>146</v>
      </c>
      <c r="AT398" s="218" t="s">
        <v>141</v>
      </c>
      <c r="AU398" s="218" t="s">
        <v>21</v>
      </c>
      <c r="AY398" s="19" t="s">
        <v>139</v>
      </c>
      <c r="BE398" s="219">
        <f>IF(N398="základní",J398,0)</f>
        <v>0</v>
      </c>
      <c r="BF398" s="219">
        <f>IF(N398="snížená",J398,0)</f>
        <v>0</v>
      </c>
      <c r="BG398" s="219">
        <f>IF(N398="zákl. přenesená",J398,0)</f>
        <v>0</v>
      </c>
      <c r="BH398" s="219">
        <f>IF(N398="sníž. přenesená",J398,0)</f>
        <v>0</v>
      </c>
      <c r="BI398" s="219">
        <f>IF(N398="nulová",J398,0)</f>
        <v>0</v>
      </c>
      <c r="BJ398" s="19" t="s">
        <v>90</v>
      </c>
      <c r="BK398" s="219">
        <f>ROUND(I398*H398,2)</f>
        <v>0</v>
      </c>
      <c r="BL398" s="19" t="s">
        <v>146</v>
      </c>
      <c r="BM398" s="218" t="s">
        <v>424</v>
      </c>
    </row>
    <row r="399" spans="1:47" s="2" customFormat="1" ht="12">
      <c r="A399" s="41"/>
      <c r="B399" s="42"/>
      <c r="C399" s="43"/>
      <c r="D399" s="220" t="s">
        <v>148</v>
      </c>
      <c r="E399" s="43"/>
      <c r="F399" s="221" t="s">
        <v>425</v>
      </c>
      <c r="G399" s="43"/>
      <c r="H399" s="43"/>
      <c r="I399" s="222"/>
      <c r="J399" s="43"/>
      <c r="K399" s="43"/>
      <c r="L399" s="47"/>
      <c r="M399" s="223"/>
      <c r="N399" s="224"/>
      <c r="O399" s="87"/>
      <c r="P399" s="87"/>
      <c r="Q399" s="87"/>
      <c r="R399" s="87"/>
      <c r="S399" s="87"/>
      <c r="T399" s="88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T399" s="19" t="s">
        <v>148</v>
      </c>
      <c r="AU399" s="19" t="s">
        <v>21</v>
      </c>
    </row>
    <row r="400" spans="1:51" s="13" customFormat="1" ht="12">
      <c r="A400" s="13"/>
      <c r="B400" s="225"/>
      <c r="C400" s="226"/>
      <c r="D400" s="227" t="s">
        <v>150</v>
      </c>
      <c r="E400" s="228" t="s">
        <v>32</v>
      </c>
      <c r="F400" s="229" t="s">
        <v>792</v>
      </c>
      <c r="G400" s="226"/>
      <c r="H400" s="230">
        <v>33.192</v>
      </c>
      <c r="I400" s="231"/>
      <c r="J400" s="226"/>
      <c r="K400" s="226"/>
      <c r="L400" s="232"/>
      <c r="M400" s="233"/>
      <c r="N400" s="234"/>
      <c r="O400" s="234"/>
      <c r="P400" s="234"/>
      <c r="Q400" s="234"/>
      <c r="R400" s="234"/>
      <c r="S400" s="234"/>
      <c r="T400" s="235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6" t="s">
        <v>150</v>
      </c>
      <c r="AU400" s="236" t="s">
        <v>21</v>
      </c>
      <c r="AV400" s="13" t="s">
        <v>21</v>
      </c>
      <c r="AW400" s="13" t="s">
        <v>41</v>
      </c>
      <c r="AX400" s="13" t="s">
        <v>82</v>
      </c>
      <c r="AY400" s="236" t="s">
        <v>139</v>
      </c>
    </row>
    <row r="401" spans="1:51" s="14" customFormat="1" ht="12">
      <c r="A401" s="14"/>
      <c r="B401" s="237"/>
      <c r="C401" s="238"/>
      <c r="D401" s="227" t="s">
        <v>150</v>
      </c>
      <c r="E401" s="239" t="s">
        <v>32</v>
      </c>
      <c r="F401" s="240" t="s">
        <v>793</v>
      </c>
      <c r="G401" s="238"/>
      <c r="H401" s="239" t="s">
        <v>32</v>
      </c>
      <c r="I401" s="241"/>
      <c r="J401" s="238"/>
      <c r="K401" s="238"/>
      <c r="L401" s="242"/>
      <c r="M401" s="243"/>
      <c r="N401" s="244"/>
      <c r="O401" s="244"/>
      <c r="P401" s="244"/>
      <c r="Q401" s="244"/>
      <c r="R401" s="244"/>
      <c r="S401" s="244"/>
      <c r="T401" s="245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6" t="s">
        <v>150</v>
      </c>
      <c r="AU401" s="246" t="s">
        <v>21</v>
      </c>
      <c r="AV401" s="14" t="s">
        <v>90</v>
      </c>
      <c r="AW401" s="14" t="s">
        <v>41</v>
      </c>
      <c r="AX401" s="14" t="s">
        <v>82</v>
      </c>
      <c r="AY401" s="246" t="s">
        <v>139</v>
      </c>
    </row>
    <row r="402" spans="1:51" s="16" customFormat="1" ht="12">
      <c r="A402" s="16"/>
      <c r="B402" s="268"/>
      <c r="C402" s="269"/>
      <c r="D402" s="227" t="s">
        <v>150</v>
      </c>
      <c r="E402" s="270" t="s">
        <v>32</v>
      </c>
      <c r="F402" s="271" t="s">
        <v>428</v>
      </c>
      <c r="G402" s="269"/>
      <c r="H402" s="272">
        <v>33.192</v>
      </c>
      <c r="I402" s="273"/>
      <c r="J402" s="269"/>
      <c r="K402" s="269"/>
      <c r="L402" s="274"/>
      <c r="M402" s="275"/>
      <c r="N402" s="276"/>
      <c r="O402" s="276"/>
      <c r="P402" s="276"/>
      <c r="Q402" s="276"/>
      <c r="R402" s="276"/>
      <c r="S402" s="276"/>
      <c r="T402" s="277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T402" s="278" t="s">
        <v>150</v>
      </c>
      <c r="AU402" s="278" t="s">
        <v>21</v>
      </c>
      <c r="AV402" s="16" t="s">
        <v>164</v>
      </c>
      <c r="AW402" s="16" t="s">
        <v>41</v>
      </c>
      <c r="AX402" s="16" t="s">
        <v>82</v>
      </c>
      <c r="AY402" s="278" t="s">
        <v>139</v>
      </c>
    </row>
    <row r="403" spans="1:51" s="13" customFormat="1" ht="12">
      <c r="A403" s="13"/>
      <c r="B403" s="225"/>
      <c r="C403" s="226"/>
      <c r="D403" s="227" t="s">
        <v>150</v>
      </c>
      <c r="E403" s="228" t="s">
        <v>32</v>
      </c>
      <c r="F403" s="229" t="s">
        <v>794</v>
      </c>
      <c r="G403" s="226"/>
      <c r="H403" s="230">
        <v>0.164</v>
      </c>
      <c r="I403" s="231"/>
      <c r="J403" s="226"/>
      <c r="K403" s="226"/>
      <c r="L403" s="232"/>
      <c r="M403" s="233"/>
      <c r="N403" s="234"/>
      <c r="O403" s="234"/>
      <c r="P403" s="234"/>
      <c r="Q403" s="234"/>
      <c r="R403" s="234"/>
      <c r="S403" s="234"/>
      <c r="T403" s="235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6" t="s">
        <v>150</v>
      </c>
      <c r="AU403" s="236" t="s">
        <v>21</v>
      </c>
      <c r="AV403" s="13" t="s">
        <v>21</v>
      </c>
      <c r="AW403" s="13" t="s">
        <v>41</v>
      </c>
      <c r="AX403" s="13" t="s">
        <v>82</v>
      </c>
      <c r="AY403" s="236" t="s">
        <v>139</v>
      </c>
    </row>
    <row r="404" spans="1:51" s="13" customFormat="1" ht="12">
      <c r="A404" s="13"/>
      <c r="B404" s="225"/>
      <c r="C404" s="226"/>
      <c r="D404" s="227" t="s">
        <v>150</v>
      </c>
      <c r="E404" s="228" t="s">
        <v>32</v>
      </c>
      <c r="F404" s="229" t="s">
        <v>795</v>
      </c>
      <c r="G404" s="226"/>
      <c r="H404" s="230">
        <v>0.008</v>
      </c>
      <c r="I404" s="231"/>
      <c r="J404" s="226"/>
      <c r="K404" s="226"/>
      <c r="L404" s="232"/>
      <c r="M404" s="233"/>
      <c r="N404" s="234"/>
      <c r="O404" s="234"/>
      <c r="P404" s="234"/>
      <c r="Q404" s="234"/>
      <c r="R404" s="234"/>
      <c r="S404" s="234"/>
      <c r="T404" s="235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6" t="s">
        <v>150</v>
      </c>
      <c r="AU404" s="236" t="s">
        <v>21</v>
      </c>
      <c r="AV404" s="13" t="s">
        <v>21</v>
      </c>
      <c r="AW404" s="13" t="s">
        <v>41</v>
      </c>
      <c r="AX404" s="13" t="s">
        <v>82</v>
      </c>
      <c r="AY404" s="236" t="s">
        <v>139</v>
      </c>
    </row>
    <row r="405" spans="1:51" s="14" customFormat="1" ht="12">
      <c r="A405" s="14"/>
      <c r="B405" s="237"/>
      <c r="C405" s="238"/>
      <c r="D405" s="227" t="s">
        <v>150</v>
      </c>
      <c r="E405" s="239" t="s">
        <v>32</v>
      </c>
      <c r="F405" s="240" t="s">
        <v>775</v>
      </c>
      <c r="G405" s="238"/>
      <c r="H405" s="239" t="s">
        <v>32</v>
      </c>
      <c r="I405" s="241"/>
      <c r="J405" s="238"/>
      <c r="K405" s="238"/>
      <c r="L405" s="242"/>
      <c r="M405" s="243"/>
      <c r="N405" s="244"/>
      <c r="O405" s="244"/>
      <c r="P405" s="244"/>
      <c r="Q405" s="244"/>
      <c r="R405" s="244"/>
      <c r="S405" s="244"/>
      <c r="T405" s="245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6" t="s">
        <v>150</v>
      </c>
      <c r="AU405" s="246" t="s">
        <v>21</v>
      </c>
      <c r="AV405" s="14" t="s">
        <v>90</v>
      </c>
      <c r="AW405" s="14" t="s">
        <v>41</v>
      </c>
      <c r="AX405" s="14" t="s">
        <v>82</v>
      </c>
      <c r="AY405" s="246" t="s">
        <v>139</v>
      </c>
    </row>
    <row r="406" spans="1:51" s="16" customFormat="1" ht="12">
      <c r="A406" s="16"/>
      <c r="B406" s="268"/>
      <c r="C406" s="269"/>
      <c r="D406" s="227" t="s">
        <v>150</v>
      </c>
      <c r="E406" s="270" t="s">
        <v>32</v>
      </c>
      <c r="F406" s="271" t="s">
        <v>428</v>
      </c>
      <c r="G406" s="269"/>
      <c r="H406" s="272">
        <v>0.17200000000000001</v>
      </c>
      <c r="I406" s="273"/>
      <c r="J406" s="269"/>
      <c r="K406" s="269"/>
      <c r="L406" s="274"/>
      <c r="M406" s="275"/>
      <c r="N406" s="276"/>
      <c r="O406" s="276"/>
      <c r="P406" s="276"/>
      <c r="Q406" s="276"/>
      <c r="R406" s="276"/>
      <c r="S406" s="276"/>
      <c r="T406" s="277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T406" s="278" t="s">
        <v>150</v>
      </c>
      <c r="AU406" s="278" t="s">
        <v>21</v>
      </c>
      <c r="AV406" s="16" t="s">
        <v>164</v>
      </c>
      <c r="AW406" s="16" t="s">
        <v>41</v>
      </c>
      <c r="AX406" s="16" t="s">
        <v>82</v>
      </c>
      <c r="AY406" s="278" t="s">
        <v>139</v>
      </c>
    </row>
    <row r="407" spans="1:51" s="15" customFormat="1" ht="12">
      <c r="A407" s="15"/>
      <c r="B407" s="247"/>
      <c r="C407" s="248"/>
      <c r="D407" s="227" t="s">
        <v>150</v>
      </c>
      <c r="E407" s="249" t="s">
        <v>32</v>
      </c>
      <c r="F407" s="250" t="s">
        <v>153</v>
      </c>
      <c r="G407" s="248"/>
      <c r="H407" s="251">
        <v>33.364000000000004</v>
      </c>
      <c r="I407" s="252"/>
      <c r="J407" s="248"/>
      <c r="K407" s="248"/>
      <c r="L407" s="253"/>
      <c r="M407" s="254"/>
      <c r="N407" s="255"/>
      <c r="O407" s="255"/>
      <c r="P407" s="255"/>
      <c r="Q407" s="255"/>
      <c r="R407" s="255"/>
      <c r="S407" s="255"/>
      <c r="T407" s="256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57" t="s">
        <v>150</v>
      </c>
      <c r="AU407" s="257" t="s">
        <v>21</v>
      </c>
      <c r="AV407" s="15" t="s">
        <v>146</v>
      </c>
      <c r="AW407" s="15" t="s">
        <v>41</v>
      </c>
      <c r="AX407" s="15" t="s">
        <v>90</v>
      </c>
      <c r="AY407" s="257" t="s">
        <v>139</v>
      </c>
    </row>
    <row r="408" spans="1:65" s="2" customFormat="1" ht="24.15" customHeight="1">
      <c r="A408" s="41"/>
      <c r="B408" s="42"/>
      <c r="C408" s="207" t="s">
        <v>796</v>
      </c>
      <c r="D408" s="207" t="s">
        <v>141</v>
      </c>
      <c r="E408" s="208" t="s">
        <v>433</v>
      </c>
      <c r="F408" s="209" t="s">
        <v>417</v>
      </c>
      <c r="G408" s="210" t="s">
        <v>179</v>
      </c>
      <c r="H408" s="211">
        <v>467.096</v>
      </c>
      <c r="I408" s="212"/>
      <c r="J408" s="213">
        <f>ROUND(I408*H408,2)</f>
        <v>0</v>
      </c>
      <c r="K408" s="209" t="s">
        <v>145</v>
      </c>
      <c r="L408" s="47"/>
      <c r="M408" s="214" t="s">
        <v>32</v>
      </c>
      <c r="N408" s="215" t="s">
        <v>53</v>
      </c>
      <c r="O408" s="87"/>
      <c r="P408" s="216">
        <f>O408*H408</f>
        <v>0</v>
      </c>
      <c r="Q408" s="216">
        <v>0</v>
      </c>
      <c r="R408" s="216">
        <f>Q408*H408</f>
        <v>0</v>
      </c>
      <c r="S408" s="216">
        <v>0</v>
      </c>
      <c r="T408" s="217">
        <f>S408*H408</f>
        <v>0</v>
      </c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R408" s="218" t="s">
        <v>146</v>
      </c>
      <c r="AT408" s="218" t="s">
        <v>141</v>
      </c>
      <c r="AU408" s="218" t="s">
        <v>21</v>
      </c>
      <c r="AY408" s="19" t="s">
        <v>139</v>
      </c>
      <c r="BE408" s="219">
        <f>IF(N408="základní",J408,0)</f>
        <v>0</v>
      </c>
      <c r="BF408" s="219">
        <f>IF(N408="snížená",J408,0)</f>
        <v>0</v>
      </c>
      <c r="BG408" s="219">
        <f>IF(N408="zákl. přenesená",J408,0)</f>
        <v>0</v>
      </c>
      <c r="BH408" s="219">
        <f>IF(N408="sníž. přenesená",J408,0)</f>
        <v>0</v>
      </c>
      <c r="BI408" s="219">
        <f>IF(N408="nulová",J408,0)</f>
        <v>0</v>
      </c>
      <c r="BJ408" s="19" t="s">
        <v>90</v>
      </c>
      <c r="BK408" s="219">
        <f>ROUND(I408*H408,2)</f>
        <v>0</v>
      </c>
      <c r="BL408" s="19" t="s">
        <v>146</v>
      </c>
      <c r="BM408" s="218" t="s">
        <v>434</v>
      </c>
    </row>
    <row r="409" spans="1:47" s="2" customFormat="1" ht="12">
      <c r="A409" s="41"/>
      <c r="B409" s="42"/>
      <c r="C409" s="43"/>
      <c r="D409" s="220" t="s">
        <v>148</v>
      </c>
      <c r="E409" s="43"/>
      <c r="F409" s="221" t="s">
        <v>435</v>
      </c>
      <c r="G409" s="43"/>
      <c r="H409" s="43"/>
      <c r="I409" s="222"/>
      <c r="J409" s="43"/>
      <c r="K409" s="43"/>
      <c r="L409" s="47"/>
      <c r="M409" s="223"/>
      <c r="N409" s="224"/>
      <c r="O409" s="87"/>
      <c r="P409" s="87"/>
      <c r="Q409" s="87"/>
      <c r="R409" s="87"/>
      <c r="S409" s="87"/>
      <c r="T409" s="88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T409" s="19" t="s">
        <v>148</v>
      </c>
      <c r="AU409" s="19" t="s">
        <v>21</v>
      </c>
    </row>
    <row r="410" spans="1:51" s="13" customFormat="1" ht="12">
      <c r="A410" s="13"/>
      <c r="B410" s="225"/>
      <c r="C410" s="226"/>
      <c r="D410" s="227" t="s">
        <v>150</v>
      </c>
      <c r="E410" s="228" t="s">
        <v>32</v>
      </c>
      <c r="F410" s="229" t="s">
        <v>797</v>
      </c>
      <c r="G410" s="226"/>
      <c r="H410" s="230">
        <v>467.096</v>
      </c>
      <c r="I410" s="231"/>
      <c r="J410" s="226"/>
      <c r="K410" s="226"/>
      <c r="L410" s="232"/>
      <c r="M410" s="233"/>
      <c r="N410" s="234"/>
      <c r="O410" s="234"/>
      <c r="P410" s="234"/>
      <c r="Q410" s="234"/>
      <c r="R410" s="234"/>
      <c r="S410" s="234"/>
      <c r="T410" s="235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6" t="s">
        <v>150</v>
      </c>
      <c r="AU410" s="236" t="s">
        <v>21</v>
      </c>
      <c r="AV410" s="13" t="s">
        <v>21</v>
      </c>
      <c r="AW410" s="13" t="s">
        <v>41</v>
      </c>
      <c r="AX410" s="13" t="s">
        <v>82</v>
      </c>
      <c r="AY410" s="236" t="s">
        <v>139</v>
      </c>
    </row>
    <row r="411" spans="1:51" s="15" customFormat="1" ht="12">
      <c r="A411" s="15"/>
      <c r="B411" s="247"/>
      <c r="C411" s="248"/>
      <c r="D411" s="227" t="s">
        <v>150</v>
      </c>
      <c r="E411" s="249" t="s">
        <v>32</v>
      </c>
      <c r="F411" s="250" t="s">
        <v>153</v>
      </c>
      <c r="G411" s="248"/>
      <c r="H411" s="251">
        <v>467.096</v>
      </c>
      <c r="I411" s="252"/>
      <c r="J411" s="248"/>
      <c r="K411" s="248"/>
      <c r="L411" s="253"/>
      <c r="M411" s="254"/>
      <c r="N411" s="255"/>
      <c r="O411" s="255"/>
      <c r="P411" s="255"/>
      <c r="Q411" s="255"/>
      <c r="R411" s="255"/>
      <c r="S411" s="255"/>
      <c r="T411" s="256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57" t="s">
        <v>150</v>
      </c>
      <c r="AU411" s="257" t="s">
        <v>21</v>
      </c>
      <c r="AV411" s="15" t="s">
        <v>146</v>
      </c>
      <c r="AW411" s="15" t="s">
        <v>41</v>
      </c>
      <c r="AX411" s="15" t="s">
        <v>90</v>
      </c>
      <c r="AY411" s="257" t="s">
        <v>139</v>
      </c>
    </row>
    <row r="412" spans="1:65" s="2" customFormat="1" ht="16.5" customHeight="1">
      <c r="A412" s="41"/>
      <c r="B412" s="42"/>
      <c r="C412" s="207" t="s">
        <v>798</v>
      </c>
      <c r="D412" s="207" t="s">
        <v>141</v>
      </c>
      <c r="E412" s="208" t="s">
        <v>437</v>
      </c>
      <c r="F412" s="209" t="s">
        <v>438</v>
      </c>
      <c r="G412" s="210" t="s">
        <v>179</v>
      </c>
      <c r="H412" s="211">
        <v>370.778</v>
      </c>
      <c r="I412" s="212"/>
      <c r="J412" s="213">
        <f>ROUND(I412*H412,2)</f>
        <v>0</v>
      </c>
      <c r="K412" s="209" t="s">
        <v>145</v>
      </c>
      <c r="L412" s="47"/>
      <c r="M412" s="214" t="s">
        <v>32</v>
      </c>
      <c r="N412" s="215" t="s">
        <v>53</v>
      </c>
      <c r="O412" s="87"/>
      <c r="P412" s="216">
        <f>O412*H412</f>
        <v>0</v>
      </c>
      <c r="Q412" s="216">
        <v>0</v>
      </c>
      <c r="R412" s="216">
        <f>Q412*H412</f>
        <v>0</v>
      </c>
      <c r="S412" s="216">
        <v>0</v>
      </c>
      <c r="T412" s="217">
        <f>S412*H412</f>
        <v>0</v>
      </c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R412" s="218" t="s">
        <v>146</v>
      </c>
      <c r="AT412" s="218" t="s">
        <v>141</v>
      </c>
      <c r="AU412" s="218" t="s">
        <v>21</v>
      </c>
      <c r="AY412" s="19" t="s">
        <v>139</v>
      </c>
      <c r="BE412" s="219">
        <f>IF(N412="základní",J412,0)</f>
        <v>0</v>
      </c>
      <c r="BF412" s="219">
        <f>IF(N412="snížená",J412,0)</f>
        <v>0</v>
      </c>
      <c r="BG412" s="219">
        <f>IF(N412="zákl. přenesená",J412,0)</f>
        <v>0</v>
      </c>
      <c r="BH412" s="219">
        <f>IF(N412="sníž. přenesená",J412,0)</f>
        <v>0</v>
      </c>
      <c r="BI412" s="219">
        <f>IF(N412="nulová",J412,0)</f>
        <v>0</v>
      </c>
      <c r="BJ412" s="19" t="s">
        <v>90</v>
      </c>
      <c r="BK412" s="219">
        <f>ROUND(I412*H412,2)</f>
        <v>0</v>
      </c>
      <c r="BL412" s="19" t="s">
        <v>146</v>
      </c>
      <c r="BM412" s="218" t="s">
        <v>439</v>
      </c>
    </row>
    <row r="413" spans="1:47" s="2" customFormat="1" ht="12">
      <c r="A413" s="41"/>
      <c r="B413" s="42"/>
      <c r="C413" s="43"/>
      <c r="D413" s="220" t="s">
        <v>148</v>
      </c>
      <c r="E413" s="43"/>
      <c r="F413" s="221" t="s">
        <v>440</v>
      </c>
      <c r="G413" s="43"/>
      <c r="H413" s="43"/>
      <c r="I413" s="222"/>
      <c r="J413" s="43"/>
      <c r="K413" s="43"/>
      <c r="L413" s="47"/>
      <c r="M413" s="223"/>
      <c r="N413" s="224"/>
      <c r="O413" s="87"/>
      <c r="P413" s="87"/>
      <c r="Q413" s="87"/>
      <c r="R413" s="87"/>
      <c r="S413" s="87"/>
      <c r="T413" s="88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T413" s="19" t="s">
        <v>148</v>
      </c>
      <c r="AU413" s="19" t="s">
        <v>21</v>
      </c>
    </row>
    <row r="414" spans="1:51" s="13" customFormat="1" ht="12">
      <c r="A414" s="13"/>
      <c r="B414" s="225"/>
      <c r="C414" s="226"/>
      <c r="D414" s="227" t="s">
        <v>150</v>
      </c>
      <c r="E414" s="228" t="s">
        <v>32</v>
      </c>
      <c r="F414" s="229" t="s">
        <v>799</v>
      </c>
      <c r="G414" s="226"/>
      <c r="H414" s="230">
        <v>370.778</v>
      </c>
      <c r="I414" s="231"/>
      <c r="J414" s="226"/>
      <c r="K414" s="226"/>
      <c r="L414" s="232"/>
      <c r="M414" s="233"/>
      <c r="N414" s="234"/>
      <c r="O414" s="234"/>
      <c r="P414" s="234"/>
      <c r="Q414" s="234"/>
      <c r="R414" s="234"/>
      <c r="S414" s="234"/>
      <c r="T414" s="235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6" t="s">
        <v>150</v>
      </c>
      <c r="AU414" s="236" t="s">
        <v>21</v>
      </c>
      <c r="AV414" s="13" t="s">
        <v>21</v>
      </c>
      <c r="AW414" s="13" t="s">
        <v>41</v>
      </c>
      <c r="AX414" s="13" t="s">
        <v>82</v>
      </c>
      <c r="AY414" s="236" t="s">
        <v>139</v>
      </c>
    </row>
    <row r="415" spans="1:51" s="15" customFormat="1" ht="12">
      <c r="A415" s="15"/>
      <c r="B415" s="247"/>
      <c r="C415" s="248"/>
      <c r="D415" s="227" t="s">
        <v>150</v>
      </c>
      <c r="E415" s="249" t="s">
        <v>32</v>
      </c>
      <c r="F415" s="250" t="s">
        <v>153</v>
      </c>
      <c r="G415" s="248"/>
      <c r="H415" s="251">
        <v>370.778</v>
      </c>
      <c r="I415" s="252"/>
      <c r="J415" s="248"/>
      <c r="K415" s="248"/>
      <c r="L415" s="253"/>
      <c r="M415" s="254"/>
      <c r="N415" s="255"/>
      <c r="O415" s="255"/>
      <c r="P415" s="255"/>
      <c r="Q415" s="255"/>
      <c r="R415" s="255"/>
      <c r="S415" s="255"/>
      <c r="T415" s="256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57" t="s">
        <v>150</v>
      </c>
      <c r="AU415" s="257" t="s">
        <v>21</v>
      </c>
      <c r="AV415" s="15" t="s">
        <v>146</v>
      </c>
      <c r="AW415" s="15" t="s">
        <v>41</v>
      </c>
      <c r="AX415" s="15" t="s">
        <v>90</v>
      </c>
      <c r="AY415" s="257" t="s">
        <v>139</v>
      </c>
    </row>
    <row r="416" spans="1:65" s="2" customFormat="1" ht="16.5" customHeight="1">
      <c r="A416" s="41"/>
      <c r="B416" s="42"/>
      <c r="C416" s="207" t="s">
        <v>800</v>
      </c>
      <c r="D416" s="207" t="s">
        <v>141</v>
      </c>
      <c r="E416" s="208" t="s">
        <v>443</v>
      </c>
      <c r="F416" s="209" t="s">
        <v>444</v>
      </c>
      <c r="G416" s="210" t="s">
        <v>179</v>
      </c>
      <c r="H416" s="211">
        <v>33.364</v>
      </c>
      <c r="I416" s="212"/>
      <c r="J416" s="213">
        <f>ROUND(I416*H416,2)</f>
        <v>0</v>
      </c>
      <c r="K416" s="209" t="s">
        <v>145</v>
      </c>
      <c r="L416" s="47"/>
      <c r="M416" s="214" t="s">
        <v>32</v>
      </c>
      <c r="N416" s="215" t="s">
        <v>53</v>
      </c>
      <c r="O416" s="87"/>
      <c r="P416" s="216">
        <f>O416*H416</f>
        <v>0</v>
      </c>
      <c r="Q416" s="216">
        <v>0</v>
      </c>
      <c r="R416" s="216">
        <f>Q416*H416</f>
        <v>0</v>
      </c>
      <c r="S416" s="216">
        <v>0</v>
      </c>
      <c r="T416" s="217">
        <f>S416*H416</f>
        <v>0</v>
      </c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R416" s="218" t="s">
        <v>146</v>
      </c>
      <c r="AT416" s="218" t="s">
        <v>141</v>
      </c>
      <c r="AU416" s="218" t="s">
        <v>21</v>
      </c>
      <c r="AY416" s="19" t="s">
        <v>139</v>
      </c>
      <c r="BE416" s="219">
        <f>IF(N416="základní",J416,0)</f>
        <v>0</v>
      </c>
      <c r="BF416" s="219">
        <f>IF(N416="snížená",J416,0)</f>
        <v>0</v>
      </c>
      <c r="BG416" s="219">
        <f>IF(N416="zákl. přenesená",J416,0)</f>
        <v>0</v>
      </c>
      <c r="BH416" s="219">
        <f>IF(N416="sníž. přenesená",J416,0)</f>
        <v>0</v>
      </c>
      <c r="BI416" s="219">
        <f>IF(N416="nulová",J416,0)</f>
        <v>0</v>
      </c>
      <c r="BJ416" s="19" t="s">
        <v>90</v>
      </c>
      <c r="BK416" s="219">
        <f>ROUND(I416*H416,2)</f>
        <v>0</v>
      </c>
      <c r="BL416" s="19" t="s">
        <v>146</v>
      </c>
      <c r="BM416" s="218" t="s">
        <v>445</v>
      </c>
    </row>
    <row r="417" spans="1:47" s="2" customFormat="1" ht="12">
      <c r="A417" s="41"/>
      <c r="B417" s="42"/>
      <c r="C417" s="43"/>
      <c r="D417" s="220" t="s">
        <v>148</v>
      </c>
      <c r="E417" s="43"/>
      <c r="F417" s="221" t="s">
        <v>446</v>
      </c>
      <c r="G417" s="43"/>
      <c r="H417" s="43"/>
      <c r="I417" s="222"/>
      <c r="J417" s="43"/>
      <c r="K417" s="43"/>
      <c r="L417" s="47"/>
      <c r="M417" s="223"/>
      <c r="N417" s="224"/>
      <c r="O417" s="87"/>
      <c r="P417" s="87"/>
      <c r="Q417" s="87"/>
      <c r="R417" s="87"/>
      <c r="S417" s="87"/>
      <c r="T417" s="88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T417" s="19" t="s">
        <v>148</v>
      </c>
      <c r="AU417" s="19" t="s">
        <v>21</v>
      </c>
    </row>
    <row r="418" spans="1:51" s="13" customFormat="1" ht="12">
      <c r="A418" s="13"/>
      <c r="B418" s="225"/>
      <c r="C418" s="226"/>
      <c r="D418" s="227" t="s">
        <v>150</v>
      </c>
      <c r="E418" s="228" t="s">
        <v>32</v>
      </c>
      <c r="F418" s="229" t="s">
        <v>801</v>
      </c>
      <c r="G418" s="226"/>
      <c r="H418" s="230">
        <v>33.364</v>
      </c>
      <c r="I418" s="231"/>
      <c r="J418" s="226"/>
      <c r="K418" s="226"/>
      <c r="L418" s="232"/>
      <c r="M418" s="233"/>
      <c r="N418" s="234"/>
      <c r="O418" s="234"/>
      <c r="P418" s="234"/>
      <c r="Q418" s="234"/>
      <c r="R418" s="234"/>
      <c r="S418" s="234"/>
      <c r="T418" s="23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6" t="s">
        <v>150</v>
      </c>
      <c r="AU418" s="236" t="s">
        <v>21</v>
      </c>
      <c r="AV418" s="13" t="s">
        <v>21</v>
      </c>
      <c r="AW418" s="13" t="s">
        <v>41</v>
      </c>
      <c r="AX418" s="13" t="s">
        <v>82</v>
      </c>
      <c r="AY418" s="236" t="s">
        <v>139</v>
      </c>
    </row>
    <row r="419" spans="1:51" s="15" customFormat="1" ht="12">
      <c r="A419" s="15"/>
      <c r="B419" s="247"/>
      <c r="C419" s="248"/>
      <c r="D419" s="227" t="s">
        <v>150</v>
      </c>
      <c r="E419" s="249" t="s">
        <v>32</v>
      </c>
      <c r="F419" s="250" t="s">
        <v>153</v>
      </c>
      <c r="G419" s="248"/>
      <c r="H419" s="251">
        <v>33.364</v>
      </c>
      <c r="I419" s="252"/>
      <c r="J419" s="248"/>
      <c r="K419" s="248"/>
      <c r="L419" s="253"/>
      <c r="M419" s="254"/>
      <c r="N419" s="255"/>
      <c r="O419" s="255"/>
      <c r="P419" s="255"/>
      <c r="Q419" s="255"/>
      <c r="R419" s="255"/>
      <c r="S419" s="255"/>
      <c r="T419" s="256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57" t="s">
        <v>150</v>
      </c>
      <c r="AU419" s="257" t="s">
        <v>21</v>
      </c>
      <c r="AV419" s="15" t="s">
        <v>146</v>
      </c>
      <c r="AW419" s="15" t="s">
        <v>41</v>
      </c>
      <c r="AX419" s="15" t="s">
        <v>90</v>
      </c>
      <c r="AY419" s="257" t="s">
        <v>139</v>
      </c>
    </row>
    <row r="420" spans="1:65" s="2" customFormat="1" ht="24.15" customHeight="1">
      <c r="A420" s="41"/>
      <c r="B420" s="42"/>
      <c r="C420" s="207" t="s">
        <v>802</v>
      </c>
      <c r="D420" s="207" t="s">
        <v>141</v>
      </c>
      <c r="E420" s="208" t="s">
        <v>803</v>
      </c>
      <c r="F420" s="209" t="s">
        <v>804</v>
      </c>
      <c r="G420" s="210" t="s">
        <v>179</v>
      </c>
      <c r="H420" s="211">
        <v>33.192</v>
      </c>
      <c r="I420" s="212"/>
      <c r="J420" s="213">
        <f>ROUND(I420*H420,2)</f>
        <v>0</v>
      </c>
      <c r="K420" s="209" t="s">
        <v>145</v>
      </c>
      <c r="L420" s="47"/>
      <c r="M420" s="214" t="s">
        <v>32</v>
      </c>
      <c r="N420" s="215" t="s">
        <v>53</v>
      </c>
      <c r="O420" s="87"/>
      <c r="P420" s="216">
        <f>O420*H420</f>
        <v>0</v>
      </c>
      <c r="Q420" s="216">
        <v>0</v>
      </c>
      <c r="R420" s="216">
        <f>Q420*H420</f>
        <v>0</v>
      </c>
      <c r="S420" s="216">
        <v>0</v>
      </c>
      <c r="T420" s="217">
        <f>S420*H420</f>
        <v>0</v>
      </c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R420" s="218" t="s">
        <v>146</v>
      </c>
      <c r="AT420" s="218" t="s">
        <v>141</v>
      </c>
      <c r="AU420" s="218" t="s">
        <v>21</v>
      </c>
      <c r="AY420" s="19" t="s">
        <v>139</v>
      </c>
      <c r="BE420" s="219">
        <f>IF(N420="základní",J420,0)</f>
        <v>0</v>
      </c>
      <c r="BF420" s="219">
        <f>IF(N420="snížená",J420,0)</f>
        <v>0</v>
      </c>
      <c r="BG420" s="219">
        <f>IF(N420="zákl. přenesená",J420,0)</f>
        <v>0</v>
      </c>
      <c r="BH420" s="219">
        <f>IF(N420="sníž. přenesená",J420,0)</f>
        <v>0</v>
      </c>
      <c r="BI420" s="219">
        <f>IF(N420="nulová",J420,0)</f>
        <v>0</v>
      </c>
      <c r="BJ420" s="19" t="s">
        <v>90</v>
      </c>
      <c r="BK420" s="219">
        <f>ROUND(I420*H420,2)</f>
        <v>0</v>
      </c>
      <c r="BL420" s="19" t="s">
        <v>146</v>
      </c>
      <c r="BM420" s="218" t="s">
        <v>805</v>
      </c>
    </row>
    <row r="421" spans="1:47" s="2" customFormat="1" ht="12">
      <c r="A421" s="41"/>
      <c r="B421" s="42"/>
      <c r="C421" s="43"/>
      <c r="D421" s="220" t="s">
        <v>148</v>
      </c>
      <c r="E421" s="43"/>
      <c r="F421" s="221" t="s">
        <v>806</v>
      </c>
      <c r="G421" s="43"/>
      <c r="H421" s="43"/>
      <c r="I421" s="222"/>
      <c r="J421" s="43"/>
      <c r="K421" s="43"/>
      <c r="L421" s="47"/>
      <c r="M421" s="223"/>
      <c r="N421" s="224"/>
      <c r="O421" s="87"/>
      <c r="P421" s="87"/>
      <c r="Q421" s="87"/>
      <c r="R421" s="87"/>
      <c r="S421" s="87"/>
      <c r="T421" s="88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T421" s="19" t="s">
        <v>148</v>
      </c>
      <c r="AU421" s="19" t="s">
        <v>21</v>
      </c>
    </row>
    <row r="422" spans="1:51" s="13" customFormat="1" ht="12">
      <c r="A422" s="13"/>
      <c r="B422" s="225"/>
      <c r="C422" s="226"/>
      <c r="D422" s="227" t="s">
        <v>150</v>
      </c>
      <c r="E422" s="228" t="s">
        <v>32</v>
      </c>
      <c r="F422" s="229" t="s">
        <v>807</v>
      </c>
      <c r="G422" s="226"/>
      <c r="H422" s="230">
        <v>33.192</v>
      </c>
      <c r="I422" s="231"/>
      <c r="J422" s="226"/>
      <c r="K422" s="226"/>
      <c r="L422" s="232"/>
      <c r="M422" s="233"/>
      <c r="N422" s="234"/>
      <c r="O422" s="234"/>
      <c r="P422" s="234"/>
      <c r="Q422" s="234"/>
      <c r="R422" s="234"/>
      <c r="S422" s="234"/>
      <c r="T422" s="23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6" t="s">
        <v>150</v>
      </c>
      <c r="AU422" s="236" t="s">
        <v>21</v>
      </c>
      <c r="AV422" s="13" t="s">
        <v>21</v>
      </c>
      <c r="AW422" s="13" t="s">
        <v>41</v>
      </c>
      <c r="AX422" s="13" t="s">
        <v>82</v>
      </c>
      <c r="AY422" s="236" t="s">
        <v>139</v>
      </c>
    </row>
    <row r="423" spans="1:51" s="15" customFormat="1" ht="12">
      <c r="A423" s="15"/>
      <c r="B423" s="247"/>
      <c r="C423" s="248"/>
      <c r="D423" s="227" t="s">
        <v>150</v>
      </c>
      <c r="E423" s="249" t="s">
        <v>32</v>
      </c>
      <c r="F423" s="250" t="s">
        <v>153</v>
      </c>
      <c r="G423" s="248"/>
      <c r="H423" s="251">
        <v>33.192</v>
      </c>
      <c r="I423" s="252"/>
      <c r="J423" s="248"/>
      <c r="K423" s="248"/>
      <c r="L423" s="253"/>
      <c r="M423" s="254"/>
      <c r="N423" s="255"/>
      <c r="O423" s="255"/>
      <c r="P423" s="255"/>
      <c r="Q423" s="255"/>
      <c r="R423" s="255"/>
      <c r="S423" s="255"/>
      <c r="T423" s="256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57" t="s">
        <v>150</v>
      </c>
      <c r="AU423" s="257" t="s">
        <v>21</v>
      </c>
      <c r="AV423" s="15" t="s">
        <v>146</v>
      </c>
      <c r="AW423" s="15" t="s">
        <v>41</v>
      </c>
      <c r="AX423" s="15" t="s">
        <v>90</v>
      </c>
      <c r="AY423" s="257" t="s">
        <v>139</v>
      </c>
    </row>
    <row r="424" spans="1:65" s="2" customFormat="1" ht="24.15" customHeight="1">
      <c r="A424" s="41"/>
      <c r="B424" s="42"/>
      <c r="C424" s="207" t="s">
        <v>808</v>
      </c>
      <c r="D424" s="207" t="s">
        <v>141</v>
      </c>
      <c r="E424" s="208" t="s">
        <v>455</v>
      </c>
      <c r="F424" s="209" t="s">
        <v>456</v>
      </c>
      <c r="G424" s="210" t="s">
        <v>179</v>
      </c>
      <c r="H424" s="211">
        <v>370.778</v>
      </c>
      <c r="I424" s="212"/>
      <c r="J424" s="213">
        <f>ROUND(I424*H424,2)</f>
        <v>0</v>
      </c>
      <c r="K424" s="209" t="s">
        <v>145</v>
      </c>
      <c r="L424" s="47"/>
      <c r="M424" s="214" t="s">
        <v>32</v>
      </c>
      <c r="N424" s="215" t="s">
        <v>53</v>
      </c>
      <c r="O424" s="87"/>
      <c r="P424" s="216">
        <f>O424*H424</f>
        <v>0</v>
      </c>
      <c r="Q424" s="216">
        <v>0</v>
      </c>
      <c r="R424" s="216">
        <f>Q424*H424</f>
        <v>0</v>
      </c>
      <c r="S424" s="216">
        <v>0</v>
      </c>
      <c r="T424" s="217">
        <f>S424*H424</f>
        <v>0</v>
      </c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R424" s="218" t="s">
        <v>146</v>
      </c>
      <c r="AT424" s="218" t="s">
        <v>141</v>
      </c>
      <c r="AU424" s="218" t="s">
        <v>21</v>
      </c>
      <c r="AY424" s="19" t="s">
        <v>139</v>
      </c>
      <c r="BE424" s="219">
        <f>IF(N424="základní",J424,0)</f>
        <v>0</v>
      </c>
      <c r="BF424" s="219">
        <f>IF(N424="snížená",J424,0)</f>
        <v>0</v>
      </c>
      <c r="BG424" s="219">
        <f>IF(N424="zákl. přenesená",J424,0)</f>
        <v>0</v>
      </c>
      <c r="BH424" s="219">
        <f>IF(N424="sníž. přenesená",J424,0)</f>
        <v>0</v>
      </c>
      <c r="BI424" s="219">
        <f>IF(N424="nulová",J424,0)</f>
        <v>0</v>
      </c>
      <c r="BJ424" s="19" t="s">
        <v>90</v>
      </c>
      <c r="BK424" s="219">
        <f>ROUND(I424*H424,2)</f>
        <v>0</v>
      </c>
      <c r="BL424" s="19" t="s">
        <v>146</v>
      </c>
      <c r="BM424" s="218" t="s">
        <v>457</v>
      </c>
    </row>
    <row r="425" spans="1:47" s="2" customFormat="1" ht="12">
      <c r="A425" s="41"/>
      <c r="B425" s="42"/>
      <c r="C425" s="43"/>
      <c r="D425" s="220" t="s">
        <v>148</v>
      </c>
      <c r="E425" s="43"/>
      <c r="F425" s="221" t="s">
        <v>458</v>
      </c>
      <c r="G425" s="43"/>
      <c r="H425" s="43"/>
      <c r="I425" s="222"/>
      <c r="J425" s="43"/>
      <c r="K425" s="43"/>
      <c r="L425" s="47"/>
      <c r="M425" s="223"/>
      <c r="N425" s="224"/>
      <c r="O425" s="87"/>
      <c r="P425" s="87"/>
      <c r="Q425" s="87"/>
      <c r="R425" s="87"/>
      <c r="S425" s="87"/>
      <c r="T425" s="88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T425" s="19" t="s">
        <v>148</v>
      </c>
      <c r="AU425" s="19" t="s">
        <v>21</v>
      </c>
    </row>
    <row r="426" spans="1:51" s="13" customFormat="1" ht="12">
      <c r="A426" s="13"/>
      <c r="B426" s="225"/>
      <c r="C426" s="226"/>
      <c r="D426" s="227" t="s">
        <v>150</v>
      </c>
      <c r="E426" s="228" t="s">
        <v>32</v>
      </c>
      <c r="F426" s="229" t="s">
        <v>799</v>
      </c>
      <c r="G426" s="226"/>
      <c r="H426" s="230">
        <v>370.778</v>
      </c>
      <c r="I426" s="231"/>
      <c r="J426" s="226"/>
      <c r="K426" s="226"/>
      <c r="L426" s="232"/>
      <c r="M426" s="233"/>
      <c r="N426" s="234"/>
      <c r="O426" s="234"/>
      <c r="P426" s="234"/>
      <c r="Q426" s="234"/>
      <c r="R426" s="234"/>
      <c r="S426" s="234"/>
      <c r="T426" s="235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6" t="s">
        <v>150</v>
      </c>
      <c r="AU426" s="236" t="s">
        <v>21</v>
      </c>
      <c r="AV426" s="13" t="s">
        <v>21</v>
      </c>
      <c r="AW426" s="13" t="s">
        <v>41</v>
      </c>
      <c r="AX426" s="13" t="s">
        <v>82</v>
      </c>
      <c r="AY426" s="236" t="s">
        <v>139</v>
      </c>
    </row>
    <row r="427" spans="1:51" s="15" customFormat="1" ht="12">
      <c r="A427" s="15"/>
      <c r="B427" s="247"/>
      <c r="C427" s="248"/>
      <c r="D427" s="227" t="s">
        <v>150</v>
      </c>
      <c r="E427" s="249" t="s">
        <v>32</v>
      </c>
      <c r="F427" s="250" t="s">
        <v>153</v>
      </c>
      <c r="G427" s="248"/>
      <c r="H427" s="251">
        <v>370.778</v>
      </c>
      <c r="I427" s="252"/>
      <c r="J427" s="248"/>
      <c r="K427" s="248"/>
      <c r="L427" s="253"/>
      <c r="M427" s="254"/>
      <c r="N427" s="255"/>
      <c r="O427" s="255"/>
      <c r="P427" s="255"/>
      <c r="Q427" s="255"/>
      <c r="R427" s="255"/>
      <c r="S427" s="255"/>
      <c r="T427" s="256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57" t="s">
        <v>150</v>
      </c>
      <c r="AU427" s="257" t="s">
        <v>21</v>
      </c>
      <c r="AV427" s="15" t="s">
        <v>146</v>
      </c>
      <c r="AW427" s="15" t="s">
        <v>41</v>
      </c>
      <c r="AX427" s="15" t="s">
        <v>90</v>
      </c>
      <c r="AY427" s="257" t="s">
        <v>139</v>
      </c>
    </row>
    <row r="428" spans="1:63" s="12" customFormat="1" ht="22.8" customHeight="1">
      <c r="A428" s="12"/>
      <c r="B428" s="191"/>
      <c r="C428" s="192"/>
      <c r="D428" s="193" t="s">
        <v>81</v>
      </c>
      <c r="E428" s="205" t="s">
        <v>459</v>
      </c>
      <c r="F428" s="205" t="s">
        <v>460</v>
      </c>
      <c r="G428" s="192"/>
      <c r="H428" s="192"/>
      <c r="I428" s="195"/>
      <c r="J428" s="206">
        <f>BK428</f>
        <v>0</v>
      </c>
      <c r="K428" s="192"/>
      <c r="L428" s="197"/>
      <c r="M428" s="198"/>
      <c r="N428" s="199"/>
      <c r="O428" s="199"/>
      <c r="P428" s="200">
        <f>SUM(P429:P430)</f>
        <v>0</v>
      </c>
      <c r="Q428" s="199"/>
      <c r="R428" s="200">
        <f>SUM(R429:R430)</f>
        <v>0</v>
      </c>
      <c r="S428" s="199"/>
      <c r="T428" s="201">
        <f>SUM(T429:T430)</f>
        <v>0</v>
      </c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R428" s="202" t="s">
        <v>90</v>
      </c>
      <c r="AT428" s="203" t="s">
        <v>81</v>
      </c>
      <c r="AU428" s="203" t="s">
        <v>90</v>
      </c>
      <c r="AY428" s="202" t="s">
        <v>139</v>
      </c>
      <c r="BK428" s="204">
        <f>SUM(BK429:BK430)</f>
        <v>0</v>
      </c>
    </row>
    <row r="429" spans="1:65" s="2" customFormat="1" ht="24.15" customHeight="1">
      <c r="A429" s="41"/>
      <c r="B429" s="42"/>
      <c r="C429" s="207" t="s">
        <v>809</v>
      </c>
      <c r="D429" s="207" t="s">
        <v>141</v>
      </c>
      <c r="E429" s="208" t="s">
        <v>462</v>
      </c>
      <c r="F429" s="209" t="s">
        <v>463</v>
      </c>
      <c r="G429" s="210" t="s">
        <v>179</v>
      </c>
      <c r="H429" s="211">
        <v>550.027</v>
      </c>
      <c r="I429" s="212"/>
      <c r="J429" s="213">
        <f>ROUND(I429*H429,2)</f>
        <v>0</v>
      </c>
      <c r="K429" s="209" t="s">
        <v>145</v>
      </c>
      <c r="L429" s="47"/>
      <c r="M429" s="214" t="s">
        <v>32</v>
      </c>
      <c r="N429" s="215" t="s">
        <v>53</v>
      </c>
      <c r="O429" s="87"/>
      <c r="P429" s="216">
        <f>O429*H429</f>
        <v>0</v>
      </c>
      <c r="Q429" s="216">
        <v>0</v>
      </c>
      <c r="R429" s="216">
        <f>Q429*H429</f>
        <v>0</v>
      </c>
      <c r="S429" s="216">
        <v>0</v>
      </c>
      <c r="T429" s="217">
        <f>S429*H429</f>
        <v>0</v>
      </c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R429" s="218" t="s">
        <v>146</v>
      </c>
      <c r="AT429" s="218" t="s">
        <v>141</v>
      </c>
      <c r="AU429" s="218" t="s">
        <v>21</v>
      </c>
      <c r="AY429" s="19" t="s">
        <v>139</v>
      </c>
      <c r="BE429" s="219">
        <f>IF(N429="základní",J429,0)</f>
        <v>0</v>
      </c>
      <c r="BF429" s="219">
        <f>IF(N429="snížená",J429,0)</f>
        <v>0</v>
      </c>
      <c r="BG429" s="219">
        <f>IF(N429="zákl. přenesená",J429,0)</f>
        <v>0</v>
      </c>
      <c r="BH429" s="219">
        <f>IF(N429="sníž. přenesená",J429,0)</f>
        <v>0</v>
      </c>
      <c r="BI429" s="219">
        <f>IF(N429="nulová",J429,0)</f>
        <v>0</v>
      </c>
      <c r="BJ429" s="19" t="s">
        <v>90</v>
      </c>
      <c r="BK429" s="219">
        <f>ROUND(I429*H429,2)</f>
        <v>0</v>
      </c>
      <c r="BL429" s="19" t="s">
        <v>146</v>
      </c>
      <c r="BM429" s="218" t="s">
        <v>464</v>
      </c>
    </row>
    <row r="430" spans="1:47" s="2" customFormat="1" ht="12">
      <c r="A430" s="41"/>
      <c r="B430" s="42"/>
      <c r="C430" s="43"/>
      <c r="D430" s="220" t="s">
        <v>148</v>
      </c>
      <c r="E430" s="43"/>
      <c r="F430" s="221" t="s">
        <v>465</v>
      </c>
      <c r="G430" s="43"/>
      <c r="H430" s="43"/>
      <c r="I430" s="222"/>
      <c r="J430" s="43"/>
      <c r="K430" s="43"/>
      <c r="L430" s="47"/>
      <c r="M430" s="279"/>
      <c r="N430" s="280"/>
      <c r="O430" s="281"/>
      <c r="P430" s="281"/>
      <c r="Q430" s="281"/>
      <c r="R430" s="281"/>
      <c r="S430" s="281"/>
      <c r="T430" s="282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T430" s="19" t="s">
        <v>148</v>
      </c>
      <c r="AU430" s="19" t="s">
        <v>21</v>
      </c>
    </row>
    <row r="431" spans="1:31" s="2" customFormat="1" ht="6.95" customHeight="1">
      <c r="A431" s="41"/>
      <c r="B431" s="62"/>
      <c r="C431" s="63"/>
      <c r="D431" s="63"/>
      <c r="E431" s="63"/>
      <c r="F431" s="63"/>
      <c r="G431" s="63"/>
      <c r="H431" s="63"/>
      <c r="I431" s="63"/>
      <c r="J431" s="63"/>
      <c r="K431" s="63"/>
      <c r="L431" s="47"/>
      <c r="M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</row>
  </sheetData>
  <sheetProtection password="CC35" sheet="1" objects="1" scenarios="1" formatColumns="0" formatRows="0" autoFilter="0"/>
  <autoFilter ref="C87:K430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3_01/113154332"/>
    <hyperlink ref="F106" r:id="rId2" display="https://podminky.urs.cz/item/CS_URS_2023_01/122452204"/>
    <hyperlink ref="F111" r:id="rId3" display="https://podminky.urs.cz/item/CS_URS_2023_01/162751137"/>
    <hyperlink ref="F113" r:id="rId4" display="https://podminky.urs.cz/item/CS_URS_2023_01/162751139"/>
    <hyperlink ref="F117" r:id="rId5" display="https://podminky.urs.cz/item/CS_URS_2023_01/171201231"/>
    <hyperlink ref="F121" r:id="rId6" display="https://podminky.urs.cz/item/CS_URS_2023_01/171251201"/>
    <hyperlink ref="F125" r:id="rId7" display="https://podminky.urs.cz/item/CS_URS_2023_01/174151101"/>
    <hyperlink ref="F132" r:id="rId8" display="https://podminky.urs.cz/item/CS_URS_2023_01/181152302"/>
    <hyperlink ref="F138" r:id="rId9" display="https://podminky.urs.cz/item/CS_URS_2023_01/275321511"/>
    <hyperlink ref="F143" r:id="rId10" display="https://podminky.urs.cz/item/CS_URS_2023_01/275362021"/>
    <hyperlink ref="F149" r:id="rId11" display="https://podminky.urs.cz/item/CS_URS_2023_01/452311161"/>
    <hyperlink ref="F155" r:id="rId12" display="https://podminky.urs.cz/item/CS_URS_2023_01/564831011"/>
    <hyperlink ref="F160" r:id="rId13" display="https://podminky.urs.cz/item/CS_URS_2023_01/564851111"/>
    <hyperlink ref="F165" r:id="rId14" display="https://podminky.urs.cz/item/CS_URS_2023_01/564851111"/>
    <hyperlink ref="F170" r:id="rId15" display="https://podminky.urs.cz/item/CS_URS_2023_01/565145121"/>
    <hyperlink ref="F175" r:id="rId16" display="https://podminky.urs.cz/item/CS_URS_2023_01/569951133"/>
    <hyperlink ref="F184" r:id="rId17" display="https://podminky.urs.cz/item/CS_URS_2023_01/573231107"/>
    <hyperlink ref="F200" r:id="rId18" display="https://podminky.urs.cz/item/CS_URS_2023_01/577144121"/>
    <hyperlink ref="F205" r:id="rId19" display="https://podminky.urs.cz/item/CS_URS_2023_01/577144141"/>
    <hyperlink ref="F215" r:id="rId20" display="https://podminky.urs.cz/item/CS_URS_2023_01/577155142"/>
    <hyperlink ref="F220" r:id="rId21" display="https://podminky.urs.cz/item/CS_URS_2023_01/594111114"/>
    <hyperlink ref="F227" r:id="rId22" display="https://podminky.urs.cz/item/CS_URS_2023_01/599632111"/>
    <hyperlink ref="F230" r:id="rId23" display="https://podminky.urs.cz/item/CS_URS_2023_01/899331111"/>
    <hyperlink ref="F235" r:id="rId24" display="https://podminky.urs.cz/item/CS_URS_2023_01/899658211"/>
    <hyperlink ref="F241" r:id="rId25" display="https://podminky.urs.cz/item/CS_URS_2023_01/914111111"/>
    <hyperlink ref="F248" r:id="rId26" display="https://podminky.urs.cz/item/CS_URS_2023_01/914511112"/>
    <hyperlink ref="F257" r:id="rId27" display="https://podminky.urs.cz/item/CS_URS_2023_01/915211112"/>
    <hyperlink ref="F263" r:id="rId28" display="https://podminky.urs.cz/item/CS_URS_2023_01/915211122"/>
    <hyperlink ref="F267" r:id="rId29" display="https://podminky.urs.cz/item/CS_URS_2023_01/915221112"/>
    <hyperlink ref="F272" r:id="rId30" display="https://podminky.urs.cz/item/CS_URS_2023_01/915221122"/>
    <hyperlink ref="F280" r:id="rId31" display="https://podminky.urs.cz/item/CS_URS_2023_01/915231112"/>
    <hyperlink ref="F286" r:id="rId32" display="https://podminky.urs.cz/item/CS_URS_2023_01/915611111"/>
    <hyperlink ref="F293" r:id="rId33" display="https://podminky.urs.cz/item/CS_URS_2023_01/915621111"/>
    <hyperlink ref="F298" r:id="rId34" display="https://podminky.urs.cz/item/CS_URS_2023_01/919441211"/>
    <hyperlink ref="F302" r:id="rId35" display="https://podminky.urs.cz/item/CS_URS_2023_01/919521130"/>
    <hyperlink ref="F312" r:id="rId36" display="https://podminky.urs.cz/item/CS_URS_2023_01/919535559"/>
    <hyperlink ref="F317" r:id="rId37" display="https://podminky.urs.cz/item/CS_URS_2023_01/919721202"/>
    <hyperlink ref="F322" r:id="rId38" display="https://podminky.urs.cz/item/CS_URS_2023_01/919732221"/>
    <hyperlink ref="F326" r:id="rId39" display="https://podminky.urs.cz/item/CS_URS_2023_01/919735111"/>
    <hyperlink ref="F340" r:id="rId40" display="https://podminky.urs.cz/item/CS_URS_2023_01/938902441"/>
    <hyperlink ref="F345" r:id="rId41" display="https://podminky.urs.cz/item/CS_URS_2023_01/938909311"/>
    <hyperlink ref="F350" r:id="rId42" display="https://podminky.urs.cz/item/CS_URS_2023_01/938909612"/>
    <hyperlink ref="F355" r:id="rId43" display="https://podminky.urs.cz/item/CS_URS_2023_01/966006132"/>
    <hyperlink ref="F360" r:id="rId44" display="https://podminky.urs.cz/item/CS_URS_2023_01/966006211"/>
    <hyperlink ref="F365" r:id="rId45" display="https://podminky.urs.cz/item/CS_URS_2023_01/966008311"/>
    <hyperlink ref="F371" r:id="rId46" display="https://podminky.urs.cz/item/CS_URS_2023_01/997013871"/>
    <hyperlink ref="F376" r:id="rId47" display="https://podminky.urs.cz/item/CS_URS_2023_01/997221551"/>
    <hyperlink ref="F384" r:id="rId48" display="https://podminky.urs.cz/item/CS_URS_2023_01/997221551"/>
    <hyperlink ref="F390" r:id="rId49" display="https://podminky.urs.cz/item/CS_URS_2023_01/997221559"/>
    <hyperlink ref="F394" r:id="rId50" display="https://podminky.urs.cz/item/CS_URS_2023_01/997221559"/>
    <hyperlink ref="F399" r:id="rId51" display="https://podminky.urs.cz/item/CS_URS_2023_01/997221561"/>
    <hyperlink ref="F409" r:id="rId52" display="https://podminky.urs.cz/item/CS_URS_2023_01/997221569"/>
    <hyperlink ref="F413" r:id="rId53" display="https://podminky.urs.cz/item/CS_URS_2023_01/997221611"/>
    <hyperlink ref="F417" r:id="rId54" display="https://podminky.urs.cz/item/CS_URS_2023_01/997221612"/>
    <hyperlink ref="F421" r:id="rId55" display="https://podminky.urs.cz/item/CS_URS_2023_01/997221625"/>
    <hyperlink ref="F425" r:id="rId56" display="https://podminky.urs.cz/item/CS_URS_2023_01/997221873"/>
    <hyperlink ref="F430" r:id="rId57" display="https://podminky.urs.cz/item/CS_URS_2023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21</v>
      </c>
    </row>
    <row r="4" spans="2:46" s="1" customFormat="1" ht="24.95" customHeight="1">
      <c r="B4" s="22"/>
      <c r="D4" s="133" t="s">
        <v>110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II/605 hr. Okr. TC/PC - Bor , oprava průtahů(Sulislav,Sytno,Benešovice,Holostřevy,Skviřín</v>
      </c>
      <c r="F7" s="135"/>
      <c r="G7" s="135"/>
      <c r="H7" s="135"/>
      <c r="L7" s="22"/>
    </row>
    <row r="8" spans="1:31" s="2" customFormat="1" ht="12" customHeight="1">
      <c r="A8" s="41"/>
      <c r="B8" s="47"/>
      <c r="C8" s="41"/>
      <c r="D8" s="135" t="s">
        <v>111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810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32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22</v>
      </c>
      <c r="E12" s="41"/>
      <c r="F12" s="139" t="s">
        <v>23</v>
      </c>
      <c r="G12" s="41"/>
      <c r="H12" s="41"/>
      <c r="I12" s="135" t="s">
        <v>24</v>
      </c>
      <c r="J12" s="140" t="str">
        <f>'Rekapitulace stavby'!AN8</f>
        <v>14. 3. 2023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30</v>
      </c>
      <c r="E14" s="41"/>
      <c r="F14" s="41"/>
      <c r="G14" s="41"/>
      <c r="H14" s="41"/>
      <c r="I14" s="135" t="s">
        <v>31</v>
      </c>
      <c r="J14" s="139" t="s">
        <v>32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33</v>
      </c>
      <c r="F15" s="41"/>
      <c r="G15" s="41"/>
      <c r="H15" s="41"/>
      <c r="I15" s="135" t="s">
        <v>34</v>
      </c>
      <c r="J15" s="139" t="s">
        <v>32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35</v>
      </c>
      <c r="E17" s="41"/>
      <c r="F17" s="41"/>
      <c r="G17" s="41"/>
      <c r="H17" s="41"/>
      <c r="I17" s="135" t="s">
        <v>31</v>
      </c>
      <c r="J17" s="35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9"/>
      <c r="G18" s="139"/>
      <c r="H18" s="139"/>
      <c r="I18" s="135" t="s">
        <v>34</v>
      </c>
      <c r="J18" s="35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37</v>
      </c>
      <c r="E20" s="41"/>
      <c r="F20" s="41"/>
      <c r="G20" s="41"/>
      <c r="H20" s="41"/>
      <c r="I20" s="135" t="s">
        <v>31</v>
      </c>
      <c r="J20" s="139" t="s">
        <v>38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39</v>
      </c>
      <c r="F21" s="41"/>
      <c r="G21" s="41"/>
      <c r="H21" s="41"/>
      <c r="I21" s="135" t="s">
        <v>34</v>
      </c>
      <c r="J21" s="139" t="s">
        <v>40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42</v>
      </c>
      <c r="E23" s="41"/>
      <c r="F23" s="41"/>
      <c r="G23" s="41"/>
      <c r="H23" s="41"/>
      <c r="I23" s="135" t="s">
        <v>31</v>
      </c>
      <c r="J23" s="139" t="s">
        <v>43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44</v>
      </c>
      <c r="F24" s="41"/>
      <c r="G24" s="41"/>
      <c r="H24" s="41"/>
      <c r="I24" s="135" t="s">
        <v>34</v>
      </c>
      <c r="J24" s="139" t="s">
        <v>45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46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32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48</v>
      </c>
      <c r="E30" s="41"/>
      <c r="F30" s="41"/>
      <c r="G30" s="41"/>
      <c r="H30" s="41"/>
      <c r="I30" s="41"/>
      <c r="J30" s="147">
        <f>ROUND(J85,2)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50</v>
      </c>
      <c r="G32" s="41"/>
      <c r="H32" s="41"/>
      <c r="I32" s="148" t="s">
        <v>49</v>
      </c>
      <c r="J32" s="148" t="s">
        <v>51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52</v>
      </c>
      <c r="E33" s="135" t="s">
        <v>53</v>
      </c>
      <c r="F33" s="150">
        <f>ROUND((SUM(BE85:BE310)),2)</f>
        <v>0</v>
      </c>
      <c r="G33" s="41"/>
      <c r="H33" s="41"/>
      <c r="I33" s="151">
        <v>0.21</v>
      </c>
      <c r="J33" s="150">
        <f>ROUND(((SUM(BE85:BE310))*I33),2)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54</v>
      </c>
      <c r="F34" s="150">
        <f>ROUND((SUM(BF85:BF310)),2)</f>
        <v>0</v>
      </c>
      <c r="G34" s="41"/>
      <c r="H34" s="41"/>
      <c r="I34" s="151">
        <v>0.15</v>
      </c>
      <c r="J34" s="150">
        <f>ROUND(((SUM(BF85:BF310))*I34),2)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55</v>
      </c>
      <c r="F35" s="150">
        <f>ROUND((SUM(BG85:BG310)),2)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56</v>
      </c>
      <c r="F36" s="150">
        <f>ROUND((SUM(BH85:BH310)),2)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57</v>
      </c>
      <c r="F37" s="150">
        <f>ROUND((SUM(BI85:BI310)),2)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58</v>
      </c>
      <c r="E39" s="154"/>
      <c r="F39" s="154"/>
      <c r="G39" s="155" t="s">
        <v>59</v>
      </c>
      <c r="H39" s="156" t="s">
        <v>60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113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II/605 hr. Okr. TC/PC - Bor , oprava průtahů(Sulislav,Sytno,Benešovice,Holostřevy,Skviřín</v>
      </c>
      <c r="F48" s="34"/>
      <c r="G48" s="34"/>
      <c r="H48" s="34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111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 xml:space="preserve">SKA4904 - SO 104  Holostřevy  - průtah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 xml:space="preserve"> </v>
      </c>
      <c r="G52" s="43"/>
      <c r="H52" s="43"/>
      <c r="I52" s="34" t="s">
        <v>24</v>
      </c>
      <c r="J52" s="75" t="str">
        <f>IF(J12="","",J12)</f>
        <v>14. 3. 2023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30</v>
      </c>
      <c r="D54" s="43"/>
      <c r="E54" s="43"/>
      <c r="F54" s="29" t="str">
        <f>E15</f>
        <v>SÚS Plzeňského kraje</v>
      </c>
      <c r="G54" s="43"/>
      <c r="H54" s="43"/>
      <c r="I54" s="34" t="s">
        <v>37</v>
      </c>
      <c r="J54" s="39" t="str">
        <f>E21</f>
        <v>Projekční kancelář Ing.Škubalová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35</v>
      </c>
      <c r="D55" s="43"/>
      <c r="E55" s="43"/>
      <c r="F55" s="29" t="str">
        <f>IF(E18="","",E18)</f>
        <v>Vyplň údaj</v>
      </c>
      <c r="G55" s="43"/>
      <c r="H55" s="43"/>
      <c r="I55" s="34" t="s">
        <v>42</v>
      </c>
      <c r="J55" s="39" t="str">
        <f>E24</f>
        <v>Straka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114</v>
      </c>
      <c r="D57" s="165"/>
      <c r="E57" s="165"/>
      <c r="F57" s="165"/>
      <c r="G57" s="165"/>
      <c r="H57" s="165"/>
      <c r="I57" s="165"/>
      <c r="J57" s="166" t="s">
        <v>115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80</v>
      </c>
      <c r="D59" s="43"/>
      <c r="E59" s="43"/>
      <c r="F59" s="43"/>
      <c r="G59" s="43"/>
      <c r="H59" s="43"/>
      <c r="I59" s="43"/>
      <c r="J59" s="105">
        <f>J85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116</v>
      </c>
    </row>
    <row r="60" spans="1:31" s="9" customFormat="1" ht="24.95" customHeight="1">
      <c r="A60" s="9"/>
      <c r="B60" s="168"/>
      <c r="C60" s="169"/>
      <c r="D60" s="170" t="s">
        <v>117</v>
      </c>
      <c r="E60" s="171"/>
      <c r="F60" s="171"/>
      <c r="G60" s="171"/>
      <c r="H60" s="171"/>
      <c r="I60" s="171"/>
      <c r="J60" s="172">
        <f>J86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118</v>
      </c>
      <c r="E61" s="177"/>
      <c r="F61" s="177"/>
      <c r="G61" s="177"/>
      <c r="H61" s="177"/>
      <c r="I61" s="177"/>
      <c r="J61" s="178">
        <f>J87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119</v>
      </c>
      <c r="E62" s="177"/>
      <c r="F62" s="177"/>
      <c r="G62" s="177"/>
      <c r="H62" s="177"/>
      <c r="I62" s="177"/>
      <c r="J62" s="178">
        <f>J105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121</v>
      </c>
      <c r="E63" s="177"/>
      <c r="F63" s="177"/>
      <c r="G63" s="177"/>
      <c r="H63" s="177"/>
      <c r="I63" s="177"/>
      <c r="J63" s="178">
        <f>J148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122</v>
      </c>
      <c r="E64" s="177"/>
      <c r="F64" s="177"/>
      <c r="G64" s="177"/>
      <c r="H64" s="177"/>
      <c r="I64" s="177"/>
      <c r="J64" s="178">
        <f>J257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123</v>
      </c>
      <c r="E65" s="177"/>
      <c r="F65" s="177"/>
      <c r="G65" s="177"/>
      <c r="H65" s="177"/>
      <c r="I65" s="177"/>
      <c r="J65" s="178">
        <f>J308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3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31" s="2" customFormat="1" ht="6.95" customHeight="1">
      <c r="A67" s="41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71" spans="1:31" s="2" customFormat="1" ht="6.95" customHeight="1">
      <c r="A71" s="41"/>
      <c r="B71" s="64"/>
      <c r="C71" s="65"/>
      <c r="D71" s="65"/>
      <c r="E71" s="65"/>
      <c r="F71" s="65"/>
      <c r="G71" s="65"/>
      <c r="H71" s="65"/>
      <c r="I71" s="65"/>
      <c r="J71" s="65"/>
      <c r="K71" s="65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24.95" customHeight="1">
      <c r="A72" s="41"/>
      <c r="B72" s="42"/>
      <c r="C72" s="25" t="s">
        <v>124</v>
      </c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6.95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2" customHeight="1">
      <c r="A74" s="41"/>
      <c r="B74" s="42"/>
      <c r="C74" s="34" t="s">
        <v>16</v>
      </c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6.5" customHeight="1">
      <c r="A75" s="41"/>
      <c r="B75" s="42"/>
      <c r="C75" s="43"/>
      <c r="D75" s="43"/>
      <c r="E75" s="163" t="str">
        <f>E7</f>
        <v>II/605 hr. Okr. TC/PC - Bor , oprava průtahů(Sulislav,Sytno,Benešovice,Holostřevy,Skviřín</v>
      </c>
      <c r="F75" s="34"/>
      <c r="G75" s="34"/>
      <c r="H75" s="34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4" t="s">
        <v>111</v>
      </c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6.5" customHeight="1">
      <c r="A77" s="41"/>
      <c r="B77" s="42"/>
      <c r="C77" s="43"/>
      <c r="D77" s="43"/>
      <c r="E77" s="72" t="str">
        <f>E9</f>
        <v xml:space="preserve">SKA4904 - SO 104  Holostřevy  - průtah</v>
      </c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2" customHeight="1">
      <c r="A79" s="41"/>
      <c r="B79" s="42"/>
      <c r="C79" s="34" t="s">
        <v>22</v>
      </c>
      <c r="D79" s="43"/>
      <c r="E79" s="43"/>
      <c r="F79" s="29" t="str">
        <f>F12</f>
        <v xml:space="preserve"> </v>
      </c>
      <c r="G79" s="43"/>
      <c r="H79" s="43"/>
      <c r="I79" s="34" t="s">
        <v>24</v>
      </c>
      <c r="J79" s="75" t="str">
        <f>IF(J12="","",J12)</f>
        <v>14. 3. 2023</v>
      </c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25.65" customHeight="1">
      <c r="A81" s="41"/>
      <c r="B81" s="42"/>
      <c r="C81" s="34" t="s">
        <v>30</v>
      </c>
      <c r="D81" s="43"/>
      <c r="E81" s="43"/>
      <c r="F81" s="29" t="str">
        <f>E15</f>
        <v>SÚS Plzeňského kraje</v>
      </c>
      <c r="G81" s="43"/>
      <c r="H81" s="43"/>
      <c r="I81" s="34" t="s">
        <v>37</v>
      </c>
      <c r="J81" s="39" t="str">
        <f>E21</f>
        <v>Projekční kancelář Ing.Škubalová</v>
      </c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5.15" customHeight="1">
      <c r="A82" s="41"/>
      <c r="B82" s="42"/>
      <c r="C82" s="34" t="s">
        <v>35</v>
      </c>
      <c r="D82" s="43"/>
      <c r="E82" s="43"/>
      <c r="F82" s="29" t="str">
        <f>IF(E18="","",E18)</f>
        <v>Vyplň údaj</v>
      </c>
      <c r="G82" s="43"/>
      <c r="H82" s="43"/>
      <c r="I82" s="34" t="s">
        <v>42</v>
      </c>
      <c r="J82" s="39" t="str">
        <f>E24</f>
        <v>Straka</v>
      </c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0.3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11" customFormat="1" ht="29.25" customHeight="1">
      <c r="A84" s="180"/>
      <c r="B84" s="181"/>
      <c r="C84" s="182" t="s">
        <v>125</v>
      </c>
      <c r="D84" s="183" t="s">
        <v>67</v>
      </c>
      <c r="E84" s="183" t="s">
        <v>63</v>
      </c>
      <c r="F84" s="183" t="s">
        <v>64</v>
      </c>
      <c r="G84" s="183" t="s">
        <v>126</v>
      </c>
      <c r="H84" s="183" t="s">
        <v>127</v>
      </c>
      <c r="I84" s="183" t="s">
        <v>128</v>
      </c>
      <c r="J84" s="183" t="s">
        <v>115</v>
      </c>
      <c r="K84" s="184" t="s">
        <v>129</v>
      </c>
      <c r="L84" s="185"/>
      <c r="M84" s="95" t="s">
        <v>32</v>
      </c>
      <c r="N84" s="96" t="s">
        <v>52</v>
      </c>
      <c r="O84" s="96" t="s">
        <v>130</v>
      </c>
      <c r="P84" s="96" t="s">
        <v>131</v>
      </c>
      <c r="Q84" s="96" t="s">
        <v>132</v>
      </c>
      <c r="R84" s="96" t="s">
        <v>133</v>
      </c>
      <c r="S84" s="96" t="s">
        <v>134</v>
      </c>
      <c r="T84" s="97" t="s">
        <v>135</v>
      </c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</row>
    <row r="85" spans="1:63" s="2" customFormat="1" ht="22.8" customHeight="1">
      <c r="A85" s="41"/>
      <c r="B85" s="42"/>
      <c r="C85" s="102" t="s">
        <v>136</v>
      </c>
      <c r="D85" s="43"/>
      <c r="E85" s="43"/>
      <c r="F85" s="43"/>
      <c r="G85" s="43"/>
      <c r="H85" s="43"/>
      <c r="I85" s="43"/>
      <c r="J85" s="186">
        <f>BK85</f>
        <v>0</v>
      </c>
      <c r="K85" s="43"/>
      <c r="L85" s="47"/>
      <c r="M85" s="98"/>
      <c r="N85" s="187"/>
      <c r="O85" s="99"/>
      <c r="P85" s="188">
        <f>P86</f>
        <v>0</v>
      </c>
      <c r="Q85" s="99"/>
      <c r="R85" s="188">
        <f>R86</f>
        <v>65.8403347</v>
      </c>
      <c r="S85" s="99"/>
      <c r="T85" s="189">
        <f>T86</f>
        <v>413.28318</v>
      </c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T85" s="19" t="s">
        <v>81</v>
      </c>
      <c r="AU85" s="19" t="s">
        <v>116</v>
      </c>
      <c r="BK85" s="190">
        <f>BK86</f>
        <v>0</v>
      </c>
    </row>
    <row r="86" spans="1:63" s="12" customFormat="1" ht="25.9" customHeight="1">
      <c r="A86" s="12"/>
      <c r="B86" s="191"/>
      <c r="C86" s="192"/>
      <c r="D86" s="193" t="s">
        <v>81</v>
      </c>
      <c r="E86" s="194" t="s">
        <v>137</v>
      </c>
      <c r="F86" s="194" t="s">
        <v>138</v>
      </c>
      <c r="G86" s="192"/>
      <c r="H86" s="192"/>
      <c r="I86" s="195"/>
      <c r="J86" s="196">
        <f>BK86</f>
        <v>0</v>
      </c>
      <c r="K86" s="192"/>
      <c r="L86" s="197"/>
      <c r="M86" s="198"/>
      <c r="N86" s="199"/>
      <c r="O86" s="199"/>
      <c r="P86" s="200">
        <f>P87+P105+P148+P257+P308</f>
        <v>0</v>
      </c>
      <c r="Q86" s="199"/>
      <c r="R86" s="200">
        <f>R87+R105+R148+R257+R308</f>
        <v>65.8403347</v>
      </c>
      <c r="S86" s="199"/>
      <c r="T86" s="201">
        <f>T87+T105+T148+T257+T308</f>
        <v>413.28318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90</v>
      </c>
      <c r="AT86" s="203" t="s">
        <v>81</v>
      </c>
      <c r="AU86" s="203" t="s">
        <v>82</v>
      </c>
      <c r="AY86" s="202" t="s">
        <v>139</v>
      </c>
      <c r="BK86" s="204">
        <f>BK87+BK105+BK148+BK257+BK308</f>
        <v>0</v>
      </c>
    </row>
    <row r="87" spans="1:63" s="12" customFormat="1" ht="22.8" customHeight="1">
      <c r="A87" s="12"/>
      <c r="B87" s="191"/>
      <c r="C87" s="192"/>
      <c r="D87" s="193" t="s">
        <v>81</v>
      </c>
      <c r="E87" s="205" t="s">
        <v>90</v>
      </c>
      <c r="F87" s="205" t="s">
        <v>140</v>
      </c>
      <c r="G87" s="192"/>
      <c r="H87" s="192"/>
      <c r="I87" s="195"/>
      <c r="J87" s="206">
        <f>BK87</f>
        <v>0</v>
      </c>
      <c r="K87" s="192"/>
      <c r="L87" s="197"/>
      <c r="M87" s="198"/>
      <c r="N87" s="199"/>
      <c r="O87" s="199"/>
      <c r="P87" s="200">
        <f>SUM(P88:P104)</f>
        <v>0</v>
      </c>
      <c r="Q87" s="199"/>
      <c r="R87" s="200">
        <f>SUM(R88:R104)</f>
        <v>0.18720389999999998</v>
      </c>
      <c r="S87" s="199"/>
      <c r="T87" s="201">
        <f>SUM(T88:T104)</f>
        <v>311.97798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90</v>
      </c>
      <c r="AT87" s="203" t="s">
        <v>81</v>
      </c>
      <c r="AU87" s="203" t="s">
        <v>90</v>
      </c>
      <c r="AY87" s="202" t="s">
        <v>139</v>
      </c>
      <c r="BK87" s="204">
        <f>SUM(BK88:BK104)</f>
        <v>0</v>
      </c>
    </row>
    <row r="88" spans="1:65" s="2" customFormat="1" ht="24.15" customHeight="1">
      <c r="A88" s="41"/>
      <c r="B88" s="42"/>
      <c r="C88" s="207" t="s">
        <v>90</v>
      </c>
      <c r="D88" s="207" t="s">
        <v>141</v>
      </c>
      <c r="E88" s="208" t="s">
        <v>467</v>
      </c>
      <c r="F88" s="209" t="s">
        <v>579</v>
      </c>
      <c r="G88" s="210" t="s">
        <v>144</v>
      </c>
      <c r="H88" s="211">
        <v>1918.565</v>
      </c>
      <c r="I88" s="212"/>
      <c r="J88" s="213">
        <f>ROUND(I88*H88,2)</f>
        <v>0</v>
      </c>
      <c r="K88" s="209" t="s">
        <v>145</v>
      </c>
      <c r="L88" s="47"/>
      <c r="M88" s="214" t="s">
        <v>32</v>
      </c>
      <c r="N88" s="215" t="s">
        <v>53</v>
      </c>
      <c r="O88" s="87"/>
      <c r="P88" s="216">
        <f>O88*H88</f>
        <v>0</v>
      </c>
      <c r="Q88" s="216">
        <v>6E-05</v>
      </c>
      <c r="R88" s="216">
        <f>Q88*H88</f>
        <v>0.1151139</v>
      </c>
      <c r="S88" s="216">
        <v>0.092</v>
      </c>
      <c r="T88" s="217">
        <f>S88*H88</f>
        <v>176.50798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18" t="s">
        <v>146</v>
      </c>
      <c r="AT88" s="218" t="s">
        <v>141</v>
      </c>
      <c r="AU88" s="218" t="s">
        <v>21</v>
      </c>
      <c r="AY88" s="19" t="s">
        <v>139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90</v>
      </c>
      <c r="BK88" s="219">
        <f>ROUND(I88*H88,2)</f>
        <v>0</v>
      </c>
      <c r="BL88" s="19" t="s">
        <v>146</v>
      </c>
      <c r="BM88" s="218" t="s">
        <v>811</v>
      </c>
    </row>
    <row r="89" spans="1:47" s="2" customFormat="1" ht="12">
      <c r="A89" s="41"/>
      <c r="B89" s="42"/>
      <c r="C89" s="43"/>
      <c r="D89" s="220" t="s">
        <v>148</v>
      </c>
      <c r="E89" s="43"/>
      <c r="F89" s="221" t="s">
        <v>470</v>
      </c>
      <c r="G89" s="43"/>
      <c r="H89" s="43"/>
      <c r="I89" s="222"/>
      <c r="J89" s="43"/>
      <c r="K89" s="43"/>
      <c r="L89" s="47"/>
      <c r="M89" s="223"/>
      <c r="N89" s="224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19" t="s">
        <v>148</v>
      </c>
      <c r="AU89" s="19" t="s">
        <v>21</v>
      </c>
    </row>
    <row r="90" spans="1:51" s="13" customFormat="1" ht="12">
      <c r="A90" s="13"/>
      <c r="B90" s="225"/>
      <c r="C90" s="226"/>
      <c r="D90" s="227" t="s">
        <v>150</v>
      </c>
      <c r="E90" s="228" t="s">
        <v>32</v>
      </c>
      <c r="F90" s="229" t="s">
        <v>812</v>
      </c>
      <c r="G90" s="226"/>
      <c r="H90" s="230">
        <v>1577.565</v>
      </c>
      <c r="I90" s="231"/>
      <c r="J90" s="226"/>
      <c r="K90" s="226"/>
      <c r="L90" s="232"/>
      <c r="M90" s="233"/>
      <c r="N90" s="234"/>
      <c r="O90" s="234"/>
      <c r="P90" s="234"/>
      <c r="Q90" s="234"/>
      <c r="R90" s="234"/>
      <c r="S90" s="234"/>
      <c r="T90" s="23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6" t="s">
        <v>150</v>
      </c>
      <c r="AU90" s="236" t="s">
        <v>21</v>
      </c>
      <c r="AV90" s="13" t="s">
        <v>21</v>
      </c>
      <c r="AW90" s="13" t="s">
        <v>41</v>
      </c>
      <c r="AX90" s="13" t="s">
        <v>82</v>
      </c>
      <c r="AY90" s="236" t="s">
        <v>139</v>
      </c>
    </row>
    <row r="91" spans="1:51" s="14" customFormat="1" ht="12">
      <c r="A91" s="14"/>
      <c r="B91" s="237"/>
      <c r="C91" s="238"/>
      <c r="D91" s="227" t="s">
        <v>150</v>
      </c>
      <c r="E91" s="239" t="s">
        <v>32</v>
      </c>
      <c r="F91" s="240" t="s">
        <v>160</v>
      </c>
      <c r="G91" s="238"/>
      <c r="H91" s="239" t="s">
        <v>32</v>
      </c>
      <c r="I91" s="241"/>
      <c r="J91" s="238"/>
      <c r="K91" s="238"/>
      <c r="L91" s="242"/>
      <c r="M91" s="243"/>
      <c r="N91" s="244"/>
      <c r="O91" s="244"/>
      <c r="P91" s="244"/>
      <c r="Q91" s="244"/>
      <c r="R91" s="244"/>
      <c r="S91" s="244"/>
      <c r="T91" s="245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6" t="s">
        <v>150</v>
      </c>
      <c r="AU91" s="246" t="s">
        <v>21</v>
      </c>
      <c r="AV91" s="14" t="s">
        <v>90</v>
      </c>
      <c r="AW91" s="14" t="s">
        <v>41</v>
      </c>
      <c r="AX91" s="14" t="s">
        <v>82</v>
      </c>
      <c r="AY91" s="246" t="s">
        <v>139</v>
      </c>
    </row>
    <row r="92" spans="1:51" s="13" customFormat="1" ht="12">
      <c r="A92" s="13"/>
      <c r="B92" s="225"/>
      <c r="C92" s="226"/>
      <c r="D92" s="227" t="s">
        <v>150</v>
      </c>
      <c r="E92" s="228" t="s">
        <v>32</v>
      </c>
      <c r="F92" s="229" t="s">
        <v>813</v>
      </c>
      <c r="G92" s="226"/>
      <c r="H92" s="230">
        <v>341</v>
      </c>
      <c r="I92" s="231"/>
      <c r="J92" s="226"/>
      <c r="K92" s="226"/>
      <c r="L92" s="232"/>
      <c r="M92" s="233"/>
      <c r="N92" s="234"/>
      <c r="O92" s="234"/>
      <c r="P92" s="234"/>
      <c r="Q92" s="234"/>
      <c r="R92" s="234"/>
      <c r="S92" s="234"/>
      <c r="T92" s="23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6" t="s">
        <v>150</v>
      </c>
      <c r="AU92" s="236" t="s">
        <v>21</v>
      </c>
      <c r="AV92" s="13" t="s">
        <v>21</v>
      </c>
      <c r="AW92" s="13" t="s">
        <v>41</v>
      </c>
      <c r="AX92" s="13" t="s">
        <v>82</v>
      </c>
      <c r="AY92" s="236" t="s">
        <v>139</v>
      </c>
    </row>
    <row r="93" spans="1:51" s="14" customFormat="1" ht="12">
      <c r="A93" s="14"/>
      <c r="B93" s="237"/>
      <c r="C93" s="238"/>
      <c r="D93" s="227" t="s">
        <v>150</v>
      </c>
      <c r="E93" s="239" t="s">
        <v>32</v>
      </c>
      <c r="F93" s="240" t="s">
        <v>583</v>
      </c>
      <c r="G93" s="238"/>
      <c r="H93" s="239" t="s">
        <v>32</v>
      </c>
      <c r="I93" s="241"/>
      <c r="J93" s="238"/>
      <c r="K93" s="238"/>
      <c r="L93" s="242"/>
      <c r="M93" s="243"/>
      <c r="N93" s="244"/>
      <c r="O93" s="244"/>
      <c r="P93" s="244"/>
      <c r="Q93" s="244"/>
      <c r="R93" s="244"/>
      <c r="S93" s="244"/>
      <c r="T93" s="24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6" t="s">
        <v>150</v>
      </c>
      <c r="AU93" s="246" t="s">
        <v>21</v>
      </c>
      <c r="AV93" s="14" t="s">
        <v>90</v>
      </c>
      <c r="AW93" s="14" t="s">
        <v>41</v>
      </c>
      <c r="AX93" s="14" t="s">
        <v>82</v>
      </c>
      <c r="AY93" s="246" t="s">
        <v>139</v>
      </c>
    </row>
    <row r="94" spans="1:51" s="14" customFormat="1" ht="12">
      <c r="A94" s="14"/>
      <c r="B94" s="237"/>
      <c r="C94" s="238"/>
      <c r="D94" s="227" t="s">
        <v>150</v>
      </c>
      <c r="E94" s="239" t="s">
        <v>32</v>
      </c>
      <c r="F94" s="240" t="s">
        <v>152</v>
      </c>
      <c r="G94" s="238"/>
      <c r="H94" s="239" t="s">
        <v>32</v>
      </c>
      <c r="I94" s="241"/>
      <c r="J94" s="238"/>
      <c r="K94" s="238"/>
      <c r="L94" s="242"/>
      <c r="M94" s="243"/>
      <c r="N94" s="244"/>
      <c r="O94" s="244"/>
      <c r="P94" s="244"/>
      <c r="Q94" s="244"/>
      <c r="R94" s="244"/>
      <c r="S94" s="244"/>
      <c r="T94" s="24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6" t="s">
        <v>150</v>
      </c>
      <c r="AU94" s="246" t="s">
        <v>21</v>
      </c>
      <c r="AV94" s="14" t="s">
        <v>90</v>
      </c>
      <c r="AW94" s="14" t="s">
        <v>41</v>
      </c>
      <c r="AX94" s="14" t="s">
        <v>82</v>
      </c>
      <c r="AY94" s="246" t="s">
        <v>139</v>
      </c>
    </row>
    <row r="95" spans="1:51" s="15" customFormat="1" ht="12">
      <c r="A95" s="15"/>
      <c r="B95" s="247"/>
      <c r="C95" s="248"/>
      <c r="D95" s="227" t="s">
        <v>150</v>
      </c>
      <c r="E95" s="249" t="s">
        <v>32</v>
      </c>
      <c r="F95" s="250" t="s">
        <v>153</v>
      </c>
      <c r="G95" s="248"/>
      <c r="H95" s="251">
        <v>1918.565</v>
      </c>
      <c r="I95" s="252"/>
      <c r="J95" s="248"/>
      <c r="K95" s="248"/>
      <c r="L95" s="253"/>
      <c r="M95" s="254"/>
      <c r="N95" s="255"/>
      <c r="O95" s="255"/>
      <c r="P95" s="255"/>
      <c r="Q95" s="255"/>
      <c r="R95" s="255"/>
      <c r="S95" s="255"/>
      <c r="T95" s="256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57" t="s">
        <v>150</v>
      </c>
      <c r="AU95" s="257" t="s">
        <v>21</v>
      </c>
      <c r="AV95" s="15" t="s">
        <v>146</v>
      </c>
      <c r="AW95" s="15" t="s">
        <v>41</v>
      </c>
      <c r="AX95" s="15" t="s">
        <v>90</v>
      </c>
      <c r="AY95" s="257" t="s">
        <v>139</v>
      </c>
    </row>
    <row r="96" spans="1:65" s="2" customFormat="1" ht="24.15" customHeight="1">
      <c r="A96" s="41"/>
      <c r="B96" s="42"/>
      <c r="C96" s="207" t="s">
        <v>21</v>
      </c>
      <c r="D96" s="207" t="s">
        <v>141</v>
      </c>
      <c r="E96" s="208" t="s">
        <v>165</v>
      </c>
      <c r="F96" s="209" t="s">
        <v>166</v>
      </c>
      <c r="G96" s="210" t="s">
        <v>144</v>
      </c>
      <c r="H96" s="211">
        <v>560</v>
      </c>
      <c r="I96" s="212"/>
      <c r="J96" s="213">
        <f>ROUND(I96*H96,2)</f>
        <v>0</v>
      </c>
      <c r="K96" s="209" t="s">
        <v>32</v>
      </c>
      <c r="L96" s="47"/>
      <c r="M96" s="214" t="s">
        <v>32</v>
      </c>
      <c r="N96" s="215" t="s">
        <v>53</v>
      </c>
      <c r="O96" s="87"/>
      <c r="P96" s="216">
        <f>O96*H96</f>
        <v>0</v>
      </c>
      <c r="Q96" s="216">
        <v>7E-05</v>
      </c>
      <c r="R96" s="216">
        <f>Q96*H96</f>
        <v>0.0392</v>
      </c>
      <c r="S96" s="216">
        <v>0.138</v>
      </c>
      <c r="T96" s="217">
        <f>S96*H96</f>
        <v>77.28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8" t="s">
        <v>146</v>
      </c>
      <c r="AT96" s="218" t="s">
        <v>141</v>
      </c>
      <c r="AU96" s="218" t="s">
        <v>21</v>
      </c>
      <c r="AY96" s="19" t="s">
        <v>139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9" t="s">
        <v>90</v>
      </c>
      <c r="BK96" s="219">
        <f>ROUND(I96*H96,2)</f>
        <v>0</v>
      </c>
      <c r="BL96" s="19" t="s">
        <v>146</v>
      </c>
      <c r="BM96" s="218" t="s">
        <v>814</v>
      </c>
    </row>
    <row r="97" spans="1:51" s="13" customFormat="1" ht="12">
      <c r="A97" s="13"/>
      <c r="B97" s="225"/>
      <c r="C97" s="226"/>
      <c r="D97" s="227" t="s">
        <v>150</v>
      </c>
      <c r="E97" s="228" t="s">
        <v>32</v>
      </c>
      <c r="F97" s="229" t="s">
        <v>815</v>
      </c>
      <c r="G97" s="226"/>
      <c r="H97" s="230">
        <v>560</v>
      </c>
      <c r="I97" s="231"/>
      <c r="J97" s="226"/>
      <c r="K97" s="226"/>
      <c r="L97" s="232"/>
      <c r="M97" s="233"/>
      <c r="N97" s="234"/>
      <c r="O97" s="234"/>
      <c r="P97" s="234"/>
      <c r="Q97" s="234"/>
      <c r="R97" s="234"/>
      <c r="S97" s="234"/>
      <c r="T97" s="23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6" t="s">
        <v>150</v>
      </c>
      <c r="AU97" s="236" t="s">
        <v>21</v>
      </c>
      <c r="AV97" s="13" t="s">
        <v>21</v>
      </c>
      <c r="AW97" s="13" t="s">
        <v>41</v>
      </c>
      <c r="AX97" s="13" t="s">
        <v>82</v>
      </c>
      <c r="AY97" s="236" t="s">
        <v>139</v>
      </c>
    </row>
    <row r="98" spans="1:51" s="14" customFormat="1" ht="12">
      <c r="A98" s="14"/>
      <c r="B98" s="237"/>
      <c r="C98" s="238"/>
      <c r="D98" s="227" t="s">
        <v>150</v>
      </c>
      <c r="E98" s="239" t="s">
        <v>32</v>
      </c>
      <c r="F98" s="240" t="s">
        <v>816</v>
      </c>
      <c r="G98" s="238"/>
      <c r="H98" s="239" t="s">
        <v>32</v>
      </c>
      <c r="I98" s="241"/>
      <c r="J98" s="238"/>
      <c r="K98" s="238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150</v>
      </c>
      <c r="AU98" s="246" t="s">
        <v>21</v>
      </c>
      <c r="AV98" s="14" t="s">
        <v>90</v>
      </c>
      <c r="AW98" s="14" t="s">
        <v>41</v>
      </c>
      <c r="AX98" s="14" t="s">
        <v>82</v>
      </c>
      <c r="AY98" s="246" t="s">
        <v>139</v>
      </c>
    </row>
    <row r="99" spans="1:51" s="15" customFormat="1" ht="12">
      <c r="A99" s="15"/>
      <c r="B99" s="247"/>
      <c r="C99" s="248"/>
      <c r="D99" s="227" t="s">
        <v>150</v>
      </c>
      <c r="E99" s="249" t="s">
        <v>32</v>
      </c>
      <c r="F99" s="250" t="s">
        <v>153</v>
      </c>
      <c r="G99" s="248"/>
      <c r="H99" s="251">
        <v>560</v>
      </c>
      <c r="I99" s="252"/>
      <c r="J99" s="248"/>
      <c r="K99" s="248"/>
      <c r="L99" s="253"/>
      <c r="M99" s="254"/>
      <c r="N99" s="255"/>
      <c r="O99" s="255"/>
      <c r="P99" s="255"/>
      <c r="Q99" s="255"/>
      <c r="R99" s="255"/>
      <c r="S99" s="255"/>
      <c r="T99" s="256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7" t="s">
        <v>150</v>
      </c>
      <c r="AU99" s="257" t="s">
        <v>21</v>
      </c>
      <c r="AV99" s="15" t="s">
        <v>146</v>
      </c>
      <c r="AW99" s="15" t="s">
        <v>41</v>
      </c>
      <c r="AX99" s="15" t="s">
        <v>90</v>
      </c>
      <c r="AY99" s="257" t="s">
        <v>139</v>
      </c>
    </row>
    <row r="100" spans="1:65" s="2" customFormat="1" ht="24.15" customHeight="1">
      <c r="A100" s="41"/>
      <c r="B100" s="42"/>
      <c r="C100" s="207" t="s">
        <v>164</v>
      </c>
      <c r="D100" s="207" t="s">
        <v>141</v>
      </c>
      <c r="E100" s="208" t="s">
        <v>817</v>
      </c>
      <c r="F100" s="209" t="s">
        <v>818</v>
      </c>
      <c r="G100" s="210" t="s">
        <v>144</v>
      </c>
      <c r="H100" s="211">
        <v>253</v>
      </c>
      <c r="I100" s="212"/>
      <c r="J100" s="213">
        <f>ROUND(I100*H100,2)</f>
        <v>0</v>
      </c>
      <c r="K100" s="209" t="s">
        <v>145</v>
      </c>
      <c r="L100" s="47"/>
      <c r="M100" s="214" t="s">
        <v>32</v>
      </c>
      <c r="N100" s="215" t="s">
        <v>53</v>
      </c>
      <c r="O100" s="87"/>
      <c r="P100" s="216">
        <f>O100*H100</f>
        <v>0</v>
      </c>
      <c r="Q100" s="216">
        <v>0.00013</v>
      </c>
      <c r="R100" s="216">
        <f>Q100*H100</f>
        <v>0.032889999999999996</v>
      </c>
      <c r="S100" s="216">
        <v>0.23</v>
      </c>
      <c r="T100" s="217">
        <f>S100*H100</f>
        <v>58.190000000000005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146</v>
      </c>
      <c r="AT100" s="218" t="s">
        <v>141</v>
      </c>
      <c r="AU100" s="218" t="s">
        <v>21</v>
      </c>
      <c r="AY100" s="19" t="s">
        <v>139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90</v>
      </c>
      <c r="BK100" s="219">
        <f>ROUND(I100*H100,2)</f>
        <v>0</v>
      </c>
      <c r="BL100" s="19" t="s">
        <v>146</v>
      </c>
      <c r="BM100" s="218" t="s">
        <v>819</v>
      </c>
    </row>
    <row r="101" spans="1:47" s="2" customFormat="1" ht="12">
      <c r="A101" s="41"/>
      <c r="B101" s="42"/>
      <c r="C101" s="43"/>
      <c r="D101" s="220" t="s">
        <v>148</v>
      </c>
      <c r="E101" s="43"/>
      <c r="F101" s="221" t="s">
        <v>820</v>
      </c>
      <c r="G101" s="43"/>
      <c r="H101" s="43"/>
      <c r="I101" s="222"/>
      <c r="J101" s="43"/>
      <c r="K101" s="43"/>
      <c r="L101" s="47"/>
      <c r="M101" s="223"/>
      <c r="N101" s="224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19" t="s">
        <v>148</v>
      </c>
      <c r="AU101" s="19" t="s">
        <v>21</v>
      </c>
    </row>
    <row r="102" spans="1:51" s="13" customFormat="1" ht="12">
      <c r="A102" s="13"/>
      <c r="B102" s="225"/>
      <c r="C102" s="226"/>
      <c r="D102" s="227" t="s">
        <v>150</v>
      </c>
      <c r="E102" s="228" t="s">
        <v>32</v>
      </c>
      <c r="F102" s="229" t="s">
        <v>821</v>
      </c>
      <c r="G102" s="226"/>
      <c r="H102" s="230">
        <v>253</v>
      </c>
      <c r="I102" s="231"/>
      <c r="J102" s="226"/>
      <c r="K102" s="226"/>
      <c r="L102" s="232"/>
      <c r="M102" s="233"/>
      <c r="N102" s="234"/>
      <c r="O102" s="234"/>
      <c r="P102" s="234"/>
      <c r="Q102" s="234"/>
      <c r="R102" s="234"/>
      <c r="S102" s="234"/>
      <c r="T102" s="23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6" t="s">
        <v>150</v>
      </c>
      <c r="AU102" s="236" t="s">
        <v>21</v>
      </c>
      <c r="AV102" s="13" t="s">
        <v>21</v>
      </c>
      <c r="AW102" s="13" t="s">
        <v>41</v>
      </c>
      <c r="AX102" s="13" t="s">
        <v>82</v>
      </c>
      <c r="AY102" s="236" t="s">
        <v>139</v>
      </c>
    </row>
    <row r="103" spans="1:51" s="14" customFormat="1" ht="12">
      <c r="A103" s="14"/>
      <c r="B103" s="237"/>
      <c r="C103" s="238"/>
      <c r="D103" s="227" t="s">
        <v>150</v>
      </c>
      <c r="E103" s="239" t="s">
        <v>32</v>
      </c>
      <c r="F103" s="240" t="s">
        <v>822</v>
      </c>
      <c r="G103" s="238"/>
      <c r="H103" s="239" t="s">
        <v>32</v>
      </c>
      <c r="I103" s="241"/>
      <c r="J103" s="238"/>
      <c r="K103" s="238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150</v>
      </c>
      <c r="AU103" s="246" t="s">
        <v>21</v>
      </c>
      <c r="AV103" s="14" t="s">
        <v>90</v>
      </c>
      <c r="AW103" s="14" t="s">
        <v>41</v>
      </c>
      <c r="AX103" s="14" t="s">
        <v>82</v>
      </c>
      <c r="AY103" s="246" t="s">
        <v>139</v>
      </c>
    </row>
    <row r="104" spans="1:51" s="15" customFormat="1" ht="12">
      <c r="A104" s="15"/>
      <c r="B104" s="247"/>
      <c r="C104" s="248"/>
      <c r="D104" s="227" t="s">
        <v>150</v>
      </c>
      <c r="E104" s="249" t="s">
        <v>32</v>
      </c>
      <c r="F104" s="250" t="s">
        <v>153</v>
      </c>
      <c r="G104" s="248"/>
      <c r="H104" s="251">
        <v>253</v>
      </c>
      <c r="I104" s="252"/>
      <c r="J104" s="248"/>
      <c r="K104" s="248"/>
      <c r="L104" s="253"/>
      <c r="M104" s="254"/>
      <c r="N104" s="255"/>
      <c r="O104" s="255"/>
      <c r="P104" s="255"/>
      <c r="Q104" s="255"/>
      <c r="R104" s="255"/>
      <c r="S104" s="255"/>
      <c r="T104" s="256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7" t="s">
        <v>150</v>
      </c>
      <c r="AU104" s="257" t="s">
        <v>21</v>
      </c>
      <c r="AV104" s="15" t="s">
        <v>146</v>
      </c>
      <c r="AW104" s="15" t="s">
        <v>41</v>
      </c>
      <c r="AX104" s="15" t="s">
        <v>90</v>
      </c>
      <c r="AY104" s="257" t="s">
        <v>139</v>
      </c>
    </row>
    <row r="105" spans="1:63" s="12" customFormat="1" ht="22.8" customHeight="1">
      <c r="A105" s="12"/>
      <c r="B105" s="191"/>
      <c r="C105" s="192"/>
      <c r="D105" s="193" t="s">
        <v>81</v>
      </c>
      <c r="E105" s="205" t="s">
        <v>170</v>
      </c>
      <c r="F105" s="205" t="s">
        <v>171</v>
      </c>
      <c r="G105" s="192"/>
      <c r="H105" s="192"/>
      <c r="I105" s="195"/>
      <c r="J105" s="206">
        <f>BK105</f>
        <v>0</v>
      </c>
      <c r="K105" s="192"/>
      <c r="L105" s="197"/>
      <c r="M105" s="198"/>
      <c r="N105" s="199"/>
      <c r="O105" s="199"/>
      <c r="P105" s="200">
        <f>SUM(P106:P147)</f>
        <v>0</v>
      </c>
      <c r="Q105" s="199"/>
      <c r="R105" s="200">
        <f>SUM(R106:R147)</f>
        <v>64.13</v>
      </c>
      <c r="S105" s="199"/>
      <c r="T105" s="201">
        <f>SUM(T106:T147)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2" t="s">
        <v>90</v>
      </c>
      <c r="AT105" s="203" t="s">
        <v>81</v>
      </c>
      <c r="AU105" s="203" t="s">
        <v>90</v>
      </c>
      <c r="AY105" s="202" t="s">
        <v>139</v>
      </c>
      <c r="BK105" s="204">
        <f>SUM(BK106:BK147)</f>
        <v>0</v>
      </c>
    </row>
    <row r="106" spans="1:65" s="2" customFormat="1" ht="24.15" customHeight="1">
      <c r="A106" s="41"/>
      <c r="B106" s="42"/>
      <c r="C106" s="207" t="s">
        <v>146</v>
      </c>
      <c r="D106" s="207" t="s">
        <v>141</v>
      </c>
      <c r="E106" s="208" t="s">
        <v>172</v>
      </c>
      <c r="F106" s="209" t="s">
        <v>173</v>
      </c>
      <c r="G106" s="210" t="s">
        <v>144</v>
      </c>
      <c r="H106" s="211">
        <v>120</v>
      </c>
      <c r="I106" s="212"/>
      <c r="J106" s="213">
        <f>ROUND(I106*H106,2)</f>
        <v>0</v>
      </c>
      <c r="K106" s="209" t="s">
        <v>145</v>
      </c>
      <c r="L106" s="47"/>
      <c r="M106" s="214" t="s">
        <v>32</v>
      </c>
      <c r="N106" s="215" t="s">
        <v>53</v>
      </c>
      <c r="O106" s="87"/>
      <c r="P106" s="216">
        <f>O106*H106</f>
        <v>0</v>
      </c>
      <c r="Q106" s="216">
        <v>0.324</v>
      </c>
      <c r="R106" s="216">
        <f>Q106*H106</f>
        <v>38.88</v>
      </c>
      <c r="S106" s="216">
        <v>0</v>
      </c>
      <c r="T106" s="217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8" t="s">
        <v>146</v>
      </c>
      <c r="AT106" s="218" t="s">
        <v>141</v>
      </c>
      <c r="AU106" s="218" t="s">
        <v>21</v>
      </c>
      <c r="AY106" s="19" t="s">
        <v>139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9" t="s">
        <v>90</v>
      </c>
      <c r="BK106" s="219">
        <f>ROUND(I106*H106,2)</f>
        <v>0</v>
      </c>
      <c r="BL106" s="19" t="s">
        <v>146</v>
      </c>
      <c r="BM106" s="218" t="s">
        <v>174</v>
      </c>
    </row>
    <row r="107" spans="1:47" s="2" customFormat="1" ht="12">
      <c r="A107" s="41"/>
      <c r="B107" s="42"/>
      <c r="C107" s="43"/>
      <c r="D107" s="220" t="s">
        <v>148</v>
      </c>
      <c r="E107" s="43"/>
      <c r="F107" s="221" t="s">
        <v>175</v>
      </c>
      <c r="G107" s="43"/>
      <c r="H107" s="43"/>
      <c r="I107" s="222"/>
      <c r="J107" s="43"/>
      <c r="K107" s="43"/>
      <c r="L107" s="47"/>
      <c r="M107" s="223"/>
      <c r="N107" s="224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19" t="s">
        <v>148</v>
      </c>
      <c r="AU107" s="19" t="s">
        <v>21</v>
      </c>
    </row>
    <row r="108" spans="1:51" s="13" customFormat="1" ht="12">
      <c r="A108" s="13"/>
      <c r="B108" s="225"/>
      <c r="C108" s="226"/>
      <c r="D108" s="227" t="s">
        <v>150</v>
      </c>
      <c r="E108" s="228" t="s">
        <v>32</v>
      </c>
      <c r="F108" s="229" t="s">
        <v>823</v>
      </c>
      <c r="G108" s="226"/>
      <c r="H108" s="230">
        <v>120</v>
      </c>
      <c r="I108" s="231"/>
      <c r="J108" s="226"/>
      <c r="K108" s="226"/>
      <c r="L108" s="232"/>
      <c r="M108" s="233"/>
      <c r="N108" s="234"/>
      <c r="O108" s="234"/>
      <c r="P108" s="234"/>
      <c r="Q108" s="234"/>
      <c r="R108" s="234"/>
      <c r="S108" s="234"/>
      <c r="T108" s="23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6" t="s">
        <v>150</v>
      </c>
      <c r="AU108" s="236" t="s">
        <v>21</v>
      </c>
      <c r="AV108" s="13" t="s">
        <v>21</v>
      </c>
      <c r="AW108" s="13" t="s">
        <v>41</v>
      </c>
      <c r="AX108" s="13" t="s">
        <v>82</v>
      </c>
      <c r="AY108" s="236" t="s">
        <v>139</v>
      </c>
    </row>
    <row r="109" spans="1:51" s="14" customFormat="1" ht="12">
      <c r="A109" s="14"/>
      <c r="B109" s="237"/>
      <c r="C109" s="238"/>
      <c r="D109" s="227" t="s">
        <v>150</v>
      </c>
      <c r="E109" s="239" t="s">
        <v>32</v>
      </c>
      <c r="F109" s="240" t="s">
        <v>152</v>
      </c>
      <c r="G109" s="238"/>
      <c r="H109" s="239" t="s">
        <v>32</v>
      </c>
      <c r="I109" s="241"/>
      <c r="J109" s="238"/>
      <c r="K109" s="238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150</v>
      </c>
      <c r="AU109" s="246" t="s">
        <v>21</v>
      </c>
      <c r="AV109" s="14" t="s">
        <v>90</v>
      </c>
      <c r="AW109" s="14" t="s">
        <v>41</v>
      </c>
      <c r="AX109" s="14" t="s">
        <v>82</v>
      </c>
      <c r="AY109" s="246" t="s">
        <v>139</v>
      </c>
    </row>
    <row r="110" spans="1:51" s="15" customFormat="1" ht="12">
      <c r="A110" s="15"/>
      <c r="B110" s="247"/>
      <c r="C110" s="248"/>
      <c r="D110" s="227" t="s">
        <v>150</v>
      </c>
      <c r="E110" s="249" t="s">
        <v>32</v>
      </c>
      <c r="F110" s="250" t="s">
        <v>153</v>
      </c>
      <c r="G110" s="248"/>
      <c r="H110" s="251">
        <v>120</v>
      </c>
      <c r="I110" s="252"/>
      <c r="J110" s="248"/>
      <c r="K110" s="248"/>
      <c r="L110" s="253"/>
      <c r="M110" s="254"/>
      <c r="N110" s="255"/>
      <c r="O110" s="255"/>
      <c r="P110" s="255"/>
      <c r="Q110" s="255"/>
      <c r="R110" s="255"/>
      <c r="S110" s="255"/>
      <c r="T110" s="256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7" t="s">
        <v>150</v>
      </c>
      <c r="AU110" s="257" t="s">
        <v>21</v>
      </c>
      <c r="AV110" s="15" t="s">
        <v>146</v>
      </c>
      <c r="AW110" s="15" t="s">
        <v>41</v>
      </c>
      <c r="AX110" s="15" t="s">
        <v>90</v>
      </c>
      <c r="AY110" s="257" t="s">
        <v>139</v>
      </c>
    </row>
    <row r="111" spans="1:65" s="2" customFormat="1" ht="16.5" customHeight="1">
      <c r="A111" s="41"/>
      <c r="B111" s="42"/>
      <c r="C111" s="207" t="s">
        <v>170</v>
      </c>
      <c r="D111" s="207" t="s">
        <v>141</v>
      </c>
      <c r="E111" s="208" t="s">
        <v>177</v>
      </c>
      <c r="F111" s="209" t="s">
        <v>488</v>
      </c>
      <c r="G111" s="210" t="s">
        <v>179</v>
      </c>
      <c r="H111" s="211">
        <v>25</v>
      </c>
      <c r="I111" s="212"/>
      <c r="J111" s="213">
        <f>ROUND(I111*H111,2)</f>
        <v>0</v>
      </c>
      <c r="K111" s="209" t="s">
        <v>32</v>
      </c>
      <c r="L111" s="47"/>
      <c r="M111" s="214" t="s">
        <v>32</v>
      </c>
      <c r="N111" s="215" t="s">
        <v>53</v>
      </c>
      <c r="O111" s="87"/>
      <c r="P111" s="216">
        <f>O111*H111</f>
        <v>0</v>
      </c>
      <c r="Q111" s="216">
        <v>1.01</v>
      </c>
      <c r="R111" s="216">
        <f>Q111*H111</f>
        <v>25.25</v>
      </c>
      <c r="S111" s="216">
        <v>0</v>
      </c>
      <c r="T111" s="217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8" t="s">
        <v>146</v>
      </c>
      <c r="AT111" s="218" t="s">
        <v>141</v>
      </c>
      <c r="AU111" s="218" t="s">
        <v>21</v>
      </c>
      <c r="AY111" s="19" t="s">
        <v>139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9" t="s">
        <v>90</v>
      </c>
      <c r="BK111" s="219">
        <f>ROUND(I111*H111,2)</f>
        <v>0</v>
      </c>
      <c r="BL111" s="19" t="s">
        <v>146</v>
      </c>
      <c r="BM111" s="218" t="s">
        <v>824</v>
      </c>
    </row>
    <row r="112" spans="1:51" s="13" customFormat="1" ht="12">
      <c r="A112" s="13"/>
      <c r="B112" s="225"/>
      <c r="C112" s="226"/>
      <c r="D112" s="227" t="s">
        <v>150</v>
      </c>
      <c r="E112" s="228" t="s">
        <v>32</v>
      </c>
      <c r="F112" s="229" t="s">
        <v>276</v>
      </c>
      <c r="G112" s="226"/>
      <c r="H112" s="230">
        <v>25</v>
      </c>
      <c r="I112" s="231"/>
      <c r="J112" s="226"/>
      <c r="K112" s="226"/>
      <c r="L112" s="232"/>
      <c r="M112" s="233"/>
      <c r="N112" s="234"/>
      <c r="O112" s="234"/>
      <c r="P112" s="234"/>
      <c r="Q112" s="234"/>
      <c r="R112" s="234"/>
      <c r="S112" s="234"/>
      <c r="T112" s="23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6" t="s">
        <v>150</v>
      </c>
      <c r="AU112" s="236" t="s">
        <v>21</v>
      </c>
      <c r="AV112" s="13" t="s">
        <v>21</v>
      </c>
      <c r="AW112" s="13" t="s">
        <v>41</v>
      </c>
      <c r="AX112" s="13" t="s">
        <v>82</v>
      </c>
      <c r="AY112" s="236" t="s">
        <v>139</v>
      </c>
    </row>
    <row r="113" spans="1:51" s="14" customFormat="1" ht="12">
      <c r="A113" s="14"/>
      <c r="B113" s="237"/>
      <c r="C113" s="238"/>
      <c r="D113" s="227" t="s">
        <v>150</v>
      </c>
      <c r="E113" s="239" t="s">
        <v>32</v>
      </c>
      <c r="F113" s="240" t="s">
        <v>187</v>
      </c>
      <c r="G113" s="238"/>
      <c r="H113" s="239" t="s">
        <v>32</v>
      </c>
      <c r="I113" s="241"/>
      <c r="J113" s="238"/>
      <c r="K113" s="238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150</v>
      </c>
      <c r="AU113" s="246" t="s">
        <v>21</v>
      </c>
      <c r="AV113" s="14" t="s">
        <v>90</v>
      </c>
      <c r="AW113" s="14" t="s">
        <v>41</v>
      </c>
      <c r="AX113" s="14" t="s">
        <v>82</v>
      </c>
      <c r="AY113" s="246" t="s">
        <v>139</v>
      </c>
    </row>
    <row r="114" spans="1:51" s="15" customFormat="1" ht="12">
      <c r="A114" s="15"/>
      <c r="B114" s="247"/>
      <c r="C114" s="248"/>
      <c r="D114" s="227" t="s">
        <v>150</v>
      </c>
      <c r="E114" s="249" t="s">
        <v>32</v>
      </c>
      <c r="F114" s="250" t="s">
        <v>153</v>
      </c>
      <c r="G114" s="248"/>
      <c r="H114" s="251">
        <v>25</v>
      </c>
      <c r="I114" s="252"/>
      <c r="J114" s="248"/>
      <c r="K114" s="248"/>
      <c r="L114" s="253"/>
      <c r="M114" s="254"/>
      <c r="N114" s="255"/>
      <c r="O114" s="255"/>
      <c r="P114" s="255"/>
      <c r="Q114" s="255"/>
      <c r="R114" s="255"/>
      <c r="S114" s="255"/>
      <c r="T114" s="256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7" t="s">
        <v>150</v>
      </c>
      <c r="AU114" s="257" t="s">
        <v>21</v>
      </c>
      <c r="AV114" s="15" t="s">
        <v>146</v>
      </c>
      <c r="AW114" s="15" t="s">
        <v>41</v>
      </c>
      <c r="AX114" s="15" t="s">
        <v>90</v>
      </c>
      <c r="AY114" s="257" t="s">
        <v>139</v>
      </c>
    </row>
    <row r="115" spans="1:65" s="2" customFormat="1" ht="16.5" customHeight="1">
      <c r="A115" s="41"/>
      <c r="B115" s="42"/>
      <c r="C115" s="207" t="s">
        <v>182</v>
      </c>
      <c r="D115" s="207" t="s">
        <v>141</v>
      </c>
      <c r="E115" s="208" t="s">
        <v>667</v>
      </c>
      <c r="F115" s="209" t="s">
        <v>491</v>
      </c>
      <c r="G115" s="210" t="s">
        <v>144</v>
      </c>
      <c r="H115" s="211">
        <v>813</v>
      </c>
      <c r="I115" s="212"/>
      <c r="J115" s="213">
        <f>ROUND(I115*H115,2)</f>
        <v>0</v>
      </c>
      <c r="K115" s="209" t="s">
        <v>145</v>
      </c>
      <c r="L115" s="47"/>
      <c r="M115" s="214" t="s">
        <v>32</v>
      </c>
      <c r="N115" s="215" t="s">
        <v>53</v>
      </c>
      <c r="O115" s="87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8" t="s">
        <v>146</v>
      </c>
      <c r="AT115" s="218" t="s">
        <v>141</v>
      </c>
      <c r="AU115" s="218" t="s">
        <v>21</v>
      </c>
      <c r="AY115" s="19" t="s">
        <v>139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9" t="s">
        <v>90</v>
      </c>
      <c r="BK115" s="219">
        <f>ROUND(I115*H115,2)</f>
        <v>0</v>
      </c>
      <c r="BL115" s="19" t="s">
        <v>146</v>
      </c>
      <c r="BM115" s="218" t="s">
        <v>825</v>
      </c>
    </row>
    <row r="116" spans="1:47" s="2" customFormat="1" ht="12">
      <c r="A116" s="41"/>
      <c r="B116" s="42"/>
      <c r="C116" s="43"/>
      <c r="D116" s="220" t="s">
        <v>148</v>
      </c>
      <c r="E116" s="43"/>
      <c r="F116" s="221" t="s">
        <v>669</v>
      </c>
      <c r="G116" s="43"/>
      <c r="H116" s="43"/>
      <c r="I116" s="222"/>
      <c r="J116" s="43"/>
      <c r="K116" s="43"/>
      <c r="L116" s="47"/>
      <c r="M116" s="223"/>
      <c r="N116" s="22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19" t="s">
        <v>148</v>
      </c>
      <c r="AU116" s="19" t="s">
        <v>21</v>
      </c>
    </row>
    <row r="117" spans="1:51" s="13" customFormat="1" ht="12">
      <c r="A117" s="13"/>
      <c r="B117" s="225"/>
      <c r="C117" s="226"/>
      <c r="D117" s="227" t="s">
        <v>150</v>
      </c>
      <c r="E117" s="228" t="s">
        <v>32</v>
      </c>
      <c r="F117" s="229" t="s">
        <v>826</v>
      </c>
      <c r="G117" s="226"/>
      <c r="H117" s="230">
        <v>813</v>
      </c>
      <c r="I117" s="231"/>
      <c r="J117" s="226"/>
      <c r="K117" s="226"/>
      <c r="L117" s="232"/>
      <c r="M117" s="233"/>
      <c r="N117" s="234"/>
      <c r="O117" s="234"/>
      <c r="P117" s="234"/>
      <c r="Q117" s="234"/>
      <c r="R117" s="234"/>
      <c r="S117" s="234"/>
      <c r="T117" s="23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6" t="s">
        <v>150</v>
      </c>
      <c r="AU117" s="236" t="s">
        <v>21</v>
      </c>
      <c r="AV117" s="13" t="s">
        <v>21</v>
      </c>
      <c r="AW117" s="13" t="s">
        <v>41</v>
      </c>
      <c r="AX117" s="13" t="s">
        <v>82</v>
      </c>
      <c r="AY117" s="236" t="s">
        <v>139</v>
      </c>
    </row>
    <row r="118" spans="1:51" s="14" customFormat="1" ht="12">
      <c r="A118" s="14"/>
      <c r="B118" s="237"/>
      <c r="C118" s="238"/>
      <c r="D118" s="227" t="s">
        <v>150</v>
      </c>
      <c r="E118" s="239" t="s">
        <v>32</v>
      </c>
      <c r="F118" s="240" t="s">
        <v>827</v>
      </c>
      <c r="G118" s="238"/>
      <c r="H118" s="239" t="s">
        <v>32</v>
      </c>
      <c r="I118" s="241"/>
      <c r="J118" s="238"/>
      <c r="K118" s="238"/>
      <c r="L118" s="242"/>
      <c r="M118" s="243"/>
      <c r="N118" s="244"/>
      <c r="O118" s="244"/>
      <c r="P118" s="244"/>
      <c r="Q118" s="244"/>
      <c r="R118" s="244"/>
      <c r="S118" s="244"/>
      <c r="T118" s="24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6" t="s">
        <v>150</v>
      </c>
      <c r="AU118" s="246" t="s">
        <v>21</v>
      </c>
      <c r="AV118" s="14" t="s">
        <v>90</v>
      </c>
      <c r="AW118" s="14" t="s">
        <v>41</v>
      </c>
      <c r="AX118" s="14" t="s">
        <v>82</v>
      </c>
      <c r="AY118" s="246" t="s">
        <v>139</v>
      </c>
    </row>
    <row r="119" spans="1:51" s="15" customFormat="1" ht="12">
      <c r="A119" s="15"/>
      <c r="B119" s="247"/>
      <c r="C119" s="248"/>
      <c r="D119" s="227" t="s">
        <v>150</v>
      </c>
      <c r="E119" s="249" t="s">
        <v>32</v>
      </c>
      <c r="F119" s="250" t="s">
        <v>153</v>
      </c>
      <c r="G119" s="248"/>
      <c r="H119" s="251">
        <v>813</v>
      </c>
      <c r="I119" s="252"/>
      <c r="J119" s="248"/>
      <c r="K119" s="248"/>
      <c r="L119" s="253"/>
      <c r="M119" s="254"/>
      <c r="N119" s="255"/>
      <c r="O119" s="255"/>
      <c r="P119" s="255"/>
      <c r="Q119" s="255"/>
      <c r="R119" s="255"/>
      <c r="S119" s="255"/>
      <c r="T119" s="256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7" t="s">
        <v>150</v>
      </c>
      <c r="AU119" s="257" t="s">
        <v>21</v>
      </c>
      <c r="AV119" s="15" t="s">
        <v>146</v>
      </c>
      <c r="AW119" s="15" t="s">
        <v>41</v>
      </c>
      <c r="AX119" s="15" t="s">
        <v>90</v>
      </c>
      <c r="AY119" s="257" t="s">
        <v>139</v>
      </c>
    </row>
    <row r="120" spans="1:65" s="2" customFormat="1" ht="16.5" customHeight="1">
      <c r="A120" s="41"/>
      <c r="B120" s="42"/>
      <c r="C120" s="207" t="s">
        <v>188</v>
      </c>
      <c r="D120" s="207" t="s">
        <v>141</v>
      </c>
      <c r="E120" s="208" t="s">
        <v>183</v>
      </c>
      <c r="F120" s="209" t="s">
        <v>184</v>
      </c>
      <c r="G120" s="210" t="s">
        <v>144</v>
      </c>
      <c r="H120" s="211">
        <v>2171.565</v>
      </c>
      <c r="I120" s="212"/>
      <c r="J120" s="213">
        <f>ROUND(I120*H120,2)</f>
        <v>0</v>
      </c>
      <c r="K120" s="209" t="s">
        <v>32</v>
      </c>
      <c r="L120" s="47"/>
      <c r="M120" s="214" t="s">
        <v>32</v>
      </c>
      <c r="N120" s="215" t="s">
        <v>53</v>
      </c>
      <c r="O120" s="87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146</v>
      </c>
      <c r="AT120" s="218" t="s">
        <v>141</v>
      </c>
      <c r="AU120" s="218" t="s">
        <v>21</v>
      </c>
      <c r="AY120" s="19" t="s">
        <v>139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90</v>
      </c>
      <c r="BK120" s="219">
        <f>ROUND(I120*H120,2)</f>
        <v>0</v>
      </c>
      <c r="BL120" s="19" t="s">
        <v>146</v>
      </c>
      <c r="BM120" s="218" t="s">
        <v>185</v>
      </c>
    </row>
    <row r="121" spans="1:51" s="13" customFormat="1" ht="12">
      <c r="A121" s="13"/>
      <c r="B121" s="225"/>
      <c r="C121" s="226"/>
      <c r="D121" s="227" t="s">
        <v>150</v>
      </c>
      <c r="E121" s="228" t="s">
        <v>32</v>
      </c>
      <c r="F121" s="229" t="s">
        <v>812</v>
      </c>
      <c r="G121" s="226"/>
      <c r="H121" s="230">
        <v>1577.565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150</v>
      </c>
      <c r="AU121" s="236" t="s">
        <v>21</v>
      </c>
      <c r="AV121" s="13" t="s">
        <v>21</v>
      </c>
      <c r="AW121" s="13" t="s">
        <v>41</v>
      </c>
      <c r="AX121" s="13" t="s">
        <v>82</v>
      </c>
      <c r="AY121" s="236" t="s">
        <v>139</v>
      </c>
    </row>
    <row r="122" spans="1:51" s="14" customFormat="1" ht="12">
      <c r="A122" s="14"/>
      <c r="B122" s="237"/>
      <c r="C122" s="238"/>
      <c r="D122" s="227" t="s">
        <v>150</v>
      </c>
      <c r="E122" s="239" t="s">
        <v>32</v>
      </c>
      <c r="F122" s="240" t="s">
        <v>160</v>
      </c>
      <c r="G122" s="238"/>
      <c r="H122" s="239" t="s">
        <v>32</v>
      </c>
      <c r="I122" s="241"/>
      <c r="J122" s="238"/>
      <c r="K122" s="238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150</v>
      </c>
      <c r="AU122" s="246" t="s">
        <v>21</v>
      </c>
      <c r="AV122" s="14" t="s">
        <v>90</v>
      </c>
      <c r="AW122" s="14" t="s">
        <v>41</v>
      </c>
      <c r="AX122" s="14" t="s">
        <v>82</v>
      </c>
      <c r="AY122" s="246" t="s">
        <v>139</v>
      </c>
    </row>
    <row r="123" spans="1:51" s="13" customFormat="1" ht="12">
      <c r="A123" s="13"/>
      <c r="B123" s="225"/>
      <c r="C123" s="226"/>
      <c r="D123" s="227" t="s">
        <v>150</v>
      </c>
      <c r="E123" s="228" t="s">
        <v>32</v>
      </c>
      <c r="F123" s="229" t="s">
        <v>813</v>
      </c>
      <c r="G123" s="226"/>
      <c r="H123" s="230">
        <v>341</v>
      </c>
      <c r="I123" s="231"/>
      <c r="J123" s="226"/>
      <c r="K123" s="226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150</v>
      </c>
      <c r="AU123" s="236" t="s">
        <v>21</v>
      </c>
      <c r="AV123" s="13" t="s">
        <v>21</v>
      </c>
      <c r="AW123" s="13" t="s">
        <v>41</v>
      </c>
      <c r="AX123" s="13" t="s">
        <v>82</v>
      </c>
      <c r="AY123" s="236" t="s">
        <v>139</v>
      </c>
    </row>
    <row r="124" spans="1:51" s="14" customFormat="1" ht="12">
      <c r="A124" s="14"/>
      <c r="B124" s="237"/>
      <c r="C124" s="238"/>
      <c r="D124" s="227" t="s">
        <v>150</v>
      </c>
      <c r="E124" s="239" t="s">
        <v>32</v>
      </c>
      <c r="F124" s="240" t="s">
        <v>186</v>
      </c>
      <c r="G124" s="238"/>
      <c r="H124" s="239" t="s">
        <v>32</v>
      </c>
      <c r="I124" s="241"/>
      <c r="J124" s="238"/>
      <c r="K124" s="238"/>
      <c r="L124" s="242"/>
      <c r="M124" s="243"/>
      <c r="N124" s="244"/>
      <c r="O124" s="244"/>
      <c r="P124" s="244"/>
      <c r="Q124" s="244"/>
      <c r="R124" s="244"/>
      <c r="S124" s="244"/>
      <c r="T124" s="24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6" t="s">
        <v>150</v>
      </c>
      <c r="AU124" s="246" t="s">
        <v>21</v>
      </c>
      <c r="AV124" s="14" t="s">
        <v>90</v>
      </c>
      <c r="AW124" s="14" t="s">
        <v>41</v>
      </c>
      <c r="AX124" s="14" t="s">
        <v>82</v>
      </c>
      <c r="AY124" s="246" t="s">
        <v>139</v>
      </c>
    </row>
    <row r="125" spans="1:51" s="13" customFormat="1" ht="12">
      <c r="A125" s="13"/>
      <c r="B125" s="225"/>
      <c r="C125" s="226"/>
      <c r="D125" s="227" t="s">
        <v>150</v>
      </c>
      <c r="E125" s="228" t="s">
        <v>32</v>
      </c>
      <c r="F125" s="229" t="s">
        <v>821</v>
      </c>
      <c r="G125" s="226"/>
      <c r="H125" s="230">
        <v>253</v>
      </c>
      <c r="I125" s="231"/>
      <c r="J125" s="226"/>
      <c r="K125" s="226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150</v>
      </c>
      <c r="AU125" s="236" t="s">
        <v>21</v>
      </c>
      <c r="AV125" s="13" t="s">
        <v>21</v>
      </c>
      <c r="AW125" s="13" t="s">
        <v>41</v>
      </c>
      <c r="AX125" s="13" t="s">
        <v>82</v>
      </c>
      <c r="AY125" s="236" t="s">
        <v>139</v>
      </c>
    </row>
    <row r="126" spans="1:51" s="14" customFormat="1" ht="12">
      <c r="A126" s="14"/>
      <c r="B126" s="237"/>
      <c r="C126" s="238"/>
      <c r="D126" s="227" t="s">
        <v>150</v>
      </c>
      <c r="E126" s="239" t="s">
        <v>32</v>
      </c>
      <c r="F126" s="240" t="s">
        <v>828</v>
      </c>
      <c r="G126" s="238"/>
      <c r="H126" s="239" t="s">
        <v>32</v>
      </c>
      <c r="I126" s="241"/>
      <c r="J126" s="238"/>
      <c r="K126" s="238"/>
      <c r="L126" s="242"/>
      <c r="M126" s="243"/>
      <c r="N126" s="244"/>
      <c r="O126" s="244"/>
      <c r="P126" s="244"/>
      <c r="Q126" s="244"/>
      <c r="R126" s="244"/>
      <c r="S126" s="244"/>
      <c r="T126" s="24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6" t="s">
        <v>150</v>
      </c>
      <c r="AU126" s="246" t="s">
        <v>21</v>
      </c>
      <c r="AV126" s="14" t="s">
        <v>90</v>
      </c>
      <c r="AW126" s="14" t="s">
        <v>41</v>
      </c>
      <c r="AX126" s="14" t="s">
        <v>82</v>
      </c>
      <c r="AY126" s="246" t="s">
        <v>139</v>
      </c>
    </row>
    <row r="127" spans="1:51" s="14" customFormat="1" ht="12">
      <c r="A127" s="14"/>
      <c r="B127" s="237"/>
      <c r="C127" s="238"/>
      <c r="D127" s="227" t="s">
        <v>150</v>
      </c>
      <c r="E127" s="239" t="s">
        <v>32</v>
      </c>
      <c r="F127" s="240" t="s">
        <v>187</v>
      </c>
      <c r="G127" s="238"/>
      <c r="H127" s="239" t="s">
        <v>32</v>
      </c>
      <c r="I127" s="241"/>
      <c r="J127" s="238"/>
      <c r="K127" s="238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150</v>
      </c>
      <c r="AU127" s="246" t="s">
        <v>21</v>
      </c>
      <c r="AV127" s="14" t="s">
        <v>90</v>
      </c>
      <c r="AW127" s="14" t="s">
        <v>41</v>
      </c>
      <c r="AX127" s="14" t="s">
        <v>82</v>
      </c>
      <c r="AY127" s="246" t="s">
        <v>139</v>
      </c>
    </row>
    <row r="128" spans="1:51" s="15" customFormat="1" ht="12">
      <c r="A128" s="15"/>
      <c r="B128" s="247"/>
      <c r="C128" s="248"/>
      <c r="D128" s="227" t="s">
        <v>150</v>
      </c>
      <c r="E128" s="249" t="s">
        <v>32</v>
      </c>
      <c r="F128" s="250" t="s">
        <v>153</v>
      </c>
      <c r="G128" s="248"/>
      <c r="H128" s="251">
        <v>2171.565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7" t="s">
        <v>150</v>
      </c>
      <c r="AU128" s="257" t="s">
        <v>21</v>
      </c>
      <c r="AV128" s="15" t="s">
        <v>146</v>
      </c>
      <c r="AW128" s="15" t="s">
        <v>41</v>
      </c>
      <c r="AX128" s="15" t="s">
        <v>90</v>
      </c>
      <c r="AY128" s="257" t="s">
        <v>139</v>
      </c>
    </row>
    <row r="129" spans="1:65" s="2" customFormat="1" ht="24.15" customHeight="1">
      <c r="A129" s="41"/>
      <c r="B129" s="42"/>
      <c r="C129" s="207" t="s">
        <v>191</v>
      </c>
      <c r="D129" s="207" t="s">
        <v>141</v>
      </c>
      <c r="E129" s="208" t="s">
        <v>192</v>
      </c>
      <c r="F129" s="209" t="s">
        <v>193</v>
      </c>
      <c r="G129" s="210" t="s">
        <v>144</v>
      </c>
      <c r="H129" s="211">
        <v>2171.565</v>
      </c>
      <c r="I129" s="212"/>
      <c r="J129" s="213">
        <f>ROUND(I129*H129,2)</f>
        <v>0</v>
      </c>
      <c r="K129" s="209" t="s">
        <v>145</v>
      </c>
      <c r="L129" s="47"/>
      <c r="M129" s="214" t="s">
        <v>32</v>
      </c>
      <c r="N129" s="215" t="s">
        <v>53</v>
      </c>
      <c r="O129" s="87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18" t="s">
        <v>146</v>
      </c>
      <c r="AT129" s="218" t="s">
        <v>141</v>
      </c>
      <c r="AU129" s="218" t="s">
        <v>21</v>
      </c>
      <c r="AY129" s="19" t="s">
        <v>139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9" t="s">
        <v>90</v>
      </c>
      <c r="BK129" s="219">
        <f>ROUND(I129*H129,2)</f>
        <v>0</v>
      </c>
      <c r="BL129" s="19" t="s">
        <v>146</v>
      </c>
      <c r="BM129" s="218" t="s">
        <v>194</v>
      </c>
    </row>
    <row r="130" spans="1:47" s="2" customFormat="1" ht="12">
      <c r="A130" s="41"/>
      <c r="B130" s="42"/>
      <c r="C130" s="43"/>
      <c r="D130" s="220" t="s">
        <v>148</v>
      </c>
      <c r="E130" s="43"/>
      <c r="F130" s="221" t="s">
        <v>195</v>
      </c>
      <c r="G130" s="43"/>
      <c r="H130" s="43"/>
      <c r="I130" s="222"/>
      <c r="J130" s="43"/>
      <c r="K130" s="43"/>
      <c r="L130" s="47"/>
      <c r="M130" s="223"/>
      <c r="N130" s="224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19" t="s">
        <v>148</v>
      </c>
      <c r="AU130" s="19" t="s">
        <v>21</v>
      </c>
    </row>
    <row r="131" spans="1:51" s="13" customFormat="1" ht="12">
      <c r="A131" s="13"/>
      <c r="B131" s="225"/>
      <c r="C131" s="226"/>
      <c r="D131" s="227" t="s">
        <v>150</v>
      </c>
      <c r="E131" s="228" t="s">
        <v>32</v>
      </c>
      <c r="F131" s="229" t="s">
        <v>812</v>
      </c>
      <c r="G131" s="226"/>
      <c r="H131" s="230">
        <v>1577.565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150</v>
      </c>
      <c r="AU131" s="236" t="s">
        <v>21</v>
      </c>
      <c r="AV131" s="13" t="s">
        <v>21</v>
      </c>
      <c r="AW131" s="13" t="s">
        <v>41</v>
      </c>
      <c r="AX131" s="13" t="s">
        <v>82</v>
      </c>
      <c r="AY131" s="236" t="s">
        <v>139</v>
      </c>
    </row>
    <row r="132" spans="1:51" s="14" customFormat="1" ht="12">
      <c r="A132" s="14"/>
      <c r="B132" s="237"/>
      <c r="C132" s="238"/>
      <c r="D132" s="227" t="s">
        <v>150</v>
      </c>
      <c r="E132" s="239" t="s">
        <v>32</v>
      </c>
      <c r="F132" s="240" t="s">
        <v>160</v>
      </c>
      <c r="G132" s="238"/>
      <c r="H132" s="239" t="s">
        <v>32</v>
      </c>
      <c r="I132" s="241"/>
      <c r="J132" s="238"/>
      <c r="K132" s="238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150</v>
      </c>
      <c r="AU132" s="246" t="s">
        <v>21</v>
      </c>
      <c r="AV132" s="14" t="s">
        <v>90</v>
      </c>
      <c r="AW132" s="14" t="s">
        <v>41</v>
      </c>
      <c r="AX132" s="14" t="s">
        <v>82</v>
      </c>
      <c r="AY132" s="246" t="s">
        <v>139</v>
      </c>
    </row>
    <row r="133" spans="1:51" s="13" customFormat="1" ht="12">
      <c r="A133" s="13"/>
      <c r="B133" s="225"/>
      <c r="C133" s="226"/>
      <c r="D133" s="227" t="s">
        <v>150</v>
      </c>
      <c r="E133" s="228" t="s">
        <v>32</v>
      </c>
      <c r="F133" s="229" t="s">
        <v>813</v>
      </c>
      <c r="G133" s="226"/>
      <c r="H133" s="230">
        <v>341</v>
      </c>
      <c r="I133" s="231"/>
      <c r="J133" s="226"/>
      <c r="K133" s="226"/>
      <c r="L133" s="232"/>
      <c r="M133" s="233"/>
      <c r="N133" s="234"/>
      <c r="O133" s="234"/>
      <c r="P133" s="234"/>
      <c r="Q133" s="234"/>
      <c r="R133" s="234"/>
      <c r="S133" s="234"/>
      <c r="T133" s="23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6" t="s">
        <v>150</v>
      </c>
      <c r="AU133" s="236" t="s">
        <v>21</v>
      </c>
      <c r="AV133" s="13" t="s">
        <v>21</v>
      </c>
      <c r="AW133" s="13" t="s">
        <v>41</v>
      </c>
      <c r="AX133" s="13" t="s">
        <v>82</v>
      </c>
      <c r="AY133" s="236" t="s">
        <v>139</v>
      </c>
    </row>
    <row r="134" spans="1:51" s="14" customFormat="1" ht="12">
      <c r="A134" s="14"/>
      <c r="B134" s="237"/>
      <c r="C134" s="238"/>
      <c r="D134" s="227" t="s">
        <v>150</v>
      </c>
      <c r="E134" s="239" t="s">
        <v>32</v>
      </c>
      <c r="F134" s="240" t="s">
        <v>196</v>
      </c>
      <c r="G134" s="238"/>
      <c r="H134" s="239" t="s">
        <v>32</v>
      </c>
      <c r="I134" s="241"/>
      <c r="J134" s="238"/>
      <c r="K134" s="238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150</v>
      </c>
      <c r="AU134" s="246" t="s">
        <v>21</v>
      </c>
      <c r="AV134" s="14" t="s">
        <v>90</v>
      </c>
      <c r="AW134" s="14" t="s">
        <v>41</v>
      </c>
      <c r="AX134" s="14" t="s">
        <v>82</v>
      </c>
      <c r="AY134" s="246" t="s">
        <v>139</v>
      </c>
    </row>
    <row r="135" spans="1:51" s="13" customFormat="1" ht="12">
      <c r="A135" s="13"/>
      <c r="B135" s="225"/>
      <c r="C135" s="226"/>
      <c r="D135" s="227" t="s">
        <v>150</v>
      </c>
      <c r="E135" s="228" t="s">
        <v>32</v>
      </c>
      <c r="F135" s="229" t="s">
        <v>821</v>
      </c>
      <c r="G135" s="226"/>
      <c r="H135" s="230">
        <v>253</v>
      </c>
      <c r="I135" s="231"/>
      <c r="J135" s="226"/>
      <c r="K135" s="226"/>
      <c r="L135" s="232"/>
      <c r="M135" s="233"/>
      <c r="N135" s="234"/>
      <c r="O135" s="234"/>
      <c r="P135" s="234"/>
      <c r="Q135" s="234"/>
      <c r="R135" s="234"/>
      <c r="S135" s="234"/>
      <c r="T135" s="23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6" t="s">
        <v>150</v>
      </c>
      <c r="AU135" s="236" t="s">
        <v>21</v>
      </c>
      <c r="AV135" s="13" t="s">
        <v>21</v>
      </c>
      <c r="AW135" s="13" t="s">
        <v>41</v>
      </c>
      <c r="AX135" s="13" t="s">
        <v>82</v>
      </c>
      <c r="AY135" s="236" t="s">
        <v>139</v>
      </c>
    </row>
    <row r="136" spans="1:51" s="14" customFormat="1" ht="12">
      <c r="A136" s="14"/>
      <c r="B136" s="237"/>
      <c r="C136" s="238"/>
      <c r="D136" s="227" t="s">
        <v>150</v>
      </c>
      <c r="E136" s="239" t="s">
        <v>32</v>
      </c>
      <c r="F136" s="240" t="s">
        <v>828</v>
      </c>
      <c r="G136" s="238"/>
      <c r="H136" s="239" t="s">
        <v>32</v>
      </c>
      <c r="I136" s="241"/>
      <c r="J136" s="238"/>
      <c r="K136" s="238"/>
      <c r="L136" s="242"/>
      <c r="M136" s="243"/>
      <c r="N136" s="244"/>
      <c r="O136" s="244"/>
      <c r="P136" s="244"/>
      <c r="Q136" s="244"/>
      <c r="R136" s="244"/>
      <c r="S136" s="244"/>
      <c r="T136" s="24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6" t="s">
        <v>150</v>
      </c>
      <c r="AU136" s="246" t="s">
        <v>21</v>
      </c>
      <c r="AV136" s="14" t="s">
        <v>90</v>
      </c>
      <c r="AW136" s="14" t="s">
        <v>41</v>
      </c>
      <c r="AX136" s="14" t="s">
        <v>82</v>
      </c>
      <c r="AY136" s="246" t="s">
        <v>139</v>
      </c>
    </row>
    <row r="137" spans="1:51" s="14" customFormat="1" ht="12">
      <c r="A137" s="14"/>
      <c r="B137" s="237"/>
      <c r="C137" s="238"/>
      <c r="D137" s="227" t="s">
        <v>150</v>
      </c>
      <c r="E137" s="239" t="s">
        <v>32</v>
      </c>
      <c r="F137" s="240" t="s">
        <v>187</v>
      </c>
      <c r="G137" s="238"/>
      <c r="H137" s="239" t="s">
        <v>32</v>
      </c>
      <c r="I137" s="241"/>
      <c r="J137" s="238"/>
      <c r="K137" s="238"/>
      <c r="L137" s="242"/>
      <c r="M137" s="243"/>
      <c r="N137" s="244"/>
      <c r="O137" s="244"/>
      <c r="P137" s="244"/>
      <c r="Q137" s="244"/>
      <c r="R137" s="244"/>
      <c r="S137" s="244"/>
      <c r="T137" s="24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6" t="s">
        <v>150</v>
      </c>
      <c r="AU137" s="246" t="s">
        <v>21</v>
      </c>
      <c r="AV137" s="14" t="s">
        <v>90</v>
      </c>
      <c r="AW137" s="14" t="s">
        <v>41</v>
      </c>
      <c r="AX137" s="14" t="s">
        <v>82</v>
      </c>
      <c r="AY137" s="246" t="s">
        <v>139</v>
      </c>
    </row>
    <row r="138" spans="1:51" s="15" customFormat="1" ht="12">
      <c r="A138" s="15"/>
      <c r="B138" s="247"/>
      <c r="C138" s="248"/>
      <c r="D138" s="227" t="s">
        <v>150</v>
      </c>
      <c r="E138" s="249" t="s">
        <v>32</v>
      </c>
      <c r="F138" s="250" t="s">
        <v>153</v>
      </c>
      <c r="G138" s="248"/>
      <c r="H138" s="251">
        <v>2171.565</v>
      </c>
      <c r="I138" s="252"/>
      <c r="J138" s="248"/>
      <c r="K138" s="248"/>
      <c r="L138" s="253"/>
      <c r="M138" s="254"/>
      <c r="N138" s="255"/>
      <c r="O138" s="255"/>
      <c r="P138" s="255"/>
      <c r="Q138" s="255"/>
      <c r="R138" s="255"/>
      <c r="S138" s="255"/>
      <c r="T138" s="256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7" t="s">
        <v>150</v>
      </c>
      <c r="AU138" s="257" t="s">
        <v>21</v>
      </c>
      <c r="AV138" s="15" t="s">
        <v>146</v>
      </c>
      <c r="AW138" s="15" t="s">
        <v>41</v>
      </c>
      <c r="AX138" s="15" t="s">
        <v>90</v>
      </c>
      <c r="AY138" s="257" t="s">
        <v>139</v>
      </c>
    </row>
    <row r="139" spans="1:65" s="2" customFormat="1" ht="24.15" customHeight="1">
      <c r="A139" s="41"/>
      <c r="B139" s="42"/>
      <c r="C139" s="207" t="s">
        <v>197</v>
      </c>
      <c r="D139" s="207" t="s">
        <v>141</v>
      </c>
      <c r="E139" s="208" t="s">
        <v>829</v>
      </c>
      <c r="F139" s="209" t="s">
        <v>199</v>
      </c>
      <c r="G139" s="210" t="s">
        <v>144</v>
      </c>
      <c r="H139" s="211">
        <v>560</v>
      </c>
      <c r="I139" s="212"/>
      <c r="J139" s="213">
        <f>ROUND(I139*H139,2)</f>
        <v>0</v>
      </c>
      <c r="K139" s="209" t="s">
        <v>32</v>
      </c>
      <c r="L139" s="47"/>
      <c r="M139" s="214" t="s">
        <v>32</v>
      </c>
      <c r="N139" s="215" t="s">
        <v>53</v>
      </c>
      <c r="O139" s="87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18" t="s">
        <v>146</v>
      </c>
      <c r="AT139" s="218" t="s">
        <v>141</v>
      </c>
      <c r="AU139" s="218" t="s">
        <v>21</v>
      </c>
      <c r="AY139" s="19" t="s">
        <v>139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9" t="s">
        <v>90</v>
      </c>
      <c r="BK139" s="219">
        <f>ROUND(I139*H139,2)</f>
        <v>0</v>
      </c>
      <c r="BL139" s="19" t="s">
        <v>146</v>
      </c>
      <c r="BM139" s="218" t="s">
        <v>200</v>
      </c>
    </row>
    <row r="140" spans="1:51" s="13" customFormat="1" ht="12">
      <c r="A140" s="13"/>
      <c r="B140" s="225"/>
      <c r="C140" s="226"/>
      <c r="D140" s="227" t="s">
        <v>150</v>
      </c>
      <c r="E140" s="228" t="s">
        <v>32</v>
      </c>
      <c r="F140" s="229" t="s">
        <v>815</v>
      </c>
      <c r="G140" s="226"/>
      <c r="H140" s="230">
        <v>560</v>
      </c>
      <c r="I140" s="231"/>
      <c r="J140" s="226"/>
      <c r="K140" s="226"/>
      <c r="L140" s="232"/>
      <c r="M140" s="233"/>
      <c r="N140" s="234"/>
      <c r="O140" s="234"/>
      <c r="P140" s="234"/>
      <c r="Q140" s="234"/>
      <c r="R140" s="234"/>
      <c r="S140" s="234"/>
      <c r="T140" s="23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6" t="s">
        <v>150</v>
      </c>
      <c r="AU140" s="236" t="s">
        <v>21</v>
      </c>
      <c r="AV140" s="13" t="s">
        <v>21</v>
      </c>
      <c r="AW140" s="13" t="s">
        <v>41</v>
      </c>
      <c r="AX140" s="13" t="s">
        <v>82</v>
      </c>
      <c r="AY140" s="236" t="s">
        <v>139</v>
      </c>
    </row>
    <row r="141" spans="1:51" s="14" customFormat="1" ht="12">
      <c r="A141" s="14"/>
      <c r="B141" s="237"/>
      <c r="C141" s="238"/>
      <c r="D141" s="227" t="s">
        <v>150</v>
      </c>
      <c r="E141" s="239" t="s">
        <v>32</v>
      </c>
      <c r="F141" s="240" t="s">
        <v>202</v>
      </c>
      <c r="G141" s="238"/>
      <c r="H141" s="239" t="s">
        <v>32</v>
      </c>
      <c r="I141" s="241"/>
      <c r="J141" s="238"/>
      <c r="K141" s="238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150</v>
      </c>
      <c r="AU141" s="246" t="s">
        <v>21</v>
      </c>
      <c r="AV141" s="14" t="s">
        <v>90</v>
      </c>
      <c r="AW141" s="14" t="s">
        <v>41</v>
      </c>
      <c r="AX141" s="14" t="s">
        <v>82</v>
      </c>
      <c r="AY141" s="246" t="s">
        <v>139</v>
      </c>
    </row>
    <row r="142" spans="1:51" s="15" customFormat="1" ht="12">
      <c r="A142" s="15"/>
      <c r="B142" s="247"/>
      <c r="C142" s="248"/>
      <c r="D142" s="227" t="s">
        <v>150</v>
      </c>
      <c r="E142" s="249" t="s">
        <v>32</v>
      </c>
      <c r="F142" s="250" t="s">
        <v>153</v>
      </c>
      <c r="G142" s="248"/>
      <c r="H142" s="251">
        <v>560</v>
      </c>
      <c r="I142" s="252"/>
      <c r="J142" s="248"/>
      <c r="K142" s="248"/>
      <c r="L142" s="253"/>
      <c r="M142" s="254"/>
      <c r="N142" s="255"/>
      <c r="O142" s="255"/>
      <c r="P142" s="255"/>
      <c r="Q142" s="255"/>
      <c r="R142" s="255"/>
      <c r="S142" s="255"/>
      <c r="T142" s="256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7" t="s">
        <v>150</v>
      </c>
      <c r="AU142" s="257" t="s">
        <v>21</v>
      </c>
      <c r="AV142" s="15" t="s">
        <v>146</v>
      </c>
      <c r="AW142" s="15" t="s">
        <v>41</v>
      </c>
      <c r="AX142" s="15" t="s">
        <v>90</v>
      </c>
      <c r="AY142" s="257" t="s">
        <v>139</v>
      </c>
    </row>
    <row r="143" spans="1:65" s="2" customFormat="1" ht="24.15" customHeight="1">
      <c r="A143" s="41"/>
      <c r="B143" s="42"/>
      <c r="C143" s="207" t="s">
        <v>203</v>
      </c>
      <c r="D143" s="207" t="s">
        <v>141</v>
      </c>
      <c r="E143" s="208" t="s">
        <v>829</v>
      </c>
      <c r="F143" s="209" t="s">
        <v>199</v>
      </c>
      <c r="G143" s="210" t="s">
        <v>144</v>
      </c>
      <c r="H143" s="211">
        <v>253</v>
      </c>
      <c r="I143" s="212"/>
      <c r="J143" s="213">
        <f>ROUND(I143*H143,2)</f>
        <v>0</v>
      </c>
      <c r="K143" s="209" t="s">
        <v>32</v>
      </c>
      <c r="L143" s="47"/>
      <c r="M143" s="214" t="s">
        <v>32</v>
      </c>
      <c r="N143" s="215" t="s">
        <v>53</v>
      </c>
      <c r="O143" s="87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18" t="s">
        <v>146</v>
      </c>
      <c r="AT143" s="218" t="s">
        <v>141</v>
      </c>
      <c r="AU143" s="218" t="s">
        <v>21</v>
      </c>
      <c r="AY143" s="19" t="s">
        <v>139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9" t="s">
        <v>90</v>
      </c>
      <c r="BK143" s="219">
        <f>ROUND(I143*H143,2)</f>
        <v>0</v>
      </c>
      <c r="BL143" s="19" t="s">
        <v>146</v>
      </c>
      <c r="BM143" s="218" t="s">
        <v>830</v>
      </c>
    </row>
    <row r="144" spans="1:51" s="13" customFormat="1" ht="12">
      <c r="A144" s="13"/>
      <c r="B144" s="225"/>
      <c r="C144" s="226"/>
      <c r="D144" s="227" t="s">
        <v>150</v>
      </c>
      <c r="E144" s="228" t="s">
        <v>32</v>
      </c>
      <c r="F144" s="229" t="s">
        <v>821</v>
      </c>
      <c r="G144" s="226"/>
      <c r="H144" s="230">
        <v>253</v>
      </c>
      <c r="I144" s="231"/>
      <c r="J144" s="226"/>
      <c r="K144" s="226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150</v>
      </c>
      <c r="AU144" s="236" t="s">
        <v>21</v>
      </c>
      <c r="AV144" s="13" t="s">
        <v>21</v>
      </c>
      <c r="AW144" s="13" t="s">
        <v>41</v>
      </c>
      <c r="AX144" s="13" t="s">
        <v>82</v>
      </c>
      <c r="AY144" s="236" t="s">
        <v>139</v>
      </c>
    </row>
    <row r="145" spans="1:51" s="14" customFormat="1" ht="12">
      <c r="A145" s="14"/>
      <c r="B145" s="237"/>
      <c r="C145" s="238"/>
      <c r="D145" s="227" t="s">
        <v>150</v>
      </c>
      <c r="E145" s="239" t="s">
        <v>32</v>
      </c>
      <c r="F145" s="240" t="s">
        <v>828</v>
      </c>
      <c r="G145" s="238"/>
      <c r="H145" s="239" t="s">
        <v>32</v>
      </c>
      <c r="I145" s="241"/>
      <c r="J145" s="238"/>
      <c r="K145" s="238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150</v>
      </c>
      <c r="AU145" s="246" t="s">
        <v>21</v>
      </c>
      <c r="AV145" s="14" t="s">
        <v>90</v>
      </c>
      <c r="AW145" s="14" t="s">
        <v>41</v>
      </c>
      <c r="AX145" s="14" t="s">
        <v>82</v>
      </c>
      <c r="AY145" s="246" t="s">
        <v>139</v>
      </c>
    </row>
    <row r="146" spans="1:51" s="14" customFormat="1" ht="12">
      <c r="A146" s="14"/>
      <c r="B146" s="237"/>
      <c r="C146" s="238"/>
      <c r="D146" s="227" t="s">
        <v>150</v>
      </c>
      <c r="E146" s="239" t="s">
        <v>32</v>
      </c>
      <c r="F146" s="240" t="s">
        <v>152</v>
      </c>
      <c r="G146" s="238"/>
      <c r="H146" s="239" t="s">
        <v>32</v>
      </c>
      <c r="I146" s="241"/>
      <c r="J146" s="238"/>
      <c r="K146" s="238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150</v>
      </c>
      <c r="AU146" s="246" t="s">
        <v>21</v>
      </c>
      <c r="AV146" s="14" t="s">
        <v>90</v>
      </c>
      <c r="AW146" s="14" t="s">
        <v>41</v>
      </c>
      <c r="AX146" s="14" t="s">
        <v>82</v>
      </c>
      <c r="AY146" s="246" t="s">
        <v>139</v>
      </c>
    </row>
    <row r="147" spans="1:51" s="15" customFormat="1" ht="12">
      <c r="A147" s="15"/>
      <c r="B147" s="247"/>
      <c r="C147" s="248"/>
      <c r="D147" s="227" t="s">
        <v>150</v>
      </c>
      <c r="E147" s="249" t="s">
        <v>32</v>
      </c>
      <c r="F147" s="250" t="s">
        <v>153</v>
      </c>
      <c r="G147" s="248"/>
      <c r="H147" s="251">
        <v>253</v>
      </c>
      <c r="I147" s="252"/>
      <c r="J147" s="248"/>
      <c r="K147" s="248"/>
      <c r="L147" s="253"/>
      <c r="M147" s="254"/>
      <c r="N147" s="255"/>
      <c r="O147" s="255"/>
      <c r="P147" s="255"/>
      <c r="Q147" s="255"/>
      <c r="R147" s="255"/>
      <c r="S147" s="255"/>
      <c r="T147" s="25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7" t="s">
        <v>150</v>
      </c>
      <c r="AU147" s="257" t="s">
        <v>21</v>
      </c>
      <c r="AV147" s="15" t="s">
        <v>146</v>
      </c>
      <c r="AW147" s="15" t="s">
        <v>41</v>
      </c>
      <c r="AX147" s="15" t="s">
        <v>90</v>
      </c>
      <c r="AY147" s="257" t="s">
        <v>139</v>
      </c>
    </row>
    <row r="148" spans="1:63" s="12" customFormat="1" ht="22.8" customHeight="1">
      <c r="A148" s="12"/>
      <c r="B148" s="191"/>
      <c r="C148" s="192"/>
      <c r="D148" s="193" t="s">
        <v>81</v>
      </c>
      <c r="E148" s="205" t="s">
        <v>197</v>
      </c>
      <c r="F148" s="205" t="s">
        <v>228</v>
      </c>
      <c r="G148" s="192"/>
      <c r="H148" s="192"/>
      <c r="I148" s="195"/>
      <c r="J148" s="206">
        <f>BK148</f>
        <v>0</v>
      </c>
      <c r="K148" s="192"/>
      <c r="L148" s="197"/>
      <c r="M148" s="198"/>
      <c r="N148" s="199"/>
      <c r="O148" s="199"/>
      <c r="P148" s="200">
        <f>SUM(P149:P256)</f>
        <v>0</v>
      </c>
      <c r="Q148" s="199"/>
      <c r="R148" s="200">
        <f>SUM(R149:R256)</f>
        <v>1.5231308</v>
      </c>
      <c r="S148" s="199"/>
      <c r="T148" s="201">
        <f>SUM(T149:T256)</f>
        <v>101.3052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2" t="s">
        <v>90</v>
      </c>
      <c r="AT148" s="203" t="s">
        <v>81</v>
      </c>
      <c r="AU148" s="203" t="s">
        <v>90</v>
      </c>
      <c r="AY148" s="202" t="s">
        <v>139</v>
      </c>
      <c r="BK148" s="204">
        <f>SUM(BK149:BK256)</f>
        <v>0</v>
      </c>
    </row>
    <row r="149" spans="1:65" s="2" customFormat="1" ht="16.5" customHeight="1">
      <c r="A149" s="41"/>
      <c r="B149" s="42"/>
      <c r="C149" s="207" t="s">
        <v>210</v>
      </c>
      <c r="D149" s="207" t="s">
        <v>141</v>
      </c>
      <c r="E149" s="208" t="s">
        <v>245</v>
      </c>
      <c r="F149" s="209" t="s">
        <v>246</v>
      </c>
      <c r="G149" s="210" t="s">
        <v>220</v>
      </c>
      <c r="H149" s="211">
        <v>1</v>
      </c>
      <c r="I149" s="212"/>
      <c r="J149" s="213">
        <f>ROUND(I149*H149,2)</f>
        <v>0</v>
      </c>
      <c r="K149" s="209" t="s">
        <v>145</v>
      </c>
      <c r="L149" s="47"/>
      <c r="M149" s="214" t="s">
        <v>32</v>
      </c>
      <c r="N149" s="215" t="s">
        <v>53</v>
      </c>
      <c r="O149" s="87"/>
      <c r="P149" s="216">
        <f>O149*H149</f>
        <v>0</v>
      </c>
      <c r="Q149" s="216">
        <v>0.0007</v>
      </c>
      <c r="R149" s="216">
        <f>Q149*H149</f>
        <v>0.0007</v>
      </c>
      <c r="S149" s="216">
        <v>0</v>
      </c>
      <c r="T149" s="217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18" t="s">
        <v>146</v>
      </c>
      <c r="AT149" s="218" t="s">
        <v>141</v>
      </c>
      <c r="AU149" s="218" t="s">
        <v>21</v>
      </c>
      <c r="AY149" s="19" t="s">
        <v>139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9" t="s">
        <v>90</v>
      </c>
      <c r="BK149" s="219">
        <f>ROUND(I149*H149,2)</f>
        <v>0</v>
      </c>
      <c r="BL149" s="19" t="s">
        <v>146</v>
      </c>
      <c r="BM149" s="218" t="s">
        <v>831</v>
      </c>
    </row>
    <row r="150" spans="1:47" s="2" customFormat="1" ht="12">
      <c r="A150" s="41"/>
      <c r="B150" s="42"/>
      <c r="C150" s="43"/>
      <c r="D150" s="220" t="s">
        <v>148</v>
      </c>
      <c r="E150" s="43"/>
      <c r="F150" s="221" t="s">
        <v>248</v>
      </c>
      <c r="G150" s="43"/>
      <c r="H150" s="43"/>
      <c r="I150" s="222"/>
      <c r="J150" s="43"/>
      <c r="K150" s="43"/>
      <c r="L150" s="47"/>
      <c r="M150" s="223"/>
      <c r="N150" s="224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19" t="s">
        <v>148</v>
      </c>
      <c r="AU150" s="19" t="s">
        <v>21</v>
      </c>
    </row>
    <row r="151" spans="1:51" s="13" customFormat="1" ht="12">
      <c r="A151" s="13"/>
      <c r="B151" s="225"/>
      <c r="C151" s="226"/>
      <c r="D151" s="227" t="s">
        <v>150</v>
      </c>
      <c r="E151" s="228" t="s">
        <v>32</v>
      </c>
      <c r="F151" s="229" t="s">
        <v>90</v>
      </c>
      <c r="G151" s="226"/>
      <c r="H151" s="230">
        <v>1</v>
      </c>
      <c r="I151" s="231"/>
      <c r="J151" s="226"/>
      <c r="K151" s="226"/>
      <c r="L151" s="232"/>
      <c r="M151" s="233"/>
      <c r="N151" s="234"/>
      <c r="O151" s="234"/>
      <c r="P151" s="234"/>
      <c r="Q151" s="234"/>
      <c r="R151" s="234"/>
      <c r="S151" s="234"/>
      <c r="T151" s="23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6" t="s">
        <v>150</v>
      </c>
      <c r="AU151" s="236" t="s">
        <v>21</v>
      </c>
      <c r="AV151" s="13" t="s">
        <v>21</v>
      </c>
      <c r="AW151" s="13" t="s">
        <v>41</v>
      </c>
      <c r="AX151" s="13" t="s">
        <v>82</v>
      </c>
      <c r="AY151" s="236" t="s">
        <v>139</v>
      </c>
    </row>
    <row r="152" spans="1:51" s="14" customFormat="1" ht="12">
      <c r="A152" s="14"/>
      <c r="B152" s="237"/>
      <c r="C152" s="238"/>
      <c r="D152" s="227" t="s">
        <v>150</v>
      </c>
      <c r="E152" s="239" t="s">
        <v>32</v>
      </c>
      <c r="F152" s="240" t="s">
        <v>152</v>
      </c>
      <c r="G152" s="238"/>
      <c r="H152" s="239" t="s">
        <v>32</v>
      </c>
      <c r="I152" s="241"/>
      <c r="J152" s="238"/>
      <c r="K152" s="238"/>
      <c r="L152" s="242"/>
      <c r="M152" s="243"/>
      <c r="N152" s="244"/>
      <c r="O152" s="244"/>
      <c r="P152" s="244"/>
      <c r="Q152" s="244"/>
      <c r="R152" s="244"/>
      <c r="S152" s="244"/>
      <c r="T152" s="24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6" t="s">
        <v>150</v>
      </c>
      <c r="AU152" s="246" t="s">
        <v>21</v>
      </c>
      <c r="AV152" s="14" t="s">
        <v>90</v>
      </c>
      <c r="AW152" s="14" t="s">
        <v>41</v>
      </c>
      <c r="AX152" s="14" t="s">
        <v>82</v>
      </c>
      <c r="AY152" s="246" t="s">
        <v>139</v>
      </c>
    </row>
    <row r="153" spans="1:51" s="15" customFormat="1" ht="12">
      <c r="A153" s="15"/>
      <c r="B153" s="247"/>
      <c r="C153" s="248"/>
      <c r="D153" s="227" t="s">
        <v>150</v>
      </c>
      <c r="E153" s="249" t="s">
        <v>32</v>
      </c>
      <c r="F153" s="250" t="s">
        <v>153</v>
      </c>
      <c r="G153" s="248"/>
      <c r="H153" s="251">
        <v>1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6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7" t="s">
        <v>150</v>
      </c>
      <c r="AU153" s="257" t="s">
        <v>21</v>
      </c>
      <c r="AV153" s="15" t="s">
        <v>146</v>
      </c>
      <c r="AW153" s="15" t="s">
        <v>41</v>
      </c>
      <c r="AX153" s="15" t="s">
        <v>90</v>
      </c>
      <c r="AY153" s="257" t="s">
        <v>139</v>
      </c>
    </row>
    <row r="154" spans="1:65" s="2" customFormat="1" ht="16.5" customHeight="1">
      <c r="A154" s="41"/>
      <c r="B154" s="42"/>
      <c r="C154" s="258" t="s">
        <v>217</v>
      </c>
      <c r="D154" s="258" t="s">
        <v>211</v>
      </c>
      <c r="E154" s="259" t="s">
        <v>832</v>
      </c>
      <c r="F154" s="260" t="s">
        <v>833</v>
      </c>
      <c r="G154" s="261" t="s">
        <v>220</v>
      </c>
      <c r="H154" s="262">
        <v>1</v>
      </c>
      <c r="I154" s="263"/>
      <c r="J154" s="264">
        <f>ROUND(I154*H154,2)</f>
        <v>0</v>
      </c>
      <c r="K154" s="260" t="s">
        <v>145</v>
      </c>
      <c r="L154" s="265"/>
      <c r="M154" s="266" t="s">
        <v>32</v>
      </c>
      <c r="N154" s="267" t="s">
        <v>53</v>
      </c>
      <c r="O154" s="87"/>
      <c r="P154" s="216">
        <f>O154*H154</f>
        <v>0</v>
      </c>
      <c r="Q154" s="216">
        <v>0.0013</v>
      </c>
      <c r="R154" s="216">
        <f>Q154*H154</f>
        <v>0.0013</v>
      </c>
      <c r="S154" s="216">
        <v>0</v>
      </c>
      <c r="T154" s="21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18" t="s">
        <v>191</v>
      </c>
      <c r="AT154" s="218" t="s">
        <v>211</v>
      </c>
      <c r="AU154" s="218" t="s">
        <v>21</v>
      </c>
      <c r="AY154" s="19" t="s">
        <v>139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9" t="s">
        <v>90</v>
      </c>
      <c r="BK154" s="219">
        <f>ROUND(I154*H154,2)</f>
        <v>0</v>
      </c>
      <c r="BL154" s="19" t="s">
        <v>146</v>
      </c>
      <c r="BM154" s="218" t="s">
        <v>834</v>
      </c>
    </row>
    <row r="155" spans="1:65" s="2" customFormat="1" ht="16.5" customHeight="1">
      <c r="A155" s="41"/>
      <c r="B155" s="42"/>
      <c r="C155" s="207" t="s">
        <v>223</v>
      </c>
      <c r="D155" s="207" t="s">
        <v>141</v>
      </c>
      <c r="E155" s="208" t="s">
        <v>257</v>
      </c>
      <c r="F155" s="209" t="s">
        <v>258</v>
      </c>
      <c r="G155" s="210" t="s">
        <v>220</v>
      </c>
      <c r="H155" s="211">
        <v>1</v>
      </c>
      <c r="I155" s="212"/>
      <c r="J155" s="213">
        <f>ROUND(I155*H155,2)</f>
        <v>0</v>
      </c>
      <c r="K155" s="209" t="s">
        <v>145</v>
      </c>
      <c r="L155" s="47"/>
      <c r="M155" s="214" t="s">
        <v>32</v>
      </c>
      <c r="N155" s="215" t="s">
        <v>53</v>
      </c>
      <c r="O155" s="87"/>
      <c r="P155" s="216">
        <f>O155*H155</f>
        <v>0</v>
      </c>
      <c r="Q155" s="216">
        <v>0.11241</v>
      </c>
      <c r="R155" s="216">
        <f>Q155*H155</f>
        <v>0.11241</v>
      </c>
      <c r="S155" s="216">
        <v>0</v>
      </c>
      <c r="T155" s="217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8" t="s">
        <v>146</v>
      </c>
      <c r="AT155" s="218" t="s">
        <v>141</v>
      </c>
      <c r="AU155" s="218" t="s">
        <v>21</v>
      </c>
      <c r="AY155" s="19" t="s">
        <v>139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9" t="s">
        <v>90</v>
      </c>
      <c r="BK155" s="219">
        <f>ROUND(I155*H155,2)</f>
        <v>0</v>
      </c>
      <c r="BL155" s="19" t="s">
        <v>146</v>
      </c>
      <c r="BM155" s="218" t="s">
        <v>259</v>
      </c>
    </row>
    <row r="156" spans="1:47" s="2" customFormat="1" ht="12">
      <c r="A156" s="41"/>
      <c r="B156" s="42"/>
      <c r="C156" s="43"/>
      <c r="D156" s="220" t="s">
        <v>148</v>
      </c>
      <c r="E156" s="43"/>
      <c r="F156" s="221" t="s">
        <v>260</v>
      </c>
      <c r="G156" s="43"/>
      <c r="H156" s="43"/>
      <c r="I156" s="222"/>
      <c r="J156" s="43"/>
      <c r="K156" s="43"/>
      <c r="L156" s="47"/>
      <c r="M156" s="223"/>
      <c r="N156" s="224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19" t="s">
        <v>148</v>
      </c>
      <c r="AU156" s="19" t="s">
        <v>21</v>
      </c>
    </row>
    <row r="157" spans="1:51" s="13" customFormat="1" ht="12">
      <c r="A157" s="13"/>
      <c r="B157" s="225"/>
      <c r="C157" s="226"/>
      <c r="D157" s="227" t="s">
        <v>150</v>
      </c>
      <c r="E157" s="228" t="s">
        <v>32</v>
      </c>
      <c r="F157" s="229" t="s">
        <v>90</v>
      </c>
      <c r="G157" s="226"/>
      <c r="H157" s="230">
        <v>1</v>
      </c>
      <c r="I157" s="231"/>
      <c r="J157" s="226"/>
      <c r="K157" s="226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150</v>
      </c>
      <c r="AU157" s="236" t="s">
        <v>21</v>
      </c>
      <c r="AV157" s="13" t="s">
        <v>21</v>
      </c>
      <c r="AW157" s="13" t="s">
        <v>41</v>
      </c>
      <c r="AX157" s="13" t="s">
        <v>82</v>
      </c>
      <c r="AY157" s="236" t="s">
        <v>139</v>
      </c>
    </row>
    <row r="158" spans="1:51" s="14" customFormat="1" ht="12">
      <c r="A158" s="14"/>
      <c r="B158" s="237"/>
      <c r="C158" s="238"/>
      <c r="D158" s="227" t="s">
        <v>150</v>
      </c>
      <c r="E158" s="239" t="s">
        <v>32</v>
      </c>
      <c r="F158" s="240" t="s">
        <v>152</v>
      </c>
      <c r="G158" s="238"/>
      <c r="H158" s="239" t="s">
        <v>32</v>
      </c>
      <c r="I158" s="241"/>
      <c r="J158" s="238"/>
      <c r="K158" s="238"/>
      <c r="L158" s="242"/>
      <c r="M158" s="243"/>
      <c r="N158" s="244"/>
      <c r="O158" s="244"/>
      <c r="P158" s="244"/>
      <c r="Q158" s="244"/>
      <c r="R158" s="244"/>
      <c r="S158" s="244"/>
      <c r="T158" s="24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6" t="s">
        <v>150</v>
      </c>
      <c r="AU158" s="246" t="s">
        <v>21</v>
      </c>
      <c r="AV158" s="14" t="s">
        <v>90</v>
      </c>
      <c r="AW158" s="14" t="s">
        <v>41</v>
      </c>
      <c r="AX158" s="14" t="s">
        <v>82</v>
      </c>
      <c r="AY158" s="246" t="s">
        <v>139</v>
      </c>
    </row>
    <row r="159" spans="1:51" s="15" customFormat="1" ht="12">
      <c r="A159" s="15"/>
      <c r="B159" s="247"/>
      <c r="C159" s="248"/>
      <c r="D159" s="227" t="s">
        <v>150</v>
      </c>
      <c r="E159" s="249" t="s">
        <v>32</v>
      </c>
      <c r="F159" s="250" t="s">
        <v>153</v>
      </c>
      <c r="G159" s="248"/>
      <c r="H159" s="251">
        <v>1</v>
      </c>
      <c r="I159" s="252"/>
      <c r="J159" s="248"/>
      <c r="K159" s="248"/>
      <c r="L159" s="253"/>
      <c r="M159" s="254"/>
      <c r="N159" s="255"/>
      <c r="O159" s="255"/>
      <c r="P159" s="255"/>
      <c r="Q159" s="255"/>
      <c r="R159" s="255"/>
      <c r="S159" s="255"/>
      <c r="T159" s="256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7" t="s">
        <v>150</v>
      </c>
      <c r="AU159" s="257" t="s">
        <v>21</v>
      </c>
      <c r="AV159" s="15" t="s">
        <v>146</v>
      </c>
      <c r="AW159" s="15" t="s">
        <v>41</v>
      </c>
      <c r="AX159" s="15" t="s">
        <v>90</v>
      </c>
      <c r="AY159" s="257" t="s">
        <v>139</v>
      </c>
    </row>
    <row r="160" spans="1:65" s="2" customFormat="1" ht="16.5" customHeight="1">
      <c r="A160" s="41"/>
      <c r="B160" s="42"/>
      <c r="C160" s="258" t="s">
        <v>229</v>
      </c>
      <c r="D160" s="258" t="s">
        <v>211</v>
      </c>
      <c r="E160" s="259" t="s">
        <v>261</v>
      </c>
      <c r="F160" s="260" t="s">
        <v>262</v>
      </c>
      <c r="G160" s="261" t="s">
        <v>220</v>
      </c>
      <c r="H160" s="262">
        <v>1</v>
      </c>
      <c r="I160" s="263"/>
      <c r="J160" s="264">
        <f>ROUND(I160*H160,2)</f>
        <v>0</v>
      </c>
      <c r="K160" s="260" t="s">
        <v>145</v>
      </c>
      <c r="L160" s="265"/>
      <c r="M160" s="266" t="s">
        <v>32</v>
      </c>
      <c r="N160" s="267" t="s">
        <v>53</v>
      </c>
      <c r="O160" s="87"/>
      <c r="P160" s="216">
        <f>O160*H160</f>
        <v>0</v>
      </c>
      <c r="Q160" s="216">
        <v>0.0061</v>
      </c>
      <c r="R160" s="216">
        <f>Q160*H160</f>
        <v>0.0061</v>
      </c>
      <c r="S160" s="216">
        <v>0</v>
      </c>
      <c r="T160" s="217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18" t="s">
        <v>191</v>
      </c>
      <c r="AT160" s="218" t="s">
        <v>211</v>
      </c>
      <c r="AU160" s="218" t="s">
        <v>21</v>
      </c>
      <c r="AY160" s="19" t="s">
        <v>139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9" t="s">
        <v>90</v>
      </c>
      <c r="BK160" s="219">
        <f>ROUND(I160*H160,2)</f>
        <v>0</v>
      </c>
      <c r="BL160" s="19" t="s">
        <v>146</v>
      </c>
      <c r="BM160" s="218" t="s">
        <v>263</v>
      </c>
    </row>
    <row r="161" spans="1:65" s="2" customFormat="1" ht="16.5" customHeight="1">
      <c r="A161" s="41"/>
      <c r="B161" s="42"/>
      <c r="C161" s="258" t="s">
        <v>8</v>
      </c>
      <c r="D161" s="258" t="s">
        <v>211</v>
      </c>
      <c r="E161" s="259" t="s">
        <v>265</v>
      </c>
      <c r="F161" s="260" t="s">
        <v>266</v>
      </c>
      <c r="G161" s="261" t="s">
        <v>220</v>
      </c>
      <c r="H161" s="262">
        <v>1</v>
      </c>
      <c r="I161" s="263"/>
      <c r="J161" s="264">
        <f>ROUND(I161*H161,2)</f>
        <v>0</v>
      </c>
      <c r="K161" s="260" t="s">
        <v>145</v>
      </c>
      <c r="L161" s="265"/>
      <c r="M161" s="266" t="s">
        <v>32</v>
      </c>
      <c r="N161" s="267" t="s">
        <v>53</v>
      </c>
      <c r="O161" s="87"/>
      <c r="P161" s="216">
        <f>O161*H161</f>
        <v>0</v>
      </c>
      <c r="Q161" s="216">
        <v>0.003</v>
      </c>
      <c r="R161" s="216">
        <f>Q161*H161</f>
        <v>0.003</v>
      </c>
      <c r="S161" s="216">
        <v>0</v>
      </c>
      <c r="T161" s="217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18" t="s">
        <v>191</v>
      </c>
      <c r="AT161" s="218" t="s">
        <v>211</v>
      </c>
      <c r="AU161" s="218" t="s">
        <v>21</v>
      </c>
      <c r="AY161" s="19" t="s">
        <v>139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9" t="s">
        <v>90</v>
      </c>
      <c r="BK161" s="219">
        <f>ROUND(I161*H161,2)</f>
        <v>0</v>
      </c>
      <c r="BL161" s="19" t="s">
        <v>146</v>
      </c>
      <c r="BM161" s="218" t="s">
        <v>267</v>
      </c>
    </row>
    <row r="162" spans="1:65" s="2" customFormat="1" ht="16.5" customHeight="1">
      <c r="A162" s="41"/>
      <c r="B162" s="42"/>
      <c r="C162" s="258" t="s">
        <v>240</v>
      </c>
      <c r="D162" s="258" t="s">
        <v>211</v>
      </c>
      <c r="E162" s="259" t="s">
        <v>269</v>
      </c>
      <c r="F162" s="260" t="s">
        <v>270</v>
      </c>
      <c r="G162" s="261" t="s">
        <v>220</v>
      </c>
      <c r="H162" s="262">
        <v>1</v>
      </c>
      <c r="I162" s="263"/>
      <c r="J162" s="264">
        <f>ROUND(I162*H162,2)</f>
        <v>0</v>
      </c>
      <c r="K162" s="260" t="s">
        <v>145</v>
      </c>
      <c r="L162" s="265"/>
      <c r="M162" s="266" t="s">
        <v>32</v>
      </c>
      <c r="N162" s="267" t="s">
        <v>53</v>
      </c>
      <c r="O162" s="87"/>
      <c r="P162" s="216">
        <f>O162*H162</f>
        <v>0</v>
      </c>
      <c r="Q162" s="216">
        <v>0.00035</v>
      </c>
      <c r="R162" s="216">
        <f>Q162*H162</f>
        <v>0.00035</v>
      </c>
      <c r="S162" s="216">
        <v>0</v>
      </c>
      <c r="T162" s="217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18" t="s">
        <v>191</v>
      </c>
      <c r="AT162" s="218" t="s">
        <v>211</v>
      </c>
      <c r="AU162" s="218" t="s">
        <v>21</v>
      </c>
      <c r="AY162" s="19" t="s">
        <v>139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9" t="s">
        <v>90</v>
      </c>
      <c r="BK162" s="219">
        <f>ROUND(I162*H162,2)</f>
        <v>0</v>
      </c>
      <c r="BL162" s="19" t="s">
        <v>146</v>
      </c>
      <c r="BM162" s="218" t="s">
        <v>271</v>
      </c>
    </row>
    <row r="163" spans="1:65" s="2" customFormat="1" ht="16.5" customHeight="1">
      <c r="A163" s="41"/>
      <c r="B163" s="42"/>
      <c r="C163" s="258" t="s">
        <v>244</v>
      </c>
      <c r="D163" s="258" t="s">
        <v>211</v>
      </c>
      <c r="E163" s="259" t="s">
        <v>273</v>
      </c>
      <c r="F163" s="260" t="s">
        <v>274</v>
      </c>
      <c r="G163" s="261" t="s">
        <v>220</v>
      </c>
      <c r="H163" s="262">
        <v>1</v>
      </c>
      <c r="I163" s="263"/>
      <c r="J163" s="264">
        <f>ROUND(I163*H163,2)</f>
        <v>0</v>
      </c>
      <c r="K163" s="260" t="s">
        <v>145</v>
      </c>
      <c r="L163" s="265"/>
      <c r="M163" s="266" t="s">
        <v>32</v>
      </c>
      <c r="N163" s="267" t="s">
        <v>53</v>
      </c>
      <c r="O163" s="87"/>
      <c r="P163" s="216">
        <f>O163*H163</f>
        <v>0</v>
      </c>
      <c r="Q163" s="216">
        <v>0.0001</v>
      </c>
      <c r="R163" s="216">
        <f>Q163*H163</f>
        <v>0.0001</v>
      </c>
      <c r="S163" s="216">
        <v>0</v>
      </c>
      <c r="T163" s="217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18" t="s">
        <v>191</v>
      </c>
      <c r="AT163" s="218" t="s">
        <v>211</v>
      </c>
      <c r="AU163" s="218" t="s">
        <v>21</v>
      </c>
      <c r="AY163" s="19" t="s">
        <v>139</v>
      </c>
      <c r="BE163" s="219">
        <f>IF(N163="základní",J163,0)</f>
        <v>0</v>
      </c>
      <c r="BF163" s="219">
        <f>IF(N163="snížená",J163,0)</f>
        <v>0</v>
      </c>
      <c r="BG163" s="219">
        <f>IF(N163="zákl. přenesená",J163,0)</f>
        <v>0</v>
      </c>
      <c r="BH163" s="219">
        <f>IF(N163="sníž. přenesená",J163,0)</f>
        <v>0</v>
      </c>
      <c r="BI163" s="219">
        <f>IF(N163="nulová",J163,0)</f>
        <v>0</v>
      </c>
      <c r="BJ163" s="19" t="s">
        <v>90</v>
      </c>
      <c r="BK163" s="219">
        <f>ROUND(I163*H163,2)</f>
        <v>0</v>
      </c>
      <c r="BL163" s="19" t="s">
        <v>146</v>
      </c>
      <c r="BM163" s="218" t="s">
        <v>275</v>
      </c>
    </row>
    <row r="164" spans="1:65" s="2" customFormat="1" ht="16.5" customHeight="1">
      <c r="A164" s="41"/>
      <c r="B164" s="42"/>
      <c r="C164" s="207" t="s">
        <v>249</v>
      </c>
      <c r="D164" s="207" t="s">
        <v>141</v>
      </c>
      <c r="E164" s="208" t="s">
        <v>277</v>
      </c>
      <c r="F164" s="209" t="s">
        <v>278</v>
      </c>
      <c r="G164" s="210" t="s">
        <v>232</v>
      </c>
      <c r="H164" s="211">
        <v>146.9</v>
      </c>
      <c r="I164" s="212"/>
      <c r="J164" s="213">
        <f>ROUND(I164*H164,2)</f>
        <v>0</v>
      </c>
      <c r="K164" s="209" t="s">
        <v>145</v>
      </c>
      <c r="L164" s="47"/>
      <c r="M164" s="214" t="s">
        <v>32</v>
      </c>
      <c r="N164" s="215" t="s">
        <v>53</v>
      </c>
      <c r="O164" s="87"/>
      <c r="P164" s="216">
        <f>O164*H164</f>
        <v>0</v>
      </c>
      <c r="Q164" s="216">
        <v>0.00033</v>
      </c>
      <c r="R164" s="216">
        <f>Q164*H164</f>
        <v>0.048477</v>
      </c>
      <c r="S164" s="216">
        <v>0</v>
      </c>
      <c r="T164" s="21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18" t="s">
        <v>146</v>
      </c>
      <c r="AT164" s="218" t="s">
        <v>141</v>
      </c>
      <c r="AU164" s="218" t="s">
        <v>21</v>
      </c>
      <c r="AY164" s="19" t="s">
        <v>139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9" t="s">
        <v>90</v>
      </c>
      <c r="BK164" s="219">
        <f>ROUND(I164*H164,2)</f>
        <v>0</v>
      </c>
      <c r="BL164" s="19" t="s">
        <v>146</v>
      </c>
      <c r="BM164" s="218" t="s">
        <v>279</v>
      </c>
    </row>
    <row r="165" spans="1:47" s="2" customFormat="1" ht="12">
      <c r="A165" s="41"/>
      <c r="B165" s="42"/>
      <c r="C165" s="43"/>
      <c r="D165" s="220" t="s">
        <v>148</v>
      </c>
      <c r="E165" s="43"/>
      <c r="F165" s="221" t="s">
        <v>280</v>
      </c>
      <c r="G165" s="43"/>
      <c r="H165" s="43"/>
      <c r="I165" s="222"/>
      <c r="J165" s="43"/>
      <c r="K165" s="43"/>
      <c r="L165" s="47"/>
      <c r="M165" s="223"/>
      <c r="N165" s="224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19" t="s">
        <v>148</v>
      </c>
      <c r="AU165" s="19" t="s">
        <v>21</v>
      </c>
    </row>
    <row r="166" spans="1:51" s="13" customFormat="1" ht="12">
      <c r="A166" s="13"/>
      <c r="B166" s="225"/>
      <c r="C166" s="226"/>
      <c r="D166" s="227" t="s">
        <v>150</v>
      </c>
      <c r="E166" s="228" t="s">
        <v>32</v>
      </c>
      <c r="F166" s="229" t="s">
        <v>835</v>
      </c>
      <c r="G166" s="226"/>
      <c r="H166" s="230">
        <v>96.6</v>
      </c>
      <c r="I166" s="231"/>
      <c r="J166" s="226"/>
      <c r="K166" s="226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150</v>
      </c>
      <c r="AU166" s="236" t="s">
        <v>21</v>
      </c>
      <c r="AV166" s="13" t="s">
        <v>21</v>
      </c>
      <c r="AW166" s="13" t="s">
        <v>41</v>
      </c>
      <c r="AX166" s="13" t="s">
        <v>82</v>
      </c>
      <c r="AY166" s="236" t="s">
        <v>139</v>
      </c>
    </row>
    <row r="167" spans="1:51" s="14" customFormat="1" ht="12">
      <c r="A167" s="14"/>
      <c r="B167" s="237"/>
      <c r="C167" s="238"/>
      <c r="D167" s="227" t="s">
        <v>150</v>
      </c>
      <c r="E167" s="239" t="s">
        <v>32</v>
      </c>
      <c r="F167" s="240" t="s">
        <v>282</v>
      </c>
      <c r="G167" s="238"/>
      <c r="H167" s="239" t="s">
        <v>32</v>
      </c>
      <c r="I167" s="241"/>
      <c r="J167" s="238"/>
      <c r="K167" s="238"/>
      <c r="L167" s="242"/>
      <c r="M167" s="243"/>
      <c r="N167" s="244"/>
      <c r="O167" s="244"/>
      <c r="P167" s="244"/>
      <c r="Q167" s="244"/>
      <c r="R167" s="244"/>
      <c r="S167" s="244"/>
      <c r="T167" s="24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6" t="s">
        <v>150</v>
      </c>
      <c r="AU167" s="246" t="s">
        <v>21</v>
      </c>
      <c r="AV167" s="14" t="s">
        <v>90</v>
      </c>
      <c r="AW167" s="14" t="s">
        <v>41</v>
      </c>
      <c r="AX167" s="14" t="s">
        <v>82</v>
      </c>
      <c r="AY167" s="246" t="s">
        <v>139</v>
      </c>
    </row>
    <row r="168" spans="1:51" s="13" customFormat="1" ht="12">
      <c r="A168" s="13"/>
      <c r="B168" s="225"/>
      <c r="C168" s="226"/>
      <c r="D168" s="227" t="s">
        <v>150</v>
      </c>
      <c r="E168" s="228" t="s">
        <v>32</v>
      </c>
      <c r="F168" s="229" t="s">
        <v>836</v>
      </c>
      <c r="G168" s="226"/>
      <c r="H168" s="230">
        <v>50.3</v>
      </c>
      <c r="I168" s="231"/>
      <c r="J168" s="226"/>
      <c r="K168" s="226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150</v>
      </c>
      <c r="AU168" s="236" t="s">
        <v>21</v>
      </c>
      <c r="AV168" s="13" t="s">
        <v>21</v>
      </c>
      <c r="AW168" s="13" t="s">
        <v>41</v>
      </c>
      <c r="AX168" s="13" t="s">
        <v>82</v>
      </c>
      <c r="AY168" s="236" t="s">
        <v>139</v>
      </c>
    </row>
    <row r="169" spans="1:51" s="14" customFormat="1" ht="12">
      <c r="A169" s="14"/>
      <c r="B169" s="237"/>
      <c r="C169" s="238"/>
      <c r="D169" s="227" t="s">
        <v>150</v>
      </c>
      <c r="E169" s="239" t="s">
        <v>32</v>
      </c>
      <c r="F169" s="240" t="s">
        <v>284</v>
      </c>
      <c r="G169" s="238"/>
      <c r="H169" s="239" t="s">
        <v>32</v>
      </c>
      <c r="I169" s="241"/>
      <c r="J169" s="238"/>
      <c r="K169" s="238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150</v>
      </c>
      <c r="AU169" s="246" t="s">
        <v>21</v>
      </c>
      <c r="AV169" s="14" t="s">
        <v>90</v>
      </c>
      <c r="AW169" s="14" t="s">
        <v>41</v>
      </c>
      <c r="AX169" s="14" t="s">
        <v>82</v>
      </c>
      <c r="AY169" s="246" t="s">
        <v>139</v>
      </c>
    </row>
    <row r="170" spans="1:51" s="14" customFormat="1" ht="12">
      <c r="A170" s="14"/>
      <c r="B170" s="237"/>
      <c r="C170" s="238"/>
      <c r="D170" s="227" t="s">
        <v>150</v>
      </c>
      <c r="E170" s="239" t="s">
        <v>32</v>
      </c>
      <c r="F170" s="240" t="s">
        <v>152</v>
      </c>
      <c r="G170" s="238"/>
      <c r="H170" s="239" t="s">
        <v>32</v>
      </c>
      <c r="I170" s="241"/>
      <c r="J170" s="238"/>
      <c r="K170" s="238"/>
      <c r="L170" s="242"/>
      <c r="M170" s="243"/>
      <c r="N170" s="244"/>
      <c r="O170" s="244"/>
      <c r="P170" s="244"/>
      <c r="Q170" s="244"/>
      <c r="R170" s="244"/>
      <c r="S170" s="244"/>
      <c r="T170" s="24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6" t="s">
        <v>150</v>
      </c>
      <c r="AU170" s="246" t="s">
        <v>21</v>
      </c>
      <c r="AV170" s="14" t="s">
        <v>90</v>
      </c>
      <c r="AW170" s="14" t="s">
        <v>41</v>
      </c>
      <c r="AX170" s="14" t="s">
        <v>82</v>
      </c>
      <c r="AY170" s="246" t="s">
        <v>139</v>
      </c>
    </row>
    <row r="171" spans="1:51" s="15" customFormat="1" ht="12">
      <c r="A171" s="15"/>
      <c r="B171" s="247"/>
      <c r="C171" s="248"/>
      <c r="D171" s="227" t="s">
        <v>150</v>
      </c>
      <c r="E171" s="249" t="s">
        <v>32</v>
      </c>
      <c r="F171" s="250" t="s">
        <v>153</v>
      </c>
      <c r="G171" s="248"/>
      <c r="H171" s="251">
        <v>146.89999999999998</v>
      </c>
      <c r="I171" s="252"/>
      <c r="J171" s="248"/>
      <c r="K171" s="248"/>
      <c r="L171" s="253"/>
      <c r="M171" s="254"/>
      <c r="N171" s="255"/>
      <c r="O171" s="255"/>
      <c r="P171" s="255"/>
      <c r="Q171" s="255"/>
      <c r="R171" s="255"/>
      <c r="S171" s="255"/>
      <c r="T171" s="256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7" t="s">
        <v>150</v>
      </c>
      <c r="AU171" s="257" t="s">
        <v>21</v>
      </c>
      <c r="AV171" s="15" t="s">
        <v>146</v>
      </c>
      <c r="AW171" s="15" t="s">
        <v>41</v>
      </c>
      <c r="AX171" s="15" t="s">
        <v>90</v>
      </c>
      <c r="AY171" s="257" t="s">
        <v>139</v>
      </c>
    </row>
    <row r="172" spans="1:65" s="2" customFormat="1" ht="21.75" customHeight="1">
      <c r="A172" s="41"/>
      <c r="B172" s="42"/>
      <c r="C172" s="207" t="s">
        <v>253</v>
      </c>
      <c r="D172" s="207" t="s">
        <v>141</v>
      </c>
      <c r="E172" s="208" t="s">
        <v>286</v>
      </c>
      <c r="F172" s="209" t="s">
        <v>287</v>
      </c>
      <c r="G172" s="210" t="s">
        <v>232</v>
      </c>
      <c r="H172" s="211">
        <v>119.6</v>
      </c>
      <c r="I172" s="212"/>
      <c r="J172" s="213">
        <f>ROUND(I172*H172,2)</f>
        <v>0</v>
      </c>
      <c r="K172" s="209" t="s">
        <v>145</v>
      </c>
      <c r="L172" s="47"/>
      <c r="M172" s="214" t="s">
        <v>32</v>
      </c>
      <c r="N172" s="215" t="s">
        <v>53</v>
      </c>
      <c r="O172" s="87"/>
      <c r="P172" s="216">
        <f>O172*H172</f>
        <v>0</v>
      </c>
      <c r="Q172" s="216">
        <v>0.00011</v>
      </c>
      <c r="R172" s="216">
        <f>Q172*H172</f>
        <v>0.013156</v>
      </c>
      <c r="S172" s="216">
        <v>0</v>
      </c>
      <c r="T172" s="217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8" t="s">
        <v>146</v>
      </c>
      <c r="AT172" s="218" t="s">
        <v>141</v>
      </c>
      <c r="AU172" s="218" t="s">
        <v>21</v>
      </c>
      <c r="AY172" s="19" t="s">
        <v>139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9" t="s">
        <v>90</v>
      </c>
      <c r="BK172" s="219">
        <f>ROUND(I172*H172,2)</f>
        <v>0</v>
      </c>
      <c r="BL172" s="19" t="s">
        <v>146</v>
      </c>
      <c r="BM172" s="218" t="s">
        <v>288</v>
      </c>
    </row>
    <row r="173" spans="1:47" s="2" customFormat="1" ht="12">
      <c r="A173" s="41"/>
      <c r="B173" s="42"/>
      <c r="C173" s="43"/>
      <c r="D173" s="220" t="s">
        <v>148</v>
      </c>
      <c r="E173" s="43"/>
      <c r="F173" s="221" t="s">
        <v>289</v>
      </c>
      <c r="G173" s="43"/>
      <c r="H173" s="43"/>
      <c r="I173" s="222"/>
      <c r="J173" s="43"/>
      <c r="K173" s="43"/>
      <c r="L173" s="47"/>
      <c r="M173" s="223"/>
      <c r="N173" s="224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19" t="s">
        <v>148</v>
      </c>
      <c r="AU173" s="19" t="s">
        <v>21</v>
      </c>
    </row>
    <row r="174" spans="1:51" s="13" customFormat="1" ht="12">
      <c r="A174" s="13"/>
      <c r="B174" s="225"/>
      <c r="C174" s="226"/>
      <c r="D174" s="227" t="s">
        <v>150</v>
      </c>
      <c r="E174" s="228" t="s">
        <v>32</v>
      </c>
      <c r="F174" s="229" t="s">
        <v>837</v>
      </c>
      <c r="G174" s="226"/>
      <c r="H174" s="230">
        <v>69.3</v>
      </c>
      <c r="I174" s="231"/>
      <c r="J174" s="226"/>
      <c r="K174" s="226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150</v>
      </c>
      <c r="AU174" s="236" t="s">
        <v>21</v>
      </c>
      <c r="AV174" s="13" t="s">
        <v>21</v>
      </c>
      <c r="AW174" s="13" t="s">
        <v>41</v>
      </c>
      <c r="AX174" s="13" t="s">
        <v>82</v>
      </c>
      <c r="AY174" s="236" t="s">
        <v>139</v>
      </c>
    </row>
    <row r="175" spans="1:51" s="14" customFormat="1" ht="12">
      <c r="A175" s="14"/>
      <c r="B175" s="237"/>
      <c r="C175" s="238"/>
      <c r="D175" s="227" t="s">
        <v>150</v>
      </c>
      <c r="E175" s="239" t="s">
        <v>32</v>
      </c>
      <c r="F175" s="240" t="s">
        <v>293</v>
      </c>
      <c r="G175" s="238"/>
      <c r="H175" s="239" t="s">
        <v>32</v>
      </c>
      <c r="I175" s="241"/>
      <c r="J175" s="238"/>
      <c r="K175" s="238"/>
      <c r="L175" s="242"/>
      <c r="M175" s="243"/>
      <c r="N175" s="244"/>
      <c r="O175" s="244"/>
      <c r="P175" s="244"/>
      <c r="Q175" s="244"/>
      <c r="R175" s="244"/>
      <c r="S175" s="244"/>
      <c r="T175" s="24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6" t="s">
        <v>150</v>
      </c>
      <c r="AU175" s="246" t="s">
        <v>21</v>
      </c>
      <c r="AV175" s="14" t="s">
        <v>90</v>
      </c>
      <c r="AW175" s="14" t="s">
        <v>41</v>
      </c>
      <c r="AX175" s="14" t="s">
        <v>82</v>
      </c>
      <c r="AY175" s="246" t="s">
        <v>139</v>
      </c>
    </row>
    <row r="176" spans="1:51" s="13" customFormat="1" ht="12">
      <c r="A176" s="13"/>
      <c r="B176" s="225"/>
      <c r="C176" s="226"/>
      <c r="D176" s="227" t="s">
        <v>150</v>
      </c>
      <c r="E176" s="228" t="s">
        <v>32</v>
      </c>
      <c r="F176" s="229" t="s">
        <v>836</v>
      </c>
      <c r="G176" s="226"/>
      <c r="H176" s="230">
        <v>50.3</v>
      </c>
      <c r="I176" s="231"/>
      <c r="J176" s="226"/>
      <c r="K176" s="226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150</v>
      </c>
      <c r="AU176" s="236" t="s">
        <v>21</v>
      </c>
      <c r="AV176" s="13" t="s">
        <v>21</v>
      </c>
      <c r="AW176" s="13" t="s">
        <v>41</v>
      </c>
      <c r="AX176" s="13" t="s">
        <v>82</v>
      </c>
      <c r="AY176" s="236" t="s">
        <v>139</v>
      </c>
    </row>
    <row r="177" spans="1:51" s="14" customFormat="1" ht="12">
      <c r="A177" s="14"/>
      <c r="B177" s="237"/>
      <c r="C177" s="238"/>
      <c r="D177" s="227" t="s">
        <v>150</v>
      </c>
      <c r="E177" s="239" t="s">
        <v>32</v>
      </c>
      <c r="F177" s="240" t="s">
        <v>284</v>
      </c>
      <c r="G177" s="238"/>
      <c r="H177" s="239" t="s">
        <v>32</v>
      </c>
      <c r="I177" s="241"/>
      <c r="J177" s="238"/>
      <c r="K177" s="238"/>
      <c r="L177" s="242"/>
      <c r="M177" s="243"/>
      <c r="N177" s="244"/>
      <c r="O177" s="244"/>
      <c r="P177" s="244"/>
      <c r="Q177" s="244"/>
      <c r="R177" s="244"/>
      <c r="S177" s="244"/>
      <c r="T177" s="24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6" t="s">
        <v>150</v>
      </c>
      <c r="AU177" s="246" t="s">
        <v>21</v>
      </c>
      <c r="AV177" s="14" t="s">
        <v>90</v>
      </c>
      <c r="AW177" s="14" t="s">
        <v>41</v>
      </c>
      <c r="AX177" s="14" t="s">
        <v>82</v>
      </c>
      <c r="AY177" s="246" t="s">
        <v>139</v>
      </c>
    </row>
    <row r="178" spans="1:51" s="14" customFormat="1" ht="12">
      <c r="A178" s="14"/>
      <c r="B178" s="237"/>
      <c r="C178" s="238"/>
      <c r="D178" s="227" t="s">
        <v>150</v>
      </c>
      <c r="E178" s="239" t="s">
        <v>32</v>
      </c>
      <c r="F178" s="240" t="s">
        <v>294</v>
      </c>
      <c r="G178" s="238"/>
      <c r="H178" s="239" t="s">
        <v>32</v>
      </c>
      <c r="I178" s="241"/>
      <c r="J178" s="238"/>
      <c r="K178" s="238"/>
      <c r="L178" s="242"/>
      <c r="M178" s="243"/>
      <c r="N178" s="244"/>
      <c r="O178" s="244"/>
      <c r="P178" s="244"/>
      <c r="Q178" s="244"/>
      <c r="R178" s="244"/>
      <c r="S178" s="244"/>
      <c r="T178" s="24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6" t="s">
        <v>150</v>
      </c>
      <c r="AU178" s="246" t="s">
        <v>21</v>
      </c>
      <c r="AV178" s="14" t="s">
        <v>90</v>
      </c>
      <c r="AW178" s="14" t="s">
        <v>41</v>
      </c>
      <c r="AX178" s="14" t="s">
        <v>82</v>
      </c>
      <c r="AY178" s="246" t="s">
        <v>139</v>
      </c>
    </row>
    <row r="179" spans="1:51" s="15" customFormat="1" ht="12">
      <c r="A179" s="15"/>
      <c r="B179" s="247"/>
      <c r="C179" s="248"/>
      <c r="D179" s="227" t="s">
        <v>150</v>
      </c>
      <c r="E179" s="249" t="s">
        <v>32</v>
      </c>
      <c r="F179" s="250" t="s">
        <v>153</v>
      </c>
      <c r="G179" s="248"/>
      <c r="H179" s="251">
        <v>119.6</v>
      </c>
      <c r="I179" s="252"/>
      <c r="J179" s="248"/>
      <c r="K179" s="248"/>
      <c r="L179" s="253"/>
      <c r="M179" s="254"/>
      <c r="N179" s="255"/>
      <c r="O179" s="255"/>
      <c r="P179" s="255"/>
      <c r="Q179" s="255"/>
      <c r="R179" s="255"/>
      <c r="S179" s="255"/>
      <c r="T179" s="25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57" t="s">
        <v>150</v>
      </c>
      <c r="AU179" s="257" t="s">
        <v>21</v>
      </c>
      <c r="AV179" s="15" t="s">
        <v>146</v>
      </c>
      <c r="AW179" s="15" t="s">
        <v>41</v>
      </c>
      <c r="AX179" s="15" t="s">
        <v>90</v>
      </c>
      <c r="AY179" s="257" t="s">
        <v>139</v>
      </c>
    </row>
    <row r="180" spans="1:65" s="2" customFormat="1" ht="16.5" customHeight="1">
      <c r="A180" s="41"/>
      <c r="B180" s="42"/>
      <c r="C180" s="207" t="s">
        <v>239</v>
      </c>
      <c r="D180" s="207" t="s">
        <v>141</v>
      </c>
      <c r="E180" s="208" t="s">
        <v>296</v>
      </c>
      <c r="F180" s="209" t="s">
        <v>297</v>
      </c>
      <c r="G180" s="210" t="s">
        <v>232</v>
      </c>
      <c r="H180" s="211">
        <v>316.7</v>
      </c>
      <c r="I180" s="212"/>
      <c r="J180" s="213">
        <f>ROUND(I180*H180,2)</f>
        <v>0</v>
      </c>
      <c r="K180" s="209" t="s">
        <v>145</v>
      </c>
      <c r="L180" s="47"/>
      <c r="M180" s="214" t="s">
        <v>32</v>
      </c>
      <c r="N180" s="215" t="s">
        <v>53</v>
      </c>
      <c r="O180" s="87"/>
      <c r="P180" s="216">
        <f>O180*H180</f>
        <v>0</v>
      </c>
      <c r="Q180" s="216">
        <v>0.00065</v>
      </c>
      <c r="R180" s="216">
        <f>Q180*H180</f>
        <v>0.20585499999999998</v>
      </c>
      <c r="S180" s="216">
        <v>0</v>
      </c>
      <c r="T180" s="217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18" t="s">
        <v>146</v>
      </c>
      <c r="AT180" s="218" t="s">
        <v>141</v>
      </c>
      <c r="AU180" s="218" t="s">
        <v>21</v>
      </c>
      <c r="AY180" s="19" t="s">
        <v>139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9" t="s">
        <v>90</v>
      </c>
      <c r="BK180" s="219">
        <f>ROUND(I180*H180,2)</f>
        <v>0</v>
      </c>
      <c r="BL180" s="19" t="s">
        <v>146</v>
      </c>
      <c r="BM180" s="218" t="s">
        <v>298</v>
      </c>
    </row>
    <row r="181" spans="1:47" s="2" customFormat="1" ht="12">
      <c r="A181" s="41"/>
      <c r="B181" s="42"/>
      <c r="C181" s="43"/>
      <c r="D181" s="220" t="s">
        <v>148</v>
      </c>
      <c r="E181" s="43"/>
      <c r="F181" s="221" t="s">
        <v>299</v>
      </c>
      <c r="G181" s="43"/>
      <c r="H181" s="43"/>
      <c r="I181" s="222"/>
      <c r="J181" s="43"/>
      <c r="K181" s="43"/>
      <c r="L181" s="47"/>
      <c r="M181" s="223"/>
      <c r="N181" s="224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19" t="s">
        <v>148</v>
      </c>
      <c r="AU181" s="19" t="s">
        <v>21</v>
      </c>
    </row>
    <row r="182" spans="1:51" s="13" customFormat="1" ht="12">
      <c r="A182" s="13"/>
      <c r="B182" s="225"/>
      <c r="C182" s="226"/>
      <c r="D182" s="227" t="s">
        <v>150</v>
      </c>
      <c r="E182" s="228" t="s">
        <v>32</v>
      </c>
      <c r="F182" s="229" t="s">
        <v>838</v>
      </c>
      <c r="G182" s="226"/>
      <c r="H182" s="230">
        <v>316.7</v>
      </c>
      <c r="I182" s="231"/>
      <c r="J182" s="226"/>
      <c r="K182" s="226"/>
      <c r="L182" s="232"/>
      <c r="M182" s="233"/>
      <c r="N182" s="234"/>
      <c r="O182" s="234"/>
      <c r="P182" s="234"/>
      <c r="Q182" s="234"/>
      <c r="R182" s="234"/>
      <c r="S182" s="234"/>
      <c r="T182" s="23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6" t="s">
        <v>150</v>
      </c>
      <c r="AU182" s="236" t="s">
        <v>21</v>
      </c>
      <c r="AV182" s="13" t="s">
        <v>21</v>
      </c>
      <c r="AW182" s="13" t="s">
        <v>41</v>
      </c>
      <c r="AX182" s="13" t="s">
        <v>82</v>
      </c>
      <c r="AY182" s="236" t="s">
        <v>139</v>
      </c>
    </row>
    <row r="183" spans="1:51" s="14" customFormat="1" ht="12">
      <c r="A183" s="14"/>
      <c r="B183" s="237"/>
      <c r="C183" s="238"/>
      <c r="D183" s="227" t="s">
        <v>150</v>
      </c>
      <c r="E183" s="239" t="s">
        <v>32</v>
      </c>
      <c r="F183" s="240" t="s">
        <v>301</v>
      </c>
      <c r="G183" s="238"/>
      <c r="H183" s="239" t="s">
        <v>32</v>
      </c>
      <c r="I183" s="241"/>
      <c r="J183" s="238"/>
      <c r="K183" s="238"/>
      <c r="L183" s="242"/>
      <c r="M183" s="243"/>
      <c r="N183" s="244"/>
      <c r="O183" s="244"/>
      <c r="P183" s="244"/>
      <c r="Q183" s="244"/>
      <c r="R183" s="244"/>
      <c r="S183" s="244"/>
      <c r="T183" s="24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6" t="s">
        <v>150</v>
      </c>
      <c r="AU183" s="246" t="s">
        <v>21</v>
      </c>
      <c r="AV183" s="14" t="s">
        <v>90</v>
      </c>
      <c r="AW183" s="14" t="s">
        <v>41</v>
      </c>
      <c r="AX183" s="14" t="s">
        <v>82</v>
      </c>
      <c r="AY183" s="246" t="s">
        <v>139</v>
      </c>
    </row>
    <row r="184" spans="1:51" s="15" customFormat="1" ht="12">
      <c r="A184" s="15"/>
      <c r="B184" s="247"/>
      <c r="C184" s="248"/>
      <c r="D184" s="227" t="s">
        <v>150</v>
      </c>
      <c r="E184" s="249" t="s">
        <v>32</v>
      </c>
      <c r="F184" s="250" t="s">
        <v>153</v>
      </c>
      <c r="G184" s="248"/>
      <c r="H184" s="251">
        <v>316.7</v>
      </c>
      <c r="I184" s="252"/>
      <c r="J184" s="248"/>
      <c r="K184" s="248"/>
      <c r="L184" s="253"/>
      <c r="M184" s="254"/>
      <c r="N184" s="255"/>
      <c r="O184" s="255"/>
      <c r="P184" s="255"/>
      <c r="Q184" s="255"/>
      <c r="R184" s="255"/>
      <c r="S184" s="255"/>
      <c r="T184" s="25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57" t="s">
        <v>150</v>
      </c>
      <c r="AU184" s="257" t="s">
        <v>21</v>
      </c>
      <c r="AV184" s="15" t="s">
        <v>146</v>
      </c>
      <c r="AW184" s="15" t="s">
        <v>41</v>
      </c>
      <c r="AX184" s="15" t="s">
        <v>90</v>
      </c>
      <c r="AY184" s="257" t="s">
        <v>139</v>
      </c>
    </row>
    <row r="185" spans="1:65" s="2" customFormat="1" ht="21.75" customHeight="1">
      <c r="A185" s="41"/>
      <c r="B185" s="42"/>
      <c r="C185" s="207" t="s">
        <v>7</v>
      </c>
      <c r="D185" s="207" t="s">
        <v>141</v>
      </c>
      <c r="E185" s="208" t="s">
        <v>303</v>
      </c>
      <c r="F185" s="209" t="s">
        <v>304</v>
      </c>
      <c r="G185" s="210" t="s">
        <v>232</v>
      </c>
      <c r="H185" s="211">
        <v>115.56</v>
      </c>
      <c r="I185" s="212"/>
      <c r="J185" s="213">
        <f>ROUND(I185*H185,2)</f>
        <v>0</v>
      </c>
      <c r="K185" s="209" t="s">
        <v>145</v>
      </c>
      <c r="L185" s="47"/>
      <c r="M185" s="214" t="s">
        <v>32</v>
      </c>
      <c r="N185" s="215" t="s">
        <v>53</v>
      </c>
      <c r="O185" s="87"/>
      <c r="P185" s="216">
        <f>O185*H185</f>
        <v>0</v>
      </c>
      <c r="Q185" s="216">
        <v>0.00038</v>
      </c>
      <c r="R185" s="216">
        <f>Q185*H185</f>
        <v>0.0439128</v>
      </c>
      <c r="S185" s="216">
        <v>0</v>
      </c>
      <c r="T185" s="217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18" t="s">
        <v>146</v>
      </c>
      <c r="AT185" s="218" t="s">
        <v>141</v>
      </c>
      <c r="AU185" s="218" t="s">
        <v>21</v>
      </c>
      <c r="AY185" s="19" t="s">
        <v>139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9" t="s">
        <v>90</v>
      </c>
      <c r="BK185" s="219">
        <f>ROUND(I185*H185,2)</f>
        <v>0</v>
      </c>
      <c r="BL185" s="19" t="s">
        <v>146</v>
      </c>
      <c r="BM185" s="218" t="s">
        <v>305</v>
      </c>
    </row>
    <row r="186" spans="1:47" s="2" customFormat="1" ht="12">
      <c r="A186" s="41"/>
      <c r="B186" s="42"/>
      <c r="C186" s="43"/>
      <c r="D186" s="220" t="s">
        <v>148</v>
      </c>
      <c r="E186" s="43"/>
      <c r="F186" s="221" t="s">
        <v>306</v>
      </c>
      <c r="G186" s="43"/>
      <c r="H186" s="43"/>
      <c r="I186" s="222"/>
      <c r="J186" s="43"/>
      <c r="K186" s="43"/>
      <c r="L186" s="47"/>
      <c r="M186" s="223"/>
      <c r="N186" s="224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19" t="s">
        <v>148</v>
      </c>
      <c r="AU186" s="19" t="s">
        <v>21</v>
      </c>
    </row>
    <row r="187" spans="1:51" s="13" customFormat="1" ht="12">
      <c r="A187" s="13"/>
      <c r="B187" s="225"/>
      <c r="C187" s="226"/>
      <c r="D187" s="227" t="s">
        <v>150</v>
      </c>
      <c r="E187" s="228" t="s">
        <v>32</v>
      </c>
      <c r="F187" s="229" t="s">
        <v>839</v>
      </c>
      <c r="G187" s="226"/>
      <c r="H187" s="230">
        <v>76.56</v>
      </c>
      <c r="I187" s="231"/>
      <c r="J187" s="226"/>
      <c r="K187" s="226"/>
      <c r="L187" s="232"/>
      <c r="M187" s="233"/>
      <c r="N187" s="234"/>
      <c r="O187" s="234"/>
      <c r="P187" s="234"/>
      <c r="Q187" s="234"/>
      <c r="R187" s="234"/>
      <c r="S187" s="234"/>
      <c r="T187" s="23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6" t="s">
        <v>150</v>
      </c>
      <c r="AU187" s="236" t="s">
        <v>21</v>
      </c>
      <c r="AV187" s="13" t="s">
        <v>21</v>
      </c>
      <c r="AW187" s="13" t="s">
        <v>41</v>
      </c>
      <c r="AX187" s="13" t="s">
        <v>82</v>
      </c>
      <c r="AY187" s="236" t="s">
        <v>139</v>
      </c>
    </row>
    <row r="188" spans="1:51" s="14" customFormat="1" ht="12">
      <c r="A188" s="14"/>
      <c r="B188" s="237"/>
      <c r="C188" s="238"/>
      <c r="D188" s="227" t="s">
        <v>150</v>
      </c>
      <c r="E188" s="239" t="s">
        <v>32</v>
      </c>
      <c r="F188" s="240" t="s">
        <v>308</v>
      </c>
      <c r="G188" s="238"/>
      <c r="H188" s="239" t="s">
        <v>32</v>
      </c>
      <c r="I188" s="241"/>
      <c r="J188" s="238"/>
      <c r="K188" s="238"/>
      <c r="L188" s="242"/>
      <c r="M188" s="243"/>
      <c r="N188" s="244"/>
      <c r="O188" s="244"/>
      <c r="P188" s="244"/>
      <c r="Q188" s="244"/>
      <c r="R188" s="244"/>
      <c r="S188" s="244"/>
      <c r="T188" s="24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6" t="s">
        <v>150</v>
      </c>
      <c r="AU188" s="246" t="s">
        <v>21</v>
      </c>
      <c r="AV188" s="14" t="s">
        <v>90</v>
      </c>
      <c r="AW188" s="14" t="s">
        <v>41</v>
      </c>
      <c r="AX188" s="14" t="s">
        <v>82</v>
      </c>
      <c r="AY188" s="246" t="s">
        <v>139</v>
      </c>
    </row>
    <row r="189" spans="1:51" s="13" customFormat="1" ht="12">
      <c r="A189" s="13"/>
      <c r="B189" s="225"/>
      <c r="C189" s="226"/>
      <c r="D189" s="227" t="s">
        <v>150</v>
      </c>
      <c r="E189" s="228" t="s">
        <v>32</v>
      </c>
      <c r="F189" s="229" t="s">
        <v>840</v>
      </c>
      <c r="G189" s="226"/>
      <c r="H189" s="230">
        <v>39</v>
      </c>
      <c r="I189" s="231"/>
      <c r="J189" s="226"/>
      <c r="K189" s="226"/>
      <c r="L189" s="232"/>
      <c r="M189" s="233"/>
      <c r="N189" s="234"/>
      <c r="O189" s="234"/>
      <c r="P189" s="234"/>
      <c r="Q189" s="234"/>
      <c r="R189" s="234"/>
      <c r="S189" s="234"/>
      <c r="T189" s="23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6" t="s">
        <v>150</v>
      </c>
      <c r="AU189" s="236" t="s">
        <v>21</v>
      </c>
      <c r="AV189" s="13" t="s">
        <v>21</v>
      </c>
      <c r="AW189" s="13" t="s">
        <v>41</v>
      </c>
      <c r="AX189" s="13" t="s">
        <v>82</v>
      </c>
      <c r="AY189" s="236" t="s">
        <v>139</v>
      </c>
    </row>
    <row r="190" spans="1:51" s="14" customFormat="1" ht="12">
      <c r="A190" s="14"/>
      <c r="B190" s="237"/>
      <c r="C190" s="238"/>
      <c r="D190" s="227" t="s">
        <v>150</v>
      </c>
      <c r="E190" s="239" t="s">
        <v>32</v>
      </c>
      <c r="F190" s="240" t="s">
        <v>310</v>
      </c>
      <c r="G190" s="238"/>
      <c r="H190" s="239" t="s">
        <v>32</v>
      </c>
      <c r="I190" s="241"/>
      <c r="J190" s="238"/>
      <c r="K190" s="238"/>
      <c r="L190" s="242"/>
      <c r="M190" s="243"/>
      <c r="N190" s="244"/>
      <c r="O190" s="244"/>
      <c r="P190" s="244"/>
      <c r="Q190" s="244"/>
      <c r="R190" s="244"/>
      <c r="S190" s="244"/>
      <c r="T190" s="24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6" t="s">
        <v>150</v>
      </c>
      <c r="AU190" s="246" t="s">
        <v>21</v>
      </c>
      <c r="AV190" s="14" t="s">
        <v>90</v>
      </c>
      <c r="AW190" s="14" t="s">
        <v>41</v>
      </c>
      <c r="AX190" s="14" t="s">
        <v>82</v>
      </c>
      <c r="AY190" s="246" t="s">
        <v>139</v>
      </c>
    </row>
    <row r="191" spans="1:51" s="14" customFormat="1" ht="12">
      <c r="A191" s="14"/>
      <c r="B191" s="237"/>
      <c r="C191" s="238"/>
      <c r="D191" s="227" t="s">
        <v>150</v>
      </c>
      <c r="E191" s="239" t="s">
        <v>32</v>
      </c>
      <c r="F191" s="240" t="s">
        <v>152</v>
      </c>
      <c r="G191" s="238"/>
      <c r="H191" s="239" t="s">
        <v>32</v>
      </c>
      <c r="I191" s="241"/>
      <c r="J191" s="238"/>
      <c r="K191" s="238"/>
      <c r="L191" s="242"/>
      <c r="M191" s="243"/>
      <c r="N191" s="244"/>
      <c r="O191" s="244"/>
      <c r="P191" s="244"/>
      <c r="Q191" s="244"/>
      <c r="R191" s="244"/>
      <c r="S191" s="244"/>
      <c r="T191" s="24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6" t="s">
        <v>150</v>
      </c>
      <c r="AU191" s="246" t="s">
        <v>21</v>
      </c>
      <c r="AV191" s="14" t="s">
        <v>90</v>
      </c>
      <c r="AW191" s="14" t="s">
        <v>41</v>
      </c>
      <c r="AX191" s="14" t="s">
        <v>82</v>
      </c>
      <c r="AY191" s="246" t="s">
        <v>139</v>
      </c>
    </row>
    <row r="192" spans="1:51" s="15" customFormat="1" ht="12">
      <c r="A192" s="15"/>
      <c r="B192" s="247"/>
      <c r="C192" s="248"/>
      <c r="D192" s="227" t="s">
        <v>150</v>
      </c>
      <c r="E192" s="249" t="s">
        <v>32</v>
      </c>
      <c r="F192" s="250" t="s">
        <v>153</v>
      </c>
      <c r="G192" s="248"/>
      <c r="H192" s="251">
        <v>115.56</v>
      </c>
      <c r="I192" s="252"/>
      <c r="J192" s="248"/>
      <c r="K192" s="248"/>
      <c r="L192" s="253"/>
      <c r="M192" s="254"/>
      <c r="N192" s="255"/>
      <c r="O192" s="255"/>
      <c r="P192" s="255"/>
      <c r="Q192" s="255"/>
      <c r="R192" s="255"/>
      <c r="S192" s="255"/>
      <c r="T192" s="256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57" t="s">
        <v>150</v>
      </c>
      <c r="AU192" s="257" t="s">
        <v>21</v>
      </c>
      <c r="AV192" s="15" t="s">
        <v>146</v>
      </c>
      <c r="AW192" s="15" t="s">
        <v>41</v>
      </c>
      <c r="AX192" s="15" t="s">
        <v>90</v>
      </c>
      <c r="AY192" s="257" t="s">
        <v>139</v>
      </c>
    </row>
    <row r="193" spans="1:65" s="2" customFormat="1" ht="21.75" customHeight="1">
      <c r="A193" s="41"/>
      <c r="B193" s="42"/>
      <c r="C193" s="207" t="s">
        <v>264</v>
      </c>
      <c r="D193" s="207" t="s">
        <v>141</v>
      </c>
      <c r="E193" s="208" t="s">
        <v>312</v>
      </c>
      <c r="F193" s="209" t="s">
        <v>313</v>
      </c>
      <c r="G193" s="210" t="s">
        <v>144</v>
      </c>
      <c r="H193" s="211">
        <v>18</v>
      </c>
      <c r="I193" s="212"/>
      <c r="J193" s="213">
        <f>ROUND(I193*H193,2)</f>
        <v>0</v>
      </c>
      <c r="K193" s="209" t="s">
        <v>145</v>
      </c>
      <c r="L193" s="47"/>
      <c r="M193" s="214" t="s">
        <v>32</v>
      </c>
      <c r="N193" s="215" t="s">
        <v>53</v>
      </c>
      <c r="O193" s="87"/>
      <c r="P193" s="216">
        <f>O193*H193</f>
        <v>0</v>
      </c>
      <c r="Q193" s="216">
        <v>0.0026</v>
      </c>
      <c r="R193" s="216">
        <f>Q193*H193</f>
        <v>0.046799999999999994</v>
      </c>
      <c r="S193" s="216">
        <v>0</v>
      </c>
      <c r="T193" s="217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18" t="s">
        <v>146</v>
      </c>
      <c r="AT193" s="218" t="s">
        <v>141</v>
      </c>
      <c r="AU193" s="218" t="s">
        <v>21</v>
      </c>
      <c r="AY193" s="19" t="s">
        <v>139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9" t="s">
        <v>90</v>
      </c>
      <c r="BK193" s="219">
        <f>ROUND(I193*H193,2)</f>
        <v>0</v>
      </c>
      <c r="BL193" s="19" t="s">
        <v>146</v>
      </c>
      <c r="BM193" s="218" t="s">
        <v>314</v>
      </c>
    </row>
    <row r="194" spans="1:47" s="2" customFormat="1" ht="12">
      <c r="A194" s="41"/>
      <c r="B194" s="42"/>
      <c r="C194" s="43"/>
      <c r="D194" s="220" t="s">
        <v>148</v>
      </c>
      <c r="E194" s="43"/>
      <c r="F194" s="221" t="s">
        <v>315</v>
      </c>
      <c r="G194" s="43"/>
      <c r="H194" s="43"/>
      <c r="I194" s="222"/>
      <c r="J194" s="43"/>
      <c r="K194" s="43"/>
      <c r="L194" s="47"/>
      <c r="M194" s="223"/>
      <c r="N194" s="224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19" t="s">
        <v>148</v>
      </c>
      <c r="AU194" s="19" t="s">
        <v>21</v>
      </c>
    </row>
    <row r="195" spans="1:51" s="13" customFormat="1" ht="12">
      <c r="A195" s="13"/>
      <c r="B195" s="225"/>
      <c r="C195" s="226"/>
      <c r="D195" s="227" t="s">
        <v>150</v>
      </c>
      <c r="E195" s="228" t="s">
        <v>32</v>
      </c>
      <c r="F195" s="229" t="s">
        <v>318</v>
      </c>
      <c r="G195" s="226"/>
      <c r="H195" s="230">
        <v>18</v>
      </c>
      <c r="I195" s="231"/>
      <c r="J195" s="226"/>
      <c r="K195" s="226"/>
      <c r="L195" s="232"/>
      <c r="M195" s="233"/>
      <c r="N195" s="234"/>
      <c r="O195" s="234"/>
      <c r="P195" s="234"/>
      <c r="Q195" s="234"/>
      <c r="R195" s="234"/>
      <c r="S195" s="234"/>
      <c r="T195" s="23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6" t="s">
        <v>150</v>
      </c>
      <c r="AU195" s="236" t="s">
        <v>21</v>
      </c>
      <c r="AV195" s="13" t="s">
        <v>21</v>
      </c>
      <c r="AW195" s="13" t="s">
        <v>41</v>
      </c>
      <c r="AX195" s="13" t="s">
        <v>82</v>
      </c>
      <c r="AY195" s="236" t="s">
        <v>139</v>
      </c>
    </row>
    <row r="196" spans="1:51" s="14" customFormat="1" ht="12">
      <c r="A196" s="14"/>
      <c r="B196" s="237"/>
      <c r="C196" s="238"/>
      <c r="D196" s="227" t="s">
        <v>150</v>
      </c>
      <c r="E196" s="239" t="s">
        <v>32</v>
      </c>
      <c r="F196" s="240" t="s">
        <v>319</v>
      </c>
      <c r="G196" s="238"/>
      <c r="H196" s="239" t="s">
        <v>32</v>
      </c>
      <c r="I196" s="241"/>
      <c r="J196" s="238"/>
      <c r="K196" s="238"/>
      <c r="L196" s="242"/>
      <c r="M196" s="243"/>
      <c r="N196" s="244"/>
      <c r="O196" s="244"/>
      <c r="P196" s="244"/>
      <c r="Q196" s="244"/>
      <c r="R196" s="244"/>
      <c r="S196" s="244"/>
      <c r="T196" s="24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6" t="s">
        <v>150</v>
      </c>
      <c r="AU196" s="246" t="s">
        <v>21</v>
      </c>
      <c r="AV196" s="14" t="s">
        <v>90</v>
      </c>
      <c r="AW196" s="14" t="s">
        <v>41</v>
      </c>
      <c r="AX196" s="14" t="s">
        <v>82</v>
      </c>
      <c r="AY196" s="246" t="s">
        <v>139</v>
      </c>
    </row>
    <row r="197" spans="1:51" s="15" customFormat="1" ht="12">
      <c r="A197" s="15"/>
      <c r="B197" s="247"/>
      <c r="C197" s="248"/>
      <c r="D197" s="227" t="s">
        <v>150</v>
      </c>
      <c r="E197" s="249" t="s">
        <v>32</v>
      </c>
      <c r="F197" s="250" t="s">
        <v>153</v>
      </c>
      <c r="G197" s="248"/>
      <c r="H197" s="251">
        <v>18</v>
      </c>
      <c r="I197" s="252"/>
      <c r="J197" s="248"/>
      <c r="K197" s="248"/>
      <c r="L197" s="253"/>
      <c r="M197" s="254"/>
      <c r="N197" s="255"/>
      <c r="O197" s="255"/>
      <c r="P197" s="255"/>
      <c r="Q197" s="255"/>
      <c r="R197" s="255"/>
      <c r="S197" s="255"/>
      <c r="T197" s="25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7" t="s">
        <v>150</v>
      </c>
      <c r="AU197" s="257" t="s">
        <v>21</v>
      </c>
      <c r="AV197" s="15" t="s">
        <v>146</v>
      </c>
      <c r="AW197" s="15" t="s">
        <v>41</v>
      </c>
      <c r="AX197" s="15" t="s">
        <v>90</v>
      </c>
      <c r="AY197" s="257" t="s">
        <v>139</v>
      </c>
    </row>
    <row r="198" spans="1:65" s="2" customFormat="1" ht="24.15" customHeight="1">
      <c r="A198" s="41"/>
      <c r="B198" s="42"/>
      <c r="C198" s="207" t="s">
        <v>268</v>
      </c>
      <c r="D198" s="207" t="s">
        <v>141</v>
      </c>
      <c r="E198" s="208" t="s">
        <v>321</v>
      </c>
      <c r="F198" s="209" t="s">
        <v>322</v>
      </c>
      <c r="G198" s="210" t="s">
        <v>232</v>
      </c>
      <c r="H198" s="211">
        <v>698.76</v>
      </c>
      <c r="I198" s="212"/>
      <c r="J198" s="213">
        <f>ROUND(I198*H198,2)</f>
        <v>0</v>
      </c>
      <c r="K198" s="209" t="s">
        <v>145</v>
      </c>
      <c r="L198" s="47"/>
      <c r="M198" s="214" t="s">
        <v>32</v>
      </c>
      <c r="N198" s="215" t="s">
        <v>53</v>
      </c>
      <c r="O198" s="87"/>
      <c r="P198" s="216">
        <f>O198*H198</f>
        <v>0</v>
      </c>
      <c r="Q198" s="216">
        <v>0</v>
      </c>
      <c r="R198" s="216">
        <f>Q198*H198</f>
        <v>0</v>
      </c>
      <c r="S198" s="216">
        <v>0</v>
      </c>
      <c r="T198" s="217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18" t="s">
        <v>146</v>
      </c>
      <c r="AT198" s="218" t="s">
        <v>141</v>
      </c>
      <c r="AU198" s="218" t="s">
        <v>21</v>
      </c>
      <c r="AY198" s="19" t="s">
        <v>139</v>
      </c>
      <c r="BE198" s="219">
        <f>IF(N198="základní",J198,0)</f>
        <v>0</v>
      </c>
      <c r="BF198" s="219">
        <f>IF(N198="snížená",J198,0)</f>
        <v>0</v>
      </c>
      <c r="BG198" s="219">
        <f>IF(N198="zákl. přenesená",J198,0)</f>
        <v>0</v>
      </c>
      <c r="BH198" s="219">
        <f>IF(N198="sníž. přenesená",J198,0)</f>
        <v>0</v>
      </c>
      <c r="BI198" s="219">
        <f>IF(N198="nulová",J198,0)</f>
        <v>0</v>
      </c>
      <c r="BJ198" s="19" t="s">
        <v>90</v>
      </c>
      <c r="BK198" s="219">
        <f>ROUND(I198*H198,2)</f>
        <v>0</v>
      </c>
      <c r="BL198" s="19" t="s">
        <v>146</v>
      </c>
      <c r="BM198" s="218" t="s">
        <v>323</v>
      </c>
    </row>
    <row r="199" spans="1:47" s="2" customFormat="1" ht="12">
      <c r="A199" s="41"/>
      <c r="B199" s="42"/>
      <c r="C199" s="43"/>
      <c r="D199" s="220" t="s">
        <v>148</v>
      </c>
      <c r="E199" s="43"/>
      <c r="F199" s="221" t="s">
        <v>324</v>
      </c>
      <c r="G199" s="43"/>
      <c r="H199" s="43"/>
      <c r="I199" s="222"/>
      <c r="J199" s="43"/>
      <c r="K199" s="43"/>
      <c r="L199" s="47"/>
      <c r="M199" s="223"/>
      <c r="N199" s="224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19" t="s">
        <v>148</v>
      </c>
      <c r="AU199" s="19" t="s">
        <v>21</v>
      </c>
    </row>
    <row r="200" spans="1:51" s="13" customFormat="1" ht="12">
      <c r="A200" s="13"/>
      <c r="B200" s="225"/>
      <c r="C200" s="226"/>
      <c r="D200" s="227" t="s">
        <v>150</v>
      </c>
      <c r="E200" s="228" t="s">
        <v>32</v>
      </c>
      <c r="F200" s="229" t="s">
        <v>841</v>
      </c>
      <c r="G200" s="226"/>
      <c r="H200" s="230">
        <v>146.9</v>
      </c>
      <c r="I200" s="231"/>
      <c r="J200" s="226"/>
      <c r="K200" s="226"/>
      <c r="L200" s="232"/>
      <c r="M200" s="233"/>
      <c r="N200" s="234"/>
      <c r="O200" s="234"/>
      <c r="P200" s="234"/>
      <c r="Q200" s="234"/>
      <c r="R200" s="234"/>
      <c r="S200" s="234"/>
      <c r="T200" s="23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6" t="s">
        <v>150</v>
      </c>
      <c r="AU200" s="236" t="s">
        <v>21</v>
      </c>
      <c r="AV200" s="13" t="s">
        <v>21</v>
      </c>
      <c r="AW200" s="13" t="s">
        <v>41</v>
      </c>
      <c r="AX200" s="13" t="s">
        <v>82</v>
      </c>
      <c r="AY200" s="236" t="s">
        <v>139</v>
      </c>
    </row>
    <row r="201" spans="1:51" s="13" customFormat="1" ht="12">
      <c r="A201" s="13"/>
      <c r="B201" s="225"/>
      <c r="C201" s="226"/>
      <c r="D201" s="227" t="s">
        <v>150</v>
      </c>
      <c r="E201" s="228" t="s">
        <v>32</v>
      </c>
      <c r="F201" s="229" t="s">
        <v>842</v>
      </c>
      <c r="G201" s="226"/>
      <c r="H201" s="230">
        <v>119.6</v>
      </c>
      <c r="I201" s="231"/>
      <c r="J201" s="226"/>
      <c r="K201" s="226"/>
      <c r="L201" s="232"/>
      <c r="M201" s="233"/>
      <c r="N201" s="234"/>
      <c r="O201" s="234"/>
      <c r="P201" s="234"/>
      <c r="Q201" s="234"/>
      <c r="R201" s="234"/>
      <c r="S201" s="234"/>
      <c r="T201" s="23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6" t="s">
        <v>150</v>
      </c>
      <c r="AU201" s="236" t="s">
        <v>21</v>
      </c>
      <c r="AV201" s="13" t="s">
        <v>21</v>
      </c>
      <c r="AW201" s="13" t="s">
        <v>41</v>
      </c>
      <c r="AX201" s="13" t="s">
        <v>82</v>
      </c>
      <c r="AY201" s="236" t="s">
        <v>139</v>
      </c>
    </row>
    <row r="202" spans="1:51" s="13" customFormat="1" ht="12">
      <c r="A202" s="13"/>
      <c r="B202" s="225"/>
      <c r="C202" s="226"/>
      <c r="D202" s="227" t="s">
        <v>150</v>
      </c>
      <c r="E202" s="228" t="s">
        <v>32</v>
      </c>
      <c r="F202" s="229" t="s">
        <v>843</v>
      </c>
      <c r="G202" s="226"/>
      <c r="H202" s="230">
        <v>432.26</v>
      </c>
      <c r="I202" s="231"/>
      <c r="J202" s="226"/>
      <c r="K202" s="226"/>
      <c r="L202" s="232"/>
      <c r="M202" s="233"/>
      <c r="N202" s="234"/>
      <c r="O202" s="234"/>
      <c r="P202" s="234"/>
      <c r="Q202" s="234"/>
      <c r="R202" s="234"/>
      <c r="S202" s="234"/>
      <c r="T202" s="23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6" t="s">
        <v>150</v>
      </c>
      <c r="AU202" s="236" t="s">
        <v>21</v>
      </c>
      <c r="AV202" s="13" t="s">
        <v>21</v>
      </c>
      <c r="AW202" s="13" t="s">
        <v>41</v>
      </c>
      <c r="AX202" s="13" t="s">
        <v>82</v>
      </c>
      <c r="AY202" s="236" t="s">
        <v>139</v>
      </c>
    </row>
    <row r="203" spans="1:51" s="14" customFormat="1" ht="12">
      <c r="A203" s="14"/>
      <c r="B203" s="237"/>
      <c r="C203" s="238"/>
      <c r="D203" s="227" t="s">
        <v>150</v>
      </c>
      <c r="E203" s="239" t="s">
        <v>32</v>
      </c>
      <c r="F203" s="240" t="s">
        <v>844</v>
      </c>
      <c r="G203" s="238"/>
      <c r="H203" s="239" t="s">
        <v>32</v>
      </c>
      <c r="I203" s="241"/>
      <c r="J203" s="238"/>
      <c r="K203" s="238"/>
      <c r="L203" s="242"/>
      <c r="M203" s="243"/>
      <c r="N203" s="244"/>
      <c r="O203" s="244"/>
      <c r="P203" s="244"/>
      <c r="Q203" s="244"/>
      <c r="R203" s="244"/>
      <c r="S203" s="244"/>
      <c r="T203" s="24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6" t="s">
        <v>150</v>
      </c>
      <c r="AU203" s="246" t="s">
        <v>21</v>
      </c>
      <c r="AV203" s="14" t="s">
        <v>90</v>
      </c>
      <c r="AW203" s="14" t="s">
        <v>41</v>
      </c>
      <c r="AX203" s="14" t="s">
        <v>82</v>
      </c>
      <c r="AY203" s="246" t="s">
        <v>139</v>
      </c>
    </row>
    <row r="204" spans="1:51" s="15" customFormat="1" ht="12">
      <c r="A204" s="15"/>
      <c r="B204" s="247"/>
      <c r="C204" s="248"/>
      <c r="D204" s="227" t="s">
        <v>150</v>
      </c>
      <c r="E204" s="249" t="s">
        <v>32</v>
      </c>
      <c r="F204" s="250" t="s">
        <v>153</v>
      </c>
      <c r="G204" s="248"/>
      <c r="H204" s="251">
        <v>698.76</v>
      </c>
      <c r="I204" s="252"/>
      <c r="J204" s="248"/>
      <c r="K204" s="248"/>
      <c r="L204" s="253"/>
      <c r="M204" s="254"/>
      <c r="N204" s="255"/>
      <c r="O204" s="255"/>
      <c r="P204" s="255"/>
      <c r="Q204" s="255"/>
      <c r="R204" s="255"/>
      <c r="S204" s="255"/>
      <c r="T204" s="256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57" t="s">
        <v>150</v>
      </c>
      <c r="AU204" s="257" t="s">
        <v>21</v>
      </c>
      <c r="AV204" s="15" t="s">
        <v>146</v>
      </c>
      <c r="AW204" s="15" t="s">
        <v>41</v>
      </c>
      <c r="AX204" s="15" t="s">
        <v>90</v>
      </c>
      <c r="AY204" s="257" t="s">
        <v>139</v>
      </c>
    </row>
    <row r="205" spans="1:65" s="2" customFormat="1" ht="24.15" customHeight="1">
      <c r="A205" s="41"/>
      <c r="B205" s="42"/>
      <c r="C205" s="207" t="s">
        <v>272</v>
      </c>
      <c r="D205" s="207" t="s">
        <v>141</v>
      </c>
      <c r="E205" s="208" t="s">
        <v>330</v>
      </c>
      <c r="F205" s="209" t="s">
        <v>331</v>
      </c>
      <c r="G205" s="210" t="s">
        <v>144</v>
      </c>
      <c r="H205" s="211">
        <v>18</v>
      </c>
      <c r="I205" s="212"/>
      <c r="J205" s="213">
        <f>ROUND(I205*H205,2)</f>
        <v>0</v>
      </c>
      <c r="K205" s="209" t="s">
        <v>145</v>
      </c>
      <c r="L205" s="47"/>
      <c r="M205" s="214" t="s">
        <v>32</v>
      </c>
      <c r="N205" s="215" t="s">
        <v>53</v>
      </c>
      <c r="O205" s="87"/>
      <c r="P205" s="216">
        <f>O205*H205</f>
        <v>0</v>
      </c>
      <c r="Q205" s="216">
        <v>1E-05</v>
      </c>
      <c r="R205" s="216">
        <f>Q205*H205</f>
        <v>0.00018</v>
      </c>
      <c r="S205" s="216">
        <v>0</v>
      </c>
      <c r="T205" s="217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18" t="s">
        <v>146</v>
      </c>
      <c r="AT205" s="218" t="s">
        <v>141</v>
      </c>
      <c r="AU205" s="218" t="s">
        <v>21</v>
      </c>
      <c r="AY205" s="19" t="s">
        <v>139</v>
      </c>
      <c r="BE205" s="219">
        <f>IF(N205="základní",J205,0)</f>
        <v>0</v>
      </c>
      <c r="BF205" s="219">
        <f>IF(N205="snížená",J205,0)</f>
        <v>0</v>
      </c>
      <c r="BG205" s="219">
        <f>IF(N205="zákl. přenesená",J205,0)</f>
        <v>0</v>
      </c>
      <c r="BH205" s="219">
        <f>IF(N205="sníž. přenesená",J205,0)</f>
        <v>0</v>
      </c>
      <c r="BI205" s="219">
        <f>IF(N205="nulová",J205,0)</f>
        <v>0</v>
      </c>
      <c r="BJ205" s="19" t="s">
        <v>90</v>
      </c>
      <c r="BK205" s="219">
        <f>ROUND(I205*H205,2)</f>
        <v>0</v>
      </c>
      <c r="BL205" s="19" t="s">
        <v>146</v>
      </c>
      <c r="BM205" s="218" t="s">
        <v>523</v>
      </c>
    </row>
    <row r="206" spans="1:47" s="2" customFormat="1" ht="12">
      <c r="A206" s="41"/>
      <c r="B206" s="42"/>
      <c r="C206" s="43"/>
      <c r="D206" s="220" t="s">
        <v>148</v>
      </c>
      <c r="E206" s="43"/>
      <c r="F206" s="221" t="s">
        <v>333</v>
      </c>
      <c r="G206" s="43"/>
      <c r="H206" s="43"/>
      <c r="I206" s="222"/>
      <c r="J206" s="43"/>
      <c r="K206" s="43"/>
      <c r="L206" s="47"/>
      <c r="M206" s="223"/>
      <c r="N206" s="224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19" t="s">
        <v>148</v>
      </c>
      <c r="AU206" s="19" t="s">
        <v>21</v>
      </c>
    </row>
    <row r="207" spans="1:51" s="13" customFormat="1" ht="12">
      <c r="A207" s="13"/>
      <c r="B207" s="225"/>
      <c r="C207" s="226"/>
      <c r="D207" s="227" t="s">
        <v>150</v>
      </c>
      <c r="E207" s="228" t="s">
        <v>32</v>
      </c>
      <c r="F207" s="229" t="s">
        <v>249</v>
      </c>
      <c r="G207" s="226"/>
      <c r="H207" s="230">
        <v>18</v>
      </c>
      <c r="I207" s="231"/>
      <c r="J207" s="226"/>
      <c r="K207" s="226"/>
      <c r="L207" s="232"/>
      <c r="M207" s="233"/>
      <c r="N207" s="234"/>
      <c r="O207" s="234"/>
      <c r="P207" s="234"/>
      <c r="Q207" s="234"/>
      <c r="R207" s="234"/>
      <c r="S207" s="234"/>
      <c r="T207" s="23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6" t="s">
        <v>150</v>
      </c>
      <c r="AU207" s="236" t="s">
        <v>21</v>
      </c>
      <c r="AV207" s="13" t="s">
        <v>21</v>
      </c>
      <c r="AW207" s="13" t="s">
        <v>41</v>
      </c>
      <c r="AX207" s="13" t="s">
        <v>82</v>
      </c>
      <c r="AY207" s="236" t="s">
        <v>139</v>
      </c>
    </row>
    <row r="208" spans="1:51" s="15" customFormat="1" ht="12">
      <c r="A208" s="15"/>
      <c r="B208" s="247"/>
      <c r="C208" s="248"/>
      <c r="D208" s="227" t="s">
        <v>150</v>
      </c>
      <c r="E208" s="249" t="s">
        <v>32</v>
      </c>
      <c r="F208" s="250" t="s">
        <v>153</v>
      </c>
      <c r="G208" s="248"/>
      <c r="H208" s="251">
        <v>18</v>
      </c>
      <c r="I208" s="252"/>
      <c r="J208" s="248"/>
      <c r="K208" s="248"/>
      <c r="L208" s="253"/>
      <c r="M208" s="254"/>
      <c r="N208" s="255"/>
      <c r="O208" s="255"/>
      <c r="P208" s="255"/>
      <c r="Q208" s="255"/>
      <c r="R208" s="255"/>
      <c r="S208" s="255"/>
      <c r="T208" s="256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7" t="s">
        <v>150</v>
      </c>
      <c r="AU208" s="257" t="s">
        <v>21</v>
      </c>
      <c r="AV208" s="15" t="s">
        <v>146</v>
      </c>
      <c r="AW208" s="15" t="s">
        <v>41</v>
      </c>
      <c r="AX208" s="15" t="s">
        <v>90</v>
      </c>
      <c r="AY208" s="257" t="s">
        <v>139</v>
      </c>
    </row>
    <row r="209" spans="1:65" s="2" customFormat="1" ht="24.15" customHeight="1">
      <c r="A209" s="41"/>
      <c r="B209" s="42"/>
      <c r="C209" s="207" t="s">
        <v>276</v>
      </c>
      <c r="D209" s="207" t="s">
        <v>141</v>
      </c>
      <c r="E209" s="208" t="s">
        <v>330</v>
      </c>
      <c r="F209" s="209" t="s">
        <v>331</v>
      </c>
      <c r="G209" s="210" t="s">
        <v>144</v>
      </c>
      <c r="H209" s="211">
        <v>18</v>
      </c>
      <c r="I209" s="212"/>
      <c r="J209" s="213">
        <f>ROUND(I209*H209,2)</f>
        <v>0</v>
      </c>
      <c r="K209" s="209" t="s">
        <v>145</v>
      </c>
      <c r="L209" s="47"/>
      <c r="M209" s="214" t="s">
        <v>32</v>
      </c>
      <c r="N209" s="215" t="s">
        <v>53</v>
      </c>
      <c r="O209" s="87"/>
      <c r="P209" s="216">
        <f>O209*H209</f>
        <v>0</v>
      </c>
      <c r="Q209" s="216">
        <v>1E-05</v>
      </c>
      <c r="R209" s="216">
        <f>Q209*H209</f>
        <v>0.00018</v>
      </c>
      <c r="S209" s="216">
        <v>0</v>
      </c>
      <c r="T209" s="217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18" t="s">
        <v>146</v>
      </c>
      <c r="AT209" s="218" t="s">
        <v>141</v>
      </c>
      <c r="AU209" s="218" t="s">
        <v>21</v>
      </c>
      <c r="AY209" s="19" t="s">
        <v>139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9" t="s">
        <v>90</v>
      </c>
      <c r="BK209" s="219">
        <f>ROUND(I209*H209,2)</f>
        <v>0</v>
      </c>
      <c r="BL209" s="19" t="s">
        <v>146</v>
      </c>
      <c r="BM209" s="218" t="s">
        <v>845</v>
      </c>
    </row>
    <row r="210" spans="1:47" s="2" customFormat="1" ht="12">
      <c r="A210" s="41"/>
      <c r="B210" s="42"/>
      <c r="C210" s="43"/>
      <c r="D210" s="220" t="s">
        <v>148</v>
      </c>
      <c r="E210" s="43"/>
      <c r="F210" s="221" t="s">
        <v>333</v>
      </c>
      <c r="G210" s="43"/>
      <c r="H210" s="43"/>
      <c r="I210" s="222"/>
      <c r="J210" s="43"/>
      <c r="K210" s="43"/>
      <c r="L210" s="47"/>
      <c r="M210" s="223"/>
      <c r="N210" s="224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19" t="s">
        <v>148</v>
      </c>
      <c r="AU210" s="19" t="s">
        <v>21</v>
      </c>
    </row>
    <row r="211" spans="1:51" s="13" customFormat="1" ht="12">
      <c r="A211" s="13"/>
      <c r="B211" s="225"/>
      <c r="C211" s="226"/>
      <c r="D211" s="227" t="s">
        <v>150</v>
      </c>
      <c r="E211" s="228" t="s">
        <v>32</v>
      </c>
      <c r="F211" s="229" t="s">
        <v>249</v>
      </c>
      <c r="G211" s="226"/>
      <c r="H211" s="230">
        <v>18</v>
      </c>
      <c r="I211" s="231"/>
      <c r="J211" s="226"/>
      <c r="K211" s="226"/>
      <c r="L211" s="232"/>
      <c r="M211" s="233"/>
      <c r="N211" s="234"/>
      <c r="O211" s="234"/>
      <c r="P211" s="234"/>
      <c r="Q211" s="234"/>
      <c r="R211" s="234"/>
      <c r="S211" s="234"/>
      <c r="T211" s="23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6" t="s">
        <v>150</v>
      </c>
      <c r="AU211" s="236" t="s">
        <v>21</v>
      </c>
      <c r="AV211" s="13" t="s">
        <v>21</v>
      </c>
      <c r="AW211" s="13" t="s">
        <v>41</v>
      </c>
      <c r="AX211" s="13" t="s">
        <v>82</v>
      </c>
      <c r="AY211" s="236" t="s">
        <v>139</v>
      </c>
    </row>
    <row r="212" spans="1:51" s="14" customFormat="1" ht="12">
      <c r="A212" s="14"/>
      <c r="B212" s="237"/>
      <c r="C212" s="238"/>
      <c r="D212" s="227" t="s">
        <v>150</v>
      </c>
      <c r="E212" s="239" t="s">
        <v>32</v>
      </c>
      <c r="F212" s="240" t="s">
        <v>846</v>
      </c>
      <c r="G212" s="238"/>
      <c r="H212" s="239" t="s">
        <v>32</v>
      </c>
      <c r="I212" s="241"/>
      <c r="J212" s="238"/>
      <c r="K212" s="238"/>
      <c r="L212" s="242"/>
      <c r="M212" s="243"/>
      <c r="N212" s="244"/>
      <c r="O212" s="244"/>
      <c r="P212" s="244"/>
      <c r="Q212" s="244"/>
      <c r="R212" s="244"/>
      <c r="S212" s="244"/>
      <c r="T212" s="24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6" t="s">
        <v>150</v>
      </c>
      <c r="AU212" s="246" t="s">
        <v>21</v>
      </c>
      <c r="AV212" s="14" t="s">
        <v>90</v>
      </c>
      <c r="AW212" s="14" t="s">
        <v>41</v>
      </c>
      <c r="AX212" s="14" t="s">
        <v>82</v>
      </c>
      <c r="AY212" s="246" t="s">
        <v>139</v>
      </c>
    </row>
    <row r="213" spans="1:51" s="15" customFormat="1" ht="12">
      <c r="A213" s="15"/>
      <c r="B213" s="247"/>
      <c r="C213" s="248"/>
      <c r="D213" s="227" t="s">
        <v>150</v>
      </c>
      <c r="E213" s="249" t="s">
        <v>32</v>
      </c>
      <c r="F213" s="250" t="s">
        <v>153</v>
      </c>
      <c r="G213" s="248"/>
      <c r="H213" s="251">
        <v>18</v>
      </c>
      <c r="I213" s="252"/>
      <c r="J213" s="248"/>
      <c r="K213" s="248"/>
      <c r="L213" s="253"/>
      <c r="M213" s="254"/>
      <c r="N213" s="255"/>
      <c r="O213" s="255"/>
      <c r="P213" s="255"/>
      <c r="Q213" s="255"/>
      <c r="R213" s="255"/>
      <c r="S213" s="255"/>
      <c r="T213" s="256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57" t="s">
        <v>150</v>
      </c>
      <c r="AU213" s="257" t="s">
        <v>21</v>
      </c>
      <c r="AV213" s="15" t="s">
        <v>146</v>
      </c>
      <c r="AW213" s="15" t="s">
        <v>41</v>
      </c>
      <c r="AX213" s="15" t="s">
        <v>90</v>
      </c>
      <c r="AY213" s="257" t="s">
        <v>139</v>
      </c>
    </row>
    <row r="214" spans="1:65" s="2" customFormat="1" ht="16.5" customHeight="1">
      <c r="A214" s="41"/>
      <c r="B214" s="42"/>
      <c r="C214" s="207" t="s">
        <v>285</v>
      </c>
      <c r="D214" s="207" t="s">
        <v>141</v>
      </c>
      <c r="E214" s="208" t="s">
        <v>337</v>
      </c>
      <c r="F214" s="209" t="s">
        <v>545</v>
      </c>
      <c r="G214" s="210" t="s">
        <v>144</v>
      </c>
      <c r="H214" s="211">
        <v>360</v>
      </c>
      <c r="I214" s="212"/>
      <c r="J214" s="213">
        <f>ROUND(I214*H214,2)</f>
        <v>0</v>
      </c>
      <c r="K214" s="209" t="s">
        <v>145</v>
      </c>
      <c r="L214" s="47"/>
      <c r="M214" s="214" t="s">
        <v>32</v>
      </c>
      <c r="N214" s="215" t="s">
        <v>53</v>
      </c>
      <c r="O214" s="87"/>
      <c r="P214" s="216">
        <f>O214*H214</f>
        <v>0</v>
      </c>
      <c r="Q214" s="216">
        <v>0.00195</v>
      </c>
      <c r="R214" s="216">
        <f>Q214*H214</f>
        <v>0.702</v>
      </c>
      <c r="S214" s="216">
        <v>0</v>
      </c>
      <c r="T214" s="217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18" t="s">
        <v>146</v>
      </c>
      <c r="AT214" s="218" t="s">
        <v>141</v>
      </c>
      <c r="AU214" s="218" t="s">
        <v>21</v>
      </c>
      <c r="AY214" s="19" t="s">
        <v>139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9" t="s">
        <v>90</v>
      </c>
      <c r="BK214" s="219">
        <f>ROUND(I214*H214,2)</f>
        <v>0</v>
      </c>
      <c r="BL214" s="19" t="s">
        <v>146</v>
      </c>
      <c r="BM214" s="218" t="s">
        <v>847</v>
      </c>
    </row>
    <row r="215" spans="1:47" s="2" customFormat="1" ht="12">
      <c r="A215" s="41"/>
      <c r="B215" s="42"/>
      <c r="C215" s="43"/>
      <c r="D215" s="220" t="s">
        <v>148</v>
      </c>
      <c r="E215" s="43"/>
      <c r="F215" s="221" t="s">
        <v>340</v>
      </c>
      <c r="G215" s="43"/>
      <c r="H215" s="43"/>
      <c r="I215" s="222"/>
      <c r="J215" s="43"/>
      <c r="K215" s="43"/>
      <c r="L215" s="47"/>
      <c r="M215" s="223"/>
      <c r="N215" s="224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19" t="s">
        <v>148</v>
      </c>
      <c r="AU215" s="19" t="s">
        <v>21</v>
      </c>
    </row>
    <row r="216" spans="1:51" s="13" customFormat="1" ht="12">
      <c r="A216" s="13"/>
      <c r="B216" s="225"/>
      <c r="C216" s="226"/>
      <c r="D216" s="227" t="s">
        <v>150</v>
      </c>
      <c r="E216" s="228" t="s">
        <v>32</v>
      </c>
      <c r="F216" s="229" t="s">
        <v>848</v>
      </c>
      <c r="G216" s="226"/>
      <c r="H216" s="230">
        <v>360</v>
      </c>
      <c r="I216" s="231"/>
      <c r="J216" s="226"/>
      <c r="K216" s="226"/>
      <c r="L216" s="232"/>
      <c r="M216" s="233"/>
      <c r="N216" s="234"/>
      <c r="O216" s="234"/>
      <c r="P216" s="234"/>
      <c r="Q216" s="234"/>
      <c r="R216" s="234"/>
      <c r="S216" s="234"/>
      <c r="T216" s="23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6" t="s">
        <v>150</v>
      </c>
      <c r="AU216" s="236" t="s">
        <v>21</v>
      </c>
      <c r="AV216" s="13" t="s">
        <v>21</v>
      </c>
      <c r="AW216" s="13" t="s">
        <v>41</v>
      </c>
      <c r="AX216" s="13" t="s">
        <v>82</v>
      </c>
      <c r="AY216" s="236" t="s">
        <v>139</v>
      </c>
    </row>
    <row r="217" spans="1:51" s="14" customFormat="1" ht="12">
      <c r="A217" s="14"/>
      <c r="B217" s="237"/>
      <c r="C217" s="238"/>
      <c r="D217" s="227" t="s">
        <v>150</v>
      </c>
      <c r="E217" s="239" t="s">
        <v>32</v>
      </c>
      <c r="F217" s="240" t="s">
        <v>152</v>
      </c>
      <c r="G217" s="238"/>
      <c r="H217" s="239" t="s">
        <v>32</v>
      </c>
      <c r="I217" s="241"/>
      <c r="J217" s="238"/>
      <c r="K217" s="238"/>
      <c r="L217" s="242"/>
      <c r="M217" s="243"/>
      <c r="N217" s="244"/>
      <c r="O217" s="244"/>
      <c r="P217" s="244"/>
      <c r="Q217" s="244"/>
      <c r="R217" s="244"/>
      <c r="S217" s="244"/>
      <c r="T217" s="24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6" t="s">
        <v>150</v>
      </c>
      <c r="AU217" s="246" t="s">
        <v>21</v>
      </c>
      <c r="AV217" s="14" t="s">
        <v>90</v>
      </c>
      <c r="AW217" s="14" t="s">
        <v>41</v>
      </c>
      <c r="AX217" s="14" t="s">
        <v>82</v>
      </c>
      <c r="AY217" s="246" t="s">
        <v>139</v>
      </c>
    </row>
    <row r="218" spans="1:51" s="15" customFormat="1" ht="12">
      <c r="A218" s="15"/>
      <c r="B218" s="247"/>
      <c r="C218" s="248"/>
      <c r="D218" s="227" t="s">
        <v>150</v>
      </c>
      <c r="E218" s="249" t="s">
        <v>32</v>
      </c>
      <c r="F218" s="250" t="s">
        <v>153</v>
      </c>
      <c r="G218" s="248"/>
      <c r="H218" s="251">
        <v>360</v>
      </c>
      <c r="I218" s="252"/>
      <c r="J218" s="248"/>
      <c r="K218" s="248"/>
      <c r="L218" s="253"/>
      <c r="M218" s="254"/>
      <c r="N218" s="255"/>
      <c r="O218" s="255"/>
      <c r="P218" s="255"/>
      <c r="Q218" s="255"/>
      <c r="R218" s="255"/>
      <c r="S218" s="255"/>
      <c r="T218" s="256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57" t="s">
        <v>150</v>
      </c>
      <c r="AU218" s="257" t="s">
        <v>21</v>
      </c>
      <c r="AV218" s="15" t="s">
        <v>146</v>
      </c>
      <c r="AW218" s="15" t="s">
        <v>41</v>
      </c>
      <c r="AX218" s="15" t="s">
        <v>90</v>
      </c>
      <c r="AY218" s="257" t="s">
        <v>139</v>
      </c>
    </row>
    <row r="219" spans="1:65" s="2" customFormat="1" ht="33" customHeight="1">
      <c r="A219" s="41"/>
      <c r="B219" s="42"/>
      <c r="C219" s="207" t="s">
        <v>295</v>
      </c>
      <c r="D219" s="207" t="s">
        <v>141</v>
      </c>
      <c r="E219" s="208" t="s">
        <v>344</v>
      </c>
      <c r="F219" s="209" t="s">
        <v>345</v>
      </c>
      <c r="G219" s="210" t="s">
        <v>232</v>
      </c>
      <c r="H219" s="211">
        <v>564.35</v>
      </c>
      <c r="I219" s="212"/>
      <c r="J219" s="213">
        <f>ROUND(I219*H219,2)</f>
        <v>0</v>
      </c>
      <c r="K219" s="209" t="s">
        <v>145</v>
      </c>
      <c r="L219" s="47"/>
      <c r="M219" s="214" t="s">
        <v>32</v>
      </c>
      <c r="N219" s="215" t="s">
        <v>53</v>
      </c>
      <c r="O219" s="87"/>
      <c r="P219" s="216">
        <f>O219*H219</f>
        <v>0</v>
      </c>
      <c r="Q219" s="216">
        <v>0.0006</v>
      </c>
      <c r="R219" s="216">
        <f>Q219*H219</f>
        <v>0.33860999999999997</v>
      </c>
      <c r="S219" s="216">
        <v>0</v>
      </c>
      <c r="T219" s="217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18" t="s">
        <v>146</v>
      </c>
      <c r="AT219" s="218" t="s">
        <v>141</v>
      </c>
      <c r="AU219" s="218" t="s">
        <v>21</v>
      </c>
      <c r="AY219" s="19" t="s">
        <v>139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9" t="s">
        <v>90</v>
      </c>
      <c r="BK219" s="219">
        <f>ROUND(I219*H219,2)</f>
        <v>0</v>
      </c>
      <c r="BL219" s="19" t="s">
        <v>146</v>
      </c>
      <c r="BM219" s="218" t="s">
        <v>346</v>
      </c>
    </row>
    <row r="220" spans="1:47" s="2" customFormat="1" ht="12">
      <c r="A220" s="41"/>
      <c r="B220" s="42"/>
      <c r="C220" s="43"/>
      <c r="D220" s="220" t="s">
        <v>148</v>
      </c>
      <c r="E220" s="43"/>
      <c r="F220" s="221" t="s">
        <v>347</v>
      </c>
      <c r="G220" s="43"/>
      <c r="H220" s="43"/>
      <c r="I220" s="222"/>
      <c r="J220" s="43"/>
      <c r="K220" s="43"/>
      <c r="L220" s="47"/>
      <c r="M220" s="223"/>
      <c r="N220" s="224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19" t="s">
        <v>148</v>
      </c>
      <c r="AU220" s="19" t="s">
        <v>21</v>
      </c>
    </row>
    <row r="221" spans="1:51" s="13" customFormat="1" ht="12">
      <c r="A221" s="13"/>
      <c r="B221" s="225"/>
      <c r="C221" s="226"/>
      <c r="D221" s="227" t="s">
        <v>150</v>
      </c>
      <c r="E221" s="228" t="s">
        <v>32</v>
      </c>
      <c r="F221" s="229" t="s">
        <v>849</v>
      </c>
      <c r="G221" s="226"/>
      <c r="H221" s="230">
        <v>564.35</v>
      </c>
      <c r="I221" s="231"/>
      <c r="J221" s="226"/>
      <c r="K221" s="226"/>
      <c r="L221" s="232"/>
      <c r="M221" s="233"/>
      <c r="N221" s="234"/>
      <c r="O221" s="234"/>
      <c r="P221" s="234"/>
      <c r="Q221" s="234"/>
      <c r="R221" s="234"/>
      <c r="S221" s="234"/>
      <c r="T221" s="23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6" t="s">
        <v>150</v>
      </c>
      <c r="AU221" s="236" t="s">
        <v>21</v>
      </c>
      <c r="AV221" s="13" t="s">
        <v>21</v>
      </c>
      <c r="AW221" s="13" t="s">
        <v>41</v>
      </c>
      <c r="AX221" s="13" t="s">
        <v>82</v>
      </c>
      <c r="AY221" s="236" t="s">
        <v>139</v>
      </c>
    </row>
    <row r="222" spans="1:51" s="15" customFormat="1" ht="12">
      <c r="A222" s="15"/>
      <c r="B222" s="247"/>
      <c r="C222" s="248"/>
      <c r="D222" s="227" t="s">
        <v>150</v>
      </c>
      <c r="E222" s="249" t="s">
        <v>32</v>
      </c>
      <c r="F222" s="250" t="s">
        <v>153</v>
      </c>
      <c r="G222" s="248"/>
      <c r="H222" s="251">
        <v>564.35</v>
      </c>
      <c r="I222" s="252"/>
      <c r="J222" s="248"/>
      <c r="K222" s="248"/>
      <c r="L222" s="253"/>
      <c r="M222" s="254"/>
      <c r="N222" s="255"/>
      <c r="O222" s="255"/>
      <c r="P222" s="255"/>
      <c r="Q222" s="255"/>
      <c r="R222" s="255"/>
      <c r="S222" s="255"/>
      <c r="T222" s="256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7" t="s">
        <v>150</v>
      </c>
      <c r="AU222" s="257" t="s">
        <v>21</v>
      </c>
      <c r="AV222" s="15" t="s">
        <v>146</v>
      </c>
      <c r="AW222" s="15" t="s">
        <v>41</v>
      </c>
      <c r="AX222" s="15" t="s">
        <v>90</v>
      </c>
      <c r="AY222" s="257" t="s">
        <v>139</v>
      </c>
    </row>
    <row r="223" spans="1:65" s="2" customFormat="1" ht="16.5" customHeight="1">
      <c r="A223" s="41"/>
      <c r="B223" s="42"/>
      <c r="C223" s="207" t="s">
        <v>302</v>
      </c>
      <c r="D223" s="207" t="s">
        <v>141</v>
      </c>
      <c r="E223" s="208" t="s">
        <v>350</v>
      </c>
      <c r="F223" s="209" t="s">
        <v>351</v>
      </c>
      <c r="G223" s="210" t="s">
        <v>232</v>
      </c>
      <c r="H223" s="211">
        <v>564.35</v>
      </c>
      <c r="I223" s="212"/>
      <c r="J223" s="213">
        <f>ROUND(I223*H223,2)</f>
        <v>0</v>
      </c>
      <c r="K223" s="209" t="s">
        <v>145</v>
      </c>
      <c r="L223" s="47"/>
      <c r="M223" s="214" t="s">
        <v>32</v>
      </c>
      <c r="N223" s="215" t="s">
        <v>53</v>
      </c>
      <c r="O223" s="87"/>
      <c r="P223" s="216">
        <f>O223*H223</f>
        <v>0</v>
      </c>
      <c r="Q223" s="216">
        <v>0</v>
      </c>
      <c r="R223" s="216">
        <f>Q223*H223</f>
        <v>0</v>
      </c>
      <c r="S223" s="216">
        <v>0</v>
      </c>
      <c r="T223" s="217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18" t="s">
        <v>146</v>
      </c>
      <c r="AT223" s="218" t="s">
        <v>141</v>
      </c>
      <c r="AU223" s="218" t="s">
        <v>21</v>
      </c>
      <c r="AY223" s="19" t="s">
        <v>139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9" t="s">
        <v>90</v>
      </c>
      <c r="BK223" s="219">
        <f>ROUND(I223*H223,2)</f>
        <v>0</v>
      </c>
      <c r="BL223" s="19" t="s">
        <v>146</v>
      </c>
      <c r="BM223" s="218" t="s">
        <v>352</v>
      </c>
    </row>
    <row r="224" spans="1:47" s="2" customFormat="1" ht="12">
      <c r="A224" s="41"/>
      <c r="B224" s="42"/>
      <c r="C224" s="43"/>
      <c r="D224" s="220" t="s">
        <v>148</v>
      </c>
      <c r="E224" s="43"/>
      <c r="F224" s="221" t="s">
        <v>353</v>
      </c>
      <c r="G224" s="43"/>
      <c r="H224" s="43"/>
      <c r="I224" s="222"/>
      <c r="J224" s="43"/>
      <c r="K224" s="43"/>
      <c r="L224" s="47"/>
      <c r="M224" s="223"/>
      <c r="N224" s="224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19" t="s">
        <v>148</v>
      </c>
      <c r="AU224" s="19" t="s">
        <v>21</v>
      </c>
    </row>
    <row r="225" spans="1:51" s="13" customFormat="1" ht="12">
      <c r="A225" s="13"/>
      <c r="B225" s="225"/>
      <c r="C225" s="226"/>
      <c r="D225" s="227" t="s">
        <v>150</v>
      </c>
      <c r="E225" s="228" t="s">
        <v>32</v>
      </c>
      <c r="F225" s="229" t="s">
        <v>850</v>
      </c>
      <c r="G225" s="226"/>
      <c r="H225" s="230">
        <v>14.35</v>
      </c>
      <c r="I225" s="231"/>
      <c r="J225" s="226"/>
      <c r="K225" s="226"/>
      <c r="L225" s="232"/>
      <c r="M225" s="233"/>
      <c r="N225" s="234"/>
      <c r="O225" s="234"/>
      <c r="P225" s="234"/>
      <c r="Q225" s="234"/>
      <c r="R225" s="234"/>
      <c r="S225" s="234"/>
      <c r="T225" s="23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6" t="s">
        <v>150</v>
      </c>
      <c r="AU225" s="236" t="s">
        <v>21</v>
      </c>
      <c r="AV225" s="13" t="s">
        <v>21</v>
      </c>
      <c r="AW225" s="13" t="s">
        <v>41</v>
      </c>
      <c r="AX225" s="13" t="s">
        <v>82</v>
      </c>
      <c r="AY225" s="236" t="s">
        <v>139</v>
      </c>
    </row>
    <row r="226" spans="1:51" s="14" customFormat="1" ht="12">
      <c r="A226" s="14"/>
      <c r="B226" s="237"/>
      <c r="C226" s="238"/>
      <c r="D226" s="227" t="s">
        <v>150</v>
      </c>
      <c r="E226" s="239" t="s">
        <v>32</v>
      </c>
      <c r="F226" s="240" t="s">
        <v>355</v>
      </c>
      <c r="G226" s="238"/>
      <c r="H226" s="239" t="s">
        <v>32</v>
      </c>
      <c r="I226" s="241"/>
      <c r="J226" s="238"/>
      <c r="K226" s="238"/>
      <c r="L226" s="242"/>
      <c r="M226" s="243"/>
      <c r="N226" s="244"/>
      <c r="O226" s="244"/>
      <c r="P226" s="244"/>
      <c r="Q226" s="244"/>
      <c r="R226" s="244"/>
      <c r="S226" s="244"/>
      <c r="T226" s="24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6" t="s">
        <v>150</v>
      </c>
      <c r="AU226" s="246" t="s">
        <v>21</v>
      </c>
      <c r="AV226" s="14" t="s">
        <v>90</v>
      </c>
      <c r="AW226" s="14" t="s">
        <v>41</v>
      </c>
      <c r="AX226" s="14" t="s">
        <v>82</v>
      </c>
      <c r="AY226" s="246" t="s">
        <v>139</v>
      </c>
    </row>
    <row r="227" spans="1:51" s="13" customFormat="1" ht="12">
      <c r="A227" s="13"/>
      <c r="B227" s="225"/>
      <c r="C227" s="226"/>
      <c r="D227" s="227" t="s">
        <v>150</v>
      </c>
      <c r="E227" s="228" t="s">
        <v>32</v>
      </c>
      <c r="F227" s="229" t="s">
        <v>675</v>
      </c>
      <c r="G227" s="226"/>
      <c r="H227" s="230">
        <v>250</v>
      </c>
      <c r="I227" s="231"/>
      <c r="J227" s="226"/>
      <c r="K227" s="226"/>
      <c r="L227" s="232"/>
      <c r="M227" s="233"/>
      <c r="N227" s="234"/>
      <c r="O227" s="234"/>
      <c r="P227" s="234"/>
      <c r="Q227" s="234"/>
      <c r="R227" s="234"/>
      <c r="S227" s="234"/>
      <c r="T227" s="23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6" t="s">
        <v>150</v>
      </c>
      <c r="AU227" s="236" t="s">
        <v>21</v>
      </c>
      <c r="AV227" s="13" t="s">
        <v>21</v>
      </c>
      <c r="AW227" s="13" t="s">
        <v>41</v>
      </c>
      <c r="AX227" s="13" t="s">
        <v>82</v>
      </c>
      <c r="AY227" s="236" t="s">
        <v>139</v>
      </c>
    </row>
    <row r="228" spans="1:51" s="14" customFormat="1" ht="12">
      <c r="A228" s="14"/>
      <c r="B228" s="237"/>
      <c r="C228" s="238"/>
      <c r="D228" s="227" t="s">
        <v>150</v>
      </c>
      <c r="E228" s="239" t="s">
        <v>32</v>
      </c>
      <c r="F228" s="240" t="s">
        <v>357</v>
      </c>
      <c r="G228" s="238"/>
      <c r="H228" s="239" t="s">
        <v>32</v>
      </c>
      <c r="I228" s="241"/>
      <c r="J228" s="238"/>
      <c r="K228" s="238"/>
      <c r="L228" s="242"/>
      <c r="M228" s="243"/>
      <c r="N228" s="244"/>
      <c r="O228" s="244"/>
      <c r="P228" s="244"/>
      <c r="Q228" s="244"/>
      <c r="R228" s="244"/>
      <c r="S228" s="244"/>
      <c r="T228" s="245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6" t="s">
        <v>150</v>
      </c>
      <c r="AU228" s="246" t="s">
        <v>21</v>
      </c>
      <c r="AV228" s="14" t="s">
        <v>90</v>
      </c>
      <c r="AW228" s="14" t="s">
        <v>41</v>
      </c>
      <c r="AX228" s="14" t="s">
        <v>82</v>
      </c>
      <c r="AY228" s="246" t="s">
        <v>139</v>
      </c>
    </row>
    <row r="229" spans="1:51" s="13" customFormat="1" ht="12">
      <c r="A229" s="13"/>
      <c r="B229" s="225"/>
      <c r="C229" s="226"/>
      <c r="D229" s="227" t="s">
        <v>150</v>
      </c>
      <c r="E229" s="228" t="s">
        <v>32</v>
      </c>
      <c r="F229" s="229" t="s">
        <v>744</v>
      </c>
      <c r="G229" s="226"/>
      <c r="H229" s="230">
        <v>300</v>
      </c>
      <c r="I229" s="231"/>
      <c r="J229" s="226"/>
      <c r="K229" s="226"/>
      <c r="L229" s="232"/>
      <c r="M229" s="233"/>
      <c r="N229" s="234"/>
      <c r="O229" s="234"/>
      <c r="P229" s="234"/>
      <c r="Q229" s="234"/>
      <c r="R229" s="234"/>
      <c r="S229" s="234"/>
      <c r="T229" s="23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6" t="s">
        <v>150</v>
      </c>
      <c r="AU229" s="236" t="s">
        <v>21</v>
      </c>
      <c r="AV229" s="13" t="s">
        <v>21</v>
      </c>
      <c r="AW229" s="13" t="s">
        <v>41</v>
      </c>
      <c r="AX229" s="13" t="s">
        <v>82</v>
      </c>
      <c r="AY229" s="236" t="s">
        <v>139</v>
      </c>
    </row>
    <row r="230" spans="1:51" s="14" customFormat="1" ht="12">
      <c r="A230" s="14"/>
      <c r="B230" s="237"/>
      <c r="C230" s="238"/>
      <c r="D230" s="227" t="s">
        <v>150</v>
      </c>
      <c r="E230" s="239" t="s">
        <v>32</v>
      </c>
      <c r="F230" s="240" t="s">
        <v>359</v>
      </c>
      <c r="G230" s="238"/>
      <c r="H230" s="239" t="s">
        <v>32</v>
      </c>
      <c r="I230" s="241"/>
      <c r="J230" s="238"/>
      <c r="K230" s="238"/>
      <c r="L230" s="242"/>
      <c r="M230" s="243"/>
      <c r="N230" s="244"/>
      <c r="O230" s="244"/>
      <c r="P230" s="244"/>
      <c r="Q230" s="244"/>
      <c r="R230" s="244"/>
      <c r="S230" s="244"/>
      <c r="T230" s="24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6" t="s">
        <v>150</v>
      </c>
      <c r="AU230" s="246" t="s">
        <v>21</v>
      </c>
      <c r="AV230" s="14" t="s">
        <v>90</v>
      </c>
      <c r="AW230" s="14" t="s">
        <v>41</v>
      </c>
      <c r="AX230" s="14" t="s">
        <v>82</v>
      </c>
      <c r="AY230" s="246" t="s">
        <v>139</v>
      </c>
    </row>
    <row r="231" spans="1:51" s="14" customFormat="1" ht="12">
      <c r="A231" s="14"/>
      <c r="B231" s="237"/>
      <c r="C231" s="238"/>
      <c r="D231" s="227" t="s">
        <v>150</v>
      </c>
      <c r="E231" s="239" t="s">
        <v>32</v>
      </c>
      <c r="F231" s="240" t="s">
        <v>152</v>
      </c>
      <c r="G231" s="238"/>
      <c r="H231" s="239" t="s">
        <v>32</v>
      </c>
      <c r="I231" s="241"/>
      <c r="J231" s="238"/>
      <c r="K231" s="238"/>
      <c r="L231" s="242"/>
      <c r="M231" s="243"/>
      <c r="N231" s="244"/>
      <c r="O231" s="244"/>
      <c r="P231" s="244"/>
      <c r="Q231" s="244"/>
      <c r="R231" s="244"/>
      <c r="S231" s="244"/>
      <c r="T231" s="24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6" t="s">
        <v>150</v>
      </c>
      <c r="AU231" s="246" t="s">
        <v>21</v>
      </c>
      <c r="AV231" s="14" t="s">
        <v>90</v>
      </c>
      <c r="AW231" s="14" t="s">
        <v>41</v>
      </c>
      <c r="AX231" s="14" t="s">
        <v>82</v>
      </c>
      <c r="AY231" s="246" t="s">
        <v>139</v>
      </c>
    </row>
    <row r="232" spans="1:51" s="15" customFormat="1" ht="12">
      <c r="A232" s="15"/>
      <c r="B232" s="247"/>
      <c r="C232" s="248"/>
      <c r="D232" s="227" t="s">
        <v>150</v>
      </c>
      <c r="E232" s="249" t="s">
        <v>32</v>
      </c>
      <c r="F232" s="250" t="s">
        <v>153</v>
      </c>
      <c r="G232" s="248"/>
      <c r="H232" s="251">
        <v>564.35</v>
      </c>
      <c r="I232" s="252"/>
      <c r="J232" s="248"/>
      <c r="K232" s="248"/>
      <c r="L232" s="253"/>
      <c r="M232" s="254"/>
      <c r="N232" s="255"/>
      <c r="O232" s="255"/>
      <c r="P232" s="255"/>
      <c r="Q232" s="255"/>
      <c r="R232" s="255"/>
      <c r="S232" s="255"/>
      <c r="T232" s="256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57" t="s">
        <v>150</v>
      </c>
      <c r="AU232" s="257" t="s">
        <v>21</v>
      </c>
      <c r="AV232" s="15" t="s">
        <v>146</v>
      </c>
      <c r="AW232" s="15" t="s">
        <v>41</v>
      </c>
      <c r="AX232" s="15" t="s">
        <v>90</v>
      </c>
      <c r="AY232" s="257" t="s">
        <v>139</v>
      </c>
    </row>
    <row r="233" spans="1:65" s="2" customFormat="1" ht="49.05" customHeight="1">
      <c r="A233" s="41"/>
      <c r="B233" s="42"/>
      <c r="C233" s="207" t="s">
        <v>311</v>
      </c>
      <c r="D233" s="207" t="s">
        <v>141</v>
      </c>
      <c r="E233" s="208" t="s">
        <v>751</v>
      </c>
      <c r="F233" s="209" t="s">
        <v>752</v>
      </c>
      <c r="G233" s="210" t="s">
        <v>232</v>
      </c>
      <c r="H233" s="211">
        <v>142</v>
      </c>
      <c r="I233" s="212"/>
      <c r="J233" s="213">
        <f>ROUND(I233*H233,2)</f>
        <v>0</v>
      </c>
      <c r="K233" s="209" t="s">
        <v>32</v>
      </c>
      <c r="L233" s="47"/>
      <c r="M233" s="214" t="s">
        <v>32</v>
      </c>
      <c r="N233" s="215" t="s">
        <v>53</v>
      </c>
      <c r="O233" s="87"/>
      <c r="P233" s="216">
        <f>O233*H233</f>
        <v>0</v>
      </c>
      <c r="Q233" s="216">
        <v>0</v>
      </c>
      <c r="R233" s="216">
        <f>Q233*H233</f>
        <v>0</v>
      </c>
      <c r="S233" s="216">
        <v>0.194</v>
      </c>
      <c r="T233" s="217">
        <f>S233*H233</f>
        <v>27.548000000000002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18" t="s">
        <v>146</v>
      </c>
      <c r="AT233" s="218" t="s">
        <v>141</v>
      </c>
      <c r="AU233" s="218" t="s">
        <v>21</v>
      </c>
      <c r="AY233" s="19" t="s">
        <v>139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19" t="s">
        <v>90</v>
      </c>
      <c r="BK233" s="219">
        <f>ROUND(I233*H233,2)</f>
        <v>0</v>
      </c>
      <c r="BL233" s="19" t="s">
        <v>146</v>
      </c>
      <c r="BM233" s="218" t="s">
        <v>851</v>
      </c>
    </row>
    <row r="234" spans="1:51" s="13" customFormat="1" ht="12">
      <c r="A234" s="13"/>
      <c r="B234" s="225"/>
      <c r="C234" s="226"/>
      <c r="D234" s="227" t="s">
        <v>150</v>
      </c>
      <c r="E234" s="228" t="s">
        <v>32</v>
      </c>
      <c r="F234" s="229" t="s">
        <v>852</v>
      </c>
      <c r="G234" s="226"/>
      <c r="H234" s="230">
        <v>142</v>
      </c>
      <c r="I234" s="231"/>
      <c r="J234" s="226"/>
      <c r="K234" s="226"/>
      <c r="L234" s="232"/>
      <c r="M234" s="233"/>
      <c r="N234" s="234"/>
      <c r="O234" s="234"/>
      <c r="P234" s="234"/>
      <c r="Q234" s="234"/>
      <c r="R234" s="234"/>
      <c r="S234" s="234"/>
      <c r="T234" s="23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6" t="s">
        <v>150</v>
      </c>
      <c r="AU234" s="236" t="s">
        <v>21</v>
      </c>
      <c r="AV234" s="13" t="s">
        <v>21</v>
      </c>
      <c r="AW234" s="13" t="s">
        <v>41</v>
      </c>
      <c r="AX234" s="13" t="s">
        <v>82</v>
      </c>
      <c r="AY234" s="236" t="s">
        <v>139</v>
      </c>
    </row>
    <row r="235" spans="1:51" s="14" customFormat="1" ht="12">
      <c r="A235" s="14"/>
      <c r="B235" s="237"/>
      <c r="C235" s="238"/>
      <c r="D235" s="227" t="s">
        <v>150</v>
      </c>
      <c r="E235" s="239" t="s">
        <v>32</v>
      </c>
      <c r="F235" s="240" t="s">
        <v>152</v>
      </c>
      <c r="G235" s="238"/>
      <c r="H235" s="239" t="s">
        <v>32</v>
      </c>
      <c r="I235" s="241"/>
      <c r="J235" s="238"/>
      <c r="K235" s="238"/>
      <c r="L235" s="242"/>
      <c r="M235" s="243"/>
      <c r="N235" s="244"/>
      <c r="O235" s="244"/>
      <c r="P235" s="244"/>
      <c r="Q235" s="244"/>
      <c r="R235" s="244"/>
      <c r="S235" s="244"/>
      <c r="T235" s="24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6" t="s">
        <v>150</v>
      </c>
      <c r="AU235" s="246" t="s">
        <v>21</v>
      </c>
      <c r="AV235" s="14" t="s">
        <v>90</v>
      </c>
      <c r="AW235" s="14" t="s">
        <v>41</v>
      </c>
      <c r="AX235" s="14" t="s">
        <v>82</v>
      </c>
      <c r="AY235" s="246" t="s">
        <v>139</v>
      </c>
    </row>
    <row r="236" spans="1:51" s="15" customFormat="1" ht="12">
      <c r="A236" s="15"/>
      <c r="B236" s="247"/>
      <c r="C236" s="248"/>
      <c r="D236" s="227" t="s">
        <v>150</v>
      </c>
      <c r="E236" s="249" t="s">
        <v>32</v>
      </c>
      <c r="F236" s="250" t="s">
        <v>153</v>
      </c>
      <c r="G236" s="248"/>
      <c r="H236" s="251">
        <v>142</v>
      </c>
      <c r="I236" s="252"/>
      <c r="J236" s="248"/>
      <c r="K236" s="248"/>
      <c r="L236" s="253"/>
      <c r="M236" s="254"/>
      <c r="N236" s="255"/>
      <c r="O236" s="255"/>
      <c r="P236" s="255"/>
      <c r="Q236" s="255"/>
      <c r="R236" s="255"/>
      <c r="S236" s="255"/>
      <c r="T236" s="256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57" t="s">
        <v>150</v>
      </c>
      <c r="AU236" s="257" t="s">
        <v>21</v>
      </c>
      <c r="AV236" s="15" t="s">
        <v>146</v>
      </c>
      <c r="AW236" s="15" t="s">
        <v>41</v>
      </c>
      <c r="AX236" s="15" t="s">
        <v>90</v>
      </c>
      <c r="AY236" s="257" t="s">
        <v>139</v>
      </c>
    </row>
    <row r="237" spans="1:65" s="2" customFormat="1" ht="33" customHeight="1">
      <c r="A237" s="41"/>
      <c r="B237" s="42"/>
      <c r="C237" s="207" t="s">
        <v>320</v>
      </c>
      <c r="D237" s="207" t="s">
        <v>141</v>
      </c>
      <c r="E237" s="208" t="s">
        <v>372</v>
      </c>
      <c r="F237" s="209" t="s">
        <v>373</v>
      </c>
      <c r="G237" s="210" t="s">
        <v>144</v>
      </c>
      <c r="H237" s="211">
        <v>2171.56</v>
      </c>
      <c r="I237" s="212"/>
      <c r="J237" s="213">
        <f>ROUND(I237*H237,2)</f>
        <v>0</v>
      </c>
      <c r="K237" s="209" t="s">
        <v>145</v>
      </c>
      <c r="L237" s="47"/>
      <c r="M237" s="214" t="s">
        <v>32</v>
      </c>
      <c r="N237" s="215" t="s">
        <v>53</v>
      </c>
      <c r="O237" s="87"/>
      <c r="P237" s="216">
        <f>O237*H237</f>
        <v>0</v>
      </c>
      <c r="Q237" s="216">
        <v>0</v>
      </c>
      <c r="R237" s="216">
        <f>Q237*H237</f>
        <v>0</v>
      </c>
      <c r="S237" s="216">
        <v>0.02</v>
      </c>
      <c r="T237" s="217">
        <f>S237*H237</f>
        <v>43.4312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18" t="s">
        <v>146</v>
      </c>
      <c r="AT237" s="218" t="s">
        <v>141</v>
      </c>
      <c r="AU237" s="218" t="s">
        <v>21</v>
      </c>
      <c r="AY237" s="19" t="s">
        <v>139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19" t="s">
        <v>90</v>
      </c>
      <c r="BK237" s="219">
        <f>ROUND(I237*H237,2)</f>
        <v>0</v>
      </c>
      <c r="BL237" s="19" t="s">
        <v>146</v>
      </c>
      <c r="BM237" s="218" t="s">
        <v>853</v>
      </c>
    </row>
    <row r="238" spans="1:47" s="2" customFormat="1" ht="12">
      <c r="A238" s="41"/>
      <c r="B238" s="42"/>
      <c r="C238" s="43"/>
      <c r="D238" s="220" t="s">
        <v>148</v>
      </c>
      <c r="E238" s="43"/>
      <c r="F238" s="221" t="s">
        <v>375</v>
      </c>
      <c r="G238" s="43"/>
      <c r="H238" s="43"/>
      <c r="I238" s="222"/>
      <c r="J238" s="43"/>
      <c r="K238" s="43"/>
      <c r="L238" s="47"/>
      <c r="M238" s="223"/>
      <c r="N238" s="224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19" t="s">
        <v>148</v>
      </c>
      <c r="AU238" s="19" t="s">
        <v>21</v>
      </c>
    </row>
    <row r="239" spans="1:51" s="13" customFormat="1" ht="12">
      <c r="A239" s="13"/>
      <c r="B239" s="225"/>
      <c r="C239" s="226"/>
      <c r="D239" s="227" t="s">
        <v>150</v>
      </c>
      <c r="E239" s="228" t="s">
        <v>32</v>
      </c>
      <c r="F239" s="229" t="s">
        <v>854</v>
      </c>
      <c r="G239" s="226"/>
      <c r="H239" s="230">
        <v>2171.56</v>
      </c>
      <c r="I239" s="231"/>
      <c r="J239" s="226"/>
      <c r="K239" s="226"/>
      <c r="L239" s="232"/>
      <c r="M239" s="233"/>
      <c r="N239" s="234"/>
      <c r="O239" s="234"/>
      <c r="P239" s="234"/>
      <c r="Q239" s="234"/>
      <c r="R239" s="234"/>
      <c r="S239" s="234"/>
      <c r="T239" s="23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6" t="s">
        <v>150</v>
      </c>
      <c r="AU239" s="236" t="s">
        <v>21</v>
      </c>
      <c r="AV239" s="13" t="s">
        <v>21</v>
      </c>
      <c r="AW239" s="13" t="s">
        <v>41</v>
      </c>
      <c r="AX239" s="13" t="s">
        <v>82</v>
      </c>
      <c r="AY239" s="236" t="s">
        <v>139</v>
      </c>
    </row>
    <row r="240" spans="1:51" s="14" customFormat="1" ht="12">
      <c r="A240" s="14"/>
      <c r="B240" s="237"/>
      <c r="C240" s="238"/>
      <c r="D240" s="227" t="s">
        <v>150</v>
      </c>
      <c r="E240" s="239" t="s">
        <v>32</v>
      </c>
      <c r="F240" s="240" t="s">
        <v>152</v>
      </c>
      <c r="G240" s="238"/>
      <c r="H240" s="239" t="s">
        <v>32</v>
      </c>
      <c r="I240" s="241"/>
      <c r="J240" s="238"/>
      <c r="K240" s="238"/>
      <c r="L240" s="242"/>
      <c r="M240" s="243"/>
      <c r="N240" s="244"/>
      <c r="O240" s="244"/>
      <c r="P240" s="244"/>
      <c r="Q240" s="244"/>
      <c r="R240" s="244"/>
      <c r="S240" s="244"/>
      <c r="T240" s="24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6" t="s">
        <v>150</v>
      </c>
      <c r="AU240" s="246" t="s">
        <v>21</v>
      </c>
      <c r="AV240" s="14" t="s">
        <v>90</v>
      </c>
      <c r="AW240" s="14" t="s">
        <v>41</v>
      </c>
      <c r="AX240" s="14" t="s">
        <v>82</v>
      </c>
      <c r="AY240" s="246" t="s">
        <v>139</v>
      </c>
    </row>
    <row r="241" spans="1:51" s="15" customFormat="1" ht="12">
      <c r="A241" s="15"/>
      <c r="B241" s="247"/>
      <c r="C241" s="248"/>
      <c r="D241" s="227" t="s">
        <v>150</v>
      </c>
      <c r="E241" s="249" t="s">
        <v>32</v>
      </c>
      <c r="F241" s="250" t="s">
        <v>153</v>
      </c>
      <c r="G241" s="248"/>
      <c r="H241" s="251">
        <v>2171.56</v>
      </c>
      <c r="I241" s="252"/>
      <c r="J241" s="248"/>
      <c r="K241" s="248"/>
      <c r="L241" s="253"/>
      <c r="M241" s="254"/>
      <c r="N241" s="255"/>
      <c r="O241" s="255"/>
      <c r="P241" s="255"/>
      <c r="Q241" s="255"/>
      <c r="R241" s="255"/>
      <c r="S241" s="255"/>
      <c r="T241" s="256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57" t="s">
        <v>150</v>
      </c>
      <c r="AU241" s="257" t="s">
        <v>21</v>
      </c>
      <c r="AV241" s="15" t="s">
        <v>146</v>
      </c>
      <c r="AW241" s="15" t="s">
        <v>41</v>
      </c>
      <c r="AX241" s="15" t="s">
        <v>90</v>
      </c>
      <c r="AY241" s="257" t="s">
        <v>139</v>
      </c>
    </row>
    <row r="242" spans="1:65" s="2" customFormat="1" ht="37.8" customHeight="1">
      <c r="A242" s="41"/>
      <c r="B242" s="42"/>
      <c r="C242" s="207" t="s">
        <v>329</v>
      </c>
      <c r="D242" s="207" t="s">
        <v>141</v>
      </c>
      <c r="E242" s="208" t="s">
        <v>378</v>
      </c>
      <c r="F242" s="209" t="s">
        <v>379</v>
      </c>
      <c r="G242" s="210" t="s">
        <v>144</v>
      </c>
      <c r="H242" s="211">
        <v>120</v>
      </c>
      <c r="I242" s="212"/>
      <c r="J242" s="213">
        <f>ROUND(I242*H242,2)</f>
        <v>0</v>
      </c>
      <c r="K242" s="209" t="s">
        <v>145</v>
      </c>
      <c r="L242" s="47"/>
      <c r="M242" s="214" t="s">
        <v>32</v>
      </c>
      <c r="N242" s="215" t="s">
        <v>53</v>
      </c>
      <c r="O242" s="87"/>
      <c r="P242" s="216">
        <f>O242*H242</f>
        <v>0</v>
      </c>
      <c r="Q242" s="216">
        <v>0</v>
      </c>
      <c r="R242" s="216">
        <f>Q242*H242</f>
        <v>0</v>
      </c>
      <c r="S242" s="216">
        <v>0.252</v>
      </c>
      <c r="T242" s="217">
        <f>S242*H242</f>
        <v>30.240000000000002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18" t="s">
        <v>146</v>
      </c>
      <c r="AT242" s="218" t="s">
        <v>141</v>
      </c>
      <c r="AU242" s="218" t="s">
        <v>21</v>
      </c>
      <c r="AY242" s="19" t="s">
        <v>139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9" t="s">
        <v>90</v>
      </c>
      <c r="BK242" s="219">
        <f>ROUND(I242*H242,2)</f>
        <v>0</v>
      </c>
      <c r="BL242" s="19" t="s">
        <v>146</v>
      </c>
      <c r="BM242" s="218" t="s">
        <v>380</v>
      </c>
    </row>
    <row r="243" spans="1:47" s="2" customFormat="1" ht="12">
      <c r="A243" s="41"/>
      <c r="B243" s="42"/>
      <c r="C243" s="43"/>
      <c r="D243" s="220" t="s">
        <v>148</v>
      </c>
      <c r="E243" s="43"/>
      <c r="F243" s="221" t="s">
        <v>381</v>
      </c>
      <c r="G243" s="43"/>
      <c r="H243" s="43"/>
      <c r="I243" s="222"/>
      <c r="J243" s="43"/>
      <c r="K243" s="43"/>
      <c r="L243" s="47"/>
      <c r="M243" s="223"/>
      <c r="N243" s="224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19" t="s">
        <v>148</v>
      </c>
      <c r="AU243" s="19" t="s">
        <v>21</v>
      </c>
    </row>
    <row r="244" spans="1:51" s="13" customFormat="1" ht="12">
      <c r="A244" s="13"/>
      <c r="B244" s="225"/>
      <c r="C244" s="226"/>
      <c r="D244" s="227" t="s">
        <v>150</v>
      </c>
      <c r="E244" s="228" t="s">
        <v>32</v>
      </c>
      <c r="F244" s="229" t="s">
        <v>823</v>
      </c>
      <c r="G244" s="226"/>
      <c r="H244" s="230">
        <v>120</v>
      </c>
      <c r="I244" s="231"/>
      <c r="J244" s="226"/>
      <c r="K244" s="226"/>
      <c r="L244" s="232"/>
      <c r="M244" s="233"/>
      <c r="N244" s="234"/>
      <c r="O244" s="234"/>
      <c r="P244" s="234"/>
      <c r="Q244" s="234"/>
      <c r="R244" s="234"/>
      <c r="S244" s="234"/>
      <c r="T244" s="23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6" t="s">
        <v>150</v>
      </c>
      <c r="AU244" s="236" t="s">
        <v>21</v>
      </c>
      <c r="AV244" s="13" t="s">
        <v>21</v>
      </c>
      <c r="AW244" s="13" t="s">
        <v>41</v>
      </c>
      <c r="AX244" s="13" t="s">
        <v>82</v>
      </c>
      <c r="AY244" s="236" t="s">
        <v>139</v>
      </c>
    </row>
    <row r="245" spans="1:51" s="14" customFormat="1" ht="12">
      <c r="A245" s="14"/>
      <c r="B245" s="237"/>
      <c r="C245" s="238"/>
      <c r="D245" s="227" t="s">
        <v>150</v>
      </c>
      <c r="E245" s="239" t="s">
        <v>32</v>
      </c>
      <c r="F245" s="240" t="s">
        <v>855</v>
      </c>
      <c r="G245" s="238"/>
      <c r="H245" s="239" t="s">
        <v>32</v>
      </c>
      <c r="I245" s="241"/>
      <c r="J245" s="238"/>
      <c r="K245" s="238"/>
      <c r="L245" s="242"/>
      <c r="M245" s="243"/>
      <c r="N245" s="244"/>
      <c r="O245" s="244"/>
      <c r="P245" s="244"/>
      <c r="Q245" s="244"/>
      <c r="R245" s="244"/>
      <c r="S245" s="244"/>
      <c r="T245" s="24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6" t="s">
        <v>150</v>
      </c>
      <c r="AU245" s="246" t="s">
        <v>21</v>
      </c>
      <c r="AV245" s="14" t="s">
        <v>90</v>
      </c>
      <c r="AW245" s="14" t="s">
        <v>41</v>
      </c>
      <c r="AX245" s="14" t="s">
        <v>82</v>
      </c>
      <c r="AY245" s="246" t="s">
        <v>139</v>
      </c>
    </row>
    <row r="246" spans="1:51" s="15" customFormat="1" ht="12">
      <c r="A246" s="15"/>
      <c r="B246" s="247"/>
      <c r="C246" s="248"/>
      <c r="D246" s="227" t="s">
        <v>150</v>
      </c>
      <c r="E246" s="249" t="s">
        <v>32</v>
      </c>
      <c r="F246" s="250" t="s">
        <v>153</v>
      </c>
      <c r="G246" s="248"/>
      <c r="H246" s="251">
        <v>120</v>
      </c>
      <c r="I246" s="252"/>
      <c r="J246" s="248"/>
      <c r="K246" s="248"/>
      <c r="L246" s="253"/>
      <c r="M246" s="254"/>
      <c r="N246" s="255"/>
      <c r="O246" s="255"/>
      <c r="P246" s="255"/>
      <c r="Q246" s="255"/>
      <c r="R246" s="255"/>
      <c r="S246" s="255"/>
      <c r="T246" s="256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57" t="s">
        <v>150</v>
      </c>
      <c r="AU246" s="257" t="s">
        <v>21</v>
      </c>
      <c r="AV246" s="15" t="s">
        <v>146</v>
      </c>
      <c r="AW246" s="15" t="s">
        <v>41</v>
      </c>
      <c r="AX246" s="15" t="s">
        <v>90</v>
      </c>
      <c r="AY246" s="257" t="s">
        <v>139</v>
      </c>
    </row>
    <row r="247" spans="1:65" s="2" customFormat="1" ht="33" customHeight="1">
      <c r="A247" s="41"/>
      <c r="B247" s="42"/>
      <c r="C247" s="207" t="s">
        <v>336</v>
      </c>
      <c r="D247" s="207" t="s">
        <v>141</v>
      </c>
      <c r="E247" s="208" t="s">
        <v>388</v>
      </c>
      <c r="F247" s="209" t="s">
        <v>389</v>
      </c>
      <c r="G247" s="210" t="s">
        <v>220</v>
      </c>
      <c r="H247" s="211">
        <v>1</v>
      </c>
      <c r="I247" s="212"/>
      <c r="J247" s="213">
        <f>ROUND(I247*H247,2)</f>
        <v>0</v>
      </c>
      <c r="K247" s="209" t="s">
        <v>145</v>
      </c>
      <c r="L247" s="47"/>
      <c r="M247" s="214" t="s">
        <v>32</v>
      </c>
      <c r="N247" s="215" t="s">
        <v>53</v>
      </c>
      <c r="O247" s="87"/>
      <c r="P247" s="216">
        <f>O247*H247</f>
        <v>0</v>
      </c>
      <c r="Q247" s="216">
        <v>0</v>
      </c>
      <c r="R247" s="216">
        <f>Q247*H247</f>
        <v>0</v>
      </c>
      <c r="S247" s="216">
        <v>0.082</v>
      </c>
      <c r="T247" s="217">
        <f>S247*H247</f>
        <v>0.082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18" t="s">
        <v>146</v>
      </c>
      <c r="AT247" s="218" t="s">
        <v>141</v>
      </c>
      <c r="AU247" s="218" t="s">
        <v>21</v>
      </c>
      <c r="AY247" s="19" t="s">
        <v>139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9" t="s">
        <v>90</v>
      </c>
      <c r="BK247" s="219">
        <f>ROUND(I247*H247,2)</f>
        <v>0</v>
      </c>
      <c r="BL247" s="19" t="s">
        <v>146</v>
      </c>
      <c r="BM247" s="218" t="s">
        <v>390</v>
      </c>
    </row>
    <row r="248" spans="1:47" s="2" customFormat="1" ht="12">
      <c r="A248" s="41"/>
      <c r="B248" s="42"/>
      <c r="C248" s="43"/>
      <c r="D248" s="220" t="s">
        <v>148</v>
      </c>
      <c r="E248" s="43"/>
      <c r="F248" s="221" t="s">
        <v>391</v>
      </c>
      <c r="G248" s="43"/>
      <c r="H248" s="43"/>
      <c r="I248" s="222"/>
      <c r="J248" s="43"/>
      <c r="K248" s="43"/>
      <c r="L248" s="47"/>
      <c r="M248" s="223"/>
      <c r="N248" s="224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19" t="s">
        <v>148</v>
      </c>
      <c r="AU248" s="19" t="s">
        <v>21</v>
      </c>
    </row>
    <row r="249" spans="1:51" s="13" customFormat="1" ht="12">
      <c r="A249" s="13"/>
      <c r="B249" s="225"/>
      <c r="C249" s="226"/>
      <c r="D249" s="227" t="s">
        <v>150</v>
      </c>
      <c r="E249" s="228" t="s">
        <v>32</v>
      </c>
      <c r="F249" s="229" t="s">
        <v>90</v>
      </c>
      <c r="G249" s="226"/>
      <c r="H249" s="230">
        <v>1</v>
      </c>
      <c r="I249" s="231"/>
      <c r="J249" s="226"/>
      <c r="K249" s="226"/>
      <c r="L249" s="232"/>
      <c r="M249" s="233"/>
      <c r="N249" s="234"/>
      <c r="O249" s="234"/>
      <c r="P249" s="234"/>
      <c r="Q249" s="234"/>
      <c r="R249" s="234"/>
      <c r="S249" s="234"/>
      <c r="T249" s="23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6" t="s">
        <v>150</v>
      </c>
      <c r="AU249" s="236" t="s">
        <v>21</v>
      </c>
      <c r="AV249" s="13" t="s">
        <v>21</v>
      </c>
      <c r="AW249" s="13" t="s">
        <v>41</v>
      </c>
      <c r="AX249" s="13" t="s">
        <v>82</v>
      </c>
      <c r="AY249" s="236" t="s">
        <v>139</v>
      </c>
    </row>
    <row r="250" spans="1:51" s="14" customFormat="1" ht="12">
      <c r="A250" s="14"/>
      <c r="B250" s="237"/>
      <c r="C250" s="238"/>
      <c r="D250" s="227" t="s">
        <v>150</v>
      </c>
      <c r="E250" s="239" t="s">
        <v>32</v>
      </c>
      <c r="F250" s="240" t="s">
        <v>392</v>
      </c>
      <c r="G250" s="238"/>
      <c r="H250" s="239" t="s">
        <v>32</v>
      </c>
      <c r="I250" s="241"/>
      <c r="J250" s="238"/>
      <c r="K250" s="238"/>
      <c r="L250" s="242"/>
      <c r="M250" s="243"/>
      <c r="N250" s="244"/>
      <c r="O250" s="244"/>
      <c r="P250" s="244"/>
      <c r="Q250" s="244"/>
      <c r="R250" s="244"/>
      <c r="S250" s="244"/>
      <c r="T250" s="24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6" t="s">
        <v>150</v>
      </c>
      <c r="AU250" s="246" t="s">
        <v>21</v>
      </c>
      <c r="AV250" s="14" t="s">
        <v>90</v>
      </c>
      <c r="AW250" s="14" t="s">
        <v>41</v>
      </c>
      <c r="AX250" s="14" t="s">
        <v>82</v>
      </c>
      <c r="AY250" s="246" t="s">
        <v>139</v>
      </c>
    </row>
    <row r="251" spans="1:51" s="15" customFormat="1" ht="12">
      <c r="A251" s="15"/>
      <c r="B251" s="247"/>
      <c r="C251" s="248"/>
      <c r="D251" s="227" t="s">
        <v>150</v>
      </c>
      <c r="E251" s="249" t="s">
        <v>32</v>
      </c>
      <c r="F251" s="250" t="s">
        <v>153</v>
      </c>
      <c r="G251" s="248"/>
      <c r="H251" s="251">
        <v>1</v>
      </c>
      <c r="I251" s="252"/>
      <c r="J251" s="248"/>
      <c r="K251" s="248"/>
      <c r="L251" s="253"/>
      <c r="M251" s="254"/>
      <c r="N251" s="255"/>
      <c r="O251" s="255"/>
      <c r="P251" s="255"/>
      <c r="Q251" s="255"/>
      <c r="R251" s="255"/>
      <c r="S251" s="255"/>
      <c r="T251" s="256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57" t="s">
        <v>150</v>
      </c>
      <c r="AU251" s="257" t="s">
        <v>21</v>
      </c>
      <c r="AV251" s="15" t="s">
        <v>146</v>
      </c>
      <c r="AW251" s="15" t="s">
        <v>41</v>
      </c>
      <c r="AX251" s="15" t="s">
        <v>90</v>
      </c>
      <c r="AY251" s="257" t="s">
        <v>139</v>
      </c>
    </row>
    <row r="252" spans="1:65" s="2" customFormat="1" ht="24.15" customHeight="1">
      <c r="A252" s="41"/>
      <c r="B252" s="42"/>
      <c r="C252" s="207" t="s">
        <v>343</v>
      </c>
      <c r="D252" s="207" t="s">
        <v>141</v>
      </c>
      <c r="E252" s="208" t="s">
        <v>394</v>
      </c>
      <c r="F252" s="209" t="s">
        <v>395</v>
      </c>
      <c r="G252" s="210" t="s">
        <v>220</v>
      </c>
      <c r="H252" s="211">
        <v>1</v>
      </c>
      <c r="I252" s="212"/>
      <c r="J252" s="213">
        <f>ROUND(I252*H252,2)</f>
        <v>0</v>
      </c>
      <c r="K252" s="209" t="s">
        <v>145</v>
      </c>
      <c r="L252" s="47"/>
      <c r="M252" s="214" t="s">
        <v>32</v>
      </c>
      <c r="N252" s="215" t="s">
        <v>53</v>
      </c>
      <c r="O252" s="87"/>
      <c r="P252" s="216">
        <f>O252*H252</f>
        <v>0</v>
      </c>
      <c r="Q252" s="216">
        <v>0</v>
      </c>
      <c r="R252" s="216">
        <f>Q252*H252</f>
        <v>0</v>
      </c>
      <c r="S252" s="216">
        <v>0.004</v>
      </c>
      <c r="T252" s="217">
        <f>S252*H252</f>
        <v>0.004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18" t="s">
        <v>146</v>
      </c>
      <c r="AT252" s="218" t="s">
        <v>141</v>
      </c>
      <c r="AU252" s="218" t="s">
        <v>21</v>
      </c>
      <c r="AY252" s="19" t="s">
        <v>139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19" t="s">
        <v>90</v>
      </c>
      <c r="BK252" s="219">
        <f>ROUND(I252*H252,2)</f>
        <v>0</v>
      </c>
      <c r="BL252" s="19" t="s">
        <v>146</v>
      </c>
      <c r="BM252" s="218" t="s">
        <v>396</v>
      </c>
    </row>
    <row r="253" spans="1:47" s="2" customFormat="1" ht="12">
      <c r="A253" s="41"/>
      <c r="B253" s="42"/>
      <c r="C253" s="43"/>
      <c r="D253" s="220" t="s">
        <v>148</v>
      </c>
      <c r="E253" s="43"/>
      <c r="F253" s="221" t="s">
        <v>397</v>
      </c>
      <c r="G253" s="43"/>
      <c r="H253" s="43"/>
      <c r="I253" s="222"/>
      <c r="J253" s="43"/>
      <c r="K253" s="43"/>
      <c r="L253" s="47"/>
      <c r="M253" s="223"/>
      <c r="N253" s="224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T253" s="19" t="s">
        <v>148</v>
      </c>
      <c r="AU253" s="19" t="s">
        <v>21</v>
      </c>
    </row>
    <row r="254" spans="1:51" s="13" customFormat="1" ht="12">
      <c r="A254" s="13"/>
      <c r="B254" s="225"/>
      <c r="C254" s="226"/>
      <c r="D254" s="227" t="s">
        <v>150</v>
      </c>
      <c r="E254" s="228" t="s">
        <v>32</v>
      </c>
      <c r="F254" s="229" t="s">
        <v>90</v>
      </c>
      <c r="G254" s="226"/>
      <c r="H254" s="230">
        <v>1</v>
      </c>
      <c r="I254" s="231"/>
      <c r="J254" s="226"/>
      <c r="K254" s="226"/>
      <c r="L254" s="232"/>
      <c r="M254" s="233"/>
      <c r="N254" s="234"/>
      <c r="O254" s="234"/>
      <c r="P254" s="234"/>
      <c r="Q254" s="234"/>
      <c r="R254" s="234"/>
      <c r="S254" s="234"/>
      <c r="T254" s="23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6" t="s">
        <v>150</v>
      </c>
      <c r="AU254" s="236" t="s">
        <v>21</v>
      </c>
      <c r="AV254" s="13" t="s">
        <v>21</v>
      </c>
      <c r="AW254" s="13" t="s">
        <v>41</v>
      </c>
      <c r="AX254" s="13" t="s">
        <v>82</v>
      </c>
      <c r="AY254" s="236" t="s">
        <v>139</v>
      </c>
    </row>
    <row r="255" spans="1:51" s="14" customFormat="1" ht="12">
      <c r="A255" s="14"/>
      <c r="B255" s="237"/>
      <c r="C255" s="238"/>
      <c r="D255" s="227" t="s">
        <v>150</v>
      </c>
      <c r="E255" s="239" t="s">
        <v>32</v>
      </c>
      <c r="F255" s="240" t="s">
        <v>152</v>
      </c>
      <c r="G255" s="238"/>
      <c r="H255" s="239" t="s">
        <v>32</v>
      </c>
      <c r="I255" s="241"/>
      <c r="J255" s="238"/>
      <c r="K255" s="238"/>
      <c r="L255" s="242"/>
      <c r="M255" s="243"/>
      <c r="N255" s="244"/>
      <c r="O255" s="244"/>
      <c r="P255" s="244"/>
      <c r="Q255" s="244"/>
      <c r="R255" s="244"/>
      <c r="S255" s="244"/>
      <c r="T255" s="24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6" t="s">
        <v>150</v>
      </c>
      <c r="AU255" s="246" t="s">
        <v>21</v>
      </c>
      <c r="AV255" s="14" t="s">
        <v>90</v>
      </c>
      <c r="AW255" s="14" t="s">
        <v>41</v>
      </c>
      <c r="AX255" s="14" t="s">
        <v>82</v>
      </c>
      <c r="AY255" s="246" t="s">
        <v>139</v>
      </c>
    </row>
    <row r="256" spans="1:51" s="15" customFormat="1" ht="12">
      <c r="A256" s="15"/>
      <c r="B256" s="247"/>
      <c r="C256" s="248"/>
      <c r="D256" s="227" t="s">
        <v>150</v>
      </c>
      <c r="E256" s="249" t="s">
        <v>32</v>
      </c>
      <c r="F256" s="250" t="s">
        <v>153</v>
      </c>
      <c r="G256" s="248"/>
      <c r="H256" s="251">
        <v>1</v>
      </c>
      <c r="I256" s="252"/>
      <c r="J256" s="248"/>
      <c r="K256" s="248"/>
      <c r="L256" s="253"/>
      <c r="M256" s="254"/>
      <c r="N256" s="255"/>
      <c r="O256" s="255"/>
      <c r="P256" s="255"/>
      <c r="Q256" s="255"/>
      <c r="R256" s="255"/>
      <c r="S256" s="255"/>
      <c r="T256" s="256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57" t="s">
        <v>150</v>
      </c>
      <c r="AU256" s="257" t="s">
        <v>21</v>
      </c>
      <c r="AV256" s="15" t="s">
        <v>146</v>
      </c>
      <c r="AW256" s="15" t="s">
        <v>41</v>
      </c>
      <c r="AX256" s="15" t="s">
        <v>90</v>
      </c>
      <c r="AY256" s="257" t="s">
        <v>139</v>
      </c>
    </row>
    <row r="257" spans="1:63" s="12" customFormat="1" ht="22.8" customHeight="1">
      <c r="A257" s="12"/>
      <c r="B257" s="191"/>
      <c r="C257" s="192"/>
      <c r="D257" s="193" t="s">
        <v>81</v>
      </c>
      <c r="E257" s="205" t="s">
        <v>398</v>
      </c>
      <c r="F257" s="205" t="s">
        <v>399</v>
      </c>
      <c r="G257" s="192"/>
      <c r="H257" s="192"/>
      <c r="I257" s="195"/>
      <c r="J257" s="206">
        <f>BK257</f>
        <v>0</v>
      </c>
      <c r="K257" s="192"/>
      <c r="L257" s="197"/>
      <c r="M257" s="198"/>
      <c r="N257" s="199"/>
      <c r="O257" s="199"/>
      <c r="P257" s="200">
        <f>SUM(P258:P307)</f>
        <v>0</v>
      </c>
      <c r="Q257" s="199"/>
      <c r="R257" s="200">
        <f>SUM(R258:R307)</f>
        <v>0</v>
      </c>
      <c r="S257" s="199"/>
      <c r="T257" s="201">
        <f>SUM(T258:T307)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02" t="s">
        <v>90</v>
      </c>
      <c r="AT257" s="203" t="s">
        <v>81</v>
      </c>
      <c r="AU257" s="203" t="s">
        <v>90</v>
      </c>
      <c r="AY257" s="202" t="s">
        <v>139</v>
      </c>
      <c r="BK257" s="204">
        <f>SUM(BK258:BK307)</f>
        <v>0</v>
      </c>
    </row>
    <row r="258" spans="1:65" s="2" customFormat="1" ht="24.15" customHeight="1">
      <c r="A258" s="41"/>
      <c r="B258" s="42"/>
      <c r="C258" s="207" t="s">
        <v>349</v>
      </c>
      <c r="D258" s="207" t="s">
        <v>141</v>
      </c>
      <c r="E258" s="208" t="s">
        <v>400</v>
      </c>
      <c r="F258" s="209" t="s">
        <v>401</v>
      </c>
      <c r="G258" s="210" t="s">
        <v>179</v>
      </c>
      <c r="H258" s="211">
        <v>0.086</v>
      </c>
      <c r="I258" s="212"/>
      <c r="J258" s="213">
        <f>ROUND(I258*H258,2)</f>
        <v>0</v>
      </c>
      <c r="K258" s="209" t="s">
        <v>145</v>
      </c>
      <c r="L258" s="47"/>
      <c r="M258" s="214" t="s">
        <v>32</v>
      </c>
      <c r="N258" s="215" t="s">
        <v>53</v>
      </c>
      <c r="O258" s="87"/>
      <c r="P258" s="216">
        <f>O258*H258</f>
        <v>0</v>
      </c>
      <c r="Q258" s="216">
        <v>0</v>
      </c>
      <c r="R258" s="216">
        <f>Q258*H258</f>
        <v>0</v>
      </c>
      <c r="S258" s="216">
        <v>0</v>
      </c>
      <c r="T258" s="217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18" t="s">
        <v>146</v>
      </c>
      <c r="AT258" s="218" t="s">
        <v>141</v>
      </c>
      <c r="AU258" s="218" t="s">
        <v>21</v>
      </c>
      <c r="AY258" s="19" t="s">
        <v>139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19" t="s">
        <v>90</v>
      </c>
      <c r="BK258" s="219">
        <f>ROUND(I258*H258,2)</f>
        <v>0</v>
      </c>
      <c r="BL258" s="19" t="s">
        <v>146</v>
      </c>
      <c r="BM258" s="218" t="s">
        <v>402</v>
      </c>
    </row>
    <row r="259" spans="1:47" s="2" customFormat="1" ht="12">
      <c r="A259" s="41"/>
      <c r="B259" s="42"/>
      <c r="C259" s="43"/>
      <c r="D259" s="220" t="s">
        <v>148</v>
      </c>
      <c r="E259" s="43"/>
      <c r="F259" s="221" t="s">
        <v>403</v>
      </c>
      <c r="G259" s="43"/>
      <c r="H259" s="43"/>
      <c r="I259" s="222"/>
      <c r="J259" s="43"/>
      <c r="K259" s="43"/>
      <c r="L259" s="47"/>
      <c r="M259" s="223"/>
      <c r="N259" s="224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19" t="s">
        <v>148</v>
      </c>
      <c r="AU259" s="19" t="s">
        <v>21</v>
      </c>
    </row>
    <row r="260" spans="1:51" s="13" customFormat="1" ht="12">
      <c r="A260" s="13"/>
      <c r="B260" s="225"/>
      <c r="C260" s="226"/>
      <c r="D260" s="227" t="s">
        <v>150</v>
      </c>
      <c r="E260" s="228" t="s">
        <v>32</v>
      </c>
      <c r="F260" s="229" t="s">
        <v>856</v>
      </c>
      <c r="G260" s="226"/>
      <c r="H260" s="230">
        <v>0.086</v>
      </c>
      <c r="I260" s="231"/>
      <c r="J260" s="226"/>
      <c r="K260" s="226"/>
      <c r="L260" s="232"/>
      <c r="M260" s="233"/>
      <c r="N260" s="234"/>
      <c r="O260" s="234"/>
      <c r="P260" s="234"/>
      <c r="Q260" s="234"/>
      <c r="R260" s="234"/>
      <c r="S260" s="234"/>
      <c r="T260" s="23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6" t="s">
        <v>150</v>
      </c>
      <c r="AU260" s="236" t="s">
        <v>21</v>
      </c>
      <c r="AV260" s="13" t="s">
        <v>21</v>
      </c>
      <c r="AW260" s="13" t="s">
        <v>41</v>
      </c>
      <c r="AX260" s="13" t="s">
        <v>82</v>
      </c>
      <c r="AY260" s="236" t="s">
        <v>139</v>
      </c>
    </row>
    <row r="261" spans="1:51" s="14" customFormat="1" ht="12">
      <c r="A261" s="14"/>
      <c r="B261" s="237"/>
      <c r="C261" s="238"/>
      <c r="D261" s="227" t="s">
        <v>150</v>
      </c>
      <c r="E261" s="239" t="s">
        <v>32</v>
      </c>
      <c r="F261" s="240" t="s">
        <v>775</v>
      </c>
      <c r="G261" s="238"/>
      <c r="H261" s="239" t="s">
        <v>32</v>
      </c>
      <c r="I261" s="241"/>
      <c r="J261" s="238"/>
      <c r="K261" s="238"/>
      <c r="L261" s="242"/>
      <c r="M261" s="243"/>
      <c r="N261" s="244"/>
      <c r="O261" s="244"/>
      <c r="P261" s="244"/>
      <c r="Q261" s="244"/>
      <c r="R261" s="244"/>
      <c r="S261" s="244"/>
      <c r="T261" s="24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6" t="s">
        <v>150</v>
      </c>
      <c r="AU261" s="246" t="s">
        <v>21</v>
      </c>
      <c r="AV261" s="14" t="s">
        <v>90</v>
      </c>
      <c r="AW261" s="14" t="s">
        <v>41</v>
      </c>
      <c r="AX261" s="14" t="s">
        <v>82</v>
      </c>
      <c r="AY261" s="246" t="s">
        <v>139</v>
      </c>
    </row>
    <row r="262" spans="1:51" s="15" customFormat="1" ht="12">
      <c r="A262" s="15"/>
      <c r="B262" s="247"/>
      <c r="C262" s="248"/>
      <c r="D262" s="227" t="s">
        <v>150</v>
      </c>
      <c r="E262" s="249" t="s">
        <v>32</v>
      </c>
      <c r="F262" s="250" t="s">
        <v>153</v>
      </c>
      <c r="G262" s="248"/>
      <c r="H262" s="251">
        <v>0.086</v>
      </c>
      <c r="I262" s="252"/>
      <c r="J262" s="248"/>
      <c r="K262" s="248"/>
      <c r="L262" s="253"/>
      <c r="M262" s="254"/>
      <c r="N262" s="255"/>
      <c r="O262" s="255"/>
      <c r="P262" s="255"/>
      <c r="Q262" s="255"/>
      <c r="R262" s="255"/>
      <c r="S262" s="255"/>
      <c r="T262" s="256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57" t="s">
        <v>150</v>
      </c>
      <c r="AU262" s="257" t="s">
        <v>21</v>
      </c>
      <c r="AV262" s="15" t="s">
        <v>146</v>
      </c>
      <c r="AW262" s="15" t="s">
        <v>41</v>
      </c>
      <c r="AX262" s="15" t="s">
        <v>90</v>
      </c>
      <c r="AY262" s="257" t="s">
        <v>139</v>
      </c>
    </row>
    <row r="263" spans="1:65" s="2" customFormat="1" ht="24.15" customHeight="1">
      <c r="A263" s="41"/>
      <c r="B263" s="42"/>
      <c r="C263" s="207" t="s">
        <v>360</v>
      </c>
      <c r="D263" s="207" t="s">
        <v>141</v>
      </c>
      <c r="E263" s="208" t="s">
        <v>407</v>
      </c>
      <c r="F263" s="209" t="s">
        <v>408</v>
      </c>
      <c r="G263" s="210" t="s">
        <v>179</v>
      </c>
      <c r="H263" s="211">
        <v>57.84</v>
      </c>
      <c r="I263" s="212"/>
      <c r="J263" s="213">
        <f>ROUND(I263*H263,2)</f>
        <v>0</v>
      </c>
      <c r="K263" s="209" t="s">
        <v>145</v>
      </c>
      <c r="L263" s="47"/>
      <c r="M263" s="214" t="s">
        <v>32</v>
      </c>
      <c r="N263" s="215" t="s">
        <v>53</v>
      </c>
      <c r="O263" s="87"/>
      <c r="P263" s="216">
        <f>O263*H263</f>
        <v>0</v>
      </c>
      <c r="Q263" s="216">
        <v>0</v>
      </c>
      <c r="R263" s="216">
        <f>Q263*H263</f>
        <v>0</v>
      </c>
      <c r="S263" s="216">
        <v>0</v>
      </c>
      <c r="T263" s="217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18" t="s">
        <v>146</v>
      </c>
      <c r="AT263" s="218" t="s">
        <v>141</v>
      </c>
      <c r="AU263" s="218" t="s">
        <v>21</v>
      </c>
      <c r="AY263" s="19" t="s">
        <v>139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9" t="s">
        <v>90</v>
      </c>
      <c r="BK263" s="219">
        <f>ROUND(I263*H263,2)</f>
        <v>0</v>
      </c>
      <c r="BL263" s="19" t="s">
        <v>146</v>
      </c>
      <c r="BM263" s="218" t="s">
        <v>409</v>
      </c>
    </row>
    <row r="264" spans="1:47" s="2" customFormat="1" ht="12">
      <c r="A264" s="41"/>
      <c r="B264" s="42"/>
      <c r="C264" s="43"/>
      <c r="D264" s="220" t="s">
        <v>148</v>
      </c>
      <c r="E264" s="43"/>
      <c r="F264" s="221" t="s">
        <v>410</v>
      </c>
      <c r="G264" s="43"/>
      <c r="H264" s="43"/>
      <c r="I264" s="222"/>
      <c r="J264" s="43"/>
      <c r="K264" s="43"/>
      <c r="L264" s="47"/>
      <c r="M264" s="223"/>
      <c r="N264" s="224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19" t="s">
        <v>148</v>
      </c>
      <c r="AU264" s="19" t="s">
        <v>21</v>
      </c>
    </row>
    <row r="265" spans="1:51" s="13" customFormat="1" ht="12">
      <c r="A265" s="13"/>
      <c r="B265" s="225"/>
      <c r="C265" s="226"/>
      <c r="D265" s="227" t="s">
        <v>150</v>
      </c>
      <c r="E265" s="228" t="s">
        <v>32</v>
      </c>
      <c r="F265" s="229" t="s">
        <v>857</v>
      </c>
      <c r="G265" s="226"/>
      <c r="H265" s="230">
        <v>342.304</v>
      </c>
      <c r="I265" s="231"/>
      <c r="J265" s="226"/>
      <c r="K265" s="226"/>
      <c r="L265" s="232"/>
      <c r="M265" s="233"/>
      <c r="N265" s="234"/>
      <c r="O265" s="234"/>
      <c r="P265" s="234"/>
      <c r="Q265" s="234"/>
      <c r="R265" s="234"/>
      <c r="S265" s="234"/>
      <c r="T265" s="23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6" t="s">
        <v>150</v>
      </c>
      <c r="AU265" s="236" t="s">
        <v>21</v>
      </c>
      <c r="AV265" s="13" t="s">
        <v>21</v>
      </c>
      <c r="AW265" s="13" t="s">
        <v>41</v>
      </c>
      <c r="AX265" s="13" t="s">
        <v>82</v>
      </c>
      <c r="AY265" s="236" t="s">
        <v>139</v>
      </c>
    </row>
    <row r="266" spans="1:51" s="13" customFormat="1" ht="12">
      <c r="A266" s="13"/>
      <c r="B266" s="225"/>
      <c r="C266" s="226"/>
      <c r="D266" s="227" t="s">
        <v>150</v>
      </c>
      <c r="E266" s="228" t="s">
        <v>32</v>
      </c>
      <c r="F266" s="229" t="s">
        <v>858</v>
      </c>
      <c r="G266" s="226"/>
      <c r="H266" s="230">
        <v>-0.086</v>
      </c>
      <c r="I266" s="231"/>
      <c r="J266" s="226"/>
      <c r="K266" s="226"/>
      <c r="L266" s="232"/>
      <c r="M266" s="233"/>
      <c r="N266" s="234"/>
      <c r="O266" s="234"/>
      <c r="P266" s="234"/>
      <c r="Q266" s="234"/>
      <c r="R266" s="234"/>
      <c r="S266" s="234"/>
      <c r="T266" s="23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6" t="s">
        <v>150</v>
      </c>
      <c r="AU266" s="236" t="s">
        <v>21</v>
      </c>
      <c r="AV266" s="13" t="s">
        <v>21</v>
      </c>
      <c r="AW266" s="13" t="s">
        <v>41</v>
      </c>
      <c r="AX266" s="13" t="s">
        <v>82</v>
      </c>
      <c r="AY266" s="236" t="s">
        <v>139</v>
      </c>
    </row>
    <row r="267" spans="1:51" s="14" customFormat="1" ht="12">
      <c r="A267" s="14"/>
      <c r="B267" s="237"/>
      <c r="C267" s="238"/>
      <c r="D267" s="227" t="s">
        <v>150</v>
      </c>
      <c r="E267" s="239" t="s">
        <v>32</v>
      </c>
      <c r="F267" s="240" t="s">
        <v>859</v>
      </c>
      <c r="G267" s="238"/>
      <c r="H267" s="239" t="s">
        <v>32</v>
      </c>
      <c r="I267" s="241"/>
      <c r="J267" s="238"/>
      <c r="K267" s="238"/>
      <c r="L267" s="242"/>
      <c r="M267" s="243"/>
      <c r="N267" s="244"/>
      <c r="O267" s="244"/>
      <c r="P267" s="244"/>
      <c r="Q267" s="244"/>
      <c r="R267" s="244"/>
      <c r="S267" s="244"/>
      <c r="T267" s="24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6" t="s">
        <v>150</v>
      </c>
      <c r="AU267" s="246" t="s">
        <v>21</v>
      </c>
      <c r="AV267" s="14" t="s">
        <v>90</v>
      </c>
      <c r="AW267" s="14" t="s">
        <v>41</v>
      </c>
      <c r="AX267" s="14" t="s">
        <v>82</v>
      </c>
      <c r="AY267" s="246" t="s">
        <v>139</v>
      </c>
    </row>
    <row r="268" spans="1:51" s="13" customFormat="1" ht="12">
      <c r="A268" s="13"/>
      <c r="B268" s="225"/>
      <c r="C268" s="226"/>
      <c r="D268" s="227" t="s">
        <v>150</v>
      </c>
      <c r="E268" s="228" t="s">
        <v>32</v>
      </c>
      <c r="F268" s="229" t="s">
        <v>860</v>
      </c>
      <c r="G268" s="226"/>
      <c r="H268" s="230">
        <v>-284.378</v>
      </c>
      <c r="I268" s="231"/>
      <c r="J268" s="226"/>
      <c r="K268" s="226"/>
      <c r="L268" s="232"/>
      <c r="M268" s="233"/>
      <c r="N268" s="234"/>
      <c r="O268" s="234"/>
      <c r="P268" s="234"/>
      <c r="Q268" s="234"/>
      <c r="R268" s="234"/>
      <c r="S268" s="234"/>
      <c r="T268" s="23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6" t="s">
        <v>150</v>
      </c>
      <c r="AU268" s="236" t="s">
        <v>21</v>
      </c>
      <c r="AV268" s="13" t="s">
        <v>21</v>
      </c>
      <c r="AW268" s="13" t="s">
        <v>41</v>
      </c>
      <c r="AX268" s="13" t="s">
        <v>82</v>
      </c>
      <c r="AY268" s="236" t="s">
        <v>139</v>
      </c>
    </row>
    <row r="269" spans="1:51" s="14" customFormat="1" ht="12">
      <c r="A269" s="14"/>
      <c r="B269" s="237"/>
      <c r="C269" s="238"/>
      <c r="D269" s="227" t="s">
        <v>150</v>
      </c>
      <c r="E269" s="239" t="s">
        <v>32</v>
      </c>
      <c r="F269" s="240" t="s">
        <v>781</v>
      </c>
      <c r="G269" s="238"/>
      <c r="H269" s="239" t="s">
        <v>32</v>
      </c>
      <c r="I269" s="241"/>
      <c r="J269" s="238"/>
      <c r="K269" s="238"/>
      <c r="L269" s="242"/>
      <c r="M269" s="243"/>
      <c r="N269" s="244"/>
      <c r="O269" s="244"/>
      <c r="P269" s="244"/>
      <c r="Q269" s="244"/>
      <c r="R269" s="244"/>
      <c r="S269" s="244"/>
      <c r="T269" s="245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6" t="s">
        <v>150</v>
      </c>
      <c r="AU269" s="246" t="s">
        <v>21</v>
      </c>
      <c r="AV269" s="14" t="s">
        <v>90</v>
      </c>
      <c r="AW269" s="14" t="s">
        <v>41</v>
      </c>
      <c r="AX269" s="14" t="s">
        <v>82</v>
      </c>
      <c r="AY269" s="246" t="s">
        <v>139</v>
      </c>
    </row>
    <row r="270" spans="1:51" s="15" customFormat="1" ht="12">
      <c r="A270" s="15"/>
      <c r="B270" s="247"/>
      <c r="C270" s="248"/>
      <c r="D270" s="227" t="s">
        <v>150</v>
      </c>
      <c r="E270" s="249" t="s">
        <v>32</v>
      </c>
      <c r="F270" s="250" t="s">
        <v>153</v>
      </c>
      <c r="G270" s="248"/>
      <c r="H270" s="251">
        <v>57.839999999999975</v>
      </c>
      <c r="I270" s="252"/>
      <c r="J270" s="248"/>
      <c r="K270" s="248"/>
      <c r="L270" s="253"/>
      <c r="M270" s="254"/>
      <c r="N270" s="255"/>
      <c r="O270" s="255"/>
      <c r="P270" s="255"/>
      <c r="Q270" s="255"/>
      <c r="R270" s="255"/>
      <c r="S270" s="255"/>
      <c r="T270" s="256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57" t="s">
        <v>150</v>
      </c>
      <c r="AU270" s="257" t="s">
        <v>21</v>
      </c>
      <c r="AV270" s="15" t="s">
        <v>146</v>
      </c>
      <c r="AW270" s="15" t="s">
        <v>41</v>
      </c>
      <c r="AX270" s="15" t="s">
        <v>90</v>
      </c>
      <c r="AY270" s="257" t="s">
        <v>139</v>
      </c>
    </row>
    <row r="271" spans="1:65" s="2" customFormat="1" ht="24.15" customHeight="1">
      <c r="A271" s="41"/>
      <c r="B271" s="42"/>
      <c r="C271" s="207" t="s">
        <v>366</v>
      </c>
      <c r="D271" s="207" t="s">
        <v>141</v>
      </c>
      <c r="E271" s="208" t="s">
        <v>407</v>
      </c>
      <c r="F271" s="209" t="s">
        <v>408</v>
      </c>
      <c r="G271" s="210" t="s">
        <v>179</v>
      </c>
      <c r="H271" s="211">
        <v>311.978</v>
      </c>
      <c r="I271" s="212"/>
      <c r="J271" s="213">
        <f>ROUND(I271*H271,2)</f>
        <v>0</v>
      </c>
      <c r="K271" s="209" t="s">
        <v>145</v>
      </c>
      <c r="L271" s="47"/>
      <c r="M271" s="214" t="s">
        <v>32</v>
      </c>
      <c r="N271" s="215" t="s">
        <v>53</v>
      </c>
      <c r="O271" s="87"/>
      <c r="P271" s="216">
        <f>O271*H271</f>
        <v>0</v>
      </c>
      <c r="Q271" s="216">
        <v>0</v>
      </c>
      <c r="R271" s="216">
        <f>Q271*H271</f>
        <v>0</v>
      </c>
      <c r="S271" s="216">
        <v>0</v>
      </c>
      <c r="T271" s="217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18" t="s">
        <v>146</v>
      </c>
      <c r="AT271" s="218" t="s">
        <v>141</v>
      </c>
      <c r="AU271" s="218" t="s">
        <v>21</v>
      </c>
      <c r="AY271" s="19" t="s">
        <v>139</v>
      </c>
      <c r="BE271" s="219">
        <f>IF(N271="základní",J271,0)</f>
        <v>0</v>
      </c>
      <c r="BF271" s="219">
        <f>IF(N271="snížená",J271,0)</f>
        <v>0</v>
      </c>
      <c r="BG271" s="219">
        <f>IF(N271="zákl. přenesená",J271,0)</f>
        <v>0</v>
      </c>
      <c r="BH271" s="219">
        <f>IF(N271="sníž. přenesená",J271,0)</f>
        <v>0</v>
      </c>
      <c r="BI271" s="219">
        <f>IF(N271="nulová",J271,0)</f>
        <v>0</v>
      </c>
      <c r="BJ271" s="19" t="s">
        <v>90</v>
      </c>
      <c r="BK271" s="219">
        <f>ROUND(I271*H271,2)</f>
        <v>0</v>
      </c>
      <c r="BL271" s="19" t="s">
        <v>146</v>
      </c>
      <c r="BM271" s="218" t="s">
        <v>861</v>
      </c>
    </row>
    <row r="272" spans="1:47" s="2" customFormat="1" ht="12">
      <c r="A272" s="41"/>
      <c r="B272" s="42"/>
      <c r="C272" s="43"/>
      <c r="D272" s="220" t="s">
        <v>148</v>
      </c>
      <c r="E272" s="43"/>
      <c r="F272" s="221" t="s">
        <v>410</v>
      </c>
      <c r="G272" s="43"/>
      <c r="H272" s="43"/>
      <c r="I272" s="222"/>
      <c r="J272" s="43"/>
      <c r="K272" s="43"/>
      <c r="L272" s="47"/>
      <c r="M272" s="223"/>
      <c r="N272" s="224"/>
      <c r="O272" s="87"/>
      <c r="P272" s="87"/>
      <c r="Q272" s="87"/>
      <c r="R272" s="87"/>
      <c r="S272" s="87"/>
      <c r="T272" s="88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19" t="s">
        <v>148</v>
      </c>
      <c r="AU272" s="19" t="s">
        <v>21</v>
      </c>
    </row>
    <row r="273" spans="1:51" s="13" customFormat="1" ht="12">
      <c r="A273" s="13"/>
      <c r="B273" s="225"/>
      <c r="C273" s="226"/>
      <c r="D273" s="227" t="s">
        <v>150</v>
      </c>
      <c r="E273" s="228" t="s">
        <v>32</v>
      </c>
      <c r="F273" s="229" t="s">
        <v>862</v>
      </c>
      <c r="G273" s="226"/>
      <c r="H273" s="230">
        <v>176.508</v>
      </c>
      <c r="I273" s="231"/>
      <c r="J273" s="226"/>
      <c r="K273" s="226"/>
      <c r="L273" s="232"/>
      <c r="M273" s="233"/>
      <c r="N273" s="234"/>
      <c r="O273" s="234"/>
      <c r="P273" s="234"/>
      <c r="Q273" s="234"/>
      <c r="R273" s="234"/>
      <c r="S273" s="234"/>
      <c r="T273" s="23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6" t="s">
        <v>150</v>
      </c>
      <c r="AU273" s="236" t="s">
        <v>21</v>
      </c>
      <c r="AV273" s="13" t="s">
        <v>21</v>
      </c>
      <c r="AW273" s="13" t="s">
        <v>41</v>
      </c>
      <c r="AX273" s="13" t="s">
        <v>82</v>
      </c>
      <c r="AY273" s="236" t="s">
        <v>139</v>
      </c>
    </row>
    <row r="274" spans="1:51" s="13" customFormat="1" ht="12">
      <c r="A274" s="13"/>
      <c r="B274" s="225"/>
      <c r="C274" s="226"/>
      <c r="D274" s="227" t="s">
        <v>150</v>
      </c>
      <c r="E274" s="228" t="s">
        <v>32</v>
      </c>
      <c r="F274" s="229" t="s">
        <v>863</v>
      </c>
      <c r="G274" s="226"/>
      <c r="H274" s="230">
        <v>77.28</v>
      </c>
      <c r="I274" s="231"/>
      <c r="J274" s="226"/>
      <c r="K274" s="226"/>
      <c r="L274" s="232"/>
      <c r="M274" s="233"/>
      <c r="N274" s="234"/>
      <c r="O274" s="234"/>
      <c r="P274" s="234"/>
      <c r="Q274" s="234"/>
      <c r="R274" s="234"/>
      <c r="S274" s="234"/>
      <c r="T274" s="23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6" t="s">
        <v>150</v>
      </c>
      <c r="AU274" s="236" t="s">
        <v>21</v>
      </c>
      <c r="AV274" s="13" t="s">
        <v>21</v>
      </c>
      <c r="AW274" s="13" t="s">
        <v>41</v>
      </c>
      <c r="AX274" s="13" t="s">
        <v>82</v>
      </c>
      <c r="AY274" s="236" t="s">
        <v>139</v>
      </c>
    </row>
    <row r="275" spans="1:51" s="13" customFormat="1" ht="12">
      <c r="A275" s="13"/>
      <c r="B275" s="225"/>
      <c r="C275" s="226"/>
      <c r="D275" s="227" t="s">
        <v>150</v>
      </c>
      <c r="E275" s="228" t="s">
        <v>32</v>
      </c>
      <c r="F275" s="229" t="s">
        <v>864</v>
      </c>
      <c r="G275" s="226"/>
      <c r="H275" s="230">
        <v>58.19</v>
      </c>
      <c r="I275" s="231"/>
      <c r="J275" s="226"/>
      <c r="K275" s="226"/>
      <c r="L275" s="232"/>
      <c r="M275" s="233"/>
      <c r="N275" s="234"/>
      <c r="O275" s="234"/>
      <c r="P275" s="234"/>
      <c r="Q275" s="234"/>
      <c r="R275" s="234"/>
      <c r="S275" s="234"/>
      <c r="T275" s="23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6" t="s">
        <v>150</v>
      </c>
      <c r="AU275" s="236" t="s">
        <v>21</v>
      </c>
      <c r="AV275" s="13" t="s">
        <v>21</v>
      </c>
      <c r="AW275" s="13" t="s">
        <v>41</v>
      </c>
      <c r="AX275" s="13" t="s">
        <v>82</v>
      </c>
      <c r="AY275" s="236" t="s">
        <v>139</v>
      </c>
    </row>
    <row r="276" spans="1:51" s="14" customFormat="1" ht="12">
      <c r="A276" s="14"/>
      <c r="B276" s="237"/>
      <c r="C276" s="238"/>
      <c r="D276" s="227" t="s">
        <v>150</v>
      </c>
      <c r="E276" s="239" t="s">
        <v>32</v>
      </c>
      <c r="F276" s="240" t="s">
        <v>865</v>
      </c>
      <c r="G276" s="238"/>
      <c r="H276" s="239" t="s">
        <v>32</v>
      </c>
      <c r="I276" s="241"/>
      <c r="J276" s="238"/>
      <c r="K276" s="238"/>
      <c r="L276" s="242"/>
      <c r="M276" s="243"/>
      <c r="N276" s="244"/>
      <c r="O276" s="244"/>
      <c r="P276" s="244"/>
      <c r="Q276" s="244"/>
      <c r="R276" s="244"/>
      <c r="S276" s="244"/>
      <c r="T276" s="245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6" t="s">
        <v>150</v>
      </c>
      <c r="AU276" s="246" t="s">
        <v>21</v>
      </c>
      <c r="AV276" s="14" t="s">
        <v>90</v>
      </c>
      <c r="AW276" s="14" t="s">
        <v>41</v>
      </c>
      <c r="AX276" s="14" t="s">
        <v>82</v>
      </c>
      <c r="AY276" s="246" t="s">
        <v>139</v>
      </c>
    </row>
    <row r="277" spans="1:51" s="15" customFormat="1" ht="12">
      <c r="A277" s="15"/>
      <c r="B277" s="247"/>
      <c r="C277" s="248"/>
      <c r="D277" s="227" t="s">
        <v>150</v>
      </c>
      <c r="E277" s="249" t="s">
        <v>32</v>
      </c>
      <c r="F277" s="250" t="s">
        <v>153</v>
      </c>
      <c r="G277" s="248"/>
      <c r="H277" s="251">
        <v>311.978</v>
      </c>
      <c r="I277" s="252"/>
      <c r="J277" s="248"/>
      <c r="K277" s="248"/>
      <c r="L277" s="253"/>
      <c r="M277" s="254"/>
      <c r="N277" s="255"/>
      <c r="O277" s="255"/>
      <c r="P277" s="255"/>
      <c r="Q277" s="255"/>
      <c r="R277" s="255"/>
      <c r="S277" s="255"/>
      <c r="T277" s="256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57" t="s">
        <v>150</v>
      </c>
      <c r="AU277" s="257" t="s">
        <v>21</v>
      </c>
      <c r="AV277" s="15" t="s">
        <v>146</v>
      </c>
      <c r="AW277" s="15" t="s">
        <v>41</v>
      </c>
      <c r="AX277" s="15" t="s">
        <v>90</v>
      </c>
      <c r="AY277" s="257" t="s">
        <v>139</v>
      </c>
    </row>
    <row r="278" spans="1:65" s="2" customFormat="1" ht="24.15" customHeight="1">
      <c r="A278" s="41"/>
      <c r="B278" s="42"/>
      <c r="C278" s="207" t="s">
        <v>371</v>
      </c>
      <c r="D278" s="207" t="s">
        <v>141</v>
      </c>
      <c r="E278" s="208" t="s">
        <v>416</v>
      </c>
      <c r="F278" s="209" t="s">
        <v>417</v>
      </c>
      <c r="G278" s="210" t="s">
        <v>179</v>
      </c>
      <c r="H278" s="211">
        <v>809.76</v>
      </c>
      <c r="I278" s="212"/>
      <c r="J278" s="213">
        <f>ROUND(I278*H278,2)</f>
        <v>0</v>
      </c>
      <c r="K278" s="209" t="s">
        <v>145</v>
      </c>
      <c r="L278" s="47"/>
      <c r="M278" s="214" t="s">
        <v>32</v>
      </c>
      <c r="N278" s="215" t="s">
        <v>53</v>
      </c>
      <c r="O278" s="87"/>
      <c r="P278" s="216">
        <f>O278*H278</f>
        <v>0</v>
      </c>
      <c r="Q278" s="216">
        <v>0</v>
      </c>
      <c r="R278" s="216">
        <f>Q278*H278</f>
        <v>0</v>
      </c>
      <c r="S278" s="216">
        <v>0</v>
      </c>
      <c r="T278" s="217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18" t="s">
        <v>146</v>
      </c>
      <c r="AT278" s="218" t="s">
        <v>141</v>
      </c>
      <c r="AU278" s="218" t="s">
        <v>21</v>
      </c>
      <c r="AY278" s="19" t="s">
        <v>139</v>
      </c>
      <c r="BE278" s="219">
        <f>IF(N278="základní",J278,0)</f>
        <v>0</v>
      </c>
      <c r="BF278" s="219">
        <f>IF(N278="snížená",J278,0)</f>
        <v>0</v>
      </c>
      <c r="BG278" s="219">
        <f>IF(N278="zákl. přenesená",J278,0)</f>
        <v>0</v>
      </c>
      <c r="BH278" s="219">
        <f>IF(N278="sníž. přenesená",J278,0)</f>
        <v>0</v>
      </c>
      <c r="BI278" s="219">
        <f>IF(N278="nulová",J278,0)</f>
        <v>0</v>
      </c>
      <c r="BJ278" s="19" t="s">
        <v>90</v>
      </c>
      <c r="BK278" s="219">
        <f>ROUND(I278*H278,2)</f>
        <v>0</v>
      </c>
      <c r="BL278" s="19" t="s">
        <v>146</v>
      </c>
      <c r="BM278" s="218" t="s">
        <v>418</v>
      </c>
    </row>
    <row r="279" spans="1:47" s="2" customFormat="1" ht="12">
      <c r="A279" s="41"/>
      <c r="B279" s="42"/>
      <c r="C279" s="43"/>
      <c r="D279" s="220" t="s">
        <v>148</v>
      </c>
      <c r="E279" s="43"/>
      <c r="F279" s="221" t="s">
        <v>419</v>
      </c>
      <c r="G279" s="43"/>
      <c r="H279" s="43"/>
      <c r="I279" s="222"/>
      <c r="J279" s="43"/>
      <c r="K279" s="43"/>
      <c r="L279" s="47"/>
      <c r="M279" s="223"/>
      <c r="N279" s="224"/>
      <c r="O279" s="87"/>
      <c r="P279" s="87"/>
      <c r="Q279" s="87"/>
      <c r="R279" s="87"/>
      <c r="S279" s="87"/>
      <c r="T279" s="88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T279" s="19" t="s">
        <v>148</v>
      </c>
      <c r="AU279" s="19" t="s">
        <v>21</v>
      </c>
    </row>
    <row r="280" spans="1:51" s="13" customFormat="1" ht="12">
      <c r="A280" s="13"/>
      <c r="B280" s="225"/>
      <c r="C280" s="226"/>
      <c r="D280" s="227" t="s">
        <v>150</v>
      </c>
      <c r="E280" s="228" t="s">
        <v>32</v>
      </c>
      <c r="F280" s="229" t="s">
        <v>866</v>
      </c>
      <c r="G280" s="226"/>
      <c r="H280" s="230">
        <v>809.76</v>
      </c>
      <c r="I280" s="231"/>
      <c r="J280" s="226"/>
      <c r="K280" s="226"/>
      <c r="L280" s="232"/>
      <c r="M280" s="233"/>
      <c r="N280" s="234"/>
      <c r="O280" s="234"/>
      <c r="P280" s="234"/>
      <c r="Q280" s="234"/>
      <c r="R280" s="234"/>
      <c r="S280" s="234"/>
      <c r="T280" s="23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6" t="s">
        <v>150</v>
      </c>
      <c r="AU280" s="236" t="s">
        <v>21</v>
      </c>
      <c r="AV280" s="13" t="s">
        <v>21</v>
      </c>
      <c r="AW280" s="13" t="s">
        <v>41</v>
      </c>
      <c r="AX280" s="13" t="s">
        <v>82</v>
      </c>
      <c r="AY280" s="236" t="s">
        <v>139</v>
      </c>
    </row>
    <row r="281" spans="1:51" s="15" customFormat="1" ht="12">
      <c r="A281" s="15"/>
      <c r="B281" s="247"/>
      <c r="C281" s="248"/>
      <c r="D281" s="227" t="s">
        <v>150</v>
      </c>
      <c r="E281" s="249" t="s">
        <v>32</v>
      </c>
      <c r="F281" s="250" t="s">
        <v>153</v>
      </c>
      <c r="G281" s="248"/>
      <c r="H281" s="251">
        <v>809.76</v>
      </c>
      <c r="I281" s="252"/>
      <c r="J281" s="248"/>
      <c r="K281" s="248"/>
      <c r="L281" s="253"/>
      <c r="M281" s="254"/>
      <c r="N281" s="255"/>
      <c r="O281" s="255"/>
      <c r="P281" s="255"/>
      <c r="Q281" s="255"/>
      <c r="R281" s="255"/>
      <c r="S281" s="255"/>
      <c r="T281" s="256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57" t="s">
        <v>150</v>
      </c>
      <c r="AU281" s="257" t="s">
        <v>21</v>
      </c>
      <c r="AV281" s="15" t="s">
        <v>146</v>
      </c>
      <c r="AW281" s="15" t="s">
        <v>41</v>
      </c>
      <c r="AX281" s="15" t="s">
        <v>90</v>
      </c>
      <c r="AY281" s="257" t="s">
        <v>139</v>
      </c>
    </row>
    <row r="282" spans="1:65" s="2" customFormat="1" ht="24.15" customHeight="1">
      <c r="A282" s="41"/>
      <c r="B282" s="42"/>
      <c r="C282" s="207" t="s">
        <v>377</v>
      </c>
      <c r="D282" s="207" t="s">
        <v>141</v>
      </c>
      <c r="E282" s="208" t="s">
        <v>416</v>
      </c>
      <c r="F282" s="209" t="s">
        <v>417</v>
      </c>
      <c r="G282" s="210" t="s">
        <v>179</v>
      </c>
      <c r="H282" s="211">
        <v>2495.824</v>
      </c>
      <c r="I282" s="212"/>
      <c r="J282" s="213">
        <f>ROUND(I282*H282,2)</f>
        <v>0</v>
      </c>
      <c r="K282" s="209" t="s">
        <v>145</v>
      </c>
      <c r="L282" s="47"/>
      <c r="M282" s="214" t="s">
        <v>32</v>
      </c>
      <c r="N282" s="215" t="s">
        <v>53</v>
      </c>
      <c r="O282" s="87"/>
      <c r="P282" s="216">
        <f>O282*H282</f>
        <v>0</v>
      </c>
      <c r="Q282" s="216">
        <v>0</v>
      </c>
      <c r="R282" s="216">
        <f>Q282*H282</f>
        <v>0</v>
      </c>
      <c r="S282" s="216">
        <v>0</v>
      </c>
      <c r="T282" s="217">
        <f>S282*H282</f>
        <v>0</v>
      </c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R282" s="218" t="s">
        <v>146</v>
      </c>
      <c r="AT282" s="218" t="s">
        <v>141</v>
      </c>
      <c r="AU282" s="218" t="s">
        <v>21</v>
      </c>
      <c r="AY282" s="19" t="s">
        <v>139</v>
      </c>
      <c r="BE282" s="219">
        <f>IF(N282="základní",J282,0)</f>
        <v>0</v>
      </c>
      <c r="BF282" s="219">
        <f>IF(N282="snížená",J282,0)</f>
        <v>0</v>
      </c>
      <c r="BG282" s="219">
        <f>IF(N282="zákl. přenesená",J282,0)</f>
        <v>0</v>
      </c>
      <c r="BH282" s="219">
        <f>IF(N282="sníž. přenesená",J282,0)</f>
        <v>0</v>
      </c>
      <c r="BI282" s="219">
        <f>IF(N282="nulová",J282,0)</f>
        <v>0</v>
      </c>
      <c r="BJ282" s="19" t="s">
        <v>90</v>
      </c>
      <c r="BK282" s="219">
        <f>ROUND(I282*H282,2)</f>
        <v>0</v>
      </c>
      <c r="BL282" s="19" t="s">
        <v>146</v>
      </c>
      <c r="BM282" s="218" t="s">
        <v>867</v>
      </c>
    </row>
    <row r="283" spans="1:47" s="2" customFormat="1" ht="12">
      <c r="A283" s="41"/>
      <c r="B283" s="42"/>
      <c r="C283" s="43"/>
      <c r="D283" s="220" t="s">
        <v>148</v>
      </c>
      <c r="E283" s="43"/>
      <c r="F283" s="221" t="s">
        <v>419</v>
      </c>
      <c r="G283" s="43"/>
      <c r="H283" s="43"/>
      <c r="I283" s="222"/>
      <c r="J283" s="43"/>
      <c r="K283" s="43"/>
      <c r="L283" s="47"/>
      <c r="M283" s="223"/>
      <c r="N283" s="224"/>
      <c r="O283" s="87"/>
      <c r="P283" s="87"/>
      <c r="Q283" s="87"/>
      <c r="R283" s="87"/>
      <c r="S283" s="87"/>
      <c r="T283" s="88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T283" s="19" t="s">
        <v>148</v>
      </c>
      <c r="AU283" s="19" t="s">
        <v>21</v>
      </c>
    </row>
    <row r="284" spans="1:51" s="13" customFormat="1" ht="12">
      <c r="A284" s="13"/>
      <c r="B284" s="225"/>
      <c r="C284" s="226"/>
      <c r="D284" s="227" t="s">
        <v>150</v>
      </c>
      <c r="E284" s="228" t="s">
        <v>32</v>
      </c>
      <c r="F284" s="229" t="s">
        <v>868</v>
      </c>
      <c r="G284" s="226"/>
      <c r="H284" s="230">
        <v>2495.824</v>
      </c>
      <c r="I284" s="231"/>
      <c r="J284" s="226"/>
      <c r="K284" s="226"/>
      <c r="L284" s="232"/>
      <c r="M284" s="233"/>
      <c r="N284" s="234"/>
      <c r="O284" s="234"/>
      <c r="P284" s="234"/>
      <c r="Q284" s="234"/>
      <c r="R284" s="234"/>
      <c r="S284" s="234"/>
      <c r="T284" s="23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6" t="s">
        <v>150</v>
      </c>
      <c r="AU284" s="236" t="s">
        <v>21</v>
      </c>
      <c r="AV284" s="13" t="s">
        <v>21</v>
      </c>
      <c r="AW284" s="13" t="s">
        <v>41</v>
      </c>
      <c r="AX284" s="13" t="s">
        <v>82</v>
      </c>
      <c r="AY284" s="236" t="s">
        <v>139</v>
      </c>
    </row>
    <row r="285" spans="1:51" s="14" customFormat="1" ht="12">
      <c r="A285" s="14"/>
      <c r="B285" s="237"/>
      <c r="C285" s="238"/>
      <c r="D285" s="227" t="s">
        <v>150</v>
      </c>
      <c r="E285" s="239" t="s">
        <v>32</v>
      </c>
      <c r="F285" s="240" t="s">
        <v>869</v>
      </c>
      <c r="G285" s="238"/>
      <c r="H285" s="239" t="s">
        <v>32</v>
      </c>
      <c r="I285" s="241"/>
      <c r="J285" s="238"/>
      <c r="K285" s="238"/>
      <c r="L285" s="242"/>
      <c r="M285" s="243"/>
      <c r="N285" s="244"/>
      <c r="O285" s="244"/>
      <c r="P285" s="244"/>
      <c r="Q285" s="244"/>
      <c r="R285" s="244"/>
      <c r="S285" s="244"/>
      <c r="T285" s="245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6" t="s">
        <v>150</v>
      </c>
      <c r="AU285" s="246" t="s">
        <v>21</v>
      </c>
      <c r="AV285" s="14" t="s">
        <v>90</v>
      </c>
      <c r="AW285" s="14" t="s">
        <v>41</v>
      </c>
      <c r="AX285" s="14" t="s">
        <v>82</v>
      </c>
      <c r="AY285" s="246" t="s">
        <v>139</v>
      </c>
    </row>
    <row r="286" spans="1:51" s="15" customFormat="1" ht="12">
      <c r="A286" s="15"/>
      <c r="B286" s="247"/>
      <c r="C286" s="248"/>
      <c r="D286" s="227" t="s">
        <v>150</v>
      </c>
      <c r="E286" s="249" t="s">
        <v>32</v>
      </c>
      <c r="F286" s="250" t="s">
        <v>153</v>
      </c>
      <c r="G286" s="248"/>
      <c r="H286" s="251">
        <v>2495.824</v>
      </c>
      <c r="I286" s="252"/>
      <c r="J286" s="248"/>
      <c r="K286" s="248"/>
      <c r="L286" s="253"/>
      <c r="M286" s="254"/>
      <c r="N286" s="255"/>
      <c r="O286" s="255"/>
      <c r="P286" s="255"/>
      <c r="Q286" s="255"/>
      <c r="R286" s="255"/>
      <c r="S286" s="255"/>
      <c r="T286" s="256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57" t="s">
        <v>150</v>
      </c>
      <c r="AU286" s="257" t="s">
        <v>21</v>
      </c>
      <c r="AV286" s="15" t="s">
        <v>146</v>
      </c>
      <c r="AW286" s="15" t="s">
        <v>41</v>
      </c>
      <c r="AX286" s="15" t="s">
        <v>90</v>
      </c>
      <c r="AY286" s="257" t="s">
        <v>139</v>
      </c>
    </row>
    <row r="287" spans="1:65" s="2" customFormat="1" ht="24.15" customHeight="1">
      <c r="A287" s="41"/>
      <c r="B287" s="42"/>
      <c r="C287" s="207" t="s">
        <v>382</v>
      </c>
      <c r="D287" s="207" t="s">
        <v>141</v>
      </c>
      <c r="E287" s="208" t="s">
        <v>422</v>
      </c>
      <c r="F287" s="209" t="s">
        <v>423</v>
      </c>
      <c r="G287" s="210" t="s">
        <v>179</v>
      </c>
      <c r="H287" s="211">
        <v>0.086</v>
      </c>
      <c r="I287" s="212"/>
      <c r="J287" s="213">
        <f>ROUND(I287*H287,2)</f>
        <v>0</v>
      </c>
      <c r="K287" s="209" t="s">
        <v>145</v>
      </c>
      <c r="L287" s="47"/>
      <c r="M287" s="214" t="s">
        <v>32</v>
      </c>
      <c r="N287" s="215" t="s">
        <v>53</v>
      </c>
      <c r="O287" s="87"/>
      <c r="P287" s="216">
        <f>O287*H287</f>
        <v>0</v>
      </c>
      <c r="Q287" s="216">
        <v>0</v>
      </c>
      <c r="R287" s="216">
        <f>Q287*H287</f>
        <v>0</v>
      </c>
      <c r="S287" s="216">
        <v>0</v>
      </c>
      <c r="T287" s="217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18" t="s">
        <v>146</v>
      </c>
      <c r="AT287" s="218" t="s">
        <v>141</v>
      </c>
      <c r="AU287" s="218" t="s">
        <v>21</v>
      </c>
      <c r="AY287" s="19" t="s">
        <v>139</v>
      </c>
      <c r="BE287" s="219">
        <f>IF(N287="základní",J287,0)</f>
        <v>0</v>
      </c>
      <c r="BF287" s="219">
        <f>IF(N287="snížená",J287,0)</f>
        <v>0</v>
      </c>
      <c r="BG287" s="219">
        <f>IF(N287="zákl. přenesená",J287,0)</f>
        <v>0</v>
      </c>
      <c r="BH287" s="219">
        <f>IF(N287="sníž. přenesená",J287,0)</f>
        <v>0</v>
      </c>
      <c r="BI287" s="219">
        <f>IF(N287="nulová",J287,0)</f>
        <v>0</v>
      </c>
      <c r="BJ287" s="19" t="s">
        <v>90</v>
      </c>
      <c r="BK287" s="219">
        <f>ROUND(I287*H287,2)</f>
        <v>0</v>
      </c>
      <c r="BL287" s="19" t="s">
        <v>146</v>
      </c>
      <c r="BM287" s="218" t="s">
        <v>870</v>
      </c>
    </row>
    <row r="288" spans="1:47" s="2" customFormat="1" ht="12">
      <c r="A288" s="41"/>
      <c r="B288" s="42"/>
      <c r="C288" s="43"/>
      <c r="D288" s="220" t="s">
        <v>148</v>
      </c>
      <c r="E288" s="43"/>
      <c r="F288" s="221" t="s">
        <v>425</v>
      </c>
      <c r="G288" s="43"/>
      <c r="H288" s="43"/>
      <c r="I288" s="222"/>
      <c r="J288" s="43"/>
      <c r="K288" s="43"/>
      <c r="L288" s="47"/>
      <c r="M288" s="223"/>
      <c r="N288" s="224"/>
      <c r="O288" s="87"/>
      <c r="P288" s="87"/>
      <c r="Q288" s="87"/>
      <c r="R288" s="87"/>
      <c r="S288" s="87"/>
      <c r="T288" s="88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T288" s="19" t="s">
        <v>148</v>
      </c>
      <c r="AU288" s="19" t="s">
        <v>21</v>
      </c>
    </row>
    <row r="289" spans="1:51" s="13" customFormat="1" ht="12">
      <c r="A289" s="13"/>
      <c r="B289" s="225"/>
      <c r="C289" s="226"/>
      <c r="D289" s="227" t="s">
        <v>150</v>
      </c>
      <c r="E289" s="228" t="s">
        <v>32</v>
      </c>
      <c r="F289" s="229" t="s">
        <v>871</v>
      </c>
      <c r="G289" s="226"/>
      <c r="H289" s="230">
        <v>0.082</v>
      </c>
      <c r="I289" s="231"/>
      <c r="J289" s="226"/>
      <c r="K289" s="226"/>
      <c r="L289" s="232"/>
      <c r="M289" s="233"/>
      <c r="N289" s="234"/>
      <c r="O289" s="234"/>
      <c r="P289" s="234"/>
      <c r="Q289" s="234"/>
      <c r="R289" s="234"/>
      <c r="S289" s="234"/>
      <c r="T289" s="23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6" t="s">
        <v>150</v>
      </c>
      <c r="AU289" s="236" t="s">
        <v>21</v>
      </c>
      <c r="AV289" s="13" t="s">
        <v>21</v>
      </c>
      <c r="AW289" s="13" t="s">
        <v>41</v>
      </c>
      <c r="AX289" s="13" t="s">
        <v>82</v>
      </c>
      <c r="AY289" s="236" t="s">
        <v>139</v>
      </c>
    </row>
    <row r="290" spans="1:51" s="13" customFormat="1" ht="12">
      <c r="A290" s="13"/>
      <c r="B290" s="225"/>
      <c r="C290" s="226"/>
      <c r="D290" s="227" t="s">
        <v>150</v>
      </c>
      <c r="E290" s="228" t="s">
        <v>32</v>
      </c>
      <c r="F290" s="229" t="s">
        <v>872</v>
      </c>
      <c r="G290" s="226"/>
      <c r="H290" s="230">
        <v>0.004</v>
      </c>
      <c r="I290" s="231"/>
      <c r="J290" s="226"/>
      <c r="K290" s="226"/>
      <c r="L290" s="232"/>
      <c r="M290" s="233"/>
      <c r="N290" s="234"/>
      <c r="O290" s="234"/>
      <c r="P290" s="234"/>
      <c r="Q290" s="234"/>
      <c r="R290" s="234"/>
      <c r="S290" s="234"/>
      <c r="T290" s="23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6" t="s">
        <v>150</v>
      </c>
      <c r="AU290" s="236" t="s">
        <v>21</v>
      </c>
      <c r="AV290" s="13" t="s">
        <v>21</v>
      </c>
      <c r="AW290" s="13" t="s">
        <v>41</v>
      </c>
      <c r="AX290" s="13" t="s">
        <v>82</v>
      </c>
      <c r="AY290" s="236" t="s">
        <v>139</v>
      </c>
    </row>
    <row r="291" spans="1:51" s="15" customFormat="1" ht="12">
      <c r="A291" s="15"/>
      <c r="B291" s="247"/>
      <c r="C291" s="248"/>
      <c r="D291" s="227" t="s">
        <v>150</v>
      </c>
      <c r="E291" s="249" t="s">
        <v>32</v>
      </c>
      <c r="F291" s="250" t="s">
        <v>153</v>
      </c>
      <c r="G291" s="248"/>
      <c r="H291" s="251">
        <v>0.08600000000000001</v>
      </c>
      <c r="I291" s="252"/>
      <c r="J291" s="248"/>
      <c r="K291" s="248"/>
      <c r="L291" s="253"/>
      <c r="M291" s="254"/>
      <c r="N291" s="255"/>
      <c r="O291" s="255"/>
      <c r="P291" s="255"/>
      <c r="Q291" s="255"/>
      <c r="R291" s="255"/>
      <c r="S291" s="255"/>
      <c r="T291" s="256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57" t="s">
        <v>150</v>
      </c>
      <c r="AU291" s="257" t="s">
        <v>21</v>
      </c>
      <c r="AV291" s="15" t="s">
        <v>146</v>
      </c>
      <c r="AW291" s="15" t="s">
        <v>41</v>
      </c>
      <c r="AX291" s="15" t="s">
        <v>90</v>
      </c>
      <c r="AY291" s="257" t="s">
        <v>139</v>
      </c>
    </row>
    <row r="292" spans="1:65" s="2" customFormat="1" ht="24.15" customHeight="1">
      <c r="A292" s="41"/>
      <c r="B292" s="42"/>
      <c r="C292" s="207" t="s">
        <v>387</v>
      </c>
      <c r="D292" s="207" t="s">
        <v>141</v>
      </c>
      <c r="E292" s="208" t="s">
        <v>433</v>
      </c>
      <c r="F292" s="209" t="s">
        <v>417</v>
      </c>
      <c r="G292" s="210" t="s">
        <v>179</v>
      </c>
      <c r="H292" s="211">
        <v>1.204</v>
      </c>
      <c r="I292" s="212"/>
      <c r="J292" s="213">
        <f>ROUND(I292*H292,2)</f>
        <v>0</v>
      </c>
      <c r="K292" s="209" t="s">
        <v>145</v>
      </c>
      <c r="L292" s="47"/>
      <c r="M292" s="214" t="s">
        <v>32</v>
      </c>
      <c r="N292" s="215" t="s">
        <v>53</v>
      </c>
      <c r="O292" s="87"/>
      <c r="P292" s="216">
        <f>O292*H292</f>
        <v>0</v>
      </c>
      <c r="Q292" s="216">
        <v>0</v>
      </c>
      <c r="R292" s="216">
        <f>Q292*H292</f>
        <v>0</v>
      </c>
      <c r="S292" s="216">
        <v>0</v>
      </c>
      <c r="T292" s="217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18" t="s">
        <v>146</v>
      </c>
      <c r="AT292" s="218" t="s">
        <v>141</v>
      </c>
      <c r="AU292" s="218" t="s">
        <v>21</v>
      </c>
      <c r="AY292" s="19" t="s">
        <v>139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19" t="s">
        <v>90</v>
      </c>
      <c r="BK292" s="219">
        <f>ROUND(I292*H292,2)</f>
        <v>0</v>
      </c>
      <c r="BL292" s="19" t="s">
        <v>146</v>
      </c>
      <c r="BM292" s="218" t="s">
        <v>434</v>
      </c>
    </row>
    <row r="293" spans="1:47" s="2" customFormat="1" ht="12">
      <c r="A293" s="41"/>
      <c r="B293" s="42"/>
      <c r="C293" s="43"/>
      <c r="D293" s="220" t="s">
        <v>148</v>
      </c>
      <c r="E293" s="43"/>
      <c r="F293" s="221" t="s">
        <v>435</v>
      </c>
      <c r="G293" s="43"/>
      <c r="H293" s="43"/>
      <c r="I293" s="222"/>
      <c r="J293" s="43"/>
      <c r="K293" s="43"/>
      <c r="L293" s="47"/>
      <c r="M293" s="223"/>
      <c r="N293" s="224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19" t="s">
        <v>148</v>
      </c>
      <c r="AU293" s="19" t="s">
        <v>21</v>
      </c>
    </row>
    <row r="294" spans="1:51" s="13" customFormat="1" ht="12">
      <c r="A294" s="13"/>
      <c r="B294" s="225"/>
      <c r="C294" s="226"/>
      <c r="D294" s="227" t="s">
        <v>150</v>
      </c>
      <c r="E294" s="228" t="s">
        <v>32</v>
      </c>
      <c r="F294" s="229" t="s">
        <v>873</v>
      </c>
      <c r="G294" s="226"/>
      <c r="H294" s="230">
        <v>1.204</v>
      </c>
      <c r="I294" s="231"/>
      <c r="J294" s="226"/>
      <c r="K294" s="226"/>
      <c r="L294" s="232"/>
      <c r="M294" s="233"/>
      <c r="N294" s="234"/>
      <c r="O294" s="234"/>
      <c r="P294" s="234"/>
      <c r="Q294" s="234"/>
      <c r="R294" s="234"/>
      <c r="S294" s="234"/>
      <c r="T294" s="23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6" t="s">
        <v>150</v>
      </c>
      <c r="AU294" s="236" t="s">
        <v>21</v>
      </c>
      <c r="AV294" s="13" t="s">
        <v>21</v>
      </c>
      <c r="AW294" s="13" t="s">
        <v>41</v>
      </c>
      <c r="AX294" s="13" t="s">
        <v>82</v>
      </c>
      <c r="AY294" s="236" t="s">
        <v>139</v>
      </c>
    </row>
    <row r="295" spans="1:51" s="15" customFormat="1" ht="12">
      <c r="A295" s="15"/>
      <c r="B295" s="247"/>
      <c r="C295" s="248"/>
      <c r="D295" s="227" t="s">
        <v>150</v>
      </c>
      <c r="E295" s="249" t="s">
        <v>32</v>
      </c>
      <c r="F295" s="250" t="s">
        <v>153</v>
      </c>
      <c r="G295" s="248"/>
      <c r="H295" s="251">
        <v>1.204</v>
      </c>
      <c r="I295" s="252"/>
      <c r="J295" s="248"/>
      <c r="K295" s="248"/>
      <c r="L295" s="253"/>
      <c r="M295" s="254"/>
      <c r="N295" s="255"/>
      <c r="O295" s="255"/>
      <c r="P295" s="255"/>
      <c r="Q295" s="255"/>
      <c r="R295" s="255"/>
      <c r="S295" s="255"/>
      <c r="T295" s="256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57" t="s">
        <v>150</v>
      </c>
      <c r="AU295" s="257" t="s">
        <v>21</v>
      </c>
      <c r="AV295" s="15" t="s">
        <v>146</v>
      </c>
      <c r="AW295" s="15" t="s">
        <v>41</v>
      </c>
      <c r="AX295" s="15" t="s">
        <v>90</v>
      </c>
      <c r="AY295" s="257" t="s">
        <v>139</v>
      </c>
    </row>
    <row r="296" spans="1:65" s="2" customFormat="1" ht="16.5" customHeight="1">
      <c r="A296" s="41"/>
      <c r="B296" s="42"/>
      <c r="C296" s="207" t="s">
        <v>393</v>
      </c>
      <c r="D296" s="207" t="s">
        <v>141</v>
      </c>
      <c r="E296" s="208" t="s">
        <v>437</v>
      </c>
      <c r="F296" s="209" t="s">
        <v>438</v>
      </c>
      <c r="G296" s="210" t="s">
        <v>179</v>
      </c>
      <c r="H296" s="211">
        <v>57.84</v>
      </c>
      <c r="I296" s="212"/>
      <c r="J296" s="213">
        <f>ROUND(I296*H296,2)</f>
        <v>0</v>
      </c>
      <c r="K296" s="209" t="s">
        <v>145</v>
      </c>
      <c r="L296" s="47"/>
      <c r="M296" s="214" t="s">
        <v>32</v>
      </c>
      <c r="N296" s="215" t="s">
        <v>53</v>
      </c>
      <c r="O296" s="87"/>
      <c r="P296" s="216">
        <f>O296*H296</f>
        <v>0</v>
      </c>
      <c r="Q296" s="216">
        <v>0</v>
      </c>
      <c r="R296" s="216">
        <f>Q296*H296</f>
        <v>0</v>
      </c>
      <c r="S296" s="216">
        <v>0</v>
      </c>
      <c r="T296" s="217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18" t="s">
        <v>146</v>
      </c>
      <c r="AT296" s="218" t="s">
        <v>141</v>
      </c>
      <c r="AU296" s="218" t="s">
        <v>21</v>
      </c>
      <c r="AY296" s="19" t="s">
        <v>139</v>
      </c>
      <c r="BE296" s="219">
        <f>IF(N296="základní",J296,0)</f>
        <v>0</v>
      </c>
      <c r="BF296" s="219">
        <f>IF(N296="snížená",J296,0)</f>
        <v>0</v>
      </c>
      <c r="BG296" s="219">
        <f>IF(N296="zákl. přenesená",J296,0)</f>
        <v>0</v>
      </c>
      <c r="BH296" s="219">
        <f>IF(N296="sníž. přenesená",J296,0)</f>
        <v>0</v>
      </c>
      <c r="BI296" s="219">
        <f>IF(N296="nulová",J296,0)</f>
        <v>0</v>
      </c>
      <c r="BJ296" s="19" t="s">
        <v>90</v>
      </c>
      <c r="BK296" s="219">
        <f>ROUND(I296*H296,2)</f>
        <v>0</v>
      </c>
      <c r="BL296" s="19" t="s">
        <v>146</v>
      </c>
      <c r="BM296" s="218" t="s">
        <v>439</v>
      </c>
    </row>
    <row r="297" spans="1:47" s="2" customFormat="1" ht="12">
      <c r="A297" s="41"/>
      <c r="B297" s="42"/>
      <c r="C297" s="43"/>
      <c r="D297" s="220" t="s">
        <v>148</v>
      </c>
      <c r="E297" s="43"/>
      <c r="F297" s="221" t="s">
        <v>440</v>
      </c>
      <c r="G297" s="43"/>
      <c r="H297" s="43"/>
      <c r="I297" s="222"/>
      <c r="J297" s="43"/>
      <c r="K297" s="43"/>
      <c r="L297" s="47"/>
      <c r="M297" s="223"/>
      <c r="N297" s="224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19" t="s">
        <v>148</v>
      </c>
      <c r="AU297" s="19" t="s">
        <v>21</v>
      </c>
    </row>
    <row r="298" spans="1:51" s="13" customFormat="1" ht="12">
      <c r="A298" s="13"/>
      <c r="B298" s="225"/>
      <c r="C298" s="226"/>
      <c r="D298" s="227" t="s">
        <v>150</v>
      </c>
      <c r="E298" s="228" t="s">
        <v>32</v>
      </c>
      <c r="F298" s="229" t="s">
        <v>874</v>
      </c>
      <c r="G298" s="226"/>
      <c r="H298" s="230">
        <v>57.84</v>
      </c>
      <c r="I298" s="231"/>
      <c r="J298" s="226"/>
      <c r="K298" s="226"/>
      <c r="L298" s="232"/>
      <c r="M298" s="233"/>
      <c r="N298" s="234"/>
      <c r="O298" s="234"/>
      <c r="P298" s="234"/>
      <c r="Q298" s="234"/>
      <c r="R298" s="234"/>
      <c r="S298" s="234"/>
      <c r="T298" s="23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6" t="s">
        <v>150</v>
      </c>
      <c r="AU298" s="236" t="s">
        <v>21</v>
      </c>
      <c r="AV298" s="13" t="s">
        <v>21</v>
      </c>
      <c r="AW298" s="13" t="s">
        <v>41</v>
      </c>
      <c r="AX298" s="13" t="s">
        <v>82</v>
      </c>
      <c r="AY298" s="236" t="s">
        <v>139</v>
      </c>
    </row>
    <row r="299" spans="1:51" s="15" customFormat="1" ht="12">
      <c r="A299" s="15"/>
      <c r="B299" s="247"/>
      <c r="C299" s="248"/>
      <c r="D299" s="227" t="s">
        <v>150</v>
      </c>
      <c r="E299" s="249" t="s">
        <v>32</v>
      </c>
      <c r="F299" s="250" t="s">
        <v>153</v>
      </c>
      <c r="G299" s="248"/>
      <c r="H299" s="251">
        <v>57.84</v>
      </c>
      <c r="I299" s="252"/>
      <c r="J299" s="248"/>
      <c r="K299" s="248"/>
      <c r="L299" s="253"/>
      <c r="M299" s="254"/>
      <c r="N299" s="255"/>
      <c r="O299" s="255"/>
      <c r="P299" s="255"/>
      <c r="Q299" s="255"/>
      <c r="R299" s="255"/>
      <c r="S299" s="255"/>
      <c r="T299" s="256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57" t="s">
        <v>150</v>
      </c>
      <c r="AU299" s="257" t="s">
        <v>21</v>
      </c>
      <c r="AV299" s="15" t="s">
        <v>146</v>
      </c>
      <c r="AW299" s="15" t="s">
        <v>41</v>
      </c>
      <c r="AX299" s="15" t="s">
        <v>90</v>
      </c>
      <c r="AY299" s="257" t="s">
        <v>139</v>
      </c>
    </row>
    <row r="300" spans="1:65" s="2" customFormat="1" ht="16.5" customHeight="1">
      <c r="A300" s="41"/>
      <c r="B300" s="42"/>
      <c r="C300" s="207" t="s">
        <v>29</v>
      </c>
      <c r="D300" s="207" t="s">
        <v>141</v>
      </c>
      <c r="E300" s="208" t="s">
        <v>443</v>
      </c>
      <c r="F300" s="209" t="s">
        <v>444</v>
      </c>
      <c r="G300" s="210" t="s">
        <v>179</v>
      </c>
      <c r="H300" s="211">
        <v>0.086</v>
      </c>
      <c r="I300" s="212"/>
      <c r="J300" s="213">
        <f>ROUND(I300*H300,2)</f>
        <v>0</v>
      </c>
      <c r="K300" s="209" t="s">
        <v>145</v>
      </c>
      <c r="L300" s="47"/>
      <c r="M300" s="214" t="s">
        <v>32</v>
      </c>
      <c r="N300" s="215" t="s">
        <v>53</v>
      </c>
      <c r="O300" s="87"/>
      <c r="P300" s="216">
        <f>O300*H300</f>
        <v>0</v>
      </c>
      <c r="Q300" s="216">
        <v>0</v>
      </c>
      <c r="R300" s="216">
        <f>Q300*H300</f>
        <v>0</v>
      </c>
      <c r="S300" s="216">
        <v>0</v>
      </c>
      <c r="T300" s="217">
        <f>S300*H300</f>
        <v>0</v>
      </c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R300" s="218" t="s">
        <v>146</v>
      </c>
      <c r="AT300" s="218" t="s">
        <v>141</v>
      </c>
      <c r="AU300" s="218" t="s">
        <v>21</v>
      </c>
      <c r="AY300" s="19" t="s">
        <v>139</v>
      </c>
      <c r="BE300" s="219">
        <f>IF(N300="základní",J300,0)</f>
        <v>0</v>
      </c>
      <c r="BF300" s="219">
        <f>IF(N300="snížená",J300,0)</f>
        <v>0</v>
      </c>
      <c r="BG300" s="219">
        <f>IF(N300="zákl. přenesená",J300,0)</f>
        <v>0</v>
      </c>
      <c r="BH300" s="219">
        <f>IF(N300="sníž. přenesená",J300,0)</f>
        <v>0</v>
      </c>
      <c r="BI300" s="219">
        <f>IF(N300="nulová",J300,0)</f>
        <v>0</v>
      </c>
      <c r="BJ300" s="19" t="s">
        <v>90</v>
      </c>
      <c r="BK300" s="219">
        <f>ROUND(I300*H300,2)</f>
        <v>0</v>
      </c>
      <c r="BL300" s="19" t="s">
        <v>146</v>
      </c>
      <c r="BM300" s="218" t="s">
        <v>445</v>
      </c>
    </row>
    <row r="301" spans="1:47" s="2" customFormat="1" ht="12">
      <c r="A301" s="41"/>
      <c r="B301" s="42"/>
      <c r="C301" s="43"/>
      <c r="D301" s="220" t="s">
        <v>148</v>
      </c>
      <c r="E301" s="43"/>
      <c r="F301" s="221" t="s">
        <v>446</v>
      </c>
      <c r="G301" s="43"/>
      <c r="H301" s="43"/>
      <c r="I301" s="222"/>
      <c r="J301" s="43"/>
      <c r="K301" s="43"/>
      <c r="L301" s="47"/>
      <c r="M301" s="223"/>
      <c r="N301" s="224"/>
      <c r="O301" s="87"/>
      <c r="P301" s="87"/>
      <c r="Q301" s="87"/>
      <c r="R301" s="87"/>
      <c r="S301" s="87"/>
      <c r="T301" s="88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T301" s="19" t="s">
        <v>148</v>
      </c>
      <c r="AU301" s="19" t="s">
        <v>21</v>
      </c>
    </row>
    <row r="302" spans="1:51" s="13" customFormat="1" ht="12">
      <c r="A302" s="13"/>
      <c r="B302" s="225"/>
      <c r="C302" s="226"/>
      <c r="D302" s="227" t="s">
        <v>150</v>
      </c>
      <c r="E302" s="228" t="s">
        <v>32</v>
      </c>
      <c r="F302" s="229" t="s">
        <v>856</v>
      </c>
      <c r="G302" s="226"/>
      <c r="H302" s="230">
        <v>0.086</v>
      </c>
      <c r="I302" s="231"/>
      <c r="J302" s="226"/>
      <c r="K302" s="226"/>
      <c r="L302" s="232"/>
      <c r="M302" s="233"/>
      <c r="N302" s="234"/>
      <c r="O302" s="234"/>
      <c r="P302" s="234"/>
      <c r="Q302" s="234"/>
      <c r="R302" s="234"/>
      <c r="S302" s="234"/>
      <c r="T302" s="23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6" t="s">
        <v>150</v>
      </c>
      <c r="AU302" s="236" t="s">
        <v>21</v>
      </c>
      <c r="AV302" s="13" t="s">
        <v>21</v>
      </c>
      <c r="AW302" s="13" t="s">
        <v>41</v>
      </c>
      <c r="AX302" s="13" t="s">
        <v>82</v>
      </c>
      <c r="AY302" s="236" t="s">
        <v>139</v>
      </c>
    </row>
    <row r="303" spans="1:51" s="15" customFormat="1" ht="12">
      <c r="A303" s="15"/>
      <c r="B303" s="247"/>
      <c r="C303" s="248"/>
      <c r="D303" s="227" t="s">
        <v>150</v>
      </c>
      <c r="E303" s="249" t="s">
        <v>32</v>
      </c>
      <c r="F303" s="250" t="s">
        <v>153</v>
      </c>
      <c r="G303" s="248"/>
      <c r="H303" s="251">
        <v>0.086</v>
      </c>
      <c r="I303" s="252"/>
      <c r="J303" s="248"/>
      <c r="K303" s="248"/>
      <c r="L303" s="253"/>
      <c r="M303" s="254"/>
      <c r="N303" s="255"/>
      <c r="O303" s="255"/>
      <c r="P303" s="255"/>
      <c r="Q303" s="255"/>
      <c r="R303" s="255"/>
      <c r="S303" s="255"/>
      <c r="T303" s="256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57" t="s">
        <v>150</v>
      </c>
      <c r="AU303" s="257" t="s">
        <v>21</v>
      </c>
      <c r="AV303" s="15" t="s">
        <v>146</v>
      </c>
      <c r="AW303" s="15" t="s">
        <v>41</v>
      </c>
      <c r="AX303" s="15" t="s">
        <v>90</v>
      </c>
      <c r="AY303" s="257" t="s">
        <v>139</v>
      </c>
    </row>
    <row r="304" spans="1:65" s="2" customFormat="1" ht="24.15" customHeight="1">
      <c r="A304" s="41"/>
      <c r="B304" s="42"/>
      <c r="C304" s="207" t="s">
        <v>406</v>
      </c>
      <c r="D304" s="207" t="s">
        <v>141</v>
      </c>
      <c r="E304" s="208" t="s">
        <v>455</v>
      </c>
      <c r="F304" s="209" t="s">
        <v>456</v>
      </c>
      <c r="G304" s="210" t="s">
        <v>179</v>
      </c>
      <c r="H304" s="211">
        <v>57.84</v>
      </c>
      <c r="I304" s="212"/>
      <c r="J304" s="213">
        <f>ROUND(I304*H304,2)</f>
        <v>0</v>
      </c>
      <c r="K304" s="209" t="s">
        <v>145</v>
      </c>
      <c r="L304" s="47"/>
      <c r="M304" s="214" t="s">
        <v>32</v>
      </c>
      <c r="N304" s="215" t="s">
        <v>53</v>
      </c>
      <c r="O304" s="87"/>
      <c r="P304" s="216">
        <f>O304*H304</f>
        <v>0</v>
      </c>
      <c r="Q304" s="216">
        <v>0</v>
      </c>
      <c r="R304" s="216">
        <f>Q304*H304</f>
        <v>0</v>
      </c>
      <c r="S304" s="216">
        <v>0</v>
      </c>
      <c r="T304" s="217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18" t="s">
        <v>146</v>
      </c>
      <c r="AT304" s="218" t="s">
        <v>141</v>
      </c>
      <c r="AU304" s="218" t="s">
        <v>21</v>
      </c>
      <c r="AY304" s="19" t="s">
        <v>139</v>
      </c>
      <c r="BE304" s="219">
        <f>IF(N304="základní",J304,0)</f>
        <v>0</v>
      </c>
      <c r="BF304" s="219">
        <f>IF(N304="snížená",J304,0)</f>
        <v>0</v>
      </c>
      <c r="BG304" s="219">
        <f>IF(N304="zákl. přenesená",J304,0)</f>
        <v>0</v>
      </c>
      <c r="BH304" s="219">
        <f>IF(N304="sníž. přenesená",J304,0)</f>
        <v>0</v>
      </c>
      <c r="BI304" s="219">
        <f>IF(N304="nulová",J304,0)</f>
        <v>0</v>
      </c>
      <c r="BJ304" s="19" t="s">
        <v>90</v>
      </c>
      <c r="BK304" s="219">
        <f>ROUND(I304*H304,2)</f>
        <v>0</v>
      </c>
      <c r="BL304" s="19" t="s">
        <v>146</v>
      </c>
      <c r="BM304" s="218" t="s">
        <v>457</v>
      </c>
    </row>
    <row r="305" spans="1:47" s="2" customFormat="1" ht="12">
      <c r="A305" s="41"/>
      <c r="B305" s="42"/>
      <c r="C305" s="43"/>
      <c r="D305" s="220" t="s">
        <v>148</v>
      </c>
      <c r="E305" s="43"/>
      <c r="F305" s="221" t="s">
        <v>458</v>
      </c>
      <c r="G305" s="43"/>
      <c r="H305" s="43"/>
      <c r="I305" s="222"/>
      <c r="J305" s="43"/>
      <c r="K305" s="43"/>
      <c r="L305" s="47"/>
      <c r="M305" s="223"/>
      <c r="N305" s="224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T305" s="19" t="s">
        <v>148</v>
      </c>
      <c r="AU305" s="19" t="s">
        <v>21</v>
      </c>
    </row>
    <row r="306" spans="1:51" s="13" customFormat="1" ht="12">
      <c r="A306" s="13"/>
      <c r="B306" s="225"/>
      <c r="C306" s="226"/>
      <c r="D306" s="227" t="s">
        <v>150</v>
      </c>
      <c r="E306" s="228" t="s">
        <v>32</v>
      </c>
      <c r="F306" s="229" t="s">
        <v>874</v>
      </c>
      <c r="G306" s="226"/>
      <c r="H306" s="230">
        <v>57.84</v>
      </c>
      <c r="I306" s="231"/>
      <c r="J306" s="226"/>
      <c r="K306" s="226"/>
      <c r="L306" s="232"/>
      <c r="M306" s="233"/>
      <c r="N306" s="234"/>
      <c r="O306" s="234"/>
      <c r="P306" s="234"/>
      <c r="Q306" s="234"/>
      <c r="R306" s="234"/>
      <c r="S306" s="234"/>
      <c r="T306" s="23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6" t="s">
        <v>150</v>
      </c>
      <c r="AU306" s="236" t="s">
        <v>21</v>
      </c>
      <c r="AV306" s="13" t="s">
        <v>21</v>
      </c>
      <c r="AW306" s="13" t="s">
        <v>41</v>
      </c>
      <c r="AX306" s="13" t="s">
        <v>82</v>
      </c>
      <c r="AY306" s="236" t="s">
        <v>139</v>
      </c>
    </row>
    <row r="307" spans="1:51" s="15" customFormat="1" ht="12">
      <c r="A307" s="15"/>
      <c r="B307" s="247"/>
      <c r="C307" s="248"/>
      <c r="D307" s="227" t="s">
        <v>150</v>
      </c>
      <c r="E307" s="249" t="s">
        <v>32</v>
      </c>
      <c r="F307" s="250" t="s">
        <v>153</v>
      </c>
      <c r="G307" s="248"/>
      <c r="H307" s="251">
        <v>57.84</v>
      </c>
      <c r="I307" s="252"/>
      <c r="J307" s="248"/>
      <c r="K307" s="248"/>
      <c r="L307" s="253"/>
      <c r="M307" s="254"/>
      <c r="N307" s="255"/>
      <c r="O307" s="255"/>
      <c r="P307" s="255"/>
      <c r="Q307" s="255"/>
      <c r="R307" s="255"/>
      <c r="S307" s="255"/>
      <c r="T307" s="256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57" t="s">
        <v>150</v>
      </c>
      <c r="AU307" s="257" t="s">
        <v>21</v>
      </c>
      <c r="AV307" s="15" t="s">
        <v>146</v>
      </c>
      <c r="AW307" s="15" t="s">
        <v>41</v>
      </c>
      <c r="AX307" s="15" t="s">
        <v>90</v>
      </c>
      <c r="AY307" s="257" t="s">
        <v>139</v>
      </c>
    </row>
    <row r="308" spans="1:63" s="12" customFormat="1" ht="22.8" customHeight="1">
      <c r="A308" s="12"/>
      <c r="B308" s="191"/>
      <c r="C308" s="192"/>
      <c r="D308" s="193" t="s">
        <v>81</v>
      </c>
      <c r="E308" s="205" t="s">
        <v>459</v>
      </c>
      <c r="F308" s="205" t="s">
        <v>460</v>
      </c>
      <c r="G308" s="192"/>
      <c r="H308" s="192"/>
      <c r="I308" s="195"/>
      <c r="J308" s="206">
        <f>BK308</f>
        <v>0</v>
      </c>
      <c r="K308" s="192"/>
      <c r="L308" s="197"/>
      <c r="M308" s="198"/>
      <c r="N308" s="199"/>
      <c r="O308" s="199"/>
      <c r="P308" s="200">
        <f>SUM(P309:P310)</f>
        <v>0</v>
      </c>
      <c r="Q308" s="199"/>
      <c r="R308" s="200">
        <f>SUM(R309:R310)</f>
        <v>0</v>
      </c>
      <c r="S308" s="199"/>
      <c r="T308" s="201">
        <f>SUM(T309:T310)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02" t="s">
        <v>90</v>
      </c>
      <c r="AT308" s="203" t="s">
        <v>81</v>
      </c>
      <c r="AU308" s="203" t="s">
        <v>90</v>
      </c>
      <c r="AY308" s="202" t="s">
        <v>139</v>
      </c>
      <c r="BK308" s="204">
        <f>SUM(BK309:BK310)</f>
        <v>0</v>
      </c>
    </row>
    <row r="309" spans="1:65" s="2" customFormat="1" ht="24.15" customHeight="1">
      <c r="A309" s="41"/>
      <c r="B309" s="42"/>
      <c r="C309" s="207" t="s">
        <v>334</v>
      </c>
      <c r="D309" s="207" t="s">
        <v>141</v>
      </c>
      <c r="E309" s="208" t="s">
        <v>462</v>
      </c>
      <c r="F309" s="209" t="s">
        <v>463</v>
      </c>
      <c r="G309" s="210" t="s">
        <v>179</v>
      </c>
      <c r="H309" s="211">
        <v>65.84</v>
      </c>
      <c r="I309" s="212"/>
      <c r="J309" s="213">
        <f>ROUND(I309*H309,2)</f>
        <v>0</v>
      </c>
      <c r="K309" s="209" t="s">
        <v>145</v>
      </c>
      <c r="L309" s="47"/>
      <c r="M309" s="214" t="s">
        <v>32</v>
      </c>
      <c r="N309" s="215" t="s">
        <v>53</v>
      </c>
      <c r="O309" s="87"/>
      <c r="P309" s="216">
        <f>O309*H309</f>
        <v>0</v>
      </c>
      <c r="Q309" s="216">
        <v>0</v>
      </c>
      <c r="R309" s="216">
        <f>Q309*H309</f>
        <v>0</v>
      </c>
      <c r="S309" s="216">
        <v>0</v>
      </c>
      <c r="T309" s="217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18" t="s">
        <v>146</v>
      </c>
      <c r="AT309" s="218" t="s">
        <v>141</v>
      </c>
      <c r="AU309" s="218" t="s">
        <v>21</v>
      </c>
      <c r="AY309" s="19" t="s">
        <v>139</v>
      </c>
      <c r="BE309" s="219">
        <f>IF(N309="základní",J309,0)</f>
        <v>0</v>
      </c>
      <c r="BF309" s="219">
        <f>IF(N309="snížená",J309,0)</f>
        <v>0</v>
      </c>
      <c r="BG309" s="219">
        <f>IF(N309="zákl. přenesená",J309,0)</f>
        <v>0</v>
      </c>
      <c r="BH309" s="219">
        <f>IF(N309="sníž. přenesená",J309,0)</f>
        <v>0</v>
      </c>
      <c r="BI309" s="219">
        <f>IF(N309="nulová",J309,0)</f>
        <v>0</v>
      </c>
      <c r="BJ309" s="19" t="s">
        <v>90</v>
      </c>
      <c r="BK309" s="219">
        <f>ROUND(I309*H309,2)</f>
        <v>0</v>
      </c>
      <c r="BL309" s="19" t="s">
        <v>146</v>
      </c>
      <c r="BM309" s="218" t="s">
        <v>464</v>
      </c>
    </row>
    <row r="310" spans="1:47" s="2" customFormat="1" ht="12">
      <c r="A310" s="41"/>
      <c r="B310" s="42"/>
      <c r="C310" s="43"/>
      <c r="D310" s="220" t="s">
        <v>148</v>
      </c>
      <c r="E310" s="43"/>
      <c r="F310" s="221" t="s">
        <v>465</v>
      </c>
      <c r="G310" s="43"/>
      <c r="H310" s="43"/>
      <c r="I310" s="222"/>
      <c r="J310" s="43"/>
      <c r="K310" s="43"/>
      <c r="L310" s="47"/>
      <c r="M310" s="279"/>
      <c r="N310" s="280"/>
      <c r="O310" s="281"/>
      <c r="P310" s="281"/>
      <c r="Q310" s="281"/>
      <c r="R310" s="281"/>
      <c r="S310" s="281"/>
      <c r="T310" s="282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T310" s="19" t="s">
        <v>148</v>
      </c>
      <c r="AU310" s="19" t="s">
        <v>21</v>
      </c>
    </row>
    <row r="311" spans="1:31" s="2" customFormat="1" ht="6.95" customHeight="1">
      <c r="A311" s="41"/>
      <c r="B311" s="62"/>
      <c r="C311" s="63"/>
      <c r="D311" s="63"/>
      <c r="E311" s="63"/>
      <c r="F311" s="63"/>
      <c r="G311" s="63"/>
      <c r="H311" s="63"/>
      <c r="I311" s="63"/>
      <c r="J311" s="63"/>
      <c r="K311" s="63"/>
      <c r="L311" s="47"/>
      <c r="M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</row>
  </sheetData>
  <sheetProtection password="CC35" sheet="1" objects="1" scenarios="1" formatColumns="0" formatRows="0" autoFilter="0"/>
  <autoFilter ref="C84:K310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3_01/113154332"/>
    <hyperlink ref="F101" r:id="rId2" display="https://podminky.urs.cz/item/CS_URS_2023_01/113154334"/>
    <hyperlink ref="F107" r:id="rId3" display="https://podminky.urs.cz/item/CS_URS_2023_01/569951133"/>
    <hyperlink ref="F116" r:id="rId4" display="https://podminky.urs.cz/item/CS_URS_2023_01/573231107"/>
    <hyperlink ref="F130" r:id="rId5" display="https://podminky.urs.cz/item/CS_URS_2023_01/577144141"/>
    <hyperlink ref="F150" r:id="rId6" display="https://podminky.urs.cz/item/CS_URS_2023_01/914111111"/>
    <hyperlink ref="F156" r:id="rId7" display="https://podminky.urs.cz/item/CS_URS_2023_01/914511112"/>
    <hyperlink ref="F165" r:id="rId8" display="https://podminky.urs.cz/item/CS_URS_2023_01/915211112"/>
    <hyperlink ref="F173" r:id="rId9" display="https://podminky.urs.cz/item/CS_URS_2023_01/915211122"/>
    <hyperlink ref="F181" r:id="rId10" display="https://podminky.urs.cz/item/CS_URS_2023_01/915221112"/>
    <hyperlink ref="F186" r:id="rId11" display="https://podminky.urs.cz/item/CS_URS_2023_01/915221122"/>
    <hyperlink ref="F194" r:id="rId12" display="https://podminky.urs.cz/item/CS_URS_2023_01/915231112"/>
    <hyperlink ref="F199" r:id="rId13" display="https://podminky.urs.cz/item/CS_URS_2023_01/915611111"/>
    <hyperlink ref="F206" r:id="rId14" display="https://podminky.urs.cz/item/CS_URS_2023_01/915621111"/>
    <hyperlink ref="F210" r:id="rId15" display="https://podminky.urs.cz/item/CS_URS_2023_01/915621111"/>
    <hyperlink ref="F215" r:id="rId16" display="https://podminky.urs.cz/item/CS_URS_2023_01/919721202"/>
    <hyperlink ref="F220" r:id="rId17" display="https://podminky.urs.cz/item/CS_URS_2023_01/919732221"/>
    <hyperlink ref="F224" r:id="rId18" display="https://podminky.urs.cz/item/CS_URS_2023_01/919735111"/>
    <hyperlink ref="F238" r:id="rId19" display="https://podminky.urs.cz/item/CS_URS_2023_01/938909311"/>
    <hyperlink ref="F243" r:id="rId20" display="https://podminky.urs.cz/item/CS_URS_2023_01/938909612"/>
    <hyperlink ref="F248" r:id="rId21" display="https://podminky.urs.cz/item/CS_URS_2023_01/966006132"/>
    <hyperlink ref="F253" r:id="rId22" display="https://podminky.urs.cz/item/CS_URS_2023_01/966006211"/>
    <hyperlink ref="F259" r:id="rId23" display="https://podminky.urs.cz/item/CS_URS_2023_01/997013871"/>
    <hyperlink ref="F264" r:id="rId24" display="https://podminky.urs.cz/item/CS_URS_2023_01/997221551"/>
    <hyperlink ref="F272" r:id="rId25" display="https://podminky.urs.cz/item/CS_URS_2023_01/997221551"/>
    <hyperlink ref="F279" r:id="rId26" display="https://podminky.urs.cz/item/CS_URS_2023_01/997221559"/>
    <hyperlink ref="F283" r:id="rId27" display="https://podminky.urs.cz/item/CS_URS_2023_01/997221559"/>
    <hyperlink ref="F288" r:id="rId28" display="https://podminky.urs.cz/item/CS_URS_2023_01/997221561"/>
    <hyperlink ref="F293" r:id="rId29" display="https://podminky.urs.cz/item/CS_URS_2023_01/997221569"/>
    <hyperlink ref="F297" r:id="rId30" display="https://podminky.urs.cz/item/CS_URS_2023_01/997221611"/>
    <hyperlink ref="F301" r:id="rId31" display="https://podminky.urs.cz/item/CS_URS_2023_01/997221612"/>
    <hyperlink ref="F305" r:id="rId32" display="https://podminky.urs.cz/item/CS_URS_2023_01/997221873"/>
    <hyperlink ref="F310" r:id="rId33" display="https://podminky.urs.cz/item/CS_URS_2023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21</v>
      </c>
    </row>
    <row r="4" spans="2:46" s="1" customFormat="1" ht="24.95" customHeight="1">
      <c r="B4" s="22"/>
      <c r="D4" s="133" t="s">
        <v>110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II/605 hr. Okr. TC/PC - Bor , oprava průtahů(Sulislav,Sytno,Benešovice,Holostřevy,Skviřín</v>
      </c>
      <c r="F7" s="135"/>
      <c r="G7" s="135"/>
      <c r="H7" s="135"/>
      <c r="L7" s="22"/>
    </row>
    <row r="8" spans="1:31" s="2" customFormat="1" ht="12" customHeight="1">
      <c r="A8" s="41"/>
      <c r="B8" s="47"/>
      <c r="C8" s="41"/>
      <c r="D8" s="135" t="s">
        <v>111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875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32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22</v>
      </c>
      <c r="E12" s="41"/>
      <c r="F12" s="139" t="s">
        <v>23</v>
      </c>
      <c r="G12" s="41"/>
      <c r="H12" s="41"/>
      <c r="I12" s="135" t="s">
        <v>24</v>
      </c>
      <c r="J12" s="140" t="str">
        <f>'Rekapitulace stavby'!AN8</f>
        <v>14. 3. 2023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30</v>
      </c>
      <c r="E14" s="41"/>
      <c r="F14" s="41"/>
      <c r="G14" s="41"/>
      <c r="H14" s="41"/>
      <c r="I14" s="135" t="s">
        <v>31</v>
      </c>
      <c r="J14" s="139" t="s">
        <v>32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33</v>
      </c>
      <c r="F15" s="41"/>
      <c r="G15" s="41"/>
      <c r="H15" s="41"/>
      <c r="I15" s="135" t="s">
        <v>34</v>
      </c>
      <c r="J15" s="139" t="s">
        <v>32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35</v>
      </c>
      <c r="E17" s="41"/>
      <c r="F17" s="41"/>
      <c r="G17" s="41"/>
      <c r="H17" s="41"/>
      <c r="I17" s="135" t="s">
        <v>31</v>
      </c>
      <c r="J17" s="35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9"/>
      <c r="G18" s="139"/>
      <c r="H18" s="139"/>
      <c r="I18" s="135" t="s">
        <v>34</v>
      </c>
      <c r="J18" s="35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37</v>
      </c>
      <c r="E20" s="41"/>
      <c r="F20" s="41"/>
      <c r="G20" s="41"/>
      <c r="H20" s="41"/>
      <c r="I20" s="135" t="s">
        <v>31</v>
      </c>
      <c r="J20" s="139" t="s">
        <v>38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39</v>
      </c>
      <c r="F21" s="41"/>
      <c r="G21" s="41"/>
      <c r="H21" s="41"/>
      <c r="I21" s="135" t="s">
        <v>34</v>
      </c>
      <c r="J21" s="139" t="s">
        <v>40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42</v>
      </c>
      <c r="E23" s="41"/>
      <c r="F23" s="41"/>
      <c r="G23" s="41"/>
      <c r="H23" s="41"/>
      <c r="I23" s="135" t="s">
        <v>31</v>
      </c>
      <c r="J23" s="139" t="s">
        <v>43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44</v>
      </c>
      <c r="F24" s="41"/>
      <c r="G24" s="41"/>
      <c r="H24" s="41"/>
      <c r="I24" s="135" t="s">
        <v>34</v>
      </c>
      <c r="J24" s="139" t="s">
        <v>45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46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32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48</v>
      </c>
      <c r="E30" s="41"/>
      <c r="F30" s="41"/>
      <c r="G30" s="41"/>
      <c r="H30" s="41"/>
      <c r="I30" s="41"/>
      <c r="J30" s="147">
        <f>ROUND(J85,2)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50</v>
      </c>
      <c r="G32" s="41"/>
      <c r="H32" s="41"/>
      <c r="I32" s="148" t="s">
        <v>49</v>
      </c>
      <c r="J32" s="148" t="s">
        <v>51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52</v>
      </c>
      <c r="E33" s="135" t="s">
        <v>53</v>
      </c>
      <c r="F33" s="150">
        <f>ROUND((SUM(BE85:BE271)),2)</f>
        <v>0</v>
      </c>
      <c r="G33" s="41"/>
      <c r="H33" s="41"/>
      <c r="I33" s="151">
        <v>0.21</v>
      </c>
      <c r="J33" s="150">
        <f>ROUND(((SUM(BE85:BE271))*I33),2)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54</v>
      </c>
      <c r="F34" s="150">
        <f>ROUND((SUM(BF85:BF271)),2)</f>
        <v>0</v>
      </c>
      <c r="G34" s="41"/>
      <c r="H34" s="41"/>
      <c r="I34" s="151">
        <v>0.15</v>
      </c>
      <c r="J34" s="150">
        <f>ROUND(((SUM(BF85:BF271))*I34),2)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55</v>
      </c>
      <c r="F35" s="150">
        <f>ROUND((SUM(BG85:BG271)),2)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56</v>
      </c>
      <c r="F36" s="150">
        <f>ROUND((SUM(BH85:BH271)),2)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57</v>
      </c>
      <c r="F37" s="150">
        <f>ROUND((SUM(BI85:BI271)),2)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58</v>
      </c>
      <c r="E39" s="154"/>
      <c r="F39" s="154"/>
      <c r="G39" s="155" t="s">
        <v>59</v>
      </c>
      <c r="H39" s="156" t="s">
        <v>60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113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II/605 hr. Okr. TC/PC - Bor , oprava průtahů(Sulislav,Sytno,Benešovice,Holostřevy,Skviřín</v>
      </c>
      <c r="F48" s="34"/>
      <c r="G48" s="34"/>
      <c r="H48" s="34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111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 xml:space="preserve">SKA4905 - SO 105  Skviřín   - průtah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 xml:space="preserve"> </v>
      </c>
      <c r="G52" s="43"/>
      <c r="H52" s="43"/>
      <c r="I52" s="34" t="s">
        <v>24</v>
      </c>
      <c r="J52" s="75" t="str">
        <f>IF(J12="","",J12)</f>
        <v>14. 3. 2023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30</v>
      </c>
      <c r="D54" s="43"/>
      <c r="E54" s="43"/>
      <c r="F54" s="29" t="str">
        <f>E15</f>
        <v>SÚS Plzeňského kraje</v>
      </c>
      <c r="G54" s="43"/>
      <c r="H54" s="43"/>
      <c r="I54" s="34" t="s">
        <v>37</v>
      </c>
      <c r="J54" s="39" t="str">
        <f>E21</f>
        <v>Projekční kancelář Ing.Škubalová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35</v>
      </c>
      <c r="D55" s="43"/>
      <c r="E55" s="43"/>
      <c r="F55" s="29" t="str">
        <f>IF(E18="","",E18)</f>
        <v>Vyplň údaj</v>
      </c>
      <c r="G55" s="43"/>
      <c r="H55" s="43"/>
      <c r="I55" s="34" t="s">
        <v>42</v>
      </c>
      <c r="J55" s="39" t="str">
        <f>E24</f>
        <v>Straka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114</v>
      </c>
      <c r="D57" s="165"/>
      <c r="E57" s="165"/>
      <c r="F57" s="165"/>
      <c r="G57" s="165"/>
      <c r="H57" s="165"/>
      <c r="I57" s="165"/>
      <c r="J57" s="166" t="s">
        <v>115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80</v>
      </c>
      <c r="D59" s="43"/>
      <c r="E59" s="43"/>
      <c r="F59" s="43"/>
      <c r="G59" s="43"/>
      <c r="H59" s="43"/>
      <c r="I59" s="43"/>
      <c r="J59" s="105">
        <f>J85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116</v>
      </c>
    </row>
    <row r="60" spans="1:31" s="9" customFormat="1" ht="24.95" customHeight="1">
      <c r="A60" s="9"/>
      <c r="B60" s="168"/>
      <c r="C60" s="169"/>
      <c r="D60" s="170" t="s">
        <v>117</v>
      </c>
      <c r="E60" s="171"/>
      <c r="F60" s="171"/>
      <c r="G60" s="171"/>
      <c r="H60" s="171"/>
      <c r="I60" s="171"/>
      <c r="J60" s="172">
        <f>J86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118</v>
      </c>
      <c r="E61" s="177"/>
      <c r="F61" s="177"/>
      <c r="G61" s="177"/>
      <c r="H61" s="177"/>
      <c r="I61" s="177"/>
      <c r="J61" s="178">
        <f>J87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119</v>
      </c>
      <c r="E62" s="177"/>
      <c r="F62" s="177"/>
      <c r="G62" s="177"/>
      <c r="H62" s="177"/>
      <c r="I62" s="177"/>
      <c r="J62" s="178">
        <f>J104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121</v>
      </c>
      <c r="E63" s="177"/>
      <c r="F63" s="177"/>
      <c r="G63" s="177"/>
      <c r="H63" s="177"/>
      <c r="I63" s="177"/>
      <c r="J63" s="178">
        <f>J153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122</v>
      </c>
      <c r="E64" s="177"/>
      <c r="F64" s="177"/>
      <c r="G64" s="177"/>
      <c r="H64" s="177"/>
      <c r="I64" s="177"/>
      <c r="J64" s="178">
        <f>J237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123</v>
      </c>
      <c r="E65" s="177"/>
      <c r="F65" s="177"/>
      <c r="G65" s="177"/>
      <c r="H65" s="177"/>
      <c r="I65" s="177"/>
      <c r="J65" s="178">
        <f>J269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3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31" s="2" customFormat="1" ht="6.95" customHeight="1">
      <c r="A67" s="41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71" spans="1:31" s="2" customFormat="1" ht="6.95" customHeight="1">
      <c r="A71" s="41"/>
      <c r="B71" s="64"/>
      <c r="C71" s="65"/>
      <c r="D71" s="65"/>
      <c r="E71" s="65"/>
      <c r="F71" s="65"/>
      <c r="G71" s="65"/>
      <c r="H71" s="65"/>
      <c r="I71" s="65"/>
      <c r="J71" s="65"/>
      <c r="K71" s="65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24.95" customHeight="1">
      <c r="A72" s="41"/>
      <c r="B72" s="42"/>
      <c r="C72" s="25" t="s">
        <v>124</v>
      </c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6.95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2" customHeight="1">
      <c r="A74" s="41"/>
      <c r="B74" s="42"/>
      <c r="C74" s="34" t="s">
        <v>16</v>
      </c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6.5" customHeight="1">
      <c r="A75" s="41"/>
      <c r="B75" s="42"/>
      <c r="C75" s="43"/>
      <c r="D75" s="43"/>
      <c r="E75" s="163" t="str">
        <f>E7</f>
        <v>II/605 hr. Okr. TC/PC - Bor , oprava průtahů(Sulislav,Sytno,Benešovice,Holostřevy,Skviřín</v>
      </c>
      <c r="F75" s="34"/>
      <c r="G75" s="34"/>
      <c r="H75" s="34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4" t="s">
        <v>111</v>
      </c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6.5" customHeight="1">
      <c r="A77" s="41"/>
      <c r="B77" s="42"/>
      <c r="C77" s="43"/>
      <c r="D77" s="43"/>
      <c r="E77" s="72" t="str">
        <f>E9</f>
        <v xml:space="preserve">SKA4905 - SO 105  Skviřín   - průtah</v>
      </c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2" customHeight="1">
      <c r="A79" s="41"/>
      <c r="B79" s="42"/>
      <c r="C79" s="34" t="s">
        <v>22</v>
      </c>
      <c r="D79" s="43"/>
      <c r="E79" s="43"/>
      <c r="F79" s="29" t="str">
        <f>F12</f>
        <v xml:space="preserve"> </v>
      </c>
      <c r="G79" s="43"/>
      <c r="H79" s="43"/>
      <c r="I79" s="34" t="s">
        <v>24</v>
      </c>
      <c r="J79" s="75" t="str">
        <f>IF(J12="","",J12)</f>
        <v>14. 3. 2023</v>
      </c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25.65" customHeight="1">
      <c r="A81" s="41"/>
      <c r="B81" s="42"/>
      <c r="C81" s="34" t="s">
        <v>30</v>
      </c>
      <c r="D81" s="43"/>
      <c r="E81" s="43"/>
      <c r="F81" s="29" t="str">
        <f>E15</f>
        <v>SÚS Plzeňského kraje</v>
      </c>
      <c r="G81" s="43"/>
      <c r="H81" s="43"/>
      <c r="I81" s="34" t="s">
        <v>37</v>
      </c>
      <c r="J81" s="39" t="str">
        <f>E21</f>
        <v>Projekční kancelář Ing.Škubalová</v>
      </c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5.15" customHeight="1">
      <c r="A82" s="41"/>
      <c r="B82" s="42"/>
      <c r="C82" s="34" t="s">
        <v>35</v>
      </c>
      <c r="D82" s="43"/>
      <c r="E82" s="43"/>
      <c r="F82" s="29" t="str">
        <f>IF(E18="","",E18)</f>
        <v>Vyplň údaj</v>
      </c>
      <c r="G82" s="43"/>
      <c r="H82" s="43"/>
      <c r="I82" s="34" t="s">
        <v>42</v>
      </c>
      <c r="J82" s="39" t="str">
        <f>E24</f>
        <v>Straka</v>
      </c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0.3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11" customFormat="1" ht="29.25" customHeight="1">
      <c r="A84" s="180"/>
      <c r="B84" s="181"/>
      <c r="C84" s="182" t="s">
        <v>125</v>
      </c>
      <c r="D84" s="183" t="s">
        <v>67</v>
      </c>
      <c r="E84" s="183" t="s">
        <v>63</v>
      </c>
      <c r="F84" s="183" t="s">
        <v>64</v>
      </c>
      <c r="G84" s="183" t="s">
        <v>126</v>
      </c>
      <c r="H84" s="183" t="s">
        <v>127</v>
      </c>
      <c r="I84" s="183" t="s">
        <v>128</v>
      </c>
      <c r="J84" s="183" t="s">
        <v>115</v>
      </c>
      <c r="K84" s="184" t="s">
        <v>129</v>
      </c>
      <c r="L84" s="185"/>
      <c r="M84" s="95" t="s">
        <v>32</v>
      </c>
      <c r="N84" s="96" t="s">
        <v>52</v>
      </c>
      <c r="O84" s="96" t="s">
        <v>130</v>
      </c>
      <c r="P84" s="96" t="s">
        <v>131</v>
      </c>
      <c r="Q84" s="96" t="s">
        <v>132</v>
      </c>
      <c r="R84" s="96" t="s">
        <v>133</v>
      </c>
      <c r="S84" s="96" t="s">
        <v>134</v>
      </c>
      <c r="T84" s="97" t="s">
        <v>135</v>
      </c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</row>
    <row r="85" spans="1:63" s="2" customFormat="1" ht="22.8" customHeight="1">
      <c r="A85" s="41"/>
      <c r="B85" s="42"/>
      <c r="C85" s="102" t="s">
        <v>136</v>
      </c>
      <c r="D85" s="43"/>
      <c r="E85" s="43"/>
      <c r="F85" s="43"/>
      <c r="G85" s="43"/>
      <c r="H85" s="43"/>
      <c r="I85" s="43"/>
      <c r="J85" s="186">
        <f>BK85</f>
        <v>0</v>
      </c>
      <c r="K85" s="43"/>
      <c r="L85" s="47"/>
      <c r="M85" s="98"/>
      <c r="N85" s="187"/>
      <c r="O85" s="99"/>
      <c r="P85" s="188">
        <f>P86</f>
        <v>0</v>
      </c>
      <c r="Q85" s="99"/>
      <c r="R85" s="188">
        <f>R86</f>
        <v>112.252195</v>
      </c>
      <c r="S85" s="99"/>
      <c r="T85" s="189">
        <f>T86</f>
        <v>509.5892</v>
      </c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T85" s="19" t="s">
        <v>81</v>
      </c>
      <c r="AU85" s="19" t="s">
        <v>116</v>
      </c>
      <c r="BK85" s="190">
        <f>BK86</f>
        <v>0</v>
      </c>
    </row>
    <row r="86" spans="1:63" s="12" customFormat="1" ht="25.9" customHeight="1">
      <c r="A86" s="12"/>
      <c r="B86" s="191"/>
      <c r="C86" s="192"/>
      <c r="D86" s="193" t="s">
        <v>81</v>
      </c>
      <c r="E86" s="194" t="s">
        <v>137</v>
      </c>
      <c r="F86" s="194" t="s">
        <v>138</v>
      </c>
      <c r="G86" s="192"/>
      <c r="H86" s="192"/>
      <c r="I86" s="195"/>
      <c r="J86" s="196">
        <f>BK86</f>
        <v>0</v>
      </c>
      <c r="K86" s="192"/>
      <c r="L86" s="197"/>
      <c r="M86" s="198"/>
      <c r="N86" s="199"/>
      <c r="O86" s="199"/>
      <c r="P86" s="200">
        <f>P87+P104+P153+P237+P269</f>
        <v>0</v>
      </c>
      <c r="Q86" s="199"/>
      <c r="R86" s="200">
        <f>R87+R104+R153+R237+R269</f>
        <v>112.252195</v>
      </c>
      <c r="S86" s="199"/>
      <c r="T86" s="201">
        <f>T87+T104+T153+T237+T269</f>
        <v>509.5892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90</v>
      </c>
      <c r="AT86" s="203" t="s">
        <v>81</v>
      </c>
      <c r="AU86" s="203" t="s">
        <v>82</v>
      </c>
      <c r="AY86" s="202" t="s">
        <v>139</v>
      </c>
      <c r="BK86" s="204">
        <f>BK87+BK104+BK153+BK237+BK269</f>
        <v>0</v>
      </c>
    </row>
    <row r="87" spans="1:63" s="12" customFormat="1" ht="22.8" customHeight="1">
      <c r="A87" s="12"/>
      <c r="B87" s="191"/>
      <c r="C87" s="192"/>
      <c r="D87" s="193" t="s">
        <v>81</v>
      </c>
      <c r="E87" s="205" t="s">
        <v>90</v>
      </c>
      <c r="F87" s="205" t="s">
        <v>140</v>
      </c>
      <c r="G87" s="192"/>
      <c r="H87" s="192"/>
      <c r="I87" s="195"/>
      <c r="J87" s="206">
        <f>BK87</f>
        <v>0</v>
      </c>
      <c r="K87" s="192"/>
      <c r="L87" s="197"/>
      <c r="M87" s="198"/>
      <c r="N87" s="199"/>
      <c r="O87" s="199"/>
      <c r="P87" s="200">
        <f>SUM(P88:P103)</f>
        <v>0</v>
      </c>
      <c r="Q87" s="199"/>
      <c r="R87" s="200">
        <f>SUM(R88:R103)</f>
        <v>0.24064599999999997</v>
      </c>
      <c r="S87" s="199"/>
      <c r="T87" s="201">
        <f>SUM(T88:T103)</f>
        <v>393.2172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90</v>
      </c>
      <c r="AT87" s="203" t="s">
        <v>81</v>
      </c>
      <c r="AU87" s="203" t="s">
        <v>90</v>
      </c>
      <c r="AY87" s="202" t="s">
        <v>139</v>
      </c>
      <c r="BK87" s="204">
        <f>SUM(BK88:BK103)</f>
        <v>0</v>
      </c>
    </row>
    <row r="88" spans="1:65" s="2" customFormat="1" ht="24.15" customHeight="1">
      <c r="A88" s="41"/>
      <c r="B88" s="42"/>
      <c r="C88" s="207" t="s">
        <v>90</v>
      </c>
      <c r="D88" s="207" t="s">
        <v>141</v>
      </c>
      <c r="E88" s="208" t="s">
        <v>467</v>
      </c>
      <c r="F88" s="209" t="s">
        <v>579</v>
      </c>
      <c r="G88" s="210" t="s">
        <v>144</v>
      </c>
      <c r="H88" s="211">
        <v>2299.1</v>
      </c>
      <c r="I88" s="212"/>
      <c r="J88" s="213">
        <f>ROUND(I88*H88,2)</f>
        <v>0</v>
      </c>
      <c r="K88" s="209" t="s">
        <v>145</v>
      </c>
      <c r="L88" s="47"/>
      <c r="M88" s="214" t="s">
        <v>32</v>
      </c>
      <c r="N88" s="215" t="s">
        <v>53</v>
      </c>
      <c r="O88" s="87"/>
      <c r="P88" s="216">
        <f>O88*H88</f>
        <v>0</v>
      </c>
      <c r="Q88" s="216">
        <v>6E-05</v>
      </c>
      <c r="R88" s="216">
        <f>Q88*H88</f>
        <v>0.13794599999999999</v>
      </c>
      <c r="S88" s="216">
        <v>0.092</v>
      </c>
      <c r="T88" s="217">
        <f>S88*H88</f>
        <v>211.51719999999997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18" t="s">
        <v>146</v>
      </c>
      <c r="AT88" s="218" t="s">
        <v>141</v>
      </c>
      <c r="AU88" s="218" t="s">
        <v>21</v>
      </c>
      <c r="AY88" s="19" t="s">
        <v>139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90</v>
      </c>
      <c r="BK88" s="219">
        <f>ROUND(I88*H88,2)</f>
        <v>0</v>
      </c>
      <c r="BL88" s="19" t="s">
        <v>146</v>
      </c>
      <c r="BM88" s="218" t="s">
        <v>580</v>
      </c>
    </row>
    <row r="89" spans="1:47" s="2" customFormat="1" ht="12">
      <c r="A89" s="41"/>
      <c r="B89" s="42"/>
      <c r="C89" s="43"/>
      <c r="D89" s="220" t="s">
        <v>148</v>
      </c>
      <c r="E89" s="43"/>
      <c r="F89" s="221" t="s">
        <v>470</v>
      </c>
      <c r="G89" s="43"/>
      <c r="H89" s="43"/>
      <c r="I89" s="222"/>
      <c r="J89" s="43"/>
      <c r="K89" s="43"/>
      <c r="L89" s="47"/>
      <c r="M89" s="223"/>
      <c r="N89" s="224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19" t="s">
        <v>148</v>
      </c>
      <c r="AU89" s="19" t="s">
        <v>21</v>
      </c>
    </row>
    <row r="90" spans="1:51" s="13" customFormat="1" ht="12">
      <c r="A90" s="13"/>
      <c r="B90" s="225"/>
      <c r="C90" s="226"/>
      <c r="D90" s="227" t="s">
        <v>150</v>
      </c>
      <c r="E90" s="228" t="s">
        <v>32</v>
      </c>
      <c r="F90" s="229" t="s">
        <v>876</v>
      </c>
      <c r="G90" s="226"/>
      <c r="H90" s="230">
        <v>2114.1</v>
      </c>
      <c r="I90" s="231"/>
      <c r="J90" s="226"/>
      <c r="K90" s="226"/>
      <c r="L90" s="232"/>
      <c r="M90" s="233"/>
      <c r="N90" s="234"/>
      <c r="O90" s="234"/>
      <c r="P90" s="234"/>
      <c r="Q90" s="234"/>
      <c r="R90" s="234"/>
      <c r="S90" s="234"/>
      <c r="T90" s="23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6" t="s">
        <v>150</v>
      </c>
      <c r="AU90" s="236" t="s">
        <v>21</v>
      </c>
      <c r="AV90" s="13" t="s">
        <v>21</v>
      </c>
      <c r="AW90" s="13" t="s">
        <v>41</v>
      </c>
      <c r="AX90" s="13" t="s">
        <v>82</v>
      </c>
      <c r="AY90" s="236" t="s">
        <v>139</v>
      </c>
    </row>
    <row r="91" spans="1:51" s="14" customFormat="1" ht="12">
      <c r="A91" s="14"/>
      <c r="B91" s="237"/>
      <c r="C91" s="238"/>
      <c r="D91" s="227" t="s">
        <v>150</v>
      </c>
      <c r="E91" s="239" t="s">
        <v>32</v>
      </c>
      <c r="F91" s="240" t="s">
        <v>160</v>
      </c>
      <c r="G91" s="238"/>
      <c r="H91" s="239" t="s">
        <v>32</v>
      </c>
      <c r="I91" s="241"/>
      <c r="J91" s="238"/>
      <c r="K91" s="238"/>
      <c r="L91" s="242"/>
      <c r="M91" s="243"/>
      <c r="N91" s="244"/>
      <c r="O91" s="244"/>
      <c r="P91" s="244"/>
      <c r="Q91" s="244"/>
      <c r="R91" s="244"/>
      <c r="S91" s="244"/>
      <c r="T91" s="245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6" t="s">
        <v>150</v>
      </c>
      <c r="AU91" s="246" t="s">
        <v>21</v>
      </c>
      <c r="AV91" s="14" t="s">
        <v>90</v>
      </c>
      <c r="AW91" s="14" t="s">
        <v>41</v>
      </c>
      <c r="AX91" s="14" t="s">
        <v>82</v>
      </c>
      <c r="AY91" s="246" t="s">
        <v>139</v>
      </c>
    </row>
    <row r="92" spans="1:51" s="13" customFormat="1" ht="12">
      <c r="A92" s="13"/>
      <c r="B92" s="225"/>
      <c r="C92" s="226"/>
      <c r="D92" s="227" t="s">
        <v>150</v>
      </c>
      <c r="E92" s="228" t="s">
        <v>32</v>
      </c>
      <c r="F92" s="229" t="s">
        <v>877</v>
      </c>
      <c r="G92" s="226"/>
      <c r="H92" s="230">
        <v>185</v>
      </c>
      <c r="I92" s="231"/>
      <c r="J92" s="226"/>
      <c r="K92" s="226"/>
      <c r="L92" s="232"/>
      <c r="M92" s="233"/>
      <c r="N92" s="234"/>
      <c r="O92" s="234"/>
      <c r="P92" s="234"/>
      <c r="Q92" s="234"/>
      <c r="R92" s="234"/>
      <c r="S92" s="234"/>
      <c r="T92" s="23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6" t="s">
        <v>150</v>
      </c>
      <c r="AU92" s="236" t="s">
        <v>21</v>
      </c>
      <c r="AV92" s="13" t="s">
        <v>21</v>
      </c>
      <c r="AW92" s="13" t="s">
        <v>41</v>
      </c>
      <c r="AX92" s="13" t="s">
        <v>82</v>
      </c>
      <c r="AY92" s="236" t="s">
        <v>139</v>
      </c>
    </row>
    <row r="93" spans="1:51" s="14" customFormat="1" ht="12">
      <c r="A93" s="14"/>
      <c r="B93" s="237"/>
      <c r="C93" s="238"/>
      <c r="D93" s="227" t="s">
        <v>150</v>
      </c>
      <c r="E93" s="239" t="s">
        <v>32</v>
      </c>
      <c r="F93" s="240" t="s">
        <v>583</v>
      </c>
      <c r="G93" s="238"/>
      <c r="H93" s="239" t="s">
        <v>32</v>
      </c>
      <c r="I93" s="241"/>
      <c r="J93" s="238"/>
      <c r="K93" s="238"/>
      <c r="L93" s="242"/>
      <c r="M93" s="243"/>
      <c r="N93" s="244"/>
      <c r="O93" s="244"/>
      <c r="P93" s="244"/>
      <c r="Q93" s="244"/>
      <c r="R93" s="244"/>
      <c r="S93" s="244"/>
      <c r="T93" s="24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6" t="s">
        <v>150</v>
      </c>
      <c r="AU93" s="246" t="s">
        <v>21</v>
      </c>
      <c r="AV93" s="14" t="s">
        <v>90</v>
      </c>
      <c r="AW93" s="14" t="s">
        <v>41</v>
      </c>
      <c r="AX93" s="14" t="s">
        <v>82</v>
      </c>
      <c r="AY93" s="246" t="s">
        <v>139</v>
      </c>
    </row>
    <row r="94" spans="1:51" s="14" customFormat="1" ht="12">
      <c r="A94" s="14"/>
      <c r="B94" s="237"/>
      <c r="C94" s="238"/>
      <c r="D94" s="227" t="s">
        <v>150</v>
      </c>
      <c r="E94" s="239" t="s">
        <v>32</v>
      </c>
      <c r="F94" s="240" t="s">
        <v>152</v>
      </c>
      <c r="G94" s="238"/>
      <c r="H94" s="239" t="s">
        <v>32</v>
      </c>
      <c r="I94" s="241"/>
      <c r="J94" s="238"/>
      <c r="K94" s="238"/>
      <c r="L94" s="242"/>
      <c r="M94" s="243"/>
      <c r="N94" s="244"/>
      <c r="O94" s="244"/>
      <c r="P94" s="244"/>
      <c r="Q94" s="244"/>
      <c r="R94" s="244"/>
      <c r="S94" s="244"/>
      <c r="T94" s="24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6" t="s">
        <v>150</v>
      </c>
      <c r="AU94" s="246" t="s">
        <v>21</v>
      </c>
      <c r="AV94" s="14" t="s">
        <v>90</v>
      </c>
      <c r="AW94" s="14" t="s">
        <v>41</v>
      </c>
      <c r="AX94" s="14" t="s">
        <v>82</v>
      </c>
      <c r="AY94" s="246" t="s">
        <v>139</v>
      </c>
    </row>
    <row r="95" spans="1:51" s="15" customFormat="1" ht="12">
      <c r="A95" s="15"/>
      <c r="B95" s="247"/>
      <c r="C95" s="248"/>
      <c r="D95" s="227" t="s">
        <v>150</v>
      </c>
      <c r="E95" s="249" t="s">
        <v>32</v>
      </c>
      <c r="F95" s="250" t="s">
        <v>153</v>
      </c>
      <c r="G95" s="248"/>
      <c r="H95" s="251">
        <v>2299.1</v>
      </c>
      <c r="I95" s="252"/>
      <c r="J95" s="248"/>
      <c r="K95" s="248"/>
      <c r="L95" s="253"/>
      <c r="M95" s="254"/>
      <c r="N95" s="255"/>
      <c r="O95" s="255"/>
      <c r="P95" s="255"/>
      <c r="Q95" s="255"/>
      <c r="R95" s="255"/>
      <c r="S95" s="255"/>
      <c r="T95" s="256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57" t="s">
        <v>150</v>
      </c>
      <c r="AU95" s="257" t="s">
        <v>21</v>
      </c>
      <c r="AV95" s="15" t="s">
        <v>146</v>
      </c>
      <c r="AW95" s="15" t="s">
        <v>41</v>
      </c>
      <c r="AX95" s="15" t="s">
        <v>90</v>
      </c>
      <c r="AY95" s="257" t="s">
        <v>139</v>
      </c>
    </row>
    <row r="96" spans="1:65" s="2" customFormat="1" ht="24.15" customHeight="1">
      <c r="A96" s="41"/>
      <c r="B96" s="42"/>
      <c r="C96" s="207" t="s">
        <v>21</v>
      </c>
      <c r="D96" s="207" t="s">
        <v>141</v>
      </c>
      <c r="E96" s="208" t="s">
        <v>817</v>
      </c>
      <c r="F96" s="209" t="s">
        <v>818</v>
      </c>
      <c r="G96" s="210" t="s">
        <v>144</v>
      </c>
      <c r="H96" s="211">
        <v>790</v>
      </c>
      <c r="I96" s="212"/>
      <c r="J96" s="213">
        <f>ROUND(I96*H96,2)</f>
        <v>0</v>
      </c>
      <c r="K96" s="209" t="s">
        <v>145</v>
      </c>
      <c r="L96" s="47"/>
      <c r="M96" s="214" t="s">
        <v>32</v>
      </c>
      <c r="N96" s="215" t="s">
        <v>53</v>
      </c>
      <c r="O96" s="87"/>
      <c r="P96" s="216">
        <f>O96*H96</f>
        <v>0</v>
      </c>
      <c r="Q96" s="216">
        <v>0.00013</v>
      </c>
      <c r="R96" s="216">
        <f>Q96*H96</f>
        <v>0.10269999999999999</v>
      </c>
      <c r="S96" s="216">
        <v>0.23</v>
      </c>
      <c r="T96" s="217">
        <f>S96*H96</f>
        <v>181.70000000000002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8" t="s">
        <v>146</v>
      </c>
      <c r="AT96" s="218" t="s">
        <v>141</v>
      </c>
      <c r="AU96" s="218" t="s">
        <v>21</v>
      </c>
      <c r="AY96" s="19" t="s">
        <v>139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9" t="s">
        <v>90</v>
      </c>
      <c r="BK96" s="219">
        <f>ROUND(I96*H96,2)</f>
        <v>0</v>
      </c>
      <c r="BL96" s="19" t="s">
        <v>146</v>
      </c>
      <c r="BM96" s="218" t="s">
        <v>878</v>
      </c>
    </row>
    <row r="97" spans="1:47" s="2" customFormat="1" ht="12">
      <c r="A97" s="41"/>
      <c r="B97" s="42"/>
      <c r="C97" s="43"/>
      <c r="D97" s="220" t="s">
        <v>148</v>
      </c>
      <c r="E97" s="43"/>
      <c r="F97" s="221" t="s">
        <v>820</v>
      </c>
      <c r="G97" s="43"/>
      <c r="H97" s="43"/>
      <c r="I97" s="222"/>
      <c r="J97" s="43"/>
      <c r="K97" s="43"/>
      <c r="L97" s="47"/>
      <c r="M97" s="223"/>
      <c r="N97" s="224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19" t="s">
        <v>148</v>
      </c>
      <c r="AU97" s="19" t="s">
        <v>21</v>
      </c>
    </row>
    <row r="98" spans="1:51" s="13" customFormat="1" ht="12">
      <c r="A98" s="13"/>
      <c r="B98" s="225"/>
      <c r="C98" s="226"/>
      <c r="D98" s="227" t="s">
        <v>150</v>
      </c>
      <c r="E98" s="228" t="s">
        <v>32</v>
      </c>
      <c r="F98" s="229" t="s">
        <v>879</v>
      </c>
      <c r="G98" s="226"/>
      <c r="H98" s="230">
        <v>490</v>
      </c>
      <c r="I98" s="231"/>
      <c r="J98" s="226"/>
      <c r="K98" s="226"/>
      <c r="L98" s="232"/>
      <c r="M98" s="233"/>
      <c r="N98" s="234"/>
      <c r="O98" s="234"/>
      <c r="P98" s="234"/>
      <c r="Q98" s="234"/>
      <c r="R98" s="234"/>
      <c r="S98" s="234"/>
      <c r="T98" s="23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6" t="s">
        <v>150</v>
      </c>
      <c r="AU98" s="236" t="s">
        <v>21</v>
      </c>
      <c r="AV98" s="13" t="s">
        <v>21</v>
      </c>
      <c r="AW98" s="13" t="s">
        <v>41</v>
      </c>
      <c r="AX98" s="13" t="s">
        <v>82</v>
      </c>
      <c r="AY98" s="236" t="s">
        <v>139</v>
      </c>
    </row>
    <row r="99" spans="1:51" s="14" customFormat="1" ht="12">
      <c r="A99" s="14"/>
      <c r="B99" s="237"/>
      <c r="C99" s="238"/>
      <c r="D99" s="227" t="s">
        <v>150</v>
      </c>
      <c r="E99" s="239" t="s">
        <v>32</v>
      </c>
      <c r="F99" s="240" t="s">
        <v>828</v>
      </c>
      <c r="G99" s="238"/>
      <c r="H99" s="239" t="s">
        <v>32</v>
      </c>
      <c r="I99" s="241"/>
      <c r="J99" s="238"/>
      <c r="K99" s="238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150</v>
      </c>
      <c r="AU99" s="246" t="s">
        <v>21</v>
      </c>
      <c r="AV99" s="14" t="s">
        <v>90</v>
      </c>
      <c r="AW99" s="14" t="s">
        <v>41</v>
      </c>
      <c r="AX99" s="14" t="s">
        <v>82</v>
      </c>
      <c r="AY99" s="246" t="s">
        <v>139</v>
      </c>
    </row>
    <row r="100" spans="1:51" s="13" customFormat="1" ht="12">
      <c r="A100" s="13"/>
      <c r="B100" s="225"/>
      <c r="C100" s="226"/>
      <c r="D100" s="227" t="s">
        <v>150</v>
      </c>
      <c r="E100" s="228" t="s">
        <v>32</v>
      </c>
      <c r="F100" s="229" t="s">
        <v>744</v>
      </c>
      <c r="G100" s="226"/>
      <c r="H100" s="230">
        <v>300</v>
      </c>
      <c r="I100" s="231"/>
      <c r="J100" s="226"/>
      <c r="K100" s="226"/>
      <c r="L100" s="232"/>
      <c r="M100" s="233"/>
      <c r="N100" s="234"/>
      <c r="O100" s="234"/>
      <c r="P100" s="234"/>
      <c r="Q100" s="234"/>
      <c r="R100" s="234"/>
      <c r="S100" s="234"/>
      <c r="T100" s="23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6" t="s">
        <v>150</v>
      </c>
      <c r="AU100" s="236" t="s">
        <v>21</v>
      </c>
      <c r="AV100" s="13" t="s">
        <v>21</v>
      </c>
      <c r="AW100" s="13" t="s">
        <v>41</v>
      </c>
      <c r="AX100" s="13" t="s">
        <v>82</v>
      </c>
      <c r="AY100" s="236" t="s">
        <v>139</v>
      </c>
    </row>
    <row r="101" spans="1:51" s="14" customFormat="1" ht="12">
      <c r="A101" s="14"/>
      <c r="B101" s="237"/>
      <c r="C101" s="238"/>
      <c r="D101" s="227" t="s">
        <v>150</v>
      </c>
      <c r="E101" s="239" t="s">
        <v>32</v>
      </c>
      <c r="F101" s="240" t="s">
        <v>880</v>
      </c>
      <c r="G101" s="238"/>
      <c r="H101" s="239" t="s">
        <v>32</v>
      </c>
      <c r="I101" s="241"/>
      <c r="J101" s="238"/>
      <c r="K101" s="238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150</v>
      </c>
      <c r="AU101" s="246" t="s">
        <v>21</v>
      </c>
      <c r="AV101" s="14" t="s">
        <v>90</v>
      </c>
      <c r="AW101" s="14" t="s">
        <v>41</v>
      </c>
      <c r="AX101" s="14" t="s">
        <v>82</v>
      </c>
      <c r="AY101" s="246" t="s">
        <v>139</v>
      </c>
    </row>
    <row r="102" spans="1:51" s="14" customFormat="1" ht="12">
      <c r="A102" s="14"/>
      <c r="B102" s="237"/>
      <c r="C102" s="238"/>
      <c r="D102" s="227" t="s">
        <v>150</v>
      </c>
      <c r="E102" s="239" t="s">
        <v>32</v>
      </c>
      <c r="F102" s="240" t="s">
        <v>152</v>
      </c>
      <c r="G102" s="238"/>
      <c r="H102" s="239" t="s">
        <v>32</v>
      </c>
      <c r="I102" s="241"/>
      <c r="J102" s="238"/>
      <c r="K102" s="238"/>
      <c r="L102" s="242"/>
      <c r="M102" s="243"/>
      <c r="N102" s="244"/>
      <c r="O102" s="244"/>
      <c r="P102" s="244"/>
      <c r="Q102" s="244"/>
      <c r="R102" s="244"/>
      <c r="S102" s="244"/>
      <c r="T102" s="24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6" t="s">
        <v>150</v>
      </c>
      <c r="AU102" s="246" t="s">
        <v>21</v>
      </c>
      <c r="AV102" s="14" t="s">
        <v>90</v>
      </c>
      <c r="AW102" s="14" t="s">
        <v>41</v>
      </c>
      <c r="AX102" s="14" t="s">
        <v>82</v>
      </c>
      <c r="AY102" s="246" t="s">
        <v>139</v>
      </c>
    </row>
    <row r="103" spans="1:51" s="15" customFormat="1" ht="12">
      <c r="A103" s="15"/>
      <c r="B103" s="247"/>
      <c r="C103" s="248"/>
      <c r="D103" s="227" t="s">
        <v>150</v>
      </c>
      <c r="E103" s="249" t="s">
        <v>32</v>
      </c>
      <c r="F103" s="250" t="s">
        <v>153</v>
      </c>
      <c r="G103" s="248"/>
      <c r="H103" s="251">
        <v>790</v>
      </c>
      <c r="I103" s="252"/>
      <c r="J103" s="248"/>
      <c r="K103" s="248"/>
      <c r="L103" s="253"/>
      <c r="M103" s="254"/>
      <c r="N103" s="255"/>
      <c r="O103" s="255"/>
      <c r="P103" s="255"/>
      <c r="Q103" s="255"/>
      <c r="R103" s="255"/>
      <c r="S103" s="255"/>
      <c r="T103" s="256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7" t="s">
        <v>150</v>
      </c>
      <c r="AU103" s="257" t="s">
        <v>21</v>
      </c>
      <c r="AV103" s="15" t="s">
        <v>146</v>
      </c>
      <c r="AW103" s="15" t="s">
        <v>41</v>
      </c>
      <c r="AX103" s="15" t="s">
        <v>90</v>
      </c>
      <c r="AY103" s="257" t="s">
        <v>139</v>
      </c>
    </row>
    <row r="104" spans="1:63" s="12" customFormat="1" ht="22.8" customHeight="1">
      <c r="A104" s="12"/>
      <c r="B104" s="191"/>
      <c r="C104" s="192"/>
      <c r="D104" s="193" t="s">
        <v>81</v>
      </c>
      <c r="E104" s="205" t="s">
        <v>170</v>
      </c>
      <c r="F104" s="205" t="s">
        <v>171</v>
      </c>
      <c r="G104" s="192"/>
      <c r="H104" s="192"/>
      <c r="I104" s="195"/>
      <c r="J104" s="206">
        <f>BK104</f>
        <v>0</v>
      </c>
      <c r="K104" s="192"/>
      <c r="L104" s="197"/>
      <c r="M104" s="198"/>
      <c r="N104" s="199"/>
      <c r="O104" s="199"/>
      <c r="P104" s="200">
        <f>SUM(P105:P152)</f>
        <v>0</v>
      </c>
      <c r="Q104" s="199"/>
      <c r="R104" s="200">
        <f>SUM(R105:R152)</f>
        <v>96.09</v>
      </c>
      <c r="S104" s="199"/>
      <c r="T104" s="201">
        <f>SUM(T105:T152)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2" t="s">
        <v>90</v>
      </c>
      <c r="AT104" s="203" t="s">
        <v>81</v>
      </c>
      <c r="AU104" s="203" t="s">
        <v>90</v>
      </c>
      <c r="AY104" s="202" t="s">
        <v>139</v>
      </c>
      <c r="BK104" s="204">
        <f>SUM(BK105:BK152)</f>
        <v>0</v>
      </c>
    </row>
    <row r="105" spans="1:65" s="2" customFormat="1" ht="24.15" customHeight="1">
      <c r="A105" s="41"/>
      <c r="B105" s="42"/>
      <c r="C105" s="207" t="s">
        <v>164</v>
      </c>
      <c r="D105" s="207" t="s">
        <v>141</v>
      </c>
      <c r="E105" s="208" t="s">
        <v>881</v>
      </c>
      <c r="F105" s="209" t="s">
        <v>882</v>
      </c>
      <c r="G105" s="210" t="s">
        <v>144</v>
      </c>
      <c r="H105" s="211">
        <v>28</v>
      </c>
      <c r="I105" s="212"/>
      <c r="J105" s="213">
        <f>ROUND(I105*H105,2)</f>
        <v>0</v>
      </c>
      <c r="K105" s="209" t="s">
        <v>145</v>
      </c>
      <c r="L105" s="47"/>
      <c r="M105" s="214" t="s">
        <v>32</v>
      </c>
      <c r="N105" s="215" t="s">
        <v>53</v>
      </c>
      <c r="O105" s="87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8" t="s">
        <v>146</v>
      </c>
      <c r="AT105" s="218" t="s">
        <v>141</v>
      </c>
      <c r="AU105" s="218" t="s">
        <v>21</v>
      </c>
      <c r="AY105" s="19" t="s">
        <v>139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9" t="s">
        <v>90</v>
      </c>
      <c r="BK105" s="219">
        <f>ROUND(I105*H105,2)</f>
        <v>0</v>
      </c>
      <c r="BL105" s="19" t="s">
        <v>146</v>
      </c>
      <c r="BM105" s="218" t="s">
        <v>883</v>
      </c>
    </row>
    <row r="106" spans="1:47" s="2" customFormat="1" ht="12">
      <c r="A106" s="41"/>
      <c r="B106" s="42"/>
      <c r="C106" s="43"/>
      <c r="D106" s="220" t="s">
        <v>148</v>
      </c>
      <c r="E106" s="43"/>
      <c r="F106" s="221" t="s">
        <v>884</v>
      </c>
      <c r="G106" s="43"/>
      <c r="H106" s="43"/>
      <c r="I106" s="222"/>
      <c r="J106" s="43"/>
      <c r="K106" s="43"/>
      <c r="L106" s="47"/>
      <c r="M106" s="223"/>
      <c r="N106" s="224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19" t="s">
        <v>148</v>
      </c>
      <c r="AU106" s="19" t="s">
        <v>21</v>
      </c>
    </row>
    <row r="107" spans="1:51" s="13" customFormat="1" ht="12">
      <c r="A107" s="13"/>
      <c r="B107" s="225"/>
      <c r="C107" s="226"/>
      <c r="D107" s="227" t="s">
        <v>150</v>
      </c>
      <c r="E107" s="228" t="s">
        <v>32</v>
      </c>
      <c r="F107" s="229" t="s">
        <v>302</v>
      </c>
      <c r="G107" s="226"/>
      <c r="H107" s="230">
        <v>28</v>
      </c>
      <c r="I107" s="231"/>
      <c r="J107" s="226"/>
      <c r="K107" s="226"/>
      <c r="L107" s="232"/>
      <c r="M107" s="233"/>
      <c r="N107" s="234"/>
      <c r="O107" s="234"/>
      <c r="P107" s="234"/>
      <c r="Q107" s="234"/>
      <c r="R107" s="234"/>
      <c r="S107" s="234"/>
      <c r="T107" s="23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6" t="s">
        <v>150</v>
      </c>
      <c r="AU107" s="236" t="s">
        <v>21</v>
      </c>
      <c r="AV107" s="13" t="s">
        <v>21</v>
      </c>
      <c r="AW107" s="13" t="s">
        <v>41</v>
      </c>
      <c r="AX107" s="13" t="s">
        <v>82</v>
      </c>
      <c r="AY107" s="236" t="s">
        <v>139</v>
      </c>
    </row>
    <row r="108" spans="1:51" s="14" customFormat="1" ht="12">
      <c r="A108" s="14"/>
      <c r="B108" s="237"/>
      <c r="C108" s="238"/>
      <c r="D108" s="227" t="s">
        <v>150</v>
      </c>
      <c r="E108" s="239" t="s">
        <v>32</v>
      </c>
      <c r="F108" s="240" t="s">
        <v>152</v>
      </c>
      <c r="G108" s="238"/>
      <c r="H108" s="239" t="s">
        <v>32</v>
      </c>
      <c r="I108" s="241"/>
      <c r="J108" s="238"/>
      <c r="K108" s="238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150</v>
      </c>
      <c r="AU108" s="246" t="s">
        <v>21</v>
      </c>
      <c r="AV108" s="14" t="s">
        <v>90</v>
      </c>
      <c r="AW108" s="14" t="s">
        <v>41</v>
      </c>
      <c r="AX108" s="14" t="s">
        <v>82</v>
      </c>
      <c r="AY108" s="246" t="s">
        <v>139</v>
      </c>
    </row>
    <row r="109" spans="1:51" s="15" customFormat="1" ht="12">
      <c r="A109" s="15"/>
      <c r="B109" s="247"/>
      <c r="C109" s="248"/>
      <c r="D109" s="227" t="s">
        <v>150</v>
      </c>
      <c r="E109" s="249" t="s">
        <v>32</v>
      </c>
      <c r="F109" s="250" t="s">
        <v>153</v>
      </c>
      <c r="G109" s="248"/>
      <c r="H109" s="251">
        <v>28</v>
      </c>
      <c r="I109" s="252"/>
      <c r="J109" s="248"/>
      <c r="K109" s="248"/>
      <c r="L109" s="253"/>
      <c r="M109" s="254"/>
      <c r="N109" s="255"/>
      <c r="O109" s="255"/>
      <c r="P109" s="255"/>
      <c r="Q109" s="255"/>
      <c r="R109" s="255"/>
      <c r="S109" s="255"/>
      <c r="T109" s="256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7" t="s">
        <v>150</v>
      </c>
      <c r="AU109" s="257" t="s">
        <v>21</v>
      </c>
      <c r="AV109" s="15" t="s">
        <v>146</v>
      </c>
      <c r="AW109" s="15" t="s">
        <v>41</v>
      </c>
      <c r="AX109" s="15" t="s">
        <v>90</v>
      </c>
      <c r="AY109" s="257" t="s">
        <v>139</v>
      </c>
    </row>
    <row r="110" spans="1:65" s="2" customFormat="1" ht="24.15" customHeight="1">
      <c r="A110" s="41"/>
      <c r="B110" s="42"/>
      <c r="C110" s="207" t="s">
        <v>146</v>
      </c>
      <c r="D110" s="207" t="s">
        <v>141</v>
      </c>
      <c r="E110" s="208" t="s">
        <v>172</v>
      </c>
      <c r="F110" s="209" t="s">
        <v>173</v>
      </c>
      <c r="G110" s="210" t="s">
        <v>144</v>
      </c>
      <c r="H110" s="211">
        <v>175</v>
      </c>
      <c r="I110" s="212"/>
      <c r="J110" s="213">
        <f>ROUND(I110*H110,2)</f>
        <v>0</v>
      </c>
      <c r="K110" s="209" t="s">
        <v>145</v>
      </c>
      <c r="L110" s="47"/>
      <c r="M110" s="214" t="s">
        <v>32</v>
      </c>
      <c r="N110" s="215" t="s">
        <v>53</v>
      </c>
      <c r="O110" s="87"/>
      <c r="P110" s="216">
        <f>O110*H110</f>
        <v>0</v>
      </c>
      <c r="Q110" s="216">
        <v>0.324</v>
      </c>
      <c r="R110" s="216">
        <f>Q110*H110</f>
        <v>56.7</v>
      </c>
      <c r="S110" s="216">
        <v>0</v>
      </c>
      <c r="T110" s="217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8" t="s">
        <v>146</v>
      </c>
      <c r="AT110" s="218" t="s">
        <v>141</v>
      </c>
      <c r="AU110" s="218" t="s">
        <v>21</v>
      </c>
      <c r="AY110" s="19" t="s">
        <v>139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9" t="s">
        <v>90</v>
      </c>
      <c r="BK110" s="219">
        <f>ROUND(I110*H110,2)</f>
        <v>0</v>
      </c>
      <c r="BL110" s="19" t="s">
        <v>146</v>
      </c>
      <c r="BM110" s="218" t="s">
        <v>174</v>
      </c>
    </row>
    <row r="111" spans="1:47" s="2" customFormat="1" ht="12">
      <c r="A111" s="41"/>
      <c r="B111" s="42"/>
      <c r="C111" s="43"/>
      <c r="D111" s="220" t="s">
        <v>148</v>
      </c>
      <c r="E111" s="43"/>
      <c r="F111" s="221" t="s">
        <v>175</v>
      </c>
      <c r="G111" s="43"/>
      <c r="H111" s="43"/>
      <c r="I111" s="222"/>
      <c r="J111" s="43"/>
      <c r="K111" s="43"/>
      <c r="L111" s="47"/>
      <c r="M111" s="223"/>
      <c r="N111" s="224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19" t="s">
        <v>148</v>
      </c>
      <c r="AU111" s="19" t="s">
        <v>21</v>
      </c>
    </row>
    <row r="112" spans="1:51" s="13" customFormat="1" ht="12">
      <c r="A112" s="13"/>
      <c r="B112" s="225"/>
      <c r="C112" s="226"/>
      <c r="D112" s="227" t="s">
        <v>150</v>
      </c>
      <c r="E112" s="228" t="s">
        <v>32</v>
      </c>
      <c r="F112" s="229" t="s">
        <v>582</v>
      </c>
      <c r="G112" s="226"/>
      <c r="H112" s="230">
        <v>175</v>
      </c>
      <c r="I112" s="231"/>
      <c r="J112" s="226"/>
      <c r="K112" s="226"/>
      <c r="L112" s="232"/>
      <c r="M112" s="233"/>
      <c r="N112" s="234"/>
      <c r="O112" s="234"/>
      <c r="P112" s="234"/>
      <c r="Q112" s="234"/>
      <c r="R112" s="234"/>
      <c r="S112" s="234"/>
      <c r="T112" s="23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6" t="s">
        <v>150</v>
      </c>
      <c r="AU112" s="236" t="s">
        <v>21</v>
      </c>
      <c r="AV112" s="13" t="s">
        <v>21</v>
      </c>
      <c r="AW112" s="13" t="s">
        <v>41</v>
      </c>
      <c r="AX112" s="13" t="s">
        <v>82</v>
      </c>
      <c r="AY112" s="236" t="s">
        <v>139</v>
      </c>
    </row>
    <row r="113" spans="1:51" s="14" customFormat="1" ht="12">
      <c r="A113" s="14"/>
      <c r="B113" s="237"/>
      <c r="C113" s="238"/>
      <c r="D113" s="227" t="s">
        <v>150</v>
      </c>
      <c r="E113" s="239" t="s">
        <v>32</v>
      </c>
      <c r="F113" s="240" t="s">
        <v>152</v>
      </c>
      <c r="G113" s="238"/>
      <c r="H113" s="239" t="s">
        <v>32</v>
      </c>
      <c r="I113" s="241"/>
      <c r="J113" s="238"/>
      <c r="K113" s="238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150</v>
      </c>
      <c r="AU113" s="246" t="s">
        <v>21</v>
      </c>
      <c r="AV113" s="14" t="s">
        <v>90</v>
      </c>
      <c r="AW113" s="14" t="s">
        <v>41</v>
      </c>
      <c r="AX113" s="14" t="s">
        <v>82</v>
      </c>
      <c r="AY113" s="246" t="s">
        <v>139</v>
      </c>
    </row>
    <row r="114" spans="1:51" s="15" customFormat="1" ht="12">
      <c r="A114" s="15"/>
      <c r="B114" s="247"/>
      <c r="C114" s="248"/>
      <c r="D114" s="227" t="s">
        <v>150</v>
      </c>
      <c r="E114" s="249" t="s">
        <v>32</v>
      </c>
      <c r="F114" s="250" t="s">
        <v>153</v>
      </c>
      <c r="G114" s="248"/>
      <c r="H114" s="251">
        <v>175</v>
      </c>
      <c r="I114" s="252"/>
      <c r="J114" s="248"/>
      <c r="K114" s="248"/>
      <c r="L114" s="253"/>
      <c r="M114" s="254"/>
      <c r="N114" s="255"/>
      <c r="O114" s="255"/>
      <c r="P114" s="255"/>
      <c r="Q114" s="255"/>
      <c r="R114" s="255"/>
      <c r="S114" s="255"/>
      <c r="T114" s="256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7" t="s">
        <v>150</v>
      </c>
      <c r="AU114" s="257" t="s">
        <v>21</v>
      </c>
      <c r="AV114" s="15" t="s">
        <v>146</v>
      </c>
      <c r="AW114" s="15" t="s">
        <v>41</v>
      </c>
      <c r="AX114" s="15" t="s">
        <v>90</v>
      </c>
      <c r="AY114" s="257" t="s">
        <v>139</v>
      </c>
    </row>
    <row r="115" spans="1:65" s="2" customFormat="1" ht="21.75" customHeight="1">
      <c r="A115" s="41"/>
      <c r="B115" s="42"/>
      <c r="C115" s="207" t="s">
        <v>170</v>
      </c>
      <c r="D115" s="207" t="s">
        <v>141</v>
      </c>
      <c r="E115" s="208" t="s">
        <v>885</v>
      </c>
      <c r="F115" s="209" t="s">
        <v>886</v>
      </c>
      <c r="G115" s="210" t="s">
        <v>179</v>
      </c>
      <c r="H115" s="211">
        <v>39</v>
      </c>
      <c r="I115" s="212"/>
      <c r="J115" s="213">
        <f>ROUND(I115*H115,2)</f>
        <v>0</v>
      </c>
      <c r="K115" s="209" t="s">
        <v>145</v>
      </c>
      <c r="L115" s="47"/>
      <c r="M115" s="214" t="s">
        <v>32</v>
      </c>
      <c r="N115" s="215" t="s">
        <v>53</v>
      </c>
      <c r="O115" s="87"/>
      <c r="P115" s="216">
        <f>O115*H115</f>
        <v>0</v>
      </c>
      <c r="Q115" s="216">
        <v>1.01</v>
      </c>
      <c r="R115" s="216">
        <f>Q115*H115</f>
        <v>39.39</v>
      </c>
      <c r="S115" s="216">
        <v>0</v>
      </c>
      <c r="T115" s="217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8" t="s">
        <v>146</v>
      </c>
      <c r="AT115" s="218" t="s">
        <v>141</v>
      </c>
      <c r="AU115" s="218" t="s">
        <v>21</v>
      </c>
      <c r="AY115" s="19" t="s">
        <v>139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9" t="s">
        <v>90</v>
      </c>
      <c r="BK115" s="219">
        <f>ROUND(I115*H115,2)</f>
        <v>0</v>
      </c>
      <c r="BL115" s="19" t="s">
        <v>146</v>
      </c>
      <c r="BM115" s="218" t="s">
        <v>665</v>
      </c>
    </row>
    <row r="116" spans="1:47" s="2" customFormat="1" ht="12">
      <c r="A116" s="41"/>
      <c r="B116" s="42"/>
      <c r="C116" s="43"/>
      <c r="D116" s="220" t="s">
        <v>148</v>
      </c>
      <c r="E116" s="43"/>
      <c r="F116" s="221" t="s">
        <v>887</v>
      </c>
      <c r="G116" s="43"/>
      <c r="H116" s="43"/>
      <c r="I116" s="222"/>
      <c r="J116" s="43"/>
      <c r="K116" s="43"/>
      <c r="L116" s="47"/>
      <c r="M116" s="223"/>
      <c r="N116" s="224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19" t="s">
        <v>148</v>
      </c>
      <c r="AU116" s="19" t="s">
        <v>21</v>
      </c>
    </row>
    <row r="117" spans="1:51" s="13" customFormat="1" ht="12">
      <c r="A117" s="13"/>
      <c r="B117" s="225"/>
      <c r="C117" s="226"/>
      <c r="D117" s="227" t="s">
        <v>150</v>
      </c>
      <c r="E117" s="228" t="s">
        <v>32</v>
      </c>
      <c r="F117" s="229" t="s">
        <v>382</v>
      </c>
      <c r="G117" s="226"/>
      <c r="H117" s="230">
        <v>39</v>
      </c>
      <c r="I117" s="231"/>
      <c r="J117" s="226"/>
      <c r="K117" s="226"/>
      <c r="L117" s="232"/>
      <c r="M117" s="233"/>
      <c r="N117" s="234"/>
      <c r="O117" s="234"/>
      <c r="P117" s="234"/>
      <c r="Q117" s="234"/>
      <c r="R117" s="234"/>
      <c r="S117" s="234"/>
      <c r="T117" s="23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6" t="s">
        <v>150</v>
      </c>
      <c r="AU117" s="236" t="s">
        <v>21</v>
      </c>
      <c r="AV117" s="13" t="s">
        <v>21</v>
      </c>
      <c r="AW117" s="13" t="s">
        <v>41</v>
      </c>
      <c r="AX117" s="13" t="s">
        <v>82</v>
      </c>
      <c r="AY117" s="236" t="s">
        <v>139</v>
      </c>
    </row>
    <row r="118" spans="1:51" s="14" customFormat="1" ht="12">
      <c r="A118" s="14"/>
      <c r="B118" s="237"/>
      <c r="C118" s="238"/>
      <c r="D118" s="227" t="s">
        <v>150</v>
      </c>
      <c r="E118" s="239" t="s">
        <v>32</v>
      </c>
      <c r="F118" s="240" t="s">
        <v>152</v>
      </c>
      <c r="G118" s="238"/>
      <c r="H118" s="239" t="s">
        <v>32</v>
      </c>
      <c r="I118" s="241"/>
      <c r="J118" s="238"/>
      <c r="K118" s="238"/>
      <c r="L118" s="242"/>
      <c r="M118" s="243"/>
      <c r="N118" s="244"/>
      <c r="O118" s="244"/>
      <c r="P118" s="244"/>
      <c r="Q118" s="244"/>
      <c r="R118" s="244"/>
      <c r="S118" s="244"/>
      <c r="T118" s="24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6" t="s">
        <v>150</v>
      </c>
      <c r="AU118" s="246" t="s">
        <v>21</v>
      </c>
      <c r="AV118" s="14" t="s">
        <v>90</v>
      </c>
      <c r="AW118" s="14" t="s">
        <v>41</v>
      </c>
      <c r="AX118" s="14" t="s">
        <v>82</v>
      </c>
      <c r="AY118" s="246" t="s">
        <v>139</v>
      </c>
    </row>
    <row r="119" spans="1:51" s="15" customFormat="1" ht="12">
      <c r="A119" s="15"/>
      <c r="B119" s="247"/>
      <c r="C119" s="248"/>
      <c r="D119" s="227" t="s">
        <v>150</v>
      </c>
      <c r="E119" s="249" t="s">
        <v>32</v>
      </c>
      <c r="F119" s="250" t="s">
        <v>153</v>
      </c>
      <c r="G119" s="248"/>
      <c r="H119" s="251">
        <v>39</v>
      </c>
      <c r="I119" s="252"/>
      <c r="J119" s="248"/>
      <c r="K119" s="248"/>
      <c r="L119" s="253"/>
      <c r="M119" s="254"/>
      <c r="N119" s="255"/>
      <c r="O119" s="255"/>
      <c r="P119" s="255"/>
      <c r="Q119" s="255"/>
      <c r="R119" s="255"/>
      <c r="S119" s="255"/>
      <c r="T119" s="256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7" t="s">
        <v>150</v>
      </c>
      <c r="AU119" s="257" t="s">
        <v>21</v>
      </c>
      <c r="AV119" s="15" t="s">
        <v>146</v>
      </c>
      <c r="AW119" s="15" t="s">
        <v>41</v>
      </c>
      <c r="AX119" s="15" t="s">
        <v>90</v>
      </c>
      <c r="AY119" s="257" t="s">
        <v>139</v>
      </c>
    </row>
    <row r="120" spans="1:65" s="2" customFormat="1" ht="16.5" customHeight="1">
      <c r="A120" s="41"/>
      <c r="B120" s="42"/>
      <c r="C120" s="207" t="s">
        <v>182</v>
      </c>
      <c r="D120" s="207" t="s">
        <v>141</v>
      </c>
      <c r="E120" s="208" t="s">
        <v>667</v>
      </c>
      <c r="F120" s="209" t="s">
        <v>491</v>
      </c>
      <c r="G120" s="210" t="s">
        <v>144</v>
      </c>
      <c r="H120" s="211">
        <v>518</v>
      </c>
      <c r="I120" s="212"/>
      <c r="J120" s="213">
        <f>ROUND(I120*H120,2)</f>
        <v>0</v>
      </c>
      <c r="K120" s="209" t="s">
        <v>145</v>
      </c>
      <c r="L120" s="47"/>
      <c r="M120" s="214" t="s">
        <v>32</v>
      </c>
      <c r="N120" s="215" t="s">
        <v>53</v>
      </c>
      <c r="O120" s="87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8" t="s">
        <v>146</v>
      </c>
      <c r="AT120" s="218" t="s">
        <v>141</v>
      </c>
      <c r="AU120" s="218" t="s">
        <v>21</v>
      </c>
      <c r="AY120" s="19" t="s">
        <v>139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90</v>
      </c>
      <c r="BK120" s="219">
        <f>ROUND(I120*H120,2)</f>
        <v>0</v>
      </c>
      <c r="BL120" s="19" t="s">
        <v>146</v>
      </c>
      <c r="BM120" s="218" t="s">
        <v>668</v>
      </c>
    </row>
    <row r="121" spans="1:47" s="2" customFormat="1" ht="12">
      <c r="A121" s="41"/>
      <c r="B121" s="42"/>
      <c r="C121" s="43"/>
      <c r="D121" s="220" t="s">
        <v>148</v>
      </c>
      <c r="E121" s="43"/>
      <c r="F121" s="221" t="s">
        <v>669</v>
      </c>
      <c r="G121" s="43"/>
      <c r="H121" s="43"/>
      <c r="I121" s="222"/>
      <c r="J121" s="43"/>
      <c r="K121" s="43"/>
      <c r="L121" s="47"/>
      <c r="M121" s="223"/>
      <c r="N121" s="224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19" t="s">
        <v>148</v>
      </c>
      <c r="AU121" s="19" t="s">
        <v>21</v>
      </c>
    </row>
    <row r="122" spans="1:51" s="13" customFormat="1" ht="12">
      <c r="A122" s="13"/>
      <c r="B122" s="225"/>
      <c r="C122" s="226"/>
      <c r="D122" s="227" t="s">
        <v>150</v>
      </c>
      <c r="E122" s="228" t="s">
        <v>32</v>
      </c>
      <c r="F122" s="229" t="s">
        <v>888</v>
      </c>
      <c r="G122" s="226"/>
      <c r="H122" s="230">
        <v>518</v>
      </c>
      <c r="I122" s="231"/>
      <c r="J122" s="226"/>
      <c r="K122" s="226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150</v>
      </c>
      <c r="AU122" s="236" t="s">
        <v>21</v>
      </c>
      <c r="AV122" s="13" t="s">
        <v>21</v>
      </c>
      <c r="AW122" s="13" t="s">
        <v>41</v>
      </c>
      <c r="AX122" s="13" t="s">
        <v>82</v>
      </c>
      <c r="AY122" s="236" t="s">
        <v>139</v>
      </c>
    </row>
    <row r="123" spans="1:51" s="14" customFormat="1" ht="12">
      <c r="A123" s="14"/>
      <c r="B123" s="237"/>
      <c r="C123" s="238"/>
      <c r="D123" s="227" t="s">
        <v>150</v>
      </c>
      <c r="E123" s="239" t="s">
        <v>32</v>
      </c>
      <c r="F123" s="240" t="s">
        <v>889</v>
      </c>
      <c r="G123" s="238"/>
      <c r="H123" s="239" t="s">
        <v>32</v>
      </c>
      <c r="I123" s="241"/>
      <c r="J123" s="238"/>
      <c r="K123" s="238"/>
      <c r="L123" s="242"/>
      <c r="M123" s="243"/>
      <c r="N123" s="244"/>
      <c r="O123" s="244"/>
      <c r="P123" s="244"/>
      <c r="Q123" s="244"/>
      <c r="R123" s="244"/>
      <c r="S123" s="244"/>
      <c r="T123" s="24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6" t="s">
        <v>150</v>
      </c>
      <c r="AU123" s="246" t="s">
        <v>21</v>
      </c>
      <c r="AV123" s="14" t="s">
        <v>90</v>
      </c>
      <c r="AW123" s="14" t="s">
        <v>41</v>
      </c>
      <c r="AX123" s="14" t="s">
        <v>82</v>
      </c>
      <c r="AY123" s="246" t="s">
        <v>139</v>
      </c>
    </row>
    <row r="124" spans="1:51" s="15" customFormat="1" ht="12">
      <c r="A124" s="15"/>
      <c r="B124" s="247"/>
      <c r="C124" s="248"/>
      <c r="D124" s="227" t="s">
        <v>150</v>
      </c>
      <c r="E124" s="249" t="s">
        <v>32</v>
      </c>
      <c r="F124" s="250" t="s">
        <v>153</v>
      </c>
      <c r="G124" s="248"/>
      <c r="H124" s="251">
        <v>518</v>
      </c>
      <c r="I124" s="252"/>
      <c r="J124" s="248"/>
      <c r="K124" s="248"/>
      <c r="L124" s="253"/>
      <c r="M124" s="254"/>
      <c r="N124" s="255"/>
      <c r="O124" s="255"/>
      <c r="P124" s="255"/>
      <c r="Q124" s="255"/>
      <c r="R124" s="255"/>
      <c r="S124" s="255"/>
      <c r="T124" s="256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7" t="s">
        <v>150</v>
      </c>
      <c r="AU124" s="257" t="s">
        <v>21</v>
      </c>
      <c r="AV124" s="15" t="s">
        <v>146</v>
      </c>
      <c r="AW124" s="15" t="s">
        <v>41</v>
      </c>
      <c r="AX124" s="15" t="s">
        <v>90</v>
      </c>
      <c r="AY124" s="257" t="s">
        <v>139</v>
      </c>
    </row>
    <row r="125" spans="1:65" s="2" customFormat="1" ht="16.5" customHeight="1">
      <c r="A125" s="41"/>
      <c r="B125" s="42"/>
      <c r="C125" s="207" t="s">
        <v>188</v>
      </c>
      <c r="D125" s="207" t="s">
        <v>141</v>
      </c>
      <c r="E125" s="208" t="s">
        <v>183</v>
      </c>
      <c r="F125" s="209" t="s">
        <v>184</v>
      </c>
      <c r="G125" s="210" t="s">
        <v>144</v>
      </c>
      <c r="H125" s="211">
        <v>2789.1</v>
      </c>
      <c r="I125" s="212"/>
      <c r="J125" s="213">
        <f>ROUND(I125*H125,2)</f>
        <v>0</v>
      </c>
      <c r="K125" s="209" t="s">
        <v>32</v>
      </c>
      <c r="L125" s="47"/>
      <c r="M125" s="214" t="s">
        <v>32</v>
      </c>
      <c r="N125" s="215" t="s">
        <v>53</v>
      </c>
      <c r="O125" s="87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18" t="s">
        <v>146</v>
      </c>
      <c r="AT125" s="218" t="s">
        <v>141</v>
      </c>
      <c r="AU125" s="218" t="s">
        <v>21</v>
      </c>
      <c r="AY125" s="19" t="s">
        <v>139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9" t="s">
        <v>90</v>
      </c>
      <c r="BK125" s="219">
        <f>ROUND(I125*H125,2)</f>
        <v>0</v>
      </c>
      <c r="BL125" s="19" t="s">
        <v>146</v>
      </c>
      <c r="BM125" s="218" t="s">
        <v>185</v>
      </c>
    </row>
    <row r="126" spans="1:51" s="13" customFormat="1" ht="12">
      <c r="A126" s="13"/>
      <c r="B126" s="225"/>
      <c r="C126" s="226"/>
      <c r="D126" s="227" t="s">
        <v>150</v>
      </c>
      <c r="E126" s="228" t="s">
        <v>32</v>
      </c>
      <c r="F126" s="229" t="s">
        <v>876</v>
      </c>
      <c r="G126" s="226"/>
      <c r="H126" s="230">
        <v>2114.1</v>
      </c>
      <c r="I126" s="231"/>
      <c r="J126" s="226"/>
      <c r="K126" s="226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150</v>
      </c>
      <c r="AU126" s="236" t="s">
        <v>21</v>
      </c>
      <c r="AV126" s="13" t="s">
        <v>21</v>
      </c>
      <c r="AW126" s="13" t="s">
        <v>41</v>
      </c>
      <c r="AX126" s="13" t="s">
        <v>82</v>
      </c>
      <c r="AY126" s="236" t="s">
        <v>139</v>
      </c>
    </row>
    <row r="127" spans="1:51" s="14" customFormat="1" ht="12">
      <c r="A127" s="14"/>
      <c r="B127" s="237"/>
      <c r="C127" s="238"/>
      <c r="D127" s="227" t="s">
        <v>150</v>
      </c>
      <c r="E127" s="239" t="s">
        <v>32</v>
      </c>
      <c r="F127" s="240" t="s">
        <v>160</v>
      </c>
      <c r="G127" s="238"/>
      <c r="H127" s="239" t="s">
        <v>32</v>
      </c>
      <c r="I127" s="241"/>
      <c r="J127" s="238"/>
      <c r="K127" s="238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150</v>
      </c>
      <c r="AU127" s="246" t="s">
        <v>21</v>
      </c>
      <c r="AV127" s="14" t="s">
        <v>90</v>
      </c>
      <c r="AW127" s="14" t="s">
        <v>41</v>
      </c>
      <c r="AX127" s="14" t="s">
        <v>82</v>
      </c>
      <c r="AY127" s="246" t="s">
        <v>139</v>
      </c>
    </row>
    <row r="128" spans="1:51" s="13" customFormat="1" ht="12">
      <c r="A128" s="13"/>
      <c r="B128" s="225"/>
      <c r="C128" s="226"/>
      <c r="D128" s="227" t="s">
        <v>150</v>
      </c>
      <c r="E128" s="228" t="s">
        <v>32</v>
      </c>
      <c r="F128" s="229" t="s">
        <v>877</v>
      </c>
      <c r="G128" s="226"/>
      <c r="H128" s="230">
        <v>185</v>
      </c>
      <c r="I128" s="231"/>
      <c r="J128" s="226"/>
      <c r="K128" s="226"/>
      <c r="L128" s="232"/>
      <c r="M128" s="233"/>
      <c r="N128" s="234"/>
      <c r="O128" s="234"/>
      <c r="P128" s="234"/>
      <c r="Q128" s="234"/>
      <c r="R128" s="234"/>
      <c r="S128" s="234"/>
      <c r="T128" s="23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6" t="s">
        <v>150</v>
      </c>
      <c r="AU128" s="236" t="s">
        <v>21</v>
      </c>
      <c r="AV128" s="13" t="s">
        <v>21</v>
      </c>
      <c r="AW128" s="13" t="s">
        <v>41</v>
      </c>
      <c r="AX128" s="13" t="s">
        <v>82</v>
      </c>
      <c r="AY128" s="236" t="s">
        <v>139</v>
      </c>
    </row>
    <row r="129" spans="1:51" s="14" customFormat="1" ht="12">
      <c r="A129" s="14"/>
      <c r="B129" s="237"/>
      <c r="C129" s="238"/>
      <c r="D129" s="227" t="s">
        <v>150</v>
      </c>
      <c r="E129" s="239" t="s">
        <v>32</v>
      </c>
      <c r="F129" s="240" t="s">
        <v>186</v>
      </c>
      <c r="G129" s="238"/>
      <c r="H129" s="239" t="s">
        <v>32</v>
      </c>
      <c r="I129" s="241"/>
      <c r="J129" s="238"/>
      <c r="K129" s="238"/>
      <c r="L129" s="242"/>
      <c r="M129" s="243"/>
      <c r="N129" s="244"/>
      <c r="O129" s="244"/>
      <c r="P129" s="244"/>
      <c r="Q129" s="244"/>
      <c r="R129" s="244"/>
      <c r="S129" s="244"/>
      <c r="T129" s="24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6" t="s">
        <v>150</v>
      </c>
      <c r="AU129" s="246" t="s">
        <v>21</v>
      </c>
      <c r="AV129" s="14" t="s">
        <v>90</v>
      </c>
      <c r="AW129" s="14" t="s">
        <v>41</v>
      </c>
      <c r="AX129" s="14" t="s">
        <v>82</v>
      </c>
      <c r="AY129" s="246" t="s">
        <v>139</v>
      </c>
    </row>
    <row r="130" spans="1:51" s="13" customFormat="1" ht="12">
      <c r="A130" s="13"/>
      <c r="B130" s="225"/>
      <c r="C130" s="226"/>
      <c r="D130" s="227" t="s">
        <v>150</v>
      </c>
      <c r="E130" s="228" t="s">
        <v>32</v>
      </c>
      <c r="F130" s="229" t="s">
        <v>879</v>
      </c>
      <c r="G130" s="226"/>
      <c r="H130" s="230">
        <v>490</v>
      </c>
      <c r="I130" s="231"/>
      <c r="J130" s="226"/>
      <c r="K130" s="226"/>
      <c r="L130" s="232"/>
      <c r="M130" s="233"/>
      <c r="N130" s="234"/>
      <c r="O130" s="234"/>
      <c r="P130" s="234"/>
      <c r="Q130" s="234"/>
      <c r="R130" s="234"/>
      <c r="S130" s="234"/>
      <c r="T130" s="23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6" t="s">
        <v>150</v>
      </c>
      <c r="AU130" s="236" t="s">
        <v>21</v>
      </c>
      <c r="AV130" s="13" t="s">
        <v>21</v>
      </c>
      <c r="AW130" s="13" t="s">
        <v>41</v>
      </c>
      <c r="AX130" s="13" t="s">
        <v>82</v>
      </c>
      <c r="AY130" s="236" t="s">
        <v>139</v>
      </c>
    </row>
    <row r="131" spans="1:51" s="14" customFormat="1" ht="12">
      <c r="A131" s="14"/>
      <c r="B131" s="237"/>
      <c r="C131" s="238"/>
      <c r="D131" s="227" t="s">
        <v>150</v>
      </c>
      <c r="E131" s="239" t="s">
        <v>32</v>
      </c>
      <c r="F131" s="240" t="s">
        <v>828</v>
      </c>
      <c r="G131" s="238"/>
      <c r="H131" s="239" t="s">
        <v>32</v>
      </c>
      <c r="I131" s="241"/>
      <c r="J131" s="238"/>
      <c r="K131" s="238"/>
      <c r="L131" s="242"/>
      <c r="M131" s="243"/>
      <c r="N131" s="244"/>
      <c r="O131" s="244"/>
      <c r="P131" s="244"/>
      <c r="Q131" s="244"/>
      <c r="R131" s="244"/>
      <c r="S131" s="244"/>
      <c r="T131" s="24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150</v>
      </c>
      <c r="AU131" s="246" t="s">
        <v>21</v>
      </c>
      <c r="AV131" s="14" t="s">
        <v>90</v>
      </c>
      <c r="AW131" s="14" t="s">
        <v>41</v>
      </c>
      <c r="AX131" s="14" t="s">
        <v>82</v>
      </c>
      <c r="AY131" s="246" t="s">
        <v>139</v>
      </c>
    </row>
    <row r="132" spans="1:51" s="14" customFormat="1" ht="12">
      <c r="A132" s="14"/>
      <c r="B132" s="237"/>
      <c r="C132" s="238"/>
      <c r="D132" s="227" t="s">
        <v>150</v>
      </c>
      <c r="E132" s="239" t="s">
        <v>32</v>
      </c>
      <c r="F132" s="240" t="s">
        <v>187</v>
      </c>
      <c r="G132" s="238"/>
      <c r="H132" s="239" t="s">
        <v>32</v>
      </c>
      <c r="I132" s="241"/>
      <c r="J132" s="238"/>
      <c r="K132" s="238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150</v>
      </c>
      <c r="AU132" s="246" t="s">
        <v>21</v>
      </c>
      <c r="AV132" s="14" t="s">
        <v>90</v>
      </c>
      <c r="AW132" s="14" t="s">
        <v>41</v>
      </c>
      <c r="AX132" s="14" t="s">
        <v>82</v>
      </c>
      <c r="AY132" s="246" t="s">
        <v>139</v>
      </c>
    </row>
    <row r="133" spans="1:51" s="15" customFormat="1" ht="12">
      <c r="A133" s="15"/>
      <c r="B133" s="247"/>
      <c r="C133" s="248"/>
      <c r="D133" s="227" t="s">
        <v>150</v>
      </c>
      <c r="E133" s="249" t="s">
        <v>32</v>
      </c>
      <c r="F133" s="250" t="s">
        <v>153</v>
      </c>
      <c r="G133" s="248"/>
      <c r="H133" s="251">
        <v>2789.1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57" t="s">
        <v>150</v>
      </c>
      <c r="AU133" s="257" t="s">
        <v>21</v>
      </c>
      <c r="AV133" s="15" t="s">
        <v>146</v>
      </c>
      <c r="AW133" s="15" t="s">
        <v>41</v>
      </c>
      <c r="AX133" s="15" t="s">
        <v>90</v>
      </c>
      <c r="AY133" s="257" t="s">
        <v>139</v>
      </c>
    </row>
    <row r="134" spans="1:65" s="2" customFormat="1" ht="16.5" customHeight="1">
      <c r="A134" s="41"/>
      <c r="B134" s="42"/>
      <c r="C134" s="207" t="s">
        <v>191</v>
      </c>
      <c r="D134" s="207" t="s">
        <v>141</v>
      </c>
      <c r="E134" s="208" t="s">
        <v>672</v>
      </c>
      <c r="F134" s="209" t="s">
        <v>496</v>
      </c>
      <c r="G134" s="210" t="s">
        <v>144</v>
      </c>
      <c r="H134" s="211">
        <v>300</v>
      </c>
      <c r="I134" s="212"/>
      <c r="J134" s="213">
        <f>ROUND(I134*H134,2)</f>
        <v>0</v>
      </c>
      <c r="K134" s="209" t="s">
        <v>32</v>
      </c>
      <c r="L134" s="47"/>
      <c r="M134" s="214" t="s">
        <v>32</v>
      </c>
      <c r="N134" s="215" t="s">
        <v>53</v>
      </c>
      <c r="O134" s="87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18" t="s">
        <v>146</v>
      </c>
      <c r="AT134" s="218" t="s">
        <v>141</v>
      </c>
      <c r="AU134" s="218" t="s">
        <v>21</v>
      </c>
      <c r="AY134" s="19" t="s">
        <v>139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9" t="s">
        <v>90</v>
      </c>
      <c r="BK134" s="219">
        <f>ROUND(I134*H134,2)</f>
        <v>0</v>
      </c>
      <c r="BL134" s="19" t="s">
        <v>146</v>
      </c>
      <c r="BM134" s="218" t="s">
        <v>890</v>
      </c>
    </row>
    <row r="135" spans="1:51" s="13" customFormat="1" ht="12">
      <c r="A135" s="13"/>
      <c r="B135" s="225"/>
      <c r="C135" s="226"/>
      <c r="D135" s="227" t="s">
        <v>150</v>
      </c>
      <c r="E135" s="228" t="s">
        <v>32</v>
      </c>
      <c r="F135" s="229" t="s">
        <v>744</v>
      </c>
      <c r="G135" s="226"/>
      <c r="H135" s="230">
        <v>300</v>
      </c>
      <c r="I135" s="231"/>
      <c r="J135" s="226"/>
      <c r="K135" s="226"/>
      <c r="L135" s="232"/>
      <c r="M135" s="233"/>
      <c r="N135" s="234"/>
      <c r="O135" s="234"/>
      <c r="P135" s="234"/>
      <c r="Q135" s="234"/>
      <c r="R135" s="234"/>
      <c r="S135" s="234"/>
      <c r="T135" s="23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6" t="s">
        <v>150</v>
      </c>
      <c r="AU135" s="236" t="s">
        <v>21</v>
      </c>
      <c r="AV135" s="13" t="s">
        <v>21</v>
      </c>
      <c r="AW135" s="13" t="s">
        <v>41</v>
      </c>
      <c r="AX135" s="13" t="s">
        <v>82</v>
      </c>
      <c r="AY135" s="236" t="s">
        <v>139</v>
      </c>
    </row>
    <row r="136" spans="1:51" s="14" customFormat="1" ht="12">
      <c r="A136" s="14"/>
      <c r="B136" s="237"/>
      <c r="C136" s="238"/>
      <c r="D136" s="227" t="s">
        <v>150</v>
      </c>
      <c r="E136" s="239" t="s">
        <v>32</v>
      </c>
      <c r="F136" s="240" t="s">
        <v>891</v>
      </c>
      <c r="G136" s="238"/>
      <c r="H136" s="239" t="s">
        <v>32</v>
      </c>
      <c r="I136" s="241"/>
      <c r="J136" s="238"/>
      <c r="K136" s="238"/>
      <c r="L136" s="242"/>
      <c r="M136" s="243"/>
      <c r="N136" s="244"/>
      <c r="O136" s="244"/>
      <c r="P136" s="244"/>
      <c r="Q136" s="244"/>
      <c r="R136" s="244"/>
      <c r="S136" s="244"/>
      <c r="T136" s="24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6" t="s">
        <v>150</v>
      </c>
      <c r="AU136" s="246" t="s">
        <v>21</v>
      </c>
      <c r="AV136" s="14" t="s">
        <v>90</v>
      </c>
      <c r="AW136" s="14" t="s">
        <v>41</v>
      </c>
      <c r="AX136" s="14" t="s">
        <v>82</v>
      </c>
      <c r="AY136" s="246" t="s">
        <v>139</v>
      </c>
    </row>
    <row r="137" spans="1:51" s="15" customFormat="1" ht="12">
      <c r="A137" s="15"/>
      <c r="B137" s="247"/>
      <c r="C137" s="248"/>
      <c r="D137" s="227" t="s">
        <v>150</v>
      </c>
      <c r="E137" s="249" t="s">
        <v>32</v>
      </c>
      <c r="F137" s="250" t="s">
        <v>153</v>
      </c>
      <c r="G137" s="248"/>
      <c r="H137" s="251">
        <v>300</v>
      </c>
      <c r="I137" s="252"/>
      <c r="J137" s="248"/>
      <c r="K137" s="248"/>
      <c r="L137" s="253"/>
      <c r="M137" s="254"/>
      <c r="N137" s="255"/>
      <c r="O137" s="255"/>
      <c r="P137" s="255"/>
      <c r="Q137" s="255"/>
      <c r="R137" s="255"/>
      <c r="S137" s="255"/>
      <c r="T137" s="256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7" t="s">
        <v>150</v>
      </c>
      <c r="AU137" s="257" t="s">
        <v>21</v>
      </c>
      <c r="AV137" s="15" t="s">
        <v>146</v>
      </c>
      <c r="AW137" s="15" t="s">
        <v>41</v>
      </c>
      <c r="AX137" s="15" t="s">
        <v>90</v>
      </c>
      <c r="AY137" s="257" t="s">
        <v>139</v>
      </c>
    </row>
    <row r="138" spans="1:65" s="2" customFormat="1" ht="24.15" customHeight="1">
      <c r="A138" s="41"/>
      <c r="B138" s="42"/>
      <c r="C138" s="207" t="s">
        <v>197</v>
      </c>
      <c r="D138" s="207" t="s">
        <v>141</v>
      </c>
      <c r="E138" s="208" t="s">
        <v>192</v>
      </c>
      <c r="F138" s="209" t="s">
        <v>193</v>
      </c>
      <c r="G138" s="210" t="s">
        <v>144</v>
      </c>
      <c r="H138" s="211">
        <v>2789.1</v>
      </c>
      <c r="I138" s="212"/>
      <c r="J138" s="213">
        <f>ROUND(I138*H138,2)</f>
        <v>0</v>
      </c>
      <c r="K138" s="209" t="s">
        <v>145</v>
      </c>
      <c r="L138" s="47"/>
      <c r="M138" s="214" t="s">
        <v>32</v>
      </c>
      <c r="N138" s="215" t="s">
        <v>53</v>
      </c>
      <c r="O138" s="87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18" t="s">
        <v>146</v>
      </c>
      <c r="AT138" s="218" t="s">
        <v>141</v>
      </c>
      <c r="AU138" s="218" t="s">
        <v>21</v>
      </c>
      <c r="AY138" s="19" t="s">
        <v>139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9" t="s">
        <v>90</v>
      </c>
      <c r="BK138" s="219">
        <f>ROUND(I138*H138,2)</f>
        <v>0</v>
      </c>
      <c r="BL138" s="19" t="s">
        <v>146</v>
      </c>
      <c r="BM138" s="218" t="s">
        <v>194</v>
      </c>
    </row>
    <row r="139" spans="1:47" s="2" customFormat="1" ht="12">
      <c r="A139" s="41"/>
      <c r="B139" s="42"/>
      <c r="C139" s="43"/>
      <c r="D139" s="220" t="s">
        <v>148</v>
      </c>
      <c r="E139" s="43"/>
      <c r="F139" s="221" t="s">
        <v>195</v>
      </c>
      <c r="G139" s="43"/>
      <c r="H139" s="43"/>
      <c r="I139" s="222"/>
      <c r="J139" s="43"/>
      <c r="K139" s="43"/>
      <c r="L139" s="47"/>
      <c r="M139" s="223"/>
      <c r="N139" s="224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9" t="s">
        <v>148</v>
      </c>
      <c r="AU139" s="19" t="s">
        <v>21</v>
      </c>
    </row>
    <row r="140" spans="1:51" s="13" customFormat="1" ht="12">
      <c r="A140" s="13"/>
      <c r="B140" s="225"/>
      <c r="C140" s="226"/>
      <c r="D140" s="227" t="s">
        <v>150</v>
      </c>
      <c r="E140" s="228" t="s">
        <v>32</v>
      </c>
      <c r="F140" s="229" t="s">
        <v>876</v>
      </c>
      <c r="G140" s="226"/>
      <c r="H140" s="230">
        <v>2114.1</v>
      </c>
      <c r="I140" s="231"/>
      <c r="J140" s="226"/>
      <c r="K140" s="226"/>
      <c r="L140" s="232"/>
      <c r="M140" s="233"/>
      <c r="N140" s="234"/>
      <c r="O140" s="234"/>
      <c r="P140" s="234"/>
      <c r="Q140" s="234"/>
      <c r="R140" s="234"/>
      <c r="S140" s="234"/>
      <c r="T140" s="23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6" t="s">
        <v>150</v>
      </c>
      <c r="AU140" s="236" t="s">
        <v>21</v>
      </c>
      <c r="AV140" s="13" t="s">
        <v>21</v>
      </c>
      <c r="AW140" s="13" t="s">
        <v>41</v>
      </c>
      <c r="AX140" s="13" t="s">
        <v>82</v>
      </c>
      <c r="AY140" s="236" t="s">
        <v>139</v>
      </c>
    </row>
    <row r="141" spans="1:51" s="14" customFormat="1" ht="12">
      <c r="A141" s="14"/>
      <c r="B141" s="237"/>
      <c r="C141" s="238"/>
      <c r="D141" s="227" t="s">
        <v>150</v>
      </c>
      <c r="E141" s="239" t="s">
        <v>32</v>
      </c>
      <c r="F141" s="240" t="s">
        <v>160</v>
      </c>
      <c r="G141" s="238"/>
      <c r="H141" s="239" t="s">
        <v>32</v>
      </c>
      <c r="I141" s="241"/>
      <c r="J141" s="238"/>
      <c r="K141" s="238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150</v>
      </c>
      <c r="AU141" s="246" t="s">
        <v>21</v>
      </c>
      <c r="AV141" s="14" t="s">
        <v>90</v>
      </c>
      <c r="AW141" s="14" t="s">
        <v>41</v>
      </c>
      <c r="AX141" s="14" t="s">
        <v>82</v>
      </c>
      <c r="AY141" s="246" t="s">
        <v>139</v>
      </c>
    </row>
    <row r="142" spans="1:51" s="13" customFormat="1" ht="12">
      <c r="A142" s="13"/>
      <c r="B142" s="225"/>
      <c r="C142" s="226"/>
      <c r="D142" s="227" t="s">
        <v>150</v>
      </c>
      <c r="E142" s="228" t="s">
        <v>32</v>
      </c>
      <c r="F142" s="229" t="s">
        <v>877</v>
      </c>
      <c r="G142" s="226"/>
      <c r="H142" s="230">
        <v>185</v>
      </c>
      <c r="I142" s="231"/>
      <c r="J142" s="226"/>
      <c r="K142" s="226"/>
      <c r="L142" s="232"/>
      <c r="M142" s="233"/>
      <c r="N142" s="234"/>
      <c r="O142" s="234"/>
      <c r="P142" s="234"/>
      <c r="Q142" s="234"/>
      <c r="R142" s="234"/>
      <c r="S142" s="234"/>
      <c r="T142" s="23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6" t="s">
        <v>150</v>
      </c>
      <c r="AU142" s="236" t="s">
        <v>21</v>
      </c>
      <c r="AV142" s="13" t="s">
        <v>21</v>
      </c>
      <c r="AW142" s="13" t="s">
        <v>41</v>
      </c>
      <c r="AX142" s="13" t="s">
        <v>82</v>
      </c>
      <c r="AY142" s="236" t="s">
        <v>139</v>
      </c>
    </row>
    <row r="143" spans="1:51" s="14" customFormat="1" ht="12">
      <c r="A143" s="14"/>
      <c r="B143" s="237"/>
      <c r="C143" s="238"/>
      <c r="D143" s="227" t="s">
        <v>150</v>
      </c>
      <c r="E143" s="239" t="s">
        <v>32</v>
      </c>
      <c r="F143" s="240" t="s">
        <v>196</v>
      </c>
      <c r="G143" s="238"/>
      <c r="H143" s="239" t="s">
        <v>32</v>
      </c>
      <c r="I143" s="241"/>
      <c r="J143" s="238"/>
      <c r="K143" s="238"/>
      <c r="L143" s="242"/>
      <c r="M143" s="243"/>
      <c r="N143" s="244"/>
      <c r="O143" s="244"/>
      <c r="P143" s="244"/>
      <c r="Q143" s="244"/>
      <c r="R143" s="244"/>
      <c r="S143" s="244"/>
      <c r="T143" s="24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6" t="s">
        <v>150</v>
      </c>
      <c r="AU143" s="246" t="s">
        <v>21</v>
      </c>
      <c r="AV143" s="14" t="s">
        <v>90</v>
      </c>
      <c r="AW143" s="14" t="s">
        <v>41</v>
      </c>
      <c r="AX143" s="14" t="s">
        <v>82</v>
      </c>
      <c r="AY143" s="246" t="s">
        <v>139</v>
      </c>
    </row>
    <row r="144" spans="1:51" s="13" customFormat="1" ht="12">
      <c r="A144" s="13"/>
      <c r="B144" s="225"/>
      <c r="C144" s="226"/>
      <c r="D144" s="227" t="s">
        <v>150</v>
      </c>
      <c r="E144" s="228" t="s">
        <v>32</v>
      </c>
      <c r="F144" s="229" t="s">
        <v>879</v>
      </c>
      <c r="G144" s="226"/>
      <c r="H144" s="230">
        <v>490</v>
      </c>
      <c r="I144" s="231"/>
      <c r="J144" s="226"/>
      <c r="K144" s="226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150</v>
      </c>
      <c r="AU144" s="236" t="s">
        <v>21</v>
      </c>
      <c r="AV144" s="13" t="s">
        <v>21</v>
      </c>
      <c r="AW144" s="13" t="s">
        <v>41</v>
      </c>
      <c r="AX144" s="13" t="s">
        <v>82</v>
      </c>
      <c r="AY144" s="236" t="s">
        <v>139</v>
      </c>
    </row>
    <row r="145" spans="1:51" s="14" customFormat="1" ht="12">
      <c r="A145" s="14"/>
      <c r="B145" s="237"/>
      <c r="C145" s="238"/>
      <c r="D145" s="227" t="s">
        <v>150</v>
      </c>
      <c r="E145" s="239" t="s">
        <v>32</v>
      </c>
      <c r="F145" s="240" t="s">
        <v>892</v>
      </c>
      <c r="G145" s="238"/>
      <c r="H145" s="239" t="s">
        <v>32</v>
      </c>
      <c r="I145" s="241"/>
      <c r="J145" s="238"/>
      <c r="K145" s="238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150</v>
      </c>
      <c r="AU145" s="246" t="s">
        <v>21</v>
      </c>
      <c r="AV145" s="14" t="s">
        <v>90</v>
      </c>
      <c r="AW145" s="14" t="s">
        <v>41</v>
      </c>
      <c r="AX145" s="14" t="s">
        <v>82</v>
      </c>
      <c r="AY145" s="246" t="s">
        <v>139</v>
      </c>
    </row>
    <row r="146" spans="1:51" s="14" customFormat="1" ht="12">
      <c r="A146" s="14"/>
      <c r="B146" s="237"/>
      <c r="C146" s="238"/>
      <c r="D146" s="227" t="s">
        <v>150</v>
      </c>
      <c r="E146" s="239" t="s">
        <v>32</v>
      </c>
      <c r="F146" s="240" t="s">
        <v>187</v>
      </c>
      <c r="G146" s="238"/>
      <c r="H146" s="239" t="s">
        <v>32</v>
      </c>
      <c r="I146" s="241"/>
      <c r="J146" s="238"/>
      <c r="K146" s="238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150</v>
      </c>
      <c r="AU146" s="246" t="s">
        <v>21</v>
      </c>
      <c r="AV146" s="14" t="s">
        <v>90</v>
      </c>
      <c r="AW146" s="14" t="s">
        <v>41</v>
      </c>
      <c r="AX146" s="14" t="s">
        <v>82</v>
      </c>
      <c r="AY146" s="246" t="s">
        <v>139</v>
      </c>
    </row>
    <row r="147" spans="1:51" s="15" customFormat="1" ht="12">
      <c r="A147" s="15"/>
      <c r="B147" s="247"/>
      <c r="C147" s="248"/>
      <c r="D147" s="227" t="s">
        <v>150</v>
      </c>
      <c r="E147" s="249" t="s">
        <v>32</v>
      </c>
      <c r="F147" s="250" t="s">
        <v>153</v>
      </c>
      <c r="G147" s="248"/>
      <c r="H147" s="251">
        <v>2789.1</v>
      </c>
      <c r="I147" s="252"/>
      <c r="J147" s="248"/>
      <c r="K147" s="248"/>
      <c r="L147" s="253"/>
      <c r="M147" s="254"/>
      <c r="N147" s="255"/>
      <c r="O147" s="255"/>
      <c r="P147" s="255"/>
      <c r="Q147" s="255"/>
      <c r="R147" s="255"/>
      <c r="S147" s="255"/>
      <c r="T147" s="25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7" t="s">
        <v>150</v>
      </c>
      <c r="AU147" s="257" t="s">
        <v>21</v>
      </c>
      <c r="AV147" s="15" t="s">
        <v>146</v>
      </c>
      <c r="AW147" s="15" t="s">
        <v>41</v>
      </c>
      <c r="AX147" s="15" t="s">
        <v>90</v>
      </c>
      <c r="AY147" s="257" t="s">
        <v>139</v>
      </c>
    </row>
    <row r="148" spans="1:65" s="2" customFormat="1" ht="24.15" customHeight="1">
      <c r="A148" s="41"/>
      <c r="B148" s="42"/>
      <c r="C148" s="207" t="s">
        <v>203</v>
      </c>
      <c r="D148" s="207" t="s">
        <v>141</v>
      </c>
      <c r="E148" s="208" t="s">
        <v>198</v>
      </c>
      <c r="F148" s="209" t="s">
        <v>199</v>
      </c>
      <c r="G148" s="210" t="s">
        <v>144</v>
      </c>
      <c r="H148" s="211">
        <v>790</v>
      </c>
      <c r="I148" s="212"/>
      <c r="J148" s="213">
        <f>ROUND(I148*H148,2)</f>
        <v>0</v>
      </c>
      <c r="K148" s="209" t="s">
        <v>145</v>
      </c>
      <c r="L148" s="47"/>
      <c r="M148" s="214" t="s">
        <v>32</v>
      </c>
      <c r="N148" s="215" t="s">
        <v>53</v>
      </c>
      <c r="O148" s="87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146</v>
      </c>
      <c r="AT148" s="218" t="s">
        <v>141</v>
      </c>
      <c r="AU148" s="218" t="s">
        <v>21</v>
      </c>
      <c r="AY148" s="19" t="s">
        <v>139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9" t="s">
        <v>90</v>
      </c>
      <c r="BK148" s="219">
        <f>ROUND(I148*H148,2)</f>
        <v>0</v>
      </c>
      <c r="BL148" s="19" t="s">
        <v>146</v>
      </c>
      <c r="BM148" s="218" t="s">
        <v>200</v>
      </c>
    </row>
    <row r="149" spans="1:47" s="2" customFormat="1" ht="12">
      <c r="A149" s="41"/>
      <c r="B149" s="42"/>
      <c r="C149" s="43"/>
      <c r="D149" s="220" t="s">
        <v>148</v>
      </c>
      <c r="E149" s="43"/>
      <c r="F149" s="221" t="s">
        <v>201</v>
      </c>
      <c r="G149" s="43"/>
      <c r="H149" s="43"/>
      <c r="I149" s="222"/>
      <c r="J149" s="43"/>
      <c r="K149" s="43"/>
      <c r="L149" s="47"/>
      <c r="M149" s="223"/>
      <c r="N149" s="22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19" t="s">
        <v>148</v>
      </c>
      <c r="AU149" s="19" t="s">
        <v>21</v>
      </c>
    </row>
    <row r="150" spans="1:51" s="13" customFormat="1" ht="12">
      <c r="A150" s="13"/>
      <c r="B150" s="225"/>
      <c r="C150" s="226"/>
      <c r="D150" s="227" t="s">
        <v>150</v>
      </c>
      <c r="E150" s="228" t="s">
        <v>32</v>
      </c>
      <c r="F150" s="229" t="s">
        <v>893</v>
      </c>
      <c r="G150" s="226"/>
      <c r="H150" s="230">
        <v>790</v>
      </c>
      <c r="I150" s="231"/>
      <c r="J150" s="226"/>
      <c r="K150" s="226"/>
      <c r="L150" s="232"/>
      <c r="M150" s="233"/>
      <c r="N150" s="234"/>
      <c r="O150" s="234"/>
      <c r="P150" s="234"/>
      <c r="Q150" s="234"/>
      <c r="R150" s="234"/>
      <c r="S150" s="234"/>
      <c r="T150" s="23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6" t="s">
        <v>150</v>
      </c>
      <c r="AU150" s="236" t="s">
        <v>21</v>
      </c>
      <c r="AV150" s="13" t="s">
        <v>21</v>
      </c>
      <c r="AW150" s="13" t="s">
        <v>41</v>
      </c>
      <c r="AX150" s="13" t="s">
        <v>82</v>
      </c>
      <c r="AY150" s="236" t="s">
        <v>139</v>
      </c>
    </row>
    <row r="151" spans="1:51" s="14" customFormat="1" ht="12">
      <c r="A151" s="14"/>
      <c r="B151" s="237"/>
      <c r="C151" s="238"/>
      <c r="D151" s="227" t="s">
        <v>150</v>
      </c>
      <c r="E151" s="239" t="s">
        <v>32</v>
      </c>
      <c r="F151" s="240" t="s">
        <v>894</v>
      </c>
      <c r="G151" s="238"/>
      <c r="H151" s="239" t="s">
        <v>32</v>
      </c>
      <c r="I151" s="241"/>
      <c r="J151" s="238"/>
      <c r="K151" s="238"/>
      <c r="L151" s="242"/>
      <c r="M151" s="243"/>
      <c r="N151" s="244"/>
      <c r="O151" s="244"/>
      <c r="P151" s="244"/>
      <c r="Q151" s="244"/>
      <c r="R151" s="244"/>
      <c r="S151" s="244"/>
      <c r="T151" s="24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6" t="s">
        <v>150</v>
      </c>
      <c r="AU151" s="246" t="s">
        <v>21</v>
      </c>
      <c r="AV151" s="14" t="s">
        <v>90</v>
      </c>
      <c r="AW151" s="14" t="s">
        <v>41</v>
      </c>
      <c r="AX151" s="14" t="s">
        <v>82</v>
      </c>
      <c r="AY151" s="246" t="s">
        <v>139</v>
      </c>
    </row>
    <row r="152" spans="1:51" s="15" customFormat="1" ht="12">
      <c r="A152" s="15"/>
      <c r="B152" s="247"/>
      <c r="C152" s="248"/>
      <c r="D152" s="227" t="s">
        <v>150</v>
      </c>
      <c r="E152" s="249" t="s">
        <v>32</v>
      </c>
      <c r="F152" s="250" t="s">
        <v>153</v>
      </c>
      <c r="G152" s="248"/>
      <c r="H152" s="251">
        <v>790</v>
      </c>
      <c r="I152" s="252"/>
      <c r="J152" s="248"/>
      <c r="K152" s="248"/>
      <c r="L152" s="253"/>
      <c r="M152" s="254"/>
      <c r="N152" s="255"/>
      <c r="O152" s="255"/>
      <c r="P152" s="255"/>
      <c r="Q152" s="255"/>
      <c r="R152" s="255"/>
      <c r="S152" s="255"/>
      <c r="T152" s="256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7" t="s">
        <v>150</v>
      </c>
      <c r="AU152" s="257" t="s">
        <v>21</v>
      </c>
      <c r="AV152" s="15" t="s">
        <v>146</v>
      </c>
      <c r="AW152" s="15" t="s">
        <v>41</v>
      </c>
      <c r="AX152" s="15" t="s">
        <v>90</v>
      </c>
      <c r="AY152" s="257" t="s">
        <v>139</v>
      </c>
    </row>
    <row r="153" spans="1:63" s="12" customFormat="1" ht="22.8" customHeight="1">
      <c r="A153" s="12"/>
      <c r="B153" s="191"/>
      <c r="C153" s="192"/>
      <c r="D153" s="193" t="s">
        <v>81</v>
      </c>
      <c r="E153" s="205" t="s">
        <v>197</v>
      </c>
      <c r="F153" s="205" t="s">
        <v>228</v>
      </c>
      <c r="G153" s="192"/>
      <c r="H153" s="192"/>
      <c r="I153" s="195"/>
      <c r="J153" s="206">
        <f>BK153</f>
        <v>0</v>
      </c>
      <c r="K153" s="192"/>
      <c r="L153" s="197"/>
      <c r="M153" s="198"/>
      <c r="N153" s="199"/>
      <c r="O153" s="199"/>
      <c r="P153" s="200">
        <f>SUM(P154:P236)</f>
        <v>0</v>
      </c>
      <c r="Q153" s="199"/>
      <c r="R153" s="200">
        <f>SUM(R154:R236)</f>
        <v>15.921549</v>
      </c>
      <c r="S153" s="199"/>
      <c r="T153" s="201">
        <f>SUM(T154:T236)</f>
        <v>116.37200000000001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2" t="s">
        <v>90</v>
      </c>
      <c r="AT153" s="203" t="s">
        <v>81</v>
      </c>
      <c r="AU153" s="203" t="s">
        <v>90</v>
      </c>
      <c r="AY153" s="202" t="s">
        <v>139</v>
      </c>
      <c r="BK153" s="204">
        <f>SUM(BK154:BK236)</f>
        <v>0</v>
      </c>
    </row>
    <row r="154" spans="1:65" s="2" customFormat="1" ht="16.5" customHeight="1">
      <c r="A154" s="41"/>
      <c r="B154" s="42"/>
      <c r="C154" s="207" t="s">
        <v>210</v>
      </c>
      <c r="D154" s="207" t="s">
        <v>141</v>
      </c>
      <c r="E154" s="208" t="s">
        <v>277</v>
      </c>
      <c r="F154" s="209" t="s">
        <v>278</v>
      </c>
      <c r="G154" s="210" t="s">
        <v>232</v>
      </c>
      <c r="H154" s="211">
        <v>251.4</v>
      </c>
      <c r="I154" s="212"/>
      <c r="J154" s="213">
        <f>ROUND(I154*H154,2)</f>
        <v>0</v>
      </c>
      <c r="K154" s="209" t="s">
        <v>145</v>
      </c>
      <c r="L154" s="47"/>
      <c r="M154" s="214" t="s">
        <v>32</v>
      </c>
      <c r="N154" s="215" t="s">
        <v>53</v>
      </c>
      <c r="O154" s="87"/>
      <c r="P154" s="216">
        <f>O154*H154</f>
        <v>0</v>
      </c>
      <c r="Q154" s="216">
        <v>0.00033</v>
      </c>
      <c r="R154" s="216">
        <f>Q154*H154</f>
        <v>0.08296200000000001</v>
      </c>
      <c r="S154" s="216">
        <v>0</v>
      </c>
      <c r="T154" s="217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18" t="s">
        <v>146</v>
      </c>
      <c r="AT154" s="218" t="s">
        <v>141</v>
      </c>
      <c r="AU154" s="218" t="s">
        <v>21</v>
      </c>
      <c r="AY154" s="19" t="s">
        <v>139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9" t="s">
        <v>90</v>
      </c>
      <c r="BK154" s="219">
        <f>ROUND(I154*H154,2)</f>
        <v>0</v>
      </c>
      <c r="BL154" s="19" t="s">
        <v>146</v>
      </c>
      <c r="BM154" s="218" t="s">
        <v>279</v>
      </c>
    </row>
    <row r="155" spans="1:47" s="2" customFormat="1" ht="12">
      <c r="A155" s="41"/>
      <c r="B155" s="42"/>
      <c r="C155" s="43"/>
      <c r="D155" s="220" t="s">
        <v>148</v>
      </c>
      <c r="E155" s="43"/>
      <c r="F155" s="221" t="s">
        <v>280</v>
      </c>
      <c r="G155" s="43"/>
      <c r="H155" s="43"/>
      <c r="I155" s="222"/>
      <c r="J155" s="43"/>
      <c r="K155" s="43"/>
      <c r="L155" s="47"/>
      <c r="M155" s="223"/>
      <c r="N155" s="224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19" t="s">
        <v>148</v>
      </c>
      <c r="AU155" s="19" t="s">
        <v>21</v>
      </c>
    </row>
    <row r="156" spans="1:51" s="13" customFormat="1" ht="12">
      <c r="A156" s="13"/>
      <c r="B156" s="225"/>
      <c r="C156" s="226"/>
      <c r="D156" s="227" t="s">
        <v>150</v>
      </c>
      <c r="E156" s="228" t="s">
        <v>32</v>
      </c>
      <c r="F156" s="229" t="s">
        <v>895</v>
      </c>
      <c r="G156" s="226"/>
      <c r="H156" s="230">
        <v>251.4</v>
      </c>
      <c r="I156" s="231"/>
      <c r="J156" s="226"/>
      <c r="K156" s="226"/>
      <c r="L156" s="232"/>
      <c r="M156" s="233"/>
      <c r="N156" s="234"/>
      <c r="O156" s="234"/>
      <c r="P156" s="234"/>
      <c r="Q156" s="234"/>
      <c r="R156" s="234"/>
      <c r="S156" s="234"/>
      <c r="T156" s="23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6" t="s">
        <v>150</v>
      </c>
      <c r="AU156" s="236" t="s">
        <v>21</v>
      </c>
      <c r="AV156" s="13" t="s">
        <v>21</v>
      </c>
      <c r="AW156" s="13" t="s">
        <v>41</v>
      </c>
      <c r="AX156" s="13" t="s">
        <v>82</v>
      </c>
      <c r="AY156" s="236" t="s">
        <v>139</v>
      </c>
    </row>
    <row r="157" spans="1:51" s="14" customFormat="1" ht="12">
      <c r="A157" s="14"/>
      <c r="B157" s="237"/>
      <c r="C157" s="238"/>
      <c r="D157" s="227" t="s">
        <v>150</v>
      </c>
      <c r="E157" s="239" t="s">
        <v>32</v>
      </c>
      <c r="F157" s="240" t="s">
        <v>282</v>
      </c>
      <c r="G157" s="238"/>
      <c r="H157" s="239" t="s">
        <v>32</v>
      </c>
      <c r="I157" s="241"/>
      <c r="J157" s="238"/>
      <c r="K157" s="238"/>
      <c r="L157" s="242"/>
      <c r="M157" s="243"/>
      <c r="N157" s="244"/>
      <c r="O157" s="244"/>
      <c r="P157" s="244"/>
      <c r="Q157" s="244"/>
      <c r="R157" s="244"/>
      <c r="S157" s="244"/>
      <c r="T157" s="24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6" t="s">
        <v>150</v>
      </c>
      <c r="AU157" s="246" t="s">
        <v>21</v>
      </c>
      <c r="AV157" s="14" t="s">
        <v>90</v>
      </c>
      <c r="AW157" s="14" t="s">
        <v>41</v>
      </c>
      <c r="AX157" s="14" t="s">
        <v>82</v>
      </c>
      <c r="AY157" s="246" t="s">
        <v>139</v>
      </c>
    </row>
    <row r="158" spans="1:51" s="14" customFormat="1" ht="12">
      <c r="A158" s="14"/>
      <c r="B158" s="237"/>
      <c r="C158" s="238"/>
      <c r="D158" s="227" t="s">
        <v>150</v>
      </c>
      <c r="E158" s="239" t="s">
        <v>32</v>
      </c>
      <c r="F158" s="240" t="s">
        <v>152</v>
      </c>
      <c r="G158" s="238"/>
      <c r="H158" s="239" t="s">
        <v>32</v>
      </c>
      <c r="I158" s="241"/>
      <c r="J158" s="238"/>
      <c r="K158" s="238"/>
      <c r="L158" s="242"/>
      <c r="M158" s="243"/>
      <c r="N158" s="244"/>
      <c r="O158" s="244"/>
      <c r="P158" s="244"/>
      <c r="Q158" s="244"/>
      <c r="R158" s="244"/>
      <c r="S158" s="244"/>
      <c r="T158" s="24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6" t="s">
        <v>150</v>
      </c>
      <c r="AU158" s="246" t="s">
        <v>21</v>
      </c>
      <c r="AV158" s="14" t="s">
        <v>90</v>
      </c>
      <c r="AW158" s="14" t="s">
        <v>41</v>
      </c>
      <c r="AX158" s="14" t="s">
        <v>82</v>
      </c>
      <c r="AY158" s="246" t="s">
        <v>139</v>
      </c>
    </row>
    <row r="159" spans="1:51" s="15" customFormat="1" ht="12">
      <c r="A159" s="15"/>
      <c r="B159" s="247"/>
      <c r="C159" s="248"/>
      <c r="D159" s="227" t="s">
        <v>150</v>
      </c>
      <c r="E159" s="249" t="s">
        <v>32</v>
      </c>
      <c r="F159" s="250" t="s">
        <v>153</v>
      </c>
      <c r="G159" s="248"/>
      <c r="H159" s="251">
        <v>251.4</v>
      </c>
      <c r="I159" s="252"/>
      <c r="J159" s="248"/>
      <c r="K159" s="248"/>
      <c r="L159" s="253"/>
      <c r="M159" s="254"/>
      <c r="N159" s="255"/>
      <c r="O159" s="255"/>
      <c r="P159" s="255"/>
      <c r="Q159" s="255"/>
      <c r="R159" s="255"/>
      <c r="S159" s="255"/>
      <c r="T159" s="256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7" t="s">
        <v>150</v>
      </c>
      <c r="AU159" s="257" t="s">
        <v>21</v>
      </c>
      <c r="AV159" s="15" t="s">
        <v>146</v>
      </c>
      <c r="AW159" s="15" t="s">
        <v>41</v>
      </c>
      <c r="AX159" s="15" t="s">
        <v>90</v>
      </c>
      <c r="AY159" s="257" t="s">
        <v>139</v>
      </c>
    </row>
    <row r="160" spans="1:65" s="2" customFormat="1" ht="21.75" customHeight="1">
      <c r="A160" s="41"/>
      <c r="B160" s="42"/>
      <c r="C160" s="207" t="s">
        <v>217</v>
      </c>
      <c r="D160" s="207" t="s">
        <v>141</v>
      </c>
      <c r="E160" s="208" t="s">
        <v>286</v>
      </c>
      <c r="F160" s="209" t="s">
        <v>287</v>
      </c>
      <c r="G160" s="210" t="s">
        <v>232</v>
      </c>
      <c r="H160" s="211">
        <v>37.5</v>
      </c>
      <c r="I160" s="212"/>
      <c r="J160" s="213">
        <f>ROUND(I160*H160,2)</f>
        <v>0</v>
      </c>
      <c r="K160" s="209" t="s">
        <v>145</v>
      </c>
      <c r="L160" s="47"/>
      <c r="M160" s="214" t="s">
        <v>32</v>
      </c>
      <c r="N160" s="215" t="s">
        <v>53</v>
      </c>
      <c r="O160" s="87"/>
      <c r="P160" s="216">
        <f>O160*H160</f>
        <v>0</v>
      </c>
      <c r="Q160" s="216">
        <v>0.00011</v>
      </c>
      <c r="R160" s="216">
        <f>Q160*H160</f>
        <v>0.004125</v>
      </c>
      <c r="S160" s="216">
        <v>0</v>
      </c>
      <c r="T160" s="217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18" t="s">
        <v>146</v>
      </c>
      <c r="AT160" s="218" t="s">
        <v>141</v>
      </c>
      <c r="AU160" s="218" t="s">
        <v>21</v>
      </c>
      <c r="AY160" s="19" t="s">
        <v>139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9" t="s">
        <v>90</v>
      </c>
      <c r="BK160" s="219">
        <f>ROUND(I160*H160,2)</f>
        <v>0</v>
      </c>
      <c r="BL160" s="19" t="s">
        <v>146</v>
      </c>
      <c r="BM160" s="218" t="s">
        <v>896</v>
      </c>
    </row>
    <row r="161" spans="1:47" s="2" customFormat="1" ht="12">
      <c r="A161" s="41"/>
      <c r="B161" s="42"/>
      <c r="C161" s="43"/>
      <c r="D161" s="220" t="s">
        <v>148</v>
      </c>
      <c r="E161" s="43"/>
      <c r="F161" s="221" t="s">
        <v>289</v>
      </c>
      <c r="G161" s="43"/>
      <c r="H161" s="43"/>
      <c r="I161" s="222"/>
      <c r="J161" s="43"/>
      <c r="K161" s="43"/>
      <c r="L161" s="47"/>
      <c r="M161" s="223"/>
      <c r="N161" s="224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19" t="s">
        <v>148</v>
      </c>
      <c r="AU161" s="19" t="s">
        <v>21</v>
      </c>
    </row>
    <row r="162" spans="1:51" s="13" customFormat="1" ht="12">
      <c r="A162" s="13"/>
      <c r="B162" s="225"/>
      <c r="C162" s="226"/>
      <c r="D162" s="227" t="s">
        <v>150</v>
      </c>
      <c r="E162" s="228" t="s">
        <v>32</v>
      </c>
      <c r="F162" s="229" t="s">
        <v>897</v>
      </c>
      <c r="G162" s="226"/>
      <c r="H162" s="230">
        <v>37.5</v>
      </c>
      <c r="I162" s="231"/>
      <c r="J162" s="226"/>
      <c r="K162" s="226"/>
      <c r="L162" s="232"/>
      <c r="M162" s="233"/>
      <c r="N162" s="234"/>
      <c r="O162" s="234"/>
      <c r="P162" s="234"/>
      <c r="Q162" s="234"/>
      <c r="R162" s="234"/>
      <c r="S162" s="234"/>
      <c r="T162" s="23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6" t="s">
        <v>150</v>
      </c>
      <c r="AU162" s="236" t="s">
        <v>21</v>
      </c>
      <c r="AV162" s="13" t="s">
        <v>21</v>
      </c>
      <c r="AW162" s="13" t="s">
        <v>41</v>
      </c>
      <c r="AX162" s="13" t="s">
        <v>82</v>
      </c>
      <c r="AY162" s="236" t="s">
        <v>139</v>
      </c>
    </row>
    <row r="163" spans="1:51" s="14" customFormat="1" ht="12">
      <c r="A163" s="14"/>
      <c r="B163" s="237"/>
      <c r="C163" s="238"/>
      <c r="D163" s="227" t="s">
        <v>150</v>
      </c>
      <c r="E163" s="239" t="s">
        <v>32</v>
      </c>
      <c r="F163" s="240" t="s">
        <v>308</v>
      </c>
      <c r="G163" s="238"/>
      <c r="H163" s="239" t="s">
        <v>32</v>
      </c>
      <c r="I163" s="241"/>
      <c r="J163" s="238"/>
      <c r="K163" s="238"/>
      <c r="L163" s="242"/>
      <c r="M163" s="243"/>
      <c r="N163" s="244"/>
      <c r="O163" s="244"/>
      <c r="P163" s="244"/>
      <c r="Q163" s="244"/>
      <c r="R163" s="244"/>
      <c r="S163" s="244"/>
      <c r="T163" s="24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6" t="s">
        <v>150</v>
      </c>
      <c r="AU163" s="246" t="s">
        <v>21</v>
      </c>
      <c r="AV163" s="14" t="s">
        <v>90</v>
      </c>
      <c r="AW163" s="14" t="s">
        <v>41</v>
      </c>
      <c r="AX163" s="14" t="s">
        <v>82</v>
      </c>
      <c r="AY163" s="246" t="s">
        <v>139</v>
      </c>
    </row>
    <row r="164" spans="1:51" s="14" customFormat="1" ht="12">
      <c r="A164" s="14"/>
      <c r="B164" s="237"/>
      <c r="C164" s="238"/>
      <c r="D164" s="227" t="s">
        <v>150</v>
      </c>
      <c r="E164" s="239" t="s">
        <v>32</v>
      </c>
      <c r="F164" s="240" t="s">
        <v>152</v>
      </c>
      <c r="G164" s="238"/>
      <c r="H164" s="239" t="s">
        <v>32</v>
      </c>
      <c r="I164" s="241"/>
      <c r="J164" s="238"/>
      <c r="K164" s="238"/>
      <c r="L164" s="242"/>
      <c r="M164" s="243"/>
      <c r="N164" s="244"/>
      <c r="O164" s="244"/>
      <c r="P164" s="244"/>
      <c r="Q164" s="244"/>
      <c r="R164" s="244"/>
      <c r="S164" s="244"/>
      <c r="T164" s="24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6" t="s">
        <v>150</v>
      </c>
      <c r="AU164" s="246" t="s">
        <v>21</v>
      </c>
      <c r="AV164" s="14" t="s">
        <v>90</v>
      </c>
      <c r="AW164" s="14" t="s">
        <v>41</v>
      </c>
      <c r="AX164" s="14" t="s">
        <v>82</v>
      </c>
      <c r="AY164" s="246" t="s">
        <v>139</v>
      </c>
    </row>
    <row r="165" spans="1:51" s="15" customFormat="1" ht="12">
      <c r="A165" s="15"/>
      <c r="B165" s="247"/>
      <c r="C165" s="248"/>
      <c r="D165" s="227" t="s">
        <v>150</v>
      </c>
      <c r="E165" s="249" t="s">
        <v>32</v>
      </c>
      <c r="F165" s="250" t="s">
        <v>153</v>
      </c>
      <c r="G165" s="248"/>
      <c r="H165" s="251">
        <v>37.5</v>
      </c>
      <c r="I165" s="252"/>
      <c r="J165" s="248"/>
      <c r="K165" s="248"/>
      <c r="L165" s="253"/>
      <c r="M165" s="254"/>
      <c r="N165" s="255"/>
      <c r="O165" s="255"/>
      <c r="P165" s="255"/>
      <c r="Q165" s="255"/>
      <c r="R165" s="255"/>
      <c r="S165" s="255"/>
      <c r="T165" s="256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7" t="s">
        <v>150</v>
      </c>
      <c r="AU165" s="257" t="s">
        <v>21</v>
      </c>
      <c r="AV165" s="15" t="s">
        <v>146</v>
      </c>
      <c r="AW165" s="15" t="s">
        <v>41</v>
      </c>
      <c r="AX165" s="15" t="s">
        <v>90</v>
      </c>
      <c r="AY165" s="257" t="s">
        <v>139</v>
      </c>
    </row>
    <row r="166" spans="1:65" s="2" customFormat="1" ht="16.5" customHeight="1">
      <c r="A166" s="41"/>
      <c r="B166" s="42"/>
      <c r="C166" s="207" t="s">
        <v>223</v>
      </c>
      <c r="D166" s="207" t="s">
        <v>141</v>
      </c>
      <c r="E166" s="208" t="s">
        <v>296</v>
      </c>
      <c r="F166" s="209" t="s">
        <v>297</v>
      </c>
      <c r="G166" s="210" t="s">
        <v>232</v>
      </c>
      <c r="H166" s="211">
        <v>458.4</v>
      </c>
      <c r="I166" s="212"/>
      <c r="J166" s="213">
        <f>ROUND(I166*H166,2)</f>
        <v>0</v>
      </c>
      <c r="K166" s="209" t="s">
        <v>145</v>
      </c>
      <c r="L166" s="47"/>
      <c r="M166" s="214" t="s">
        <v>32</v>
      </c>
      <c r="N166" s="215" t="s">
        <v>53</v>
      </c>
      <c r="O166" s="87"/>
      <c r="P166" s="216">
        <f>O166*H166</f>
        <v>0</v>
      </c>
      <c r="Q166" s="216">
        <v>0.00065</v>
      </c>
      <c r="R166" s="216">
        <f>Q166*H166</f>
        <v>0.29795999999999995</v>
      </c>
      <c r="S166" s="216">
        <v>0</v>
      </c>
      <c r="T166" s="217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18" t="s">
        <v>146</v>
      </c>
      <c r="AT166" s="218" t="s">
        <v>141</v>
      </c>
      <c r="AU166" s="218" t="s">
        <v>21</v>
      </c>
      <c r="AY166" s="19" t="s">
        <v>139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9" t="s">
        <v>90</v>
      </c>
      <c r="BK166" s="219">
        <f>ROUND(I166*H166,2)</f>
        <v>0</v>
      </c>
      <c r="BL166" s="19" t="s">
        <v>146</v>
      </c>
      <c r="BM166" s="218" t="s">
        <v>298</v>
      </c>
    </row>
    <row r="167" spans="1:47" s="2" customFormat="1" ht="12">
      <c r="A167" s="41"/>
      <c r="B167" s="42"/>
      <c r="C167" s="43"/>
      <c r="D167" s="220" t="s">
        <v>148</v>
      </c>
      <c r="E167" s="43"/>
      <c r="F167" s="221" t="s">
        <v>299</v>
      </c>
      <c r="G167" s="43"/>
      <c r="H167" s="43"/>
      <c r="I167" s="222"/>
      <c r="J167" s="43"/>
      <c r="K167" s="43"/>
      <c r="L167" s="47"/>
      <c r="M167" s="223"/>
      <c r="N167" s="224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19" t="s">
        <v>148</v>
      </c>
      <c r="AU167" s="19" t="s">
        <v>21</v>
      </c>
    </row>
    <row r="168" spans="1:51" s="13" customFormat="1" ht="12">
      <c r="A168" s="13"/>
      <c r="B168" s="225"/>
      <c r="C168" s="226"/>
      <c r="D168" s="227" t="s">
        <v>150</v>
      </c>
      <c r="E168" s="228" t="s">
        <v>32</v>
      </c>
      <c r="F168" s="229" t="s">
        <v>898</v>
      </c>
      <c r="G168" s="226"/>
      <c r="H168" s="230">
        <v>458.4</v>
      </c>
      <c r="I168" s="231"/>
      <c r="J168" s="226"/>
      <c r="K168" s="226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150</v>
      </c>
      <c r="AU168" s="236" t="s">
        <v>21</v>
      </c>
      <c r="AV168" s="13" t="s">
        <v>21</v>
      </c>
      <c r="AW168" s="13" t="s">
        <v>41</v>
      </c>
      <c r="AX168" s="13" t="s">
        <v>82</v>
      </c>
      <c r="AY168" s="236" t="s">
        <v>139</v>
      </c>
    </row>
    <row r="169" spans="1:51" s="14" customFormat="1" ht="12">
      <c r="A169" s="14"/>
      <c r="B169" s="237"/>
      <c r="C169" s="238"/>
      <c r="D169" s="227" t="s">
        <v>150</v>
      </c>
      <c r="E169" s="239" t="s">
        <v>32</v>
      </c>
      <c r="F169" s="240" t="s">
        <v>301</v>
      </c>
      <c r="G169" s="238"/>
      <c r="H169" s="239" t="s">
        <v>32</v>
      </c>
      <c r="I169" s="241"/>
      <c r="J169" s="238"/>
      <c r="K169" s="238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150</v>
      </c>
      <c r="AU169" s="246" t="s">
        <v>21</v>
      </c>
      <c r="AV169" s="14" t="s">
        <v>90</v>
      </c>
      <c r="AW169" s="14" t="s">
        <v>41</v>
      </c>
      <c r="AX169" s="14" t="s">
        <v>82</v>
      </c>
      <c r="AY169" s="246" t="s">
        <v>139</v>
      </c>
    </row>
    <row r="170" spans="1:51" s="15" customFormat="1" ht="12">
      <c r="A170" s="15"/>
      <c r="B170" s="247"/>
      <c r="C170" s="248"/>
      <c r="D170" s="227" t="s">
        <v>150</v>
      </c>
      <c r="E170" s="249" t="s">
        <v>32</v>
      </c>
      <c r="F170" s="250" t="s">
        <v>153</v>
      </c>
      <c r="G170" s="248"/>
      <c r="H170" s="251">
        <v>458.4</v>
      </c>
      <c r="I170" s="252"/>
      <c r="J170" s="248"/>
      <c r="K170" s="248"/>
      <c r="L170" s="253"/>
      <c r="M170" s="254"/>
      <c r="N170" s="255"/>
      <c r="O170" s="255"/>
      <c r="P170" s="255"/>
      <c r="Q170" s="255"/>
      <c r="R170" s="255"/>
      <c r="S170" s="255"/>
      <c r="T170" s="256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57" t="s">
        <v>150</v>
      </c>
      <c r="AU170" s="257" t="s">
        <v>21</v>
      </c>
      <c r="AV170" s="15" t="s">
        <v>146</v>
      </c>
      <c r="AW170" s="15" t="s">
        <v>41</v>
      </c>
      <c r="AX170" s="15" t="s">
        <v>90</v>
      </c>
      <c r="AY170" s="257" t="s">
        <v>139</v>
      </c>
    </row>
    <row r="171" spans="1:65" s="2" customFormat="1" ht="21.75" customHeight="1">
      <c r="A171" s="41"/>
      <c r="B171" s="42"/>
      <c r="C171" s="207" t="s">
        <v>229</v>
      </c>
      <c r="D171" s="207" t="s">
        <v>141</v>
      </c>
      <c r="E171" s="208" t="s">
        <v>303</v>
      </c>
      <c r="F171" s="209" t="s">
        <v>304</v>
      </c>
      <c r="G171" s="210" t="s">
        <v>232</v>
      </c>
      <c r="H171" s="211">
        <v>119.4</v>
      </c>
      <c r="I171" s="212"/>
      <c r="J171" s="213">
        <f>ROUND(I171*H171,2)</f>
        <v>0</v>
      </c>
      <c r="K171" s="209" t="s">
        <v>145</v>
      </c>
      <c r="L171" s="47"/>
      <c r="M171" s="214" t="s">
        <v>32</v>
      </c>
      <c r="N171" s="215" t="s">
        <v>53</v>
      </c>
      <c r="O171" s="87"/>
      <c r="P171" s="216">
        <f>O171*H171</f>
        <v>0</v>
      </c>
      <c r="Q171" s="216">
        <v>0.00038</v>
      </c>
      <c r="R171" s="216">
        <f>Q171*H171</f>
        <v>0.045372</v>
      </c>
      <c r="S171" s="216">
        <v>0</v>
      </c>
      <c r="T171" s="217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18" t="s">
        <v>146</v>
      </c>
      <c r="AT171" s="218" t="s">
        <v>141</v>
      </c>
      <c r="AU171" s="218" t="s">
        <v>21</v>
      </c>
      <c r="AY171" s="19" t="s">
        <v>139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9" t="s">
        <v>90</v>
      </c>
      <c r="BK171" s="219">
        <f>ROUND(I171*H171,2)</f>
        <v>0</v>
      </c>
      <c r="BL171" s="19" t="s">
        <v>146</v>
      </c>
      <c r="BM171" s="218" t="s">
        <v>305</v>
      </c>
    </row>
    <row r="172" spans="1:47" s="2" customFormat="1" ht="12">
      <c r="A172" s="41"/>
      <c r="B172" s="42"/>
      <c r="C172" s="43"/>
      <c r="D172" s="220" t="s">
        <v>148</v>
      </c>
      <c r="E172" s="43"/>
      <c r="F172" s="221" t="s">
        <v>306</v>
      </c>
      <c r="G172" s="43"/>
      <c r="H172" s="43"/>
      <c r="I172" s="222"/>
      <c r="J172" s="43"/>
      <c r="K172" s="43"/>
      <c r="L172" s="47"/>
      <c r="M172" s="223"/>
      <c r="N172" s="224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19" t="s">
        <v>148</v>
      </c>
      <c r="AU172" s="19" t="s">
        <v>21</v>
      </c>
    </row>
    <row r="173" spans="1:51" s="13" customFormat="1" ht="12">
      <c r="A173" s="13"/>
      <c r="B173" s="225"/>
      <c r="C173" s="226"/>
      <c r="D173" s="227" t="s">
        <v>150</v>
      </c>
      <c r="E173" s="228" t="s">
        <v>32</v>
      </c>
      <c r="F173" s="229" t="s">
        <v>899</v>
      </c>
      <c r="G173" s="226"/>
      <c r="H173" s="230">
        <v>54.9</v>
      </c>
      <c r="I173" s="231"/>
      <c r="J173" s="226"/>
      <c r="K173" s="226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150</v>
      </c>
      <c r="AU173" s="236" t="s">
        <v>21</v>
      </c>
      <c r="AV173" s="13" t="s">
        <v>21</v>
      </c>
      <c r="AW173" s="13" t="s">
        <v>41</v>
      </c>
      <c r="AX173" s="13" t="s">
        <v>82</v>
      </c>
      <c r="AY173" s="236" t="s">
        <v>139</v>
      </c>
    </row>
    <row r="174" spans="1:51" s="14" customFormat="1" ht="12">
      <c r="A174" s="14"/>
      <c r="B174" s="237"/>
      <c r="C174" s="238"/>
      <c r="D174" s="227" t="s">
        <v>150</v>
      </c>
      <c r="E174" s="239" t="s">
        <v>32</v>
      </c>
      <c r="F174" s="240" t="s">
        <v>308</v>
      </c>
      <c r="G174" s="238"/>
      <c r="H174" s="239" t="s">
        <v>32</v>
      </c>
      <c r="I174" s="241"/>
      <c r="J174" s="238"/>
      <c r="K174" s="238"/>
      <c r="L174" s="242"/>
      <c r="M174" s="243"/>
      <c r="N174" s="244"/>
      <c r="O174" s="244"/>
      <c r="P174" s="244"/>
      <c r="Q174" s="244"/>
      <c r="R174" s="244"/>
      <c r="S174" s="244"/>
      <c r="T174" s="24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6" t="s">
        <v>150</v>
      </c>
      <c r="AU174" s="246" t="s">
        <v>21</v>
      </c>
      <c r="AV174" s="14" t="s">
        <v>90</v>
      </c>
      <c r="AW174" s="14" t="s">
        <v>41</v>
      </c>
      <c r="AX174" s="14" t="s">
        <v>82</v>
      </c>
      <c r="AY174" s="246" t="s">
        <v>139</v>
      </c>
    </row>
    <row r="175" spans="1:51" s="13" customFormat="1" ht="12">
      <c r="A175" s="13"/>
      <c r="B175" s="225"/>
      <c r="C175" s="226"/>
      <c r="D175" s="227" t="s">
        <v>150</v>
      </c>
      <c r="E175" s="228" t="s">
        <v>32</v>
      </c>
      <c r="F175" s="229" t="s">
        <v>900</v>
      </c>
      <c r="G175" s="226"/>
      <c r="H175" s="230">
        <v>64.5</v>
      </c>
      <c r="I175" s="231"/>
      <c r="J175" s="226"/>
      <c r="K175" s="226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150</v>
      </c>
      <c r="AU175" s="236" t="s">
        <v>21</v>
      </c>
      <c r="AV175" s="13" t="s">
        <v>21</v>
      </c>
      <c r="AW175" s="13" t="s">
        <v>41</v>
      </c>
      <c r="AX175" s="13" t="s">
        <v>82</v>
      </c>
      <c r="AY175" s="236" t="s">
        <v>139</v>
      </c>
    </row>
    <row r="176" spans="1:51" s="14" customFormat="1" ht="12">
      <c r="A176" s="14"/>
      <c r="B176" s="237"/>
      <c r="C176" s="238"/>
      <c r="D176" s="227" t="s">
        <v>150</v>
      </c>
      <c r="E176" s="239" t="s">
        <v>32</v>
      </c>
      <c r="F176" s="240" t="s">
        <v>310</v>
      </c>
      <c r="G176" s="238"/>
      <c r="H176" s="239" t="s">
        <v>32</v>
      </c>
      <c r="I176" s="241"/>
      <c r="J176" s="238"/>
      <c r="K176" s="238"/>
      <c r="L176" s="242"/>
      <c r="M176" s="243"/>
      <c r="N176" s="244"/>
      <c r="O176" s="244"/>
      <c r="P176" s="244"/>
      <c r="Q176" s="244"/>
      <c r="R176" s="244"/>
      <c r="S176" s="244"/>
      <c r="T176" s="24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6" t="s">
        <v>150</v>
      </c>
      <c r="AU176" s="246" t="s">
        <v>21</v>
      </c>
      <c r="AV176" s="14" t="s">
        <v>90</v>
      </c>
      <c r="AW176" s="14" t="s">
        <v>41</v>
      </c>
      <c r="AX176" s="14" t="s">
        <v>82</v>
      </c>
      <c r="AY176" s="246" t="s">
        <v>139</v>
      </c>
    </row>
    <row r="177" spans="1:51" s="14" customFormat="1" ht="12">
      <c r="A177" s="14"/>
      <c r="B177" s="237"/>
      <c r="C177" s="238"/>
      <c r="D177" s="227" t="s">
        <v>150</v>
      </c>
      <c r="E177" s="239" t="s">
        <v>32</v>
      </c>
      <c r="F177" s="240" t="s">
        <v>152</v>
      </c>
      <c r="G177" s="238"/>
      <c r="H177" s="239" t="s">
        <v>32</v>
      </c>
      <c r="I177" s="241"/>
      <c r="J177" s="238"/>
      <c r="K177" s="238"/>
      <c r="L177" s="242"/>
      <c r="M177" s="243"/>
      <c r="N177" s="244"/>
      <c r="O177" s="244"/>
      <c r="P177" s="244"/>
      <c r="Q177" s="244"/>
      <c r="R177" s="244"/>
      <c r="S177" s="244"/>
      <c r="T177" s="24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6" t="s">
        <v>150</v>
      </c>
      <c r="AU177" s="246" t="s">
        <v>21</v>
      </c>
      <c r="AV177" s="14" t="s">
        <v>90</v>
      </c>
      <c r="AW177" s="14" t="s">
        <v>41</v>
      </c>
      <c r="AX177" s="14" t="s">
        <v>82</v>
      </c>
      <c r="AY177" s="246" t="s">
        <v>139</v>
      </c>
    </row>
    <row r="178" spans="1:51" s="15" customFormat="1" ht="12">
      <c r="A178" s="15"/>
      <c r="B178" s="247"/>
      <c r="C178" s="248"/>
      <c r="D178" s="227" t="s">
        <v>150</v>
      </c>
      <c r="E178" s="249" t="s">
        <v>32</v>
      </c>
      <c r="F178" s="250" t="s">
        <v>153</v>
      </c>
      <c r="G178" s="248"/>
      <c r="H178" s="251">
        <v>119.4</v>
      </c>
      <c r="I178" s="252"/>
      <c r="J178" s="248"/>
      <c r="K178" s="248"/>
      <c r="L178" s="253"/>
      <c r="M178" s="254"/>
      <c r="N178" s="255"/>
      <c r="O178" s="255"/>
      <c r="P178" s="255"/>
      <c r="Q178" s="255"/>
      <c r="R178" s="255"/>
      <c r="S178" s="255"/>
      <c r="T178" s="256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7" t="s">
        <v>150</v>
      </c>
      <c r="AU178" s="257" t="s">
        <v>21</v>
      </c>
      <c r="AV178" s="15" t="s">
        <v>146</v>
      </c>
      <c r="AW178" s="15" t="s">
        <v>41</v>
      </c>
      <c r="AX178" s="15" t="s">
        <v>90</v>
      </c>
      <c r="AY178" s="257" t="s">
        <v>139</v>
      </c>
    </row>
    <row r="179" spans="1:65" s="2" customFormat="1" ht="21.75" customHeight="1">
      <c r="A179" s="41"/>
      <c r="B179" s="42"/>
      <c r="C179" s="207" t="s">
        <v>8</v>
      </c>
      <c r="D179" s="207" t="s">
        <v>141</v>
      </c>
      <c r="E179" s="208" t="s">
        <v>312</v>
      </c>
      <c r="F179" s="209" t="s">
        <v>313</v>
      </c>
      <c r="G179" s="210" t="s">
        <v>144</v>
      </c>
      <c r="H179" s="211">
        <v>20</v>
      </c>
      <c r="I179" s="212"/>
      <c r="J179" s="213">
        <f>ROUND(I179*H179,2)</f>
        <v>0</v>
      </c>
      <c r="K179" s="209" t="s">
        <v>145</v>
      </c>
      <c r="L179" s="47"/>
      <c r="M179" s="214" t="s">
        <v>32</v>
      </c>
      <c r="N179" s="215" t="s">
        <v>53</v>
      </c>
      <c r="O179" s="87"/>
      <c r="P179" s="216">
        <f>O179*H179</f>
        <v>0</v>
      </c>
      <c r="Q179" s="216">
        <v>0.0026</v>
      </c>
      <c r="R179" s="216">
        <f>Q179*H179</f>
        <v>0.052</v>
      </c>
      <c r="S179" s="216">
        <v>0</v>
      </c>
      <c r="T179" s="217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18" t="s">
        <v>146</v>
      </c>
      <c r="AT179" s="218" t="s">
        <v>141</v>
      </c>
      <c r="AU179" s="218" t="s">
        <v>21</v>
      </c>
      <c r="AY179" s="19" t="s">
        <v>139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9" t="s">
        <v>90</v>
      </c>
      <c r="BK179" s="219">
        <f>ROUND(I179*H179,2)</f>
        <v>0</v>
      </c>
      <c r="BL179" s="19" t="s">
        <v>146</v>
      </c>
      <c r="BM179" s="218" t="s">
        <v>314</v>
      </c>
    </row>
    <row r="180" spans="1:47" s="2" customFormat="1" ht="12">
      <c r="A180" s="41"/>
      <c r="B180" s="42"/>
      <c r="C180" s="43"/>
      <c r="D180" s="220" t="s">
        <v>148</v>
      </c>
      <c r="E180" s="43"/>
      <c r="F180" s="221" t="s">
        <v>315</v>
      </c>
      <c r="G180" s="43"/>
      <c r="H180" s="43"/>
      <c r="I180" s="222"/>
      <c r="J180" s="43"/>
      <c r="K180" s="43"/>
      <c r="L180" s="47"/>
      <c r="M180" s="223"/>
      <c r="N180" s="224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19" t="s">
        <v>148</v>
      </c>
      <c r="AU180" s="19" t="s">
        <v>21</v>
      </c>
    </row>
    <row r="181" spans="1:51" s="13" customFormat="1" ht="12">
      <c r="A181" s="13"/>
      <c r="B181" s="225"/>
      <c r="C181" s="226"/>
      <c r="D181" s="227" t="s">
        <v>150</v>
      </c>
      <c r="E181" s="228" t="s">
        <v>32</v>
      </c>
      <c r="F181" s="229" t="s">
        <v>901</v>
      </c>
      <c r="G181" s="226"/>
      <c r="H181" s="230">
        <v>20</v>
      </c>
      <c r="I181" s="231"/>
      <c r="J181" s="226"/>
      <c r="K181" s="226"/>
      <c r="L181" s="232"/>
      <c r="M181" s="233"/>
      <c r="N181" s="234"/>
      <c r="O181" s="234"/>
      <c r="P181" s="234"/>
      <c r="Q181" s="234"/>
      <c r="R181" s="234"/>
      <c r="S181" s="234"/>
      <c r="T181" s="23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6" t="s">
        <v>150</v>
      </c>
      <c r="AU181" s="236" t="s">
        <v>21</v>
      </c>
      <c r="AV181" s="13" t="s">
        <v>21</v>
      </c>
      <c r="AW181" s="13" t="s">
        <v>41</v>
      </c>
      <c r="AX181" s="13" t="s">
        <v>82</v>
      </c>
      <c r="AY181" s="236" t="s">
        <v>139</v>
      </c>
    </row>
    <row r="182" spans="1:51" s="14" customFormat="1" ht="12">
      <c r="A182" s="14"/>
      <c r="B182" s="237"/>
      <c r="C182" s="238"/>
      <c r="D182" s="227" t="s">
        <v>150</v>
      </c>
      <c r="E182" s="239" t="s">
        <v>32</v>
      </c>
      <c r="F182" s="240" t="s">
        <v>715</v>
      </c>
      <c r="G182" s="238"/>
      <c r="H182" s="239" t="s">
        <v>32</v>
      </c>
      <c r="I182" s="241"/>
      <c r="J182" s="238"/>
      <c r="K182" s="238"/>
      <c r="L182" s="242"/>
      <c r="M182" s="243"/>
      <c r="N182" s="244"/>
      <c r="O182" s="244"/>
      <c r="P182" s="244"/>
      <c r="Q182" s="244"/>
      <c r="R182" s="244"/>
      <c r="S182" s="244"/>
      <c r="T182" s="24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6" t="s">
        <v>150</v>
      </c>
      <c r="AU182" s="246" t="s">
        <v>21</v>
      </c>
      <c r="AV182" s="14" t="s">
        <v>90</v>
      </c>
      <c r="AW182" s="14" t="s">
        <v>41</v>
      </c>
      <c r="AX182" s="14" t="s">
        <v>82</v>
      </c>
      <c r="AY182" s="246" t="s">
        <v>139</v>
      </c>
    </row>
    <row r="183" spans="1:51" s="14" customFormat="1" ht="12">
      <c r="A183" s="14"/>
      <c r="B183" s="237"/>
      <c r="C183" s="238"/>
      <c r="D183" s="227" t="s">
        <v>150</v>
      </c>
      <c r="E183" s="239" t="s">
        <v>32</v>
      </c>
      <c r="F183" s="240" t="s">
        <v>152</v>
      </c>
      <c r="G183" s="238"/>
      <c r="H183" s="239" t="s">
        <v>32</v>
      </c>
      <c r="I183" s="241"/>
      <c r="J183" s="238"/>
      <c r="K183" s="238"/>
      <c r="L183" s="242"/>
      <c r="M183" s="243"/>
      <c r="N183" s="244"/>
      <c r="O183" s="244"/>
      <c r="P183" s="244"/>
      <c r="Q183" s="244"/>
      <c r="R183" s="244"/>
      <c r="S183" s="244"/>
      <c r="T183" s="24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6" t="s">
        <v>150</v>
      </c>
      <c r="AU183" s="246" t="s">
        <v>21</v>
      </c>
      <c r="AV183" s="14" t="s">
        <v>90</v>
      </c>
      <c r="AW183" s="14" t="s">
        <v>41</v>
      </c>
      <c r="AX183" s="14" t="s">
        <v>82</v>
      </c>
      <c r="AY183" s="246" t="s">
        <v>139</v>
      </c>
    </row>
    <row r="184" spans="1:51" s="15" customFormat="1" ht="12">
      <c r="A184" s="15"/>
      <c r="B184" s="247"/>
      <c r="C184" s="248"/>
      <c r="D184" s="227" t="s">
        <v>150</v>
      </c>
      <c r="E184" s="249" t="s">
        <v>32</v>
      </c>
      <c r="F184" s="250" t="s">
        <v>153</v>
      </c>
      <c r="G184" s="248"/>
      <c r="H184" s="251">
        <v>20</v>
      </c>
      <c r="I184" s="252"/>
      <c r="J184" s="248"/>
      <c r="K184" s="248"/>
      <c r="L184" s="253"/>
      <c r="M184" s="254"/>
      <c r="N184" s="255"/>
      <c r="O184" s="255"/>
      <c r="P184" s="255"/>
      <c r="Q184" s="255"/>
      <c r="R184" s="255"/>
      <c r="S184" s="255"/>
      <c r="T184" s="25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57" t="s">
        <v>150</v>
      </c>
      <c r="AU184" s="257" t="s">
        <v>21</v>
      </c>
      <c r="AV184" s="15" t="s">
        <v>146</v>
      </c>
      <c r="AW184" s="15" t="s">
        <v>41</v>
      </c>
      <c r="AX184" s="15" t="s">
        <v>90</v>
      </c>
      <c r="AY184" s="257" t="s">
        <v>139</v>
      </c>
    </row>
    <row r="185" spans="1:65" s="2" customFormat="1" ht="24.15" customHeight="1">
      <c r="A185" s="41"/>
      <c r="B185" s="42"/>
      <c r="C185" s="207" t="s">
        <v>240</v>
      </c>
      <c r="D185" s="207" t="s">
        <v>141</v>
      </c>
      <c r="E185" s="208" t="s">
        <v>321</v>
      </c>
      <c r="F185" s="209" t="s">
        <v>322</v>
      </c>
      <c r="G185" s="210" t="s">
        <v>232</v>
      </c>
      <c r="H185" s="211">
        <v>866.7</v>
      </c>
      <c r="I185" s="212"/>
      <c r="J185" s="213">
        <f>ROUND(I185*H185,2)</f>
        <v>0</v>
      </c>
      <c r="K185" s="209" t="s">
        <v>145</v>
      </c>
      <c r="L185" s="47"/>
      <c r="M185" s="214" t="s">
        <v>32</v>
      </c>
      <c r="N185" s="215" t="s">
        <v>53</v>
      </c>
      <c r="O185" s="87"/>
      <c r="P185" s="216">
        <f>O185*H185</f>
        <v>0</v>
      </c>
      <c r="Q185" s="216">
        <v>0</v>
      </c>
      <c r="R185" s="216">
        <f>Q185*H185</f>
        <v>0</v>
      </c>
      <c r="S185" s="216">
        <v>0</v>
      </c>
      <c r="T185" s="217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18" t="s">
        <v>146</v>
      </c>
      <c r="AT185" s="218" t="s">
        <v>141</v>
      </c>
      <c r="AU185" s="218" t="s">
        <v>21</v>
      </c>
      <c r="AY185" s="19" t="s">
        <v>139</v>
      </c>
      <c r="BE185" s="219">
        <f>IF(N185="základní",J185,0)</f>
        <v>0</v>
      </c>
      <c r="BF185" s="219">
        <f>IF(N185="snížená",J185,0)</f>
        <v>0</v>
      </c>
      <c r="BG185" s="219">
        <f>IF(N185="zákl. přenesená",J185,0)</f>
        <v>0</v>
      </c>
      <c r="BH185" s="219">
        <f>IF(N185="sníž. přenesená",J185,0)</f>
        <v>0</v>
      </c>
      <c r="BI185" s="219">
        <f>IF(N185="nulová",J185,0)</f>
        <v>0</v>
      </c>
      <c r="BJ185" s="19" t="s">
        <v>90</v>
      </c>
      <c r="BK185" s="219">
        <f>ROUND(I185*H185,2)</f>
        <v>0</v>
      </c>
      <c r="BL185" s="19" t="s">
        <v>146</v>
      </c>
      <c r="BM185" s="218" t="s">
        <v>323</v>
      </c>
    </row>
    <row r="186" spans="1:47" s="2" customFormat="1" ht="12">
      <c r="A186" s="41"/>
      <c r="B186" s="42"/>
      <c r="C186" s="43"/>
      <c r="D186" s="220" t="s">
        <v>148</v>
      </c>
      <c r="E186" s="43"/>
      <c r="F186" s="221" t="s">
        <v>324</v>
      </c>
      <c r="G186" s="43"/>
      <c r="H186" s="43"/>
      <c r="I186" s="222"/>
      <c r="J186" s="43"/>
      <c r="K186" s="43"/>
      <c r="L186" s="47"/>
      <c r="M186" s="223"/>
      <c r="N186" s="224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19" t="s">
        <v>148</v>
      </c>
      <c r="AU186" s="19" t="s">
        <v>21</v>
      </c>
    </row>
    <row r="187" spans="1:51" s="13" customFormat="1" ht="12">
      <c r="A187" s="13"/>
      <c r="B187" s="225"/>
      <c r="C187" s="226"/>
      <c r="D187" s="227" t="s">
        <v>150</v>
      </c>
      <c r="E187" s="228" t="s">
        <v>32</v>
      </c>
      <c r="F187" s="229" t="s">
        <v>902</v>
      </c>
      <c r="G187" s="226"/>
      <c r="H187" s="230">
        <v>251.4</v>
      </c>
      <c r="I187" s="231"/>
      <c r="J187" s="226"/>
      <c r="K187" s="226"/>
      <c r="L187" s="232"/>
      <c r="M187" s="233"/>
      <c r="N187" s="234"/>
      <c r="O187" s="234"/>
      <c r="P187" s="234"/>
      <c r="Q187" s="234"/>
      <c r="R187" s="234"/>
      <c r="S187" s="234"/>
      <c r="T187" s="23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6" t="s">
        <v>150</v>
      </c>
      <c r="AU187" s="236" t="s">
        <v>21</v>
      </c>
      <c r="AV187" s="13" t="s">
        <v>21</v>
      </c>
      <c r="AW187" s="13" t="s">
        <v>41</v>
      </c>
      <c r="AX187" s="13" t="s">
        <v>82</v>
      </c>
      <c r="AY187" s="236" t="s">
        <v>139</v>
      </c>
    </row>
    <row r="188" spans="1:51" s="13" customFormat="1" ht="12">
      <c r="A188" s="13"/>
      <c r="B188" s="225"/>
      <c r="C188" s="226"/>
      <c r="D188" s="227" t="s">
        <v>150</v>
      </c>
      <c r="E188" s="228" t="s">
        <v>32</v>
      </c>
      <c r="F188" s="229" t="s">
        <v>903</v>
      </c>
      <c r="G188" s="226"/>
      <c r="H188" s="230">
        <v>37.5</v>
      </c>
      <c r="I188" s="231"/>
      <c r="J188" s="226"/>
      <c r="K188" s="226"/>
      <c r="L188" s="232"/>
      <c r="M188" s="233"/>
      <c r="N188" s="234"/>
      <c r="O188" s="234"/>
      <c r="P188" s="234"/>
      <c r="Q188" s="234"/>
      <c r="R188" s="234"/>
      <c r="S188" s="234"/>
      <c r="T188" s="23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6" t="s">
        <v>150</v>
      </c>
      <c r="AU188" s="236" t="s">
        <v>21</v>
      </c>
      <c r="AV188" s="13" t="s">
        <v>21</v>
      </c>
      <c r="AW188" s="13" t="s">
        <v>41</v>
      </c>
      <c r="AX188" s="13" t="s">
        <v>82</v>
      </c>
      <c r="AY188" s="236" t="s">
        <v>139</v>
      </c>
    </row>
    <row r="189" spans="1:51" s="13" customFormat="1" ht="12">
      <c r="A189" s="13"/>
      <c r="B189" s="225"/>
      <c r="C189" s="226"/>
      <c r="D189" s="227" t="s">
        <v>150</v>
      </c>
      <c r="E189" s="228" t="s">
        <v>32</v>
      </c>
      <c r="F189" s="229" t="s">
        <v>904</v>
      </c>
      <c r="G189" s="226"/>
      <c r="H189" s="230">
        <v>577.8</v>
      </c>
      <c r="I189" s="231"/>
      <c r="J189" s="226"/>
      <c r="K189" s="226"/>
      <c r="L189" s="232"/>
      <c r="M189" s="233"/>
      <c r="N189" s="234"/>
      <c r="O189" s="234"/>
      <c r="P189" s="234"/>
      <c r="Q189" s="234"/>
      <c r="R189" s="234"/>
      <c r="S189" s="234"/>
      <c r="T189" s="23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6" t="s">
        <v>150</v>
      </c>
      <c r="AU189" s="236" t="s">
        <v>21</v>
      </c>
      <c r="AV189" s="13" t="s">
        <v>21</v>
      </c>
      <c r="AW189" s="13" t="s">
        <v>41</v>
      </c>
      <c r="AX189" s="13" t="s">
        <v>82</v>
      </c>
      <c r="AY189" s="236" t="s">
        <v>139</v>
      </c>
    </row>
    <row r="190" spans="1:51" s="14" customFormat="1" ht="12">
      <c r="A190" s="14"/>
      <c r="B190" s="237"/>
      <c r="C190" s="238"/>
      <c r="D190" s="227" t="s">
        <v>150</v>
      </c>
      <c r="E190" s="239" t="s">
        <v>32</v>
      </c>
      <c r="F190" s="240" t="s">
        <v>905</v>
      </c>
      <c r="G190" s="238"/>
      <c r="H190" s="239" t="s">
        <v>32</v>
      </c>
      <c r="I190" s="241"/>
      <c r="J190" s="238"/>
      <c r="K190" s="238"/>
      <c r="L190" s="242"/>
      <c r="M190" s="243"/>
      <c r="N190" s="244"/>
      <c r="O190" s="244"/>
      <c r="P190" s="244"/>
      <c r="Q190" s="244"/>
      <c r="R190" s="244"/>
      <c r="S190" s="244"/>
      <c r="T190" s="24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6" t="s">
        <v>150</v>
      </c>
      <c r="AU190" s="246" t="s">
        <v>21</v>
      </c>
      <c r="AV190" s="14" t="s">
        <v>90</v>
      </c>
      <c r="AW190" s="14" t="s">
        <v>41</v>
      </c>
      <c r="AX190" s="14" t="s">
        <v>82</v>
      </c>
      <c r="AY190" s="246" t="s">
        <v>139</v>
      </c>
    </row>
    <row r="191" spans="1:51" s="15" customFormat="1" ht="12">
      <c r="A191" s="15"/>
      <c r="B191" s="247"/>
      <c r="C191" s="248"/>
      <c r="D191" s="227" t="s">
        <v>150</v>
      </c>
      <c r="E191" s="249" t="s">
        <v>32</v>
      </c>
      <c r="F191" s="250" t="s">
        <v>153</v>
      </c>
      <c r="G191" s="248"/>
      <c r="H191" s="251">
        <v>866.6999999999999</v>
      </c>
      <c r="I191" s="252"/>
      <c r="J191" s="248"/>
      <c r="K191" s="248"/>
      <c r="L191" s="253"/>
      <c r="M191" s="254"/>
      <c r="N191" s="255"/>
      <c r="O191" s="255"/>
      <c r="P191" s="255"/>
      <c r="Q191" s="255"/>
      <c r="R191" s="255"/>
      <c r="S191" s="255"/>
      <c r="T191" s="256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7" t="s">
        <v>150</v>
      </c>
      <c r="AU191" s="257" t="s">
        <v>21</v>
      </c>
      <c r="AV191" s="15" t="s">
        <v>146</v>
      </c>
      <c r="AW191" s="15" t="s">
        <v>41</v>
      </c>
      <c r="AX191" s="15" t="s">
        <v>90</v>
      </c>
      <c r="AY191" s="257" t="s">
        <v>139</v>
      </c>
    </row>
    <row r="192" spans="1:65" s="2" customFormat="1" ht="24.15" customHeight="1">
      <c r="A192" s="41"/>
      <c r="B192" s="42"/>
      <c r="C192" s="207" t="s">
        <v>244</v>
      </c>
      <c r="D192" s="207" t="s">
        <v>141</v>
      </c>
      <c r="E192" s="208" t="s">
        <v>330</v>
      </c>
      <c r="F192" s="209" t="s">
        <v>331</v>
      </c>
      <c r="G192" s="210" t="s">
        <v>144</v>
      </c>
      <c r="H192" s="211">
        <v>20</v>
      </c>
      <c r="I192" s="212"/>
      <c r="J192" s="213">
        <f>ROUND(I192*H192,2)</f>
        <v>0</v>
      </c>
      <c r="K192" s="209" t="s">
        <v>145</v>
      </c>
      <c r="L192" s="47"/>
      <c r="M192" s="214" t="s">
        <v>32</v>
      </c>
      <c r="N192" s="215" t="s">
        <v>53</v>
      </c>
      <c r="O192" s="87"/>
      <c r="P192" s="216">
        <f>O192*H192</f>
        <v>0</v>
      </c>
      <c r="Q192" s="216">
        <v>1E-05</v>
      </c>
      <c r="R192" s="216">
        <f>Q192*H192</f>
        <v>0.0002</v>
      </c>
      <c r="S192" s="216">
        <v>0</v>
      </c>
      <c r="T192" s="217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18" t="s">
        <v>146</v>
      </c>
      <c r="AT192" s="218" t="s">
        <v>141</v>
      </c>
      <c r="AU192" s="218" t="s">
        <v>21</v>
      </c>
      <c r="AY192" s="19" t="s">
        <v>139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9" t="s">
        <v>90</v>
      </c>
      <c r="BK192" s="219">
        <f>ROUND(I192*H192,2)</f>
        <v>0</v>
      </c>
      <c r="BL192" s="19" t="s">
        <v>146</v>
      </c>
      <c r="BM192" s="218" t="s">
        <v>906</v>
      </c>
    </row>
    <row r="193" spans="1:47" s="2" customFormat="1" ht="12">
      <c r="A193" s="41"/>
      <c r="B193" s="42"/>
      <c r="C193" s="43"/>
      <c r="D193" s="220" t="s">
        <v>148</v>
      </c>
      <c r="E193" s="43"/>
      <c r="F193" s="221" t="s">
        <v>333</v>
      </c>
      <c r="G193" s="43"/>
      <c r="H193" s="43"/>
      <c r="I193" s="222"/>
      <c r="J193" s="43"/>
      <c r="K193" s="43"/>
      <c r="L193" s="47"/>
      <c r="M193" s="223"/>
      <c r="N193" s="224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19" t="s">
        <v>148</v>
      </c>
      <c r="AU193" s="19" t="s">
        <v>21</v>
      </c>
    </row>
    <row r="194" spans="1:51" s="13" customFormat="1" ht="12">
      <c r="A194" s="13"/>
      <c r="B194" s="225"/>
      <c r="C194" s="226"/>
      <c r="D194" s="227" t="s">
        <v>150</v>
      </c>
      <c r="E194" s="228" t="s">
        <v>32</v>
      </c>
      <c r="F194" s="229" t="s">
        <v>239</v>
      </c>
      <c r="G194" s="226"/>
      <c r="H194" s="230">
        <v>20</v>
      </c>
      <c r="I194" s="231"/>
      <c r="J194" s="226"/>
      <c r="K194" s="226"/>
      <c r="L194" s="232"/>
      <c r="M194" s="233"/>
      <c r="N194" s="234"/>
      <c r="O194" s="234"/>
      <c r="P194" s="234"/>
      <c r="Q194" s="234"/>
      <c r="R194" s="234"/>
      <c r="S194" s="234"/>
      <c r="T194" s="23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6" t="s">
        <v>150</v>
      </c>
      <c r="AU194" s="236" t="s">
        <v>21</v>
      </c>
      <c r="AV194" s="13" t="s">
        <v>21</v>
      </c>
      <c r="AW194" s="13" t="s">
        <v>41</v>
      </c>
      <c r="AX194" s="13" t="s">
        <v>82</v>
      </c>
      <c r="AY194" s="236" t="s">
        <v>139</v>
      </c>
    </row>
    <row r="195" spans="1:51" s="14" customFormat="1" ht="12">
      <c r="A195" s="14"/>
      <c r="B195" s="237"/>
      <c r="C195" s="238"/>
      <c r="D195" s="227" t="s">
        <v>150</v>
      </c>
      <c r="E195" s="239" t="s">
        <v>32</v>
      </c>
      <c r="F195" s="240" t="s">
        <v>907</v>
      </c>
      <c r="G195" s="238"/>
      <c r="H195" s="239" t="s">
        <v>32</v>
      </c>
      <c r="I195" s="241"/>
      <c r="J195" s="238"/>
      <c r="K195" s="238"/>
      <c r="L195" s="242"/>
      <c r="M195" s="243"/>
      <c r="N195" s="244"/>
      <c r="O195" s="244"/>
      <c r="P195" s="244"/>
      <c r="Q195" s="244"/>
      <c r="R195" s="244"/>
      <c r="S195" s="244"/>
      <c r="T195" s="24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6" t="s">
        <v>150</v>
      </c>
      <c r="AU195" s="246" t="s">
        <v>21</v>
      </c>
      <c r="AV195" s="14" t="s">
        <v>90</v>
      </c>
      <c r="AW195" s="14" t="s">
        <v>41</v>
      </c>
      <c r="AX195" s="14" t="s">
        <v>82</v>
      </c>
      <c r="AY195" s="246" t="s">
        <v>139</v>
      </c>
    </row>
    <row r="196" spans="1:51" s="15" customFormat="1" ht="12">
      <c r="A196" s="15"/>
      <c r="B196" s="247"/>
      <c r="C196" s="248"/>
      <c r="D196" s="227" t="s">
        <v>150</v>
      </c>
      <c r="E196" s="249" t="s">
        <v>32</v>
      </c>
      <c r="F196" s="250" t="s">
        <v>153</v>
      </c>
      <c r="G196" s="248"/>
      <c r="H196" s="251">
        <v>20</v>
      </c>
      <c r="I196" s="252"/>
      <c r="J196" s="248"/>
      <c r="K196" s="248"/>
      <c r="L196" s="253"/>
      <c r="M196" s="254"/>
      <c r="N196" s="255"/>
      <c r="O196" s="255"/>
      <c r="P196" s="255"/>
      <c r="Q196" s="255"/>
      <c r="R196" s="255"/>
      <c r="S196" s="255"/>
      <c r="T196" s="256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57" t="s">
        <v>150</v>
      </c>
      <c r="AU196" s="257" t="s">
        <v>21</v>
      </c>
      <c r="AV196" s="15" t="s">
        <v>146</v>
      </c>
      <c r="AW196" s="15" t="s">
        <v>41</v>
      </c>
      <c r="AX196" s="15" t="s">
        <v>90</v>
      </c>
      <c r="AY196" s="257" t="s">
        <v>139</v>
      </c>
    </row>
    <row r="197" spans="1:65" s="2" customFormat="1" ht="24.15" customHeight="1">
      <c r="A197" s="41"/>
      <c r="B197" s="42"/>
      <c r="C197" s="207" t="s">
        <v>249</v>
      </c>
      <c r="D197" s="207" t="s">
        <v>141</v>
      </c>
      <c r="E197" s="208" t="s">
        <v>526</v>
      </c>
      <c r="F197" s="209" t="s">
        <v>527</v>
      </c>
      <c r="G197" s="210" t="s">
        <v>232</v>
      </c>
      <c r="H197" s="211">
        <v>55</v>
      </c>
      <c r="I197" s="212"/>
      <c r="J197" s="213">
        <f>ROUND(I197*H197,2)</f>
        <v>0</v>
      </c>
      <c r="K197" s="209" t="s">
        <v>145</v>
      </c>
      <c r="L197" s="47"/>
      <c r="M197" s="214" t="s">
        <v>32</v>
      </c>
      <c r="N197" s="215" t="s">
        <v>53</v>
      </c>
      <c r="O197" s="87"/>
      <c r="P197" s="216">
        <f>O197*H197</f>
        <v>0</v>
      </c>
      <c r="Q197" s="216">
        <v>0.1554</v>
      </c>
      <c r="R197" s="216">
        <f>Q197*H197</f>
        <v>8.547</v>
      </c>
      <c r="S197" s="216">
        <v>0</v>
      </c>
      <c r="T197" s="217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18" t="s">
        <v>146</v>
      </c>
      <c r="AT197" s="218" t="s">
        <v>141</v>
      </c>
      <c r="AU197" s="218" t="s">
        <v>21</v>
      </c>
      <c r="AY197" s="19" t="s">
        <v>139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9" t="s">
        <v>90</v>
      </c>
      <c r="BK197" s="219">
        <f>ROUND(I197*H197,2)</f>
        <v>0</v>
      </c>
      <c r="BL197" s="19" t="s">
        <v>146</v>
      </c>
      <c r="BM197" s="218" t="s">
        <v>908</v>
      </c>
    </row>
    <row r="198" spans="1:47" s="2" customFormat="1" ht="12">
      <c r="A198" s="41"/>
      <c r="B198" s="42"/>
      <c r="C198" s="43"/>
      <c r="D198" s="220" t="s">
        <v>148</v>
      </c>
      <c r="E198" s="43"/>
      <c r="F198" s="221" t="s">
        <v>529</v>
      </c>
      <c r="G198" s="43"/>
      <c r="H198" s="43"/>
      <c r="I198" s="222"/>
      <c r="J198" s="43"/>
      <c r="K198" s="43"/>
      <c r="L198" s="47"/>
      <c r="M198" s="223"/>
      <c r="N198" s="224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19" t="s">
        <v>148</v>
      </c>
      <c r="AU198" s="19" t="s">
        <v>21</v>
      </c>
    </row>
    <row r="199" spans="1:51" s="13" customFormat="1" ht="12">
      <c r="A199" s="13"/>
      <c r="B199" s="225"/>
      <c r="C199" s="226"/>
      <c r="D199" s="227" t="s">
        <v>150</v>
      </c>
      <c r="E199" s="228" t="s">
        <v>32</v>
      </c>
      <c r="F199" s="229" t="s">
        <v>755</v>
      </c>
      <c r="G199" s="226"/>
      <c r="H199" s="230">
        <v>55</v>
      </c>
      <c r="I199" s="231"/>
      <c r="J199" s="226"/>
      <c r="K199" s="226"/>
      <c r="L199" s="232"/>
      <c r="M199" s="233"/>
      <c r="N199" s="234"/>
      <c r="O199" s="234"/>
      <c r="P199" s="234"/>
      <c r="Q199" s="234"/>
      <c r="R199" s="234"/>
      <c r="S199" s="234"/>
      <c r="T199" s="23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6" t="s">
        <v>150</v>
      </c>
      <c r="AU199" s="236" t="s">
        <v>21</v>
      </c>
      <c r="AV199" s="13" t="s">
        <v>21</v>
      </c>
      <c r="AW199" s="13" t="s">
        <v>41</v>
      </c>
      <c r="AX199" s="13" t="s">
        <v>82</v>
      </c>
      <c r="AY199" s="236" t="s">
        <v>139</v>
      </c>
    </row>
    <row r="200" spans="1:51" s="14" customFormat="1" ht="12">
      <c r="A200" s="14"/>
      <c r="B200" s="237"/>
      <c r="C200" s="238"/>
      <c r="D200" s="227" t="s">
        <v>150</v>
      </c>
      <c r="E200" s="239" t="s">
        <v>32</v>
      </c>
      <c r="F200" s="240" t="s">
        <v>152</v>
      </c>
      <c r="G200" s="238"/>
      <c r="H200" s="239" t="s">
        <v>32</v>
      </c>
      <c r="I200" s="241"/>
      <c r="J200" s="238"/>
      <c r="K200" s="238"/>
      <c r="L200" s="242"/>
      <c r="M200" s="243"/>
      <c r="N200" s="244"/>
      <c r="O200" s="244"/>
      <c r="P200" s="244"/>
      <c r="Q200" s="244"/>
      <c r="R200" s="244"/>
      <c r="S200" s="244"/>
      <c r="T200" s="24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6" t="s">
        <v>150</v>
      </c>
      <c r="AU200" s="246" t="s">
        <v>21</v>
      </c>
      <c r="AV200" s="14" t="s">
        <v>90</v>
      </c>
      <c r="AW200" s="14" t="s">
        <v>41</v>
      </c>
      <c r="AX200" s="14" t="s">
        <v>82</v>
      </c>
      <c r="AY200" s="246" t="s">
        <v>139</v>
      </c>
    </row>
    <row r="201" spans="1:51" s="15" customFormat="1" ht="12">
      <c r="A201" s="15"/>
      <c r="B201" s="247"/>
      <c r="C201" s="248"/>
      <c r="D201" s="227" t="s">
        <v>150</v>
      </c>
      <c r="E201" s="249" t="s">
        <v>32</v>
      </c>
      <c r="F201" s="250" t="s">
        <v>153</v>
      </c>
      <c r="G201" s="248"/>
      <c r="H201" s="251">
        <v>55</v>
      </c>
      <c r="I201" s="252"/>
      <c r="J201" s="248"/>
      <c r="K201" s="248"/>
      <c r="L201" s="253"/>
      <c r="M201" s="254"/>
      <c r="N201" s="255"/>
      <c r="O201" s="255"/>
      <c r="P201" s="255"/>
      <c r="Q201" s="255"/>
      <c r="R201" s="255"/>
      <c r="S201" s="255"/>
      <c r="T201" s="256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7" t="s">
        <v>150</v>
      </c>
      <c r="AU201" s="257" t="s">
        <v>21</v>
      </c>
      <c r="AV201" s="15" t="s">
        <v>146</v>
      </c>
      <c r="AW201" s="15" t="s">
        <v>41</v>
      </c>
      <c r="AX201" s="15" t="s">
        <v>90</v>
      </c>
      <c r="AY201" s="257" t="s">
        <v>139</v>
      </c>
    </row>
    <row r="202" spans="1:65" s="2" customFormat="1" ht="16.5" customHeight="1">
      <c r="A202" s="41"/>
      <c r="B202" s="42"/>
      <c r="C202" s="258" t="s">
        <v>253</v>
      </c>
      <c r="D202" s="258" t="s">
        <v>211</v>
      </c>
      <c r="E202" s="259" t="s">
        <v>531</v>
      </c>
      <c r="F202" s="260" t="s">
        <v>532</v>
      </c>
      <c r="G202" s="261" t="s">
        <v>232</v>
      </c>
      <c r="H202" s="262">
        <v>56.1</v>
      </c>
      <c r="I202" s="263"/>
      <c r="J202" s="264">
        <f>ROUND(I202*H202,2)</f>
        <v>0</v>
      </c>
      <c r="K202" s="260" t="s">
        <v>145</v>
      </c>
      <c r="L202" s="265"/>
      <c r="M202" s="266" t="s">
        <v>32</v>
      </c>
      <c r="N202" s="267" t="s">
        <v>53</v>
      </c>
      <c r="O202" s="87"/>
      <c r="P202" s="216">
        <f>O202*H202</f>
        <v>0</v>
      </c>
      <c r="Q202" s="216">
        <v>0.102</v>
      </c>
      <c r="R202" s="216">
        <f>Q202*H202</f>
        <v>5.7222</v>
      </c>
      <c r="S202" s="216">
        <v>0</v>
      </c>
      <c r="T202" s="217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18" t="s">
        <v>191</v>
      </c>
      <c r="AT202" s="218" t="s">
        <v>211</v>
      </c>
      <c r="AU202" s="218" t="s">
        <v>21</v>
      </c>
      <c r="AY202" s="19" t="s">
        <v>139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9" t="s">
        <v>90</v>
      </c>
      <c r="BK202" s="219">
        <f>ROUND(I202*H202,2)</f>
        <v>0</v>
      </c>
      <c r="BL202" s="19" t="s">
        <v>146</v>
      </c>
      <c r="BM202" s="218" t="s">
        <v>909</v>
      </c>
    </row>
    <row r="203" spans="1:51" s="13" customFormat="1" ht="12">
      <c r="A203" s="13"/>
      <c r="B203" s="225"/>
      <c r="C203" s="226"/>
      <c r="D203" s="227" t="s">
        <v>150</v>
      </c>
      <c r="E203" s="226"/>
      <c r="F203" s="229" t="s">
        <v>910</v>
      </c>
      <c r="G203" s="226"/>
      <c r="H203" s="230">
        <v>56.1</v>
      </c>
      <c r="I203" s="231"/>
      <c r="J203" s="226"/>
      <c r="K203" s="226"/>
      <c r="L203" s="232"/>
      <c r="M203" s="233"/>
      <c r="N203" s="234"/>
      <c r="O203" s="234"/>
      <c r="P203" s="234"/>
      <c r="Q203" s="234"/>
      <c r="R203" s="234"/>
      <c r="S203" s="234"/>
      <c r="T203" s="23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6" t="s">
        <v>150</v>
      </c>
      <c r="AU203" s="236" t="s">
        <v>21</v>
      </c>
      <c r="AV203" s="13" t="s">
        <v>21</v>
      </c>
      <c r="AW203" s="13" t="s">
        <v>4</v>
      </c>
      <c r="AX203" s="13" t="s">
        <v>90</v>
      </c>
      <c r="AY203" s="236" t="s">
        <v>139</v>
      </c>
    </row>
    <row r="204" spans="1:65" s="2" customFormat="1" ht="16.5" customHeight="1">
      <c r="A204" s="41"/>
      <c r="B204" s="42"/>
      <c r="C204" s="207" t="s">
        <v>239</v>
      </c>
      <c r="D204" s="207" t="s">
        <v>141</v>
      </c>
      <c r="E204" s="208" t="s">
        <v>337</v>
      </c>
      <c r="F204" s="209" t="s">
        <v>545</v>
      </c>
      <c r="G204" s="210" t="s">
        <v>144</v>
      </c>
      <c r="H204" s="211">
        <v>420</v>
      </c>
      <c r="I204" s="212"/>
      <c r="J204" s="213">
        <f>ROUND(I204*H204,2)</f>
        <v>0</v>
      </c>
      <c r="K204" s="209" t="s">
        <v>145</v>
      </c>
      <c r="L204" s="47"/>
      <c r="M204" s="214" t="s">
        <v>32</v>
      </c>
      <c r="N204" s="215" t="s">
        <v>53</v>
      </c>
      <c r="O204" s="87"/>
      <c r="P204" s="216">
        <f>O204*H204</f>
        <v>0</v>
      </c>
      <c r="Q204" s="216">
        <v>0.00195</v>
      </c>
      <c r="R204" s="216">
        <f>Q204*H204</f>
        <v>0.819</v>
      </c>
      <c r="S204" s="216">
        <v>0</v>
      </c>
      <c r="T204" s="217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18" t="s">
        <v>146</v>
      </c>
      <c r="AT204" s="218" t="s">
        <v>141</v>
      </c>
      <c r="AU204" s="218" t="s">
        <v>21</v>
      </c>
      <c r="AY204" s="19" t="s">
        <v>139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9" t="s">
        <v>90</v>
      </c>
      <c r="BK204" s="219">
        <f>ROUND(I204*H204,2)</f>
        <v>0</v>
      </c>
      <c r="BL204" s="19" t="s">
        <v>146</v>
      </c>
      <c r="BM204" s="218" t="s">
        <v>911</v>
      </c>
    </row>
    <row r="205" spans="1:47" s="2" customFormat="1" ht="12">
      <c r="A205" s="41"/>
      <c r="B205" s="42"/>
      <c r="C205" s="43"/>
      <c r="D205" s="220" t="s">
        <v>148</v>
      </c>
      <c r="E205" s="43"/>
      <c r="F205" s="221" t="s">
        <v>340</v>
      </c>
      <c r="G205" s="43"/>
      <c r="H205" s="43"/>
      <c r="I205" s="222"/>
      <c r="J205" s="43"/>
      <c r="K205" s="43"/>
      <c r="L205" s="47"/>
      <c r="M205" s="223"/>
      <c r="N205" s="224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19" t="s">
        <v>148</v>
      </c>
      <c r="AU205" s="19" t="s">
        <v>21</v>
      </c>
    </row>
    <row r="206" spans="1:51" s="13" customFormat="1" ht="12">
      <c r="A206" s="13"/>
      <c r="B206" s="225"/>
      <c r="C206" s="226"/>
      <c r="D206" s="227" t="s">
        <v>150</v>
      </c>
      <c r="E206" s="228" t="s">
        <v>32</v>
      </c>
      <c r="F206" s="229" t="s">
        <v>912</v>
      </c>
      <c r="G206" s="226"/>
      <c r="H206" s="230">
        <v>420</v>
      </c>
      <c r="I206" s="231"/>
      <c r="J206" s="226"/>
      <c r="K206" s="226"/>
      <c r="L206" s="232"/>
      <c r="M206" s="233"/>
      <c r="N206" s="234"/>
      <c r="O206" s="234"/>
      <c r="P206" s="234"/>
      <c r="Q206" s="234"/>
      <c r="R206" s="234"/>
      <c r="S206" s="234"/>
      <c r="T206" s="23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6" t="s">
        <v>150</v>
      </c>
      <c r="AU206" s="236" t="s">
        <v>21</v>
      </c>
      <c r="AV206" s="13" t="s">
        <v>21</v>
      </c>
      <c r="AW206" s="13" t="s">
        <v>41</v>
      </c>
      <c r="AX206" s="13" t="s">
        <v>82</v>
      </c>
      <c r="AY206" s="236" t="s">
        <v>139</v>
      </c>
    </row>
    <row r="207" spans="1:51" s="14" customFormat="1" ht="12">
      <c r="A207" s="14"/>
      <c r="B207" s="237"/>
      <c r="C207" s="238"/>
      <c r="D207" s="227" t="s">
        <v>150</v>
      </c>
      <c r="E207" s="239" t="s">
        <v>32</v>
      </c>
      <c r="F207" s="240" t="s">
        <v>913</v>
      </c>
      <c r="G207" s="238"/>
      <c r="H207" s="239" t="s">
        <v>32</v>
      </c>
      <c r="I207" s="241"/>
      <c r="J207" s="238"/>
      <c r="K207" s="238"/>
      <c r="L207" s="242"/>
      <c r="M207" s="243"/>
      <c r="N207" s="244"/>
      <c r="O207" s="244"/>
      <c r="P207" s="244"/>
      <c r="Q207" s="244"/>
      <c r="R207" s="244"/>
      <c r="S207" s="244"/>
      <c r="T207" s="24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6" t="s">
        <v>150</v>
      </c>
      <c r="AU207" s="246" t="s">
        <v>21</v>
      </c>
      <c r="AV207" s="14" t="s">
        <v>90</v>
      </c>
      <c r="AW207" s="14" t="s">
        <v>41</v>
      </c>
      <c r="AX207" s="14" t="s">
        <v>82</v>
      </c>
      <c r="AY207" s="246" t="s">
        <v>139</v>
      </c>
    </row>
    <row r="208" spans="1:51" s="15" customFormat="1" ht="12">
      <c r="A208" s="15"/>
      <c r="B208" s="247"/>
      <c r="C208" s="248"/>
      <c r="D208" s="227" t="s">
        <v>150</v>
      </c>
      <c r="E208" s="249" t="s">
        <v>32</v>
      </c>
      <c r="F208" s="250" t="s">
        <v>153</v>
      </c>
      <c r="G208" s="248"/>
      <c r="H208" s="251">
        <v>420</v>
      </c>
      <c r="I208" s="252"/>
      <c r="J208" s="248"/>
      <c r="K208" s="248"/>
      <c r="L208" s="253"/>
      <c r="M208" s="254"/>
      <c r="N208" s="255"/>
      <c r="O208" s="255"/>
      <c r="P208" s="255"/>
      <c r="Q208" s="255"/>
      <c r="R208" s="255"/>
      <c r="S208" s="255"/>
      <c r="T208" s="256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7" t="s">
        <v>150</v>
      </c>
      <c r="AU208" s="257" t="s">
        <v>21</v>
      </c>
      <c r="AV208" s="15" t="s">
        <v>146</v>
      </c>
      <c r="AW208" s="15" t="s">
        <v>41</v>
      </c>
      <c r="AX208" s="15" t="s">
        <v>90</v>
      </c>
      <c r="AY208" s="257" t="s">
        <v>139</v>
      </c>
    </row>
    <row r="209" spans="1:65" s="2" customFormat="1" ht="33" customHeight="1">
      <c r="A209" s="41"/>
      <c r="B209" s="42"/>
      <c r="C209" s="207" t="s">
        <v>7</v>
      </c>
      <c r="D209" s="207" t="s">
        <v>141</v>
      </c>
      <c r="E209" s="208" t="s">
        <v>344</v>
      </c>
      <c r="F209" s="209" t="s">
        <v>345</v>
      </c>
      <c r="G209" s="210" t="s">
        <v>232</v>
      </c>
      <c r="H209" s="211">
        <v>584.55</v>
      </c>
      <c r="I209" s="212"/>
      <c r="J209" s="213">
        <f>ROUND(I209*H209,2)</f>
        <v>0</v>
      </c>
      <c r="K209" s="209" t="s">
        <v>145</v>
      </c>
      <c r="L209" s="47"/>
      <c r="M209" s="214" t="s">
        <v>32</v>
      </c>
      <c r="N209" s="215" t="s">
        <v>53</v>
      </c>
      <c r="O209" s="87"/>
      <c r="P209" s="216">
        <f>O209*H209</f>
        <v>0</v>
      </c>
      <c r="Q209" s="216">
        <v>0.0006</v>
      </c>
      <c r="R209" s="216">
        <f>Q209*H209</f>
        <v>0.35072999999999993</v>
      </c>
      <c r="S209" s="216">
        <v>0</v>
      </c>
      <c r="T209" s="217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18" t="s">
        <v>146</v>
      </c>
      <c r="AT209" s="218" t="s">
        <v>141</v>
      </c>
      <c r="AU209" s="218" t="s">
        <v>21</v>
      </c>
      <c r="AY209" s="19" t="s">
        <v>139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9" t="s">
        <v>90</v>
      </c>
      <c r="BK209" s="219">
        <f>ROUND(I209*H209,2)</f>
        <v>0</v>
      </c>
      <c r="BL209" s="19" t="s">
        <v>146</v>
      </c>
      <c r="BM209" s="218" t="s">
        <v>346</v>
      </c>
    </row>
    <row r="210" spans="1:47" s="2" customFormat="1" ht="12">
      <c r="A210" s="41"/>
      <c r="B210" s="42"/>
      <c r="C210" s="43"/>
      <c r="D210" s="220" t="s">
        <v>148</v>
      </c>
      <c r="E210" s="43"/>
      <c r="F210" s="221" t="s">
        <v>347</v>
      </c>
      <c r="G210" s="43"/>
      <c r="H210" s="43"/>
      <c r="I210" s="222"/>
      <c r="J210" s="43"/>
      <c r="K210" s="43"/>
      <c r="L210" s="47"/>
      <c r="M210" s="223"/>
      <c r="N210" s="224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19" t="s">
        <v>148</v>
      </c>
      <c r="AU210" s="19" t="s">
        <v>21</v>
      </c>
    </row>
    <row r="211" spans="1:51" s="13" customFormat="1" ht="12">
      <c r="A211" s="13"/>
      <c r="B211" s="225"/>
      <c r="C211" s="226"/>
      <c r="D211" s="227" t="s">
        <v>150</v>
      </c>
      <c r="E211" s="228" t="s">
        <v>32</v>
      </c>
      <c r="F211" s="229" t="s">
        <v>914</v>
      </c>
      <c r="G211" s="226"/>
      <c r="H211" s="230">
        <v>584.55</v>
      </c>
      <c r="I211" s="231"/>
      <c r="J211" s="226"/>
      <c r="K211" s="226"/>
      <c r="L211" s="232"/>
      <c r="M211" s="233"/>
      <c r="N211" s="234"/>
      <c r="O211" s="234"/>
      <c r="P211" s="234"/>
      <c r="Q211" s="234"/>
      <c r="R211" s="234"/>
      <c r="S211" s="234"/>
      <c r="T211" s="23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6" t="s">
        <v>150</v>
      </c>
      <c r="AU211" s="236" t="s">
        <v>21</v>
      </c>
      <c r="AV211" s="13" t="s">
        <v>21</v>
      </c>
      <c r="AW211" s="13" t="s">
        <v>41</v>
      </c>
      <c r="AX211" s="13" t="s">
        <v>82</v>
      </c>
      <c r="AY211" s="236" t="s">
        <v>139</v>
      </c>
    </row>
    <row r="212" spans="1:51" s="15" customFormat="1" ht="12">
      <c r="A212" s="15"/>
      <c r="B212" s="247"/>
      <c r="C212" s="248"/>
      <c r="D212" s="227" t="s">
        <v>150</v>
      </c>
      <c r="E212" s="249" t="s">
        <v>32</v>
      </c>
      <c r="F212" s="250" t="s">
        <v>153</v>
      </c>
      <c r="G212" s="248"/>
      <c r="H212" s="251">
        <v>584.55</v>
      </c>
      <c r="I212" s="252"/>
      <c r="J212" s="248"/>
      <c r="K212" s="248"/>
      <c r="L212" s="253"/>
      <c r="M212" s="254"/>
      <c r="N212" s="255"/>
      <c r="O212" s="255"/>
      <c r="P212" s="255"/>
      <c r="Q212" s="255"/>
      <c r="R212" s="255"/>
      <c r="S212" s="255"/>
      <c r="T212" s="256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7" t="s">
        <v>150</v>
      </c>
      <c r="AU212" s="257" t="s">
        <v>21</v>
      </c>
      <c r="AV212" s="15" t="s">
        <v>146</v>
      </c>
      <c r="AW212" s="15" t="s">
        <v>41</v>
      </c>
      <c r="AX212" s="15" t="s">
        <v>90</v>
      </c>
      <c r="AY212" s="257" t="s">
        <v>139</v>
      </c>
    </row>
    <row r="213" spans="1:65" s="2" customFormat="1" ht="16.5" customHeight="1">
      <c r="A213" s="41"/>
      <c r="B213" s="42"/>
      <c r="C213" s="207" t="s">
        <v>264</v>
      </c>
      <c r="D213" s="207" t="s">
        <v>141</v>
      </c>
      <c r="E213" s="208" t="s">
        <v>350</v>
      </c>
      <c r="F213" s="209" t="s">
        <v>351</v>
      </c>
      <c r="G213" s="210" t="s">
        <v>232</v>
      </c>
      <c r="H213" s="211">
        <v>584.55</v>
      </c>
      <c r="I213" s="212"/>
      <c r="J213" s="213">
        <f>ROUND(I213*H213,2)</f>
        <v>0</v>
      </c>
      <c r="K213" s="209" t="s">
        <v>145</v>
      </c>
      <c r="L213" s="47"/>
      <c r="M213" s="214" t="s">
        <v>32</v>
      </c>
      <c r="N213" s="215" t="s">
        <v>53</v>
      </c>
      <c r="O213" s="87"/>
      <c r="P213" s="216">
        <f>O213*H213</f>
        <v>0</v>
      </c>
      <c r="Q213" s="216">
        <v>0</v>
      </c>
      <c r="R213" s="216">
        <f>Q213*H213</f>
        <v>0</v>
      </c>
      <c r="S213" s="216">
        <v>0</v>
      </c>
      <c r="T213" s="217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18" t="s">
        <v>146</v>
      </c>
      <c r="AT213" s="218" t="s">
        <v>141</v>
      </c>
      <c r="AU213" s="218" t="s">
        <v>21</v>
      </c>
      <c r="AY213" s="19" t="s">
        <v>139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9" t="s">
        <v>90</v>
      </c>
      <c r="BK213" s="219">
        <f>ROUND(I213*H213,2)</f>
        <v>0</v>
      </c>
      <c r="BL213" s="19" t="s">
        <v>146</v>
      </c>
      <c r="BM213" s="218" t="s">
        <v>352</v>
      </c>
    </row>
    <row r="214" spans="1:47" s="2" customFormat="1" ht="12">
      <c r="A214" s="41"/>
      <c r="B214" s="42"/>
      <c r="C214" s="43"/>
      <c r="D214" s="220" t="s">
        <v>148</v>
      </c>
      <c r="E214" s="43"/>
      <c r="F214" s="221" t="s">
        <v>353</v>
      </c>
      <c r="G214" s="43"/>
      <c r="H214" s="43"/>
      <c r="I214" s="222"/>
      <c r="J214" s="43"/>
      <c r="K214" s="43"/>
      <c r="L214" s="47"/>
      <c r="M214" s="223"/>
      <c r="N214" s="224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19" t="s">
        <v>148</v>
      </c>
      <c r="AU214" s="19" t="s">
        <v>21</v>
      </c>
    </row>
    <row r="215" spans="1:51" s="13" customFormat="1" ht="12">
      <c r="A215" s="13"/>
      <c r="B215" s="225"/>
      <c r="C215" s="226"/>
      <c r="D215" s="227" t="s">
        <v>150</v>
      </c>
      <c r="E215" s="228" t="s">
        <v>32</v>
      </c>
      <c r="F215" s="229" t="s">
        <v>915</v>
      </c>
      <c r="G215" s="226"/>
      <c r="H215" s="230">
        <v>14.55</v>
      </c>
      <c r="I215" s="231"/>
      <c r="J215" s="226"/>
      <c r="K215" s="226"/>
      <c r="L215" s="232"/>
      <c r="M215" s="233"/>
      <c r="N215" s="234"/>
      <c r="O215" s="234"/>
      <c r="P215" s="234"/>
      <c r="Q215" s="234"/>
      <c r="R215" s="234"/>
      <c r="S215" s="234"/>
      <c r="T215" s="23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6" t="s">
        <v>150</v>
      </c>
      <c r="AU215" s="236" t="s">
        <v>21</v>
      </c>
      <c r="AV215" s="13" t="s">
        <v>21</v>
      </c>
      <c r="AW215" s="13" t="s">
        <v>41</v>
      </c>
      <c r="AX215" s="13" t="s">
        <v>82</v>
      </c>
      <c r="AY215" s="236" t="s">
        <v>139</v>
      </c>
    </row>
    <row r="216" spans="1:51" s="14" customFormat="1" ht="12">
      <c r="A216" s="14"/>
      <c r="B216" s="237"/>
      <c r="C216" s="238"/>
      <c r="D216" s="227" t="s">
        <v>150</v>
      </c>
      <c r="E216" s="239" t="s">
        <v>32</v>
      </c>
      <c r="F216" s="240" t="s">
        <v>355</v>
      </c>
      <c r="G216" s="238"/>
      <c r="H216" s="239" t="s">
        <v>32</v>
      </c>
      <c r="I216" s="241"/>
      <c r="J216" s="238"/>
      <c r="K216" s="238"/>
      <c r="L216" s="242"/>
      <c r="M216" s="243"/>
      <c r="N216" s="244"/>
      <c r="O216" s="244"/>
      <c r="P216" s="244"/>
      <c r="Q216" s="244"/>
      <c r="R216" s="244"/>
      <c r="S216" s="244"/>
      <c r="T216" s="24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6" t="s">
        <v>150</v>
      </c>
      <c r="AU216" s="246" t="s">
        <v>21</v>
      </c>
      <c r="AV216" s="14" t="s">
        <v>90</v>
      </c>
      <c r="AW216" s="14" t="s">
        <v>41</v>
      </c>
      <c r="AX216" s="14" t="s">
        <v>82</v>
      </c>
      <c r="AY216" s="246" t="s">
        <v>139</v>
      </c>
    </row>
    <row r="217" spans="1:51" s="13" customFormat="1" ht="12">
      <c r="A217" s="13"/>
      <c r="B217" s="225"/>
      <c r="C217" s="226"/>
      <c r="D217" s="227" t="s">
        <v>150</v>
      </c>
      <c r="E217" s="228" t="s">
        <v>32</v>
      </c>
      <c r="F217" s="229" t="s">
        <v>916</v>
      </c>
      <c r="G217" s="226"/>
      <c r="H217" s="230">
        <v>220</v>
      </c>
      <c r="I217" s="231"/>
      <c r="J217" s="226"/>
      <c r="K217" s="226"/>
      <c r="L217" s="232"/>
      <c r="M217" s="233"/>
      <c r="N217" s="234"/>
      <c r="O217" s="234"/>
      <c r="P217" s="234"/>
      <c r="Q217" s="234"/>
      <c r="R217" s="234"/>
      <c r="S217" s="234"/>
      <c r="T217" s="23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6" t="s">
        <v>150</v>
      </c>
      <c r="AU217" s="236" t="s">
        <v>21</v>
      </c>
      <c r="AV217" s="13" t="s">
        <v>21</v>
      </c>
      <c r="AW217" s="13" t="s">
        <v>41</v>
      </c>
      <c r="AX217" s="13" t="s">
        <v>82</v>
      </c>
      <c r="AY217" s="236" t="s">
        <v>139</v>
      </c>
    </row>
    <row r="218" spans="1:51" s="14" customFormat="1" ht="12">
      <c r="A218" s="14"/>
      <c r="B218" s="237"/>
      <c r="C218" s="238"/>
      <c r="D218" s="227" t="s">
        <v>150</v>
      </c>
      <c r="E218" s="239" t="s">
        <v>32</v>
      </c>
      <c r="F218" s="240" t="s">
        <v>357</v>
      </c>
      <c r="G218" s="238"/>
      <c r="H218" s="239" t="s">
        <v>32</v>
      </c>
      <c r="I218" s="241"/>
      <c r="J218" s="238"/>
      <c r="K218" s="238"/>
      <c r="L218" s="242"/>
      <c r="M218" s="243"/>
      <c r="N218" s="244"/>
      <c r="O218" s="244"/>
      <c r="P218" s="244"/>
      <c r="Q218" s="244"/>
      <c r="R218" s="244"/>
      <c r="S218" s="244"/>
      <c r="T218" s="24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6" t="s">
        <v>150</v>
      </c>
      <c r="AU218" s="246" t="s">
        <v>21</v>
      </c>
      <c r="AV218" s="14" t="s">
        <v>90</v>
      </c>
      <c r="AW218" s="14" t="s">
        <v>41</v>
      </c>
      <c r="AX218" s="14" t="s">
        <v>82</v>
      </c>
      <c r="AY218" s="246" t="s">
        <v>139</v>
      </c>
    </row>
    <row r="219" spans="1:51" s="13" customFormat="1" ht="12">
      <c r="A219" s="13"/>
      <c r="B219" s="225"/>
      <c r="C219" s="226"/>
      <c r="D219" s="227" t="s">
        <v>150</v>
      </c>
      <c r="E219" s="228" t="s">
        <v>32</v>
      </c>
      <c r="F219" s="229" t="s">
        <v>917</v>
      </c>
      <c r="G219" s="226"/>
      <c r="H219" s="230">
        <v>350</v>
      </c>
      <c r="I219" s="231"/>
      <c r="J219" s="226"/>
      <c r="K219" s="226"/>
      <c r="L219" s="232"/>
      <c r="M219" s="233"/>
      <c r="N219" s="234"/>
      <c r="O219" s="234"/>
      <c r="P219" s="234"/>
      <c r="Q219" s="234"/>
      <c r="R219" s="234"/>
      <c r="S219" s="234"/>
      <c r="T219" s="23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6" t="s">
        <v>150</v>
      </c>
      <c r="AU219" s="236" t="s">
        <v>21</v>
      </c>
      <c r="AV219" s="13" t="s">
        <v>21</v>
      </c>
      <c r="AW219" s="13" t="s">
        <v>41</v>
      </c>
      <c r="AX219" s="13" t="s">
        <v>82</v>
      </c>
      <c r="AY219" s="236" t="s">
        <v>139</v>
      </c>
    </row>
    <row r="220" spans="1:51" s="14" customFormat="1" ht="12">
      <c r="A220" s="14"/>
      <c r="B220" s="237"/>
      <c r="C220" s="238"/>
      <c r="D220" s="227" t="s">
        <v>150</v>
      </c>
      <c r="E220" s="239" t="s">
        <v>32</v>
      </c>
      <c r="F220" s="240" t="s">
        <v>359</v>
      </c>
      <c r="G220" s="238"/>
      <c r="H220" s="239" t="s">
        <v>32</v>
      </c>
      <c r="I220" s="241"/>
      <c r="J220" s="238"/>
      <c r="K220" s="238"/>
      <c r="L220" s="242"/>
      <c r="M220" s="243"/>
      <c r="N220" s="244"/>
      <c r="O220" s="244"/>
      <c r="P220" s="244"/>
      <c r="Q220" s="244"/>
      <c r="R220" s="244"/>
      <c r="S220" s="244"/>
      <c r="T220" s="24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6" t="s">
        <v>150</v>
      </c>
      <c r="AU220" s="246" t="s">
        <v>21</v>
      </c>
      <c r="AV220" s="14" t="s">
        <v>90</v>
      </c>
      <c r="AW220" s="14" t="s">
        <v>41</v>
      </c>
      <c r="AX220" s="14" t="s">
        <v>82</v>
      </c>
      <c r="AY220" s="246" t="s">
        <v>139</v>
      </c>
    </row>
    <row r="221" spans="1:51" s="14" customFormat="1" ht="12">
      <c r="A221" s="14"/>
      <c r="B221" s="237"/>
      <c r="C221" s="238"/>
      <c r="D221" s="227" t="s">
        <v>150</v>
      </c>
      <c r="E221" s="239" t="s">
        <v>32</v>
      </c>
      <c r="F221" s="240" t="s">
        <v>152</v>
      </c>
      <c r="G221" s="238"/>
      <c r="H221" s="239" t="s">
        <v>32</v>
      </c>
      <c r="I221" s="241"/>
      <c r="J221" s="238"/>
      <c r="K221" s="238"/>
      <c r="L221" s="242"/>
      <c r="M221" s="243"/>
      <c r="N221" s="244"/>
      <c r="O221" s="244"/>
      <c r="P221" s="244"/>
      <c r="Q221" s="244"/>
      <c r="R221" s="244"/>
      <c r="S221" s="244"/>
      <c r="T221" s="24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6" t="s">
        <v>150</v>
      </c>
      <c r="AU221" s="246" t="s">
        <v>21</v>
      </c>
      <c r="AV221" s="14" t="s">
        <v>90</v>
      </c>
      <c r="AW221" s="14" t="s">
        <v>41</v>
      </c>
      <c r="AX221" s="14" t="s">
        <v>82</v>
      </c>
      <c r="AY221" s="246" t="s">
        <v>139</v>
      </c>
    </row>
    <row r="222" spans="1:51" s="15" customFormat="1" ht="12">
      <c r="A222" s="15"/>
      <c r="B222" s="247"/>
      <c r="C222" s="248"/>
      <c r="D222" s="227" t="s">
        <v>150</v>
      </c>
      <c r="E222" s="249" t="s">
        <v>32</v>
      </c>
      <c r="F222" s="250" t="s">
        <v>153</v>
      </c>
      <c r="G222" s="248"/>
      <c r="H222" s="251">
        <v>584.55</v>
      </c>
      <c r="I222" s="252"/>
      <c r="J222" s="248"/>
      <c r="K222" s="248"/>
      <c r="L222" s="253"/>
      <c r="M222" s="254"/>
      <c r="N222" s="255"/>
      <c r="O222" s="255"/>
      <c r="P222" s="255"/>
      <c r="Q222" s="255"/>
      <c r="R222" s="255"/>
      <c r="S222" s="255"/>
      <c r="T222" s="256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7" t="s">
        <v>150</v>
      </c>
      <c r="AU222" s="257" t="s">
        <v>21</v>
      </c>
      <c r="AV222" s="15" t="s">
        <v>146</v>
      </c>
      <c r="AW222" s="15" t="s">
        <v>41</v>
      </c>
      <c r="AX222" s="15" t="s">
        <v>90</v>
      </c>
      <c r="AY222" s="257" t="s">
        <v>139</v>
      </c>
    </row>
    <row r="223" spans="1:65" s="2" customFormat="1" ht="49.05" customHeight="1">
      <c r="A223" s="41"/>
      <c r="B223" s="42"/>
      <c r="C223" s="207" t="s">
        <v>268</v>
      </c>
      <c r="D223" s="207" t="s">
        <v>141</v>
      </c>
      <c r="E223" s="208" t="s">
        <v>751</v>
      </c>
      <c r="F223" s="209" t="s">
        <v>752</v>
      </c>
      <c r="G223" s="210" t="s">
        <v>232</v>
      </c>
      <c r="H223" s="211">
        <v>85</v>
      </c>
      <c r="I223" s="212"/>
      <c r="J223" s="213">
        <f>ROUND(I223*H223,2)</f>
        <v>0</v>
      </c>
      <c r="K223" s="209" t="s">
        <v>32</v>
      </c>
      <c r="L223" s="47"/>
      <c r="M223" s="214" t="s">
        <v>32</v>
      </c>
      <c r="N223" s="215" t="s">
        <v>53</v>
      </c>
      <c r="O223" s="87"/>
      <c r="P223" s="216">
        <f>O223*H223</f>
        <v>0</v>
      </c>
      <c r="Q223" s="216">
        <v>0</v>
      </c>
      <c r="R223" s="216">
        <f>Q223*H223</f>
        <v>0</v>
      </c>
      <c r="S223" s="216">
        <v>0.194</v>
      </c>
      <c r="T223" s="217">
        <f>S223*H223</f>
        <v>16.490000000000002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18" t="s">
        <v>146</v>
      </c>
      <c r="AT223" s="218" t="s">
        <v>141</v>
      </c>
      <c r="AU223" s="218" t="s">
        <v>21</v>
      </c>
      <c r="AY223" s="19" t="s">
        <v>139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9" t="s">
        <v>90</v>
      </c>
      <c r="BK223" s="219">
        <f>ROUND(I223*H223,2)</f>
        <v>0</v>
      </c>
      <c r="BL223" s="19" t="s">
        <v>146</v>
      </c>
      <c r="BM223" s="218" t="s">
        <v>918</v>
      </c>
    </row>
    <row r="224" spans="1:51" s="13" customFormat="1" ht="12">
      <c r="A224" s="13"/>
      <c r="B224" s="225"/>
      <c r="C224" s="226"/>
      <c r="D224" s="227" t="s">
        <v>150</v>
      </c>
      <c r="E224" s="228" t="s">
        <v>32</v>
      </c>
      <c r="F224" s="229" t="s">
        <v>919</v>
      </c>
      <c r="G224" s="226"/>
      <c r="H224" s="230">
        <v>85</v>
      </c>
      <c r="I224" s="231"/>
      <c r="J224" s="226"/>
      <c r="K224" s="226"/>
      <c r="L224" s="232"/>
      <c r="M224" s="233"/>
      <c r="N224" s="234"/>
      <c r="O224" s="234"/>
      <c r="P224" s="234"/>
      <c r="Q224" s="234"/>
      <c r="R224" s="234"/>
      <c r="S224" s="234"/>
      <c r="T224" s="23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6" t="s">
        <v>150</v>
      </c>
      <c r="AU224" s="236" t="s">
        <v>21</v>
      </c>
      <c r="AV224" s="13" t="s">
        <v>21</v>
      </c>
      <c r="AW224" s="13" t="s">
        <v>41</v>
      </c>
      <c r="AX224" s="13" t="s">
        <v>82</v>
      </c>
      <c r="AY224" s="236" t="s">
        <v>139</v>
      </c>
    </row>
    <row r="225" spans="1:51" s="14" customFormat="1" ht="12">
      <c r="A225" s="14"/>
      <c r="B225" s="237"/>
      <c r="C225" s="238"/>
      <c r="D225" s="227" t="s">
        <v>150</v>
      </c>
      <c r="E225" s="239" t="s">
        <v>32</v>
      </c>
      <c r="F225" s="240" t="s">
        <v>152</v>
      </c>
      <c r="G225" s="238"/>
      <c r="H225" s="239" t="s">
        <v>32</v>
      </c>
      <c r="I225" s="241"/>
      <c r="J225" s="238"/>
      <c r="K225" s="238"/>
      <c r="L225" s="242"/>
      <c r="M225" s="243"/>
      <c r="N225" s="244"/>
      <c r="O225" s="244"/>
      <c r="P225" s="244"/>
      <c r="Q225" s="244"/>
      <c r="R225" s="244"/>
      <c r="S225" s="244"/>
      <c r="T225" s="24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6" t="s">
        <v>150</v>
      </c>
      <c r="AU225" s="246" t="s">
        <v>21</v>
      </c>
      <c r="AV225" s="14" t="s">
        <v>90</v>
      </c>
      <c r="AW225" s="14" t="s">
        <v>41</v>
      </c>
      <c r="AX225" s="14" t="s">
        <v>82</v>
      </c>
      <c r="AY225" s="246" t="s">
        <v>139</v>
      </c>
    </row>
    <row r="226" spans="1:51" s="15" customFormat="1" ht="12">
      <c r="A226" s="15"/>
      <c r="B226" s="247"/>
      <c r="C226" s="248"/>
      <c r="D226" s="227" t="s">
        <v>150</v>
      </c>
      <c r="E226" s="249" t="s">
        <v>32</v>
      </c>
      <c r="F226" s="250" t="s">
        <v>153</v>
      </c>
      <c r="G226" s="248"/>
      <c r="H226" s="251">
        <v>85</v>
      </c>
      <c r="I226" s="252"/>
      <c r="J226" s="248"/>
      <c r="K226" s="248"/>
      <c r="L226" s="253"/>
      <c r="M226" s="254"/>
      <c r="N226" s="255"/>
      <c r="O226" s="255"/>
      <c r="P226" s="255"/>
      <c r="Q226" s="255"/>
      <c r="R226" s="255"/>
      <c r="S226" s="255"/>
      <c r="T226" s="256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57" t="s">
        <v>150</v>
      </c>
      <c r="AU226" s="257" t="s">
        <v>21</v>
      </c>
      <c r="AV226" s="15" t="s">
        <v>146</v>
      </c>
      <c r="AW226" s="15" t="s">
        <v>41</v>
      </c>
      <c r="AX226" s="15" t="s">
        <v>90</v>
      </c>
      <c r="AY226" s="257" t="s">
        <v>139</v>
      </c>
    </row>
    <row r="227" spans="1:65" s="2" customFormat="1" ht="33" customHeight="1">
      <c r="A227" s="41"/>
      <c r="B227" s="42"/>
      <c r="C227" s="207" t="s">
        <v>272</v>
      </c>
      <c r="D227" s="207" t="s">
        <v>141</v>
      </c>
      <c r="E227" s="208" t="s">
        <v>372</v>
      </c>
      <c r="F227" s="209" t="s">
        <v>373</v>
      </c>
      <c r="G227" s="210" t="s">
        <v>144</v>
      </c>
      <c r="H227" s="211">
        <v>2789.1</v>
      </c>
      <c r="I227" s="212"/>
      <c r="J227" s="213">
        <f>ROUND(I227*H227,2)</f>
        <v>0</v>
      </c>
      <c r="K227" s="209" t="s">
        <v>145</v>
      </c>
      <c r="L227" s="47"/>
      <c r="M227" s="214" t="s">
        <v>32</v>
      </c>
      <c r="N227" s="215" t="s">
        <v>53</v>
      </c>
      <c r="O227" s="87"/>
      <c r="P227" s="216">
        <f>O227*H227</f>
        <v>0</v>
      </c>
      <c r="Q227" s="216">
        <v>0</v>
      </c>
      <c r="R227" s="216">
        <f>Q227*H227</f>
        <v>0</v>
      </c>
      <c r="S227" s="216">
        <v>0.02</v>
      </c>
      <c r="T227" s="217">
        <f>S227*H227</f>
        <v>55.782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18" t="s">
        <v>146</v>
      </c>
      <c r="AT227" s="218" t="s">
        <v>141</v>
      </c>
      <c r="AU227" s="218" t="s">
        <v>21</v>
      </c>
      <c r="AY227" s="19" t="s">
        <v>139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19" t="s">
        <v>90</v>
      </c>
      <c r="BK227" s="219">
        <f>ROUND(I227*H227,2)</f>
        <v>0</v>
      </c>
      <c r="BL227" s="19" t="s">
        <v>146</v>
      </c>
      <c r="BM227" s="218" t="s">
        <v>920</v>
      </c>
    </row>
    <row r="228" spans="1:47" s="2" customFormat="1" ht="12">
      <c r="A228" s="41"/>
      <c r="B228" s="42"/>
      <c r="C228" s="43"/>
      <c r="D228" s="220" t="s">
        <v>148</v>
      </c>
      <c r="E228" s="43"/>
      <c r="F228" s="221" t="s">
        <v>375</v>
      </c>
      <c r="G228" s="43"/>
      <c r="H228" s="43"/>
      <c r="I228" s="222"/>
      <c r="J228" s="43"/>
      <c r="K228" s="43"/>
      <c r="L228" s="47"/>
      <c r="M228" s="223"/>
      <c r="N228" s="224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19" t="s">
        <v>148</v>
      </c>
      <c r="AU228" s="19" t="s">
        <v>21</v>
      </c>
    </row>
    <row r="229" spans="1:51" s="13" customFormat="1" ht="12">
      <c r="A229" s="13"/>
      <c r="B229" s="225"/>
      <c r="C229" s="226"/>
      <c r="D229" s="227" t="s">
        <v>150</v>
      </c>
      <c r="E229" s="228" t="s">
        <v>32</v>
      </c>
      <c r="F229" s="229" t="s">
        <v>921</v>
      </c>
      <c r="G229" s="226"/>
      <c r="H229" s="230">
        <v>2789.1</v>
      </c>
      <c r="I229" s="231"/>
      <c r="J229" s="226"/>
      <c r="K229" s="226"/>
      <c r="L229" s="232"/>
      <c r="M229" s="233"/>
      <c r="N229" s="234"/>
      <c r="O229" s="234"/>
      <c r="P229" s="234"/>
      <c r="Q229" s="234"/>
      <c r="R229" s="234"/>
      <c r="S229" s="234"/>
      <c r="T229" s="23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6" t="s">
        <v>150</v>
      </c>
      <c r="AU229" s="236" t="s">
        <v>21</v>
      </c>
      <c r="AV229" s="13" t="s">
        <v>21</v>
      </c>
      <c r="AW229" s="13" t="s">
        <v>41</v>
      </c>
      <c r="AX229" s="13" t="s">
        <v>82</v>
      </c>
      <c r="AY229" s="236" t="s">
        <v>139</v>
      </c>
    </row>
    <row r="230" spans="1:51" s="14" customFormat="1" ht="12">
      <c r="A230" s="14"/>
      <c r="B230" s="237"/>
      <c r="C230" s="238"/>
      <c r="D230" s="227" t="s">
        <v>150</v>
      </c>
      <c r="E230" s="239" t="s">
        <v>32</v>
      </c>
      <c r="F230" s="240" t="s">
        <v>152</v>
      </c>
      <c r="G230" s="238"/>
      <c r="H230" s="239" t="s">
        <v>32</v>
      </c>
      <c r="I230" s="241"/>
      <c r="J230" s="238"/>
      <c r="K230" s="238"/>
      <c r="L230" s="242"/>
      <c r="M230" s="243"/>
      <c r="N230" s="244"/>
      <c r="O230" s="244"/>
      <c r="P230" s="244"/>
      <c r="Q230" s="244"/>
      <c r="R230" s="244"/>
      <c r="S230" s="244"/>
      <c r="T230" s="24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6" t="s">
        <v>150</v>
      </c>
      <c r="AU230" s="246" t="s">
        <v>21</v>
      </c>
      <c r="AV230" s="14" t="s">
        <v>90</v>
      </c>
      <c r="AW230" s="14" t="s">
        <v>41</v>
      </c>
      <c r="AX230" s="14" t="s">
        <v>82</v>
      </c>
      <c r="AY230" s="246" t="s">
        <v>139</v>
      </c>
    </row>
    <row r="231" spans="1:51" s="15" customFormat="1" ht="12">
      <c r="A231" s="15"/>
      <c r="B231" s="247"/>
      <c r="C231" s="248"/>
      <c r="D231" s="227" t="s">
        <v>150</v>
      </c>
      <c r="E231" s="249" t="s">
        <v>32</v>
      </c>
      <c r="F231" s="250" t="s">
        <v>153</v>
      </c>
      <c r="G231" s="248"/>
      <c r="H231" s="251">
        <v>2789.1</v>
      </c>
      <c r="I231" s="252"/>
      <c r="J231" s="248"/>
      <c r="K231" s="248"/>
      <c r="L231" s="253"/>
      <c r="M231" s="254"/>
      <c r="N231" s="255"/>
      <c r="O231" s="255"/>
      <c r="P231" s="255"/>
      <c r="Q231" s="255"/>
      <c r="R231" s="255"/>
      <c r="S231" s="255"/>
      <c r="T231" s="256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57" t="s">
        <v>150</v>
      </c>
      <c r="AU231" s="257" t="s">
        <v>21</v>
      </c>
      <c r="AV231" s="15" t="s">
        <v>146</v>
      </c>
      <c r="AW231" s="15" t="s">
        <v>41</v>
      </c>
      <c r="AX231" s="15" t="s">
        <v>90</v>
      </c>
      <c r="AY231" s="257" t="s">
        <v>139</v>
      </c>
    </row>
    <row r="232" spans="1:65" s="2" customFormat="1" ht="37.8" customHeight="1">
      <c r="A232" s="41"/>
      <c r="B232" s="42"/>
      <c r="C232" s="207" t="s">
        <v>276</v>
      </c>
      <c r="D232" s="207" t="s">
        <v>141</v>
      </c>
      <c r="E232" s="208" t="s">
        <v>378</v>
      </c>
      <c r="F232" s="209" t="s">
        <v>379</v>
      </c>
      <c r="G232" s="210" t="s">
        <v>144</v>
      </c>
      <c r="H232" s="211">
        <v>175</v>
      </c>
      <c r="I232" s="212"/>
      <c r="J232" s="213">
        <f>ROUND(I232*H232,2)</f>
        <v>0</v>
      </c>
      <c r="K232" s="209" t="s">
        <v>145</v>
      </c>
      <c r="L232" s="47"/>
      <c r="M232" s="214" t="s">
        <v>32</v>
      </c>
      <c r="N232" s="215" t="s">
        <v>53</v>
      </c>
      <c r="O232" s="87"/>
      <c r="P232" s="216">
        <f>O232*H232</f>
        <v>0</v>
      </c>
      <c r="Q232" s="216">
        <v>0</v>
      </c>
      <c r="R232" s="216">
        <f>Q232*H232</f>
        <v>0</v>
      </c>
      <c r="S232" s="216">
        <v>0.252</v>
      </c>
      <c r="T232" s="217">
        <f>S232*H232</f>
        <v>44.1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18" t="s">
        <v>146</v>
      </c>
      <c r="AT232" s="218" t="s">
        <v>141</v>
      </c>
      <c r="AU232" s="218" t="s">
        <v>21</v>
      </c>
      <c r="AY232" s="19" t="s">
        <v>139</v>
      </c>
      <c r="BE232" s="219">
        <f>IF(N232="základní",J232,0)</f>
        <v>0</v>
      </c>
      <c r="BF232" s="219">
        <f>IF(N232="snížená",J232,0)</f>
        <v>0</v>
      </c>
      <c r="BG232" s="219">
        <f>IF(N232="zákl. přenesená",J232,0)</f>
        <v>0</v>
      </c>
      <c r="BH232" s="219">
        <f>IF(N232="sníž. přenesená",J232,0)</f>
        <v>0</v>
      </c>
      <c r="BI232" s="219">
        <f>IF(N232="nulová",J232,0)</f>
        <v>0</v>
      </c>
      <c r="BJ232" s="19" t="s">
        <v>90</v>
      </c>
      <c r="BK232" s="219">
        <f>ROUND(I232*H232,2)</f>
        <v>0</v>
      </c>
      <c r="BL232" s="19" t="s">
        <v>146</v>
      </c>
      <c r="BM232" s="218" t="s">
        <v>380</v>
      </c>
    </row>
    <row r="233" spans="1:47" s="2" customFormat="1" ht="12">
      <c r="A233" s="41"/>
      <c r="B233" s="42"/>
      <c r="C233" s="43"/>
      <c r="D233" s="220" t="s">
        <v>148</v>
      </c>
      <c r="E233" s="43"/>
      <c r="F233" s="221" t="s">
        <v>381</v>
      </c>
      <c r="G233" s="43"/>
      <c r="H233" s="43"/>
      <c r="I233" s="222"/>
      <c r="J233" s="43"/>
      <c r="K233" s="43"/>
      <c r="L233" s="47"/>
      <c r="M233" s="223"/>
      <c r="N233" s="224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19" t="s">
        <v>148</v>
      </c>
      <c r="AU233" s="19" t="s">
        <v>21</v>
      </c>
    </row>
    <row r="234" spans="1:51" s="13" customFormat="1" ht="12">
      <c r="A234" s="13"/>
      <c r="B234" s="225"/>
      <c r="C234" s="226"/>
      <c r="D234" s="227" t="s">
        <v>150</v>
      </c>
      <c r="E234" s="228" t="s">
        <v>32</v>
      </c>
      <c r="F234" s="229" t="s">
        <v>582</v>
      </c>
      <c r="G234" s="226"/>
      <c r="H234" s="230">
        <v>175</v>
      </c>
      <c r="I234" s="231"/>
      <c r="J234" s="226"/>
      <c r="K234" s="226"/>
      <c r="L234" s="232"/>
      <c r="M234" s="233"/>
      <c r="N234" s="234"/>
      <c r="O234" s="234"/>
      <c r="P234" s="234"/>
      <c r="Q234" s="234"/>
      <c r="R234" s="234"/>
      <c r="S234" s="234"/>
      <c r="T234" s="23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6" t="s">
        <v>150</v>
      </c>
      <c r="AU234" s="236" t="s">
        <v>21</v>
      </c>
      <c r="AV234" s="13" t="s">
        <v>21</v>
      </c>
      <c r="AW234" s="13" t="s">
        <v>41</v>
      </c>
      <c r="AX234" s="13" t="s">
        <v>82</v>
      </c>
      <c r="AY234" s="236" t="s">
        <v>139</v>
      </c>
    </row>
    <row r="235" spans="1:51" s="14" customFormat="1" ht="12">
      <c r="A235" s="14"/>
      <c r="B235" s="237"/>
      <c r="C235" s="238"/>
      <c r="D235" s="227" t="s">
        <v>150</v>
      </c>
      <c r="E235" s="239" t="s">
        <v>32</v>
      </c>
      <c r="F235" s="240" t="s">
        <v>765</v>
      </c>
      <c r="G235" s="238"/>
      <c r="H235" s="239" t="s">
        <v>32</v>
      </c>
      <c r="I235" s="241"/>
      <c r="J235" s="238"/>
      <c r="K235" s="238"/>
      <c r="L235" s="242"/>
      <c r="M235" s="243"/>
      <c r="N235" s="244"/>
      <c r="O235" s="244"/>
      <c r="P235" s="244"/>
      <c r="Q235" s="244"/>
      <c r="R235" s="244"/>
      <c r="S235" s="244"/>
      <c r="T235" s="24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6" t="s">
        <v>150</v>
      </c>
      <c r="AU235" s="246" t="s">
        <v>21</v>
      </c>
      <c r="AV235" s="14" t="s">
        <v>90</v>
      </c>
      <c r="AW235" s="14" t="s">
        <v>41</v>
      </c>
      <c r="AX235" s="14" t="s">
        <v>82</v>
      </c>
      <c r="AY235" s="246" t="s">
        <v>139</v>
      </c>
    </row>
    <row r="236" spans="1:51" s="15" customFormat="1" ht="12">
      <c r="A236" s="15"/>
      <c r="B236" s="247"/>
      <c r="C236" s="248"/>
      <c r="D236" s="227" t="s">
        <v>150</v>
      </c>
      <c r="E236" s="249" t="s">
        <v>32</v>
      </c>
      <c r="F236" s="250" t="s">
        <v>153</v>
      </c>
      <c r="G236" s="248"/>
      <c r="H236" s="251">
        <v>175</v>
      </c>
      <c r="I236" s="252"/>
      <c r="J236" s="248"/>
      <c r="K236" s="248"/>
      <c r="L236" s="253"/>
      <c r="M236" s="254"/>
      <c r="N236" s="255"/>
      <c r="O236" s="255"/>
      <c r="P236" s="255"/>
      <c r="Q236" s="255"/>
      <c r="R236" s="255"/>
      <c r="S236" s="255"/>
      <c r="T236" s="256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57" t="s">
        <v>150</v>
      </c>
      <c r="AU236" s="257" t="s">
        <v>21</v>
      </c>
      <c r="AV236" s="15" t="s">
        <v>146</v>
      </c>
      <c r="AW236" s="15" t="s">
        <v>41</v>
      </c>
      <c r="AX236" s="15" t="s">
        <v>90</v>
      </c>
      <c r="AY236" s="257" t="s">
        <v>139</v>
      </c>
    </row>
    <row r="237" spans="1:63" s="12" customFormat="1" ht="22.8" customHeight="1">
      <c r="A237" s="12"/>
      <c r="B237" s="191"/>
      <c r="C237" s="192"/>
      <c r="D237" s="193" t="s">
        <v>81</v>
      </c>
      <c r="E237" s="205" t="s">
        <v>398</v>
      </c>
      <c r="F237" s="205" t="s">
        <v>399</v>
      </c>
      <c r="G237" s="192"/>
      <c r="H237" s="192"/>
      <c r="I237" s="195"/>
      <c r="J237" s="206">
        <f>BK237</f>
        <v>0</v>
      </c>
      <c r="K237" s="192"/>
      <c r="L237" s="197"/>
      <c r="M237" s="198"/>
      <c r="N237" s="199"/>
      <c r="O237" s="199"/>
      <c r="P237" s="200">
        <f>SUM(P238:P268)</f>
        <v>0</v>
      </c>
      <c r="Q237" s="199"/>
      <c r="R237" s="200">
        <f>SUM(R238:R268)</f>
        <v>0</v>
      </c>
      <c r="S237" s="199"/>
      <c r="T237" s="201">
        <f>SUM(T238:T268)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2" t="s">
        <v>90</v>
      </c>
      <c r="AT237" s="203" t="s">
        <v>81</v>
      </c>
      <c r="AU237" s="203" t="s">
        <v>90</v>
      </c>
      <c r="AY237" s="202" t="s">
        <v>139</v>
      </c>
      <c r="BK237" s="204">
        <f>SUM(BK238:BK268)</f>
        <v>0</v>
      </c>
    </row>
    <row r="238" spans="1:65" s="2" customFormat="1" ht="24.15" customHeight="1">
      <c r="A238" s="41"/>
      <c r="B238" s="42"/>
      <c r="C238" s="207" t="s">
        <v>285</v>
      </c>
      <c r="D238" s="207" t="s">
        <v>141</v>
      </c>
      <c r="E238" s="208" t="s">
        <v>407</v>
      </c>
      <c r="F238" s="209" t="s">
        <v>408</v>
      </c>
      <c r="G238" s="210" t="s">
        <v>179</v>
      </c>
      <c r="H238" s="211">
        <v>44.1</v>
      </c>
      <c r="I238" s="212"/>
      <c r="J238" s="213">
        <f>ROUND(I238*H238,2)</f>
        <v>0</v>
      </c>
      <c r="K238" s="209" t="s">
        <v>145</v>
      </c>
      <c r="L238" s="47"/>
      <c r="M238" s="214" t="s">
        <v>32</v>
      </c>
      <c r="N238" s="215" t="s">
        <v>53</v>
      </c>
      <c r="O238" s="87"/>
      <c r="P238" s="216">
        <f>O238*H238</f>
        <v>0</v>
      </c>
      <c r="Q238" s="216">
        <v>0</v>
      </c>
      <c r="R238" s="216">
        <f>Q238*H238</f>
        <v>0</v>
      </c>
      <c r="S238" s="216">
        <v>0</v>
      </c>
      <c r="T238" s="217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18" t="s">
        <v>146</v>
      </c>
      <c r="AT238" s="218" t="s">
        <v>141</v>
      </c>
      <c r="AU238" s="218" t="s">
        <v>21</v>
      </c>
      <c r="AY238" s="19" t="s">
        <v>139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9" t="s">
        <v>90</v>
      </c>
      <c r="BK238" s="219">
        <f>ROUND(I238*H238,2)</f>
        <v>0</v>
      </c>
      <c r="BL238" s="19" t="s">
        <v>146</v>
      </c>
      <c r="BM238" s="218" t="s">
        <v>409</v>
      </c>
    </row>
    <row r="239" spans="1:47" s="2" customFormat="1" ht="12">
      <c r="A239" s="41"/>
      <c r="B239" s="42"/>
      <c r="C239" s="43"/>
      <c r="D239" s="220" t="s">
        <v>148</v>
      </c>
      <c r="E239" s="43"/>
      <c r="F239" s="221" t="s">
        <v>410</v>
      </c>
      <c r="G239" s="43"/>
      <c r="H239" s="43"/>
      <c r="I239" s="222"/>
      <c r="J239" s="43"/>
      <c r="K239" s="43"/>
      <c r="L239" s="47"/>
      <c r="M239" s="223"/>
      <c r="N239" s="224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19" t="s">
        <v>148</v>
      </c>
      <c r="AU239" s="19" t="s">
        <v>21</v>
      </c>
    </row>
    <row r="240" spans="1:51" s="13" customFormat="1" ht="12">
      <c r="A240" s="13"/>
      <c r="B240" s="225"/>
      <c r="C240" s="226"/>
      <c r="D240" s="227" t="s">
        <v>150</v>
      </c>
      <c r="E240" s="228" t="s">
        <v>32</v>
      </c>
      <c r="F240" s="229" t="s">
        <v>922</v>
      </c>
      <c r="G240" s="226"/>
      <c r="H240" s="230">
        <v>437.317</v>
      </c>
      <c r="I240" s="231"/>
      <c r="J240" s="226"/>
      <c r="K240" s="226"/>
      <c r="L240" s="232"/>
      <c r="M240" s="233"/>
      <c r="N240" s="234"/>
      <c r="O240" s="234"/>
      <c r="P240" s="234"/>
      <c r="Q240" s="234"/>
      <c r="R240" s="234"/>
      <c r="S240" s="234"/>
      <c r="T240" s="23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6" t="s">
        <v>150</v>
      </c>
      <c r="AU240" s="236" t="s">
        <v>21</v>
      </c>
      <c r="AV240" s="13" t="s">
        <v>21</v>
      </c>
      <c r="AW240" s="13" t="s">
        <v>41</v>
      </c>
      <c r="AX240" s="13" t="s">
        <v>82</v>
      </c>
      <c r="AY240" s="236" t="s">
        <v>139</v>
      </c>
    </row>
    <row r="241" spans="1:51" s="13" customFormat="1" ht="12">
      <c r="A241" s="13"/>
      <c r="B241" s="225"/>
      <c r="C241" s="226"/>
      <c r="D241" s="227" t="s">
        <v>150</v>
      </c>
      <c r="E241" s="228" t="s">
        <v>32</v>
      </c>
      <c r="F241" s="229" t="s">
        <v>923</v>
      </c>
      <c r="G241" s="226"/>
      <c r="H241" s="230">
        <v>-211.517</v>
      </c>
      <c r="I241" s="231"/>
      <c r="J241" s="226"/>
      <c r="K241" s="226"/>
      <c r="L241" s="232"/>
      <c r="M241" s="233"/>
      <c r="N241" s="234"/>
      <c r="O241" s="234"/>
      <c r="P241" s="234"/>
      <c r="Q241" s="234"/>
      <c r="R241" s="234"/>
      <c r="S241" s="234"/>
      <c r="T241" s="23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6" t="s">
        <v>150</v>
      </c>
      <c r="AU241" s="236" t="s">
        <v>21</v>
      </c>
      <c r="AV241" s="13" t="s">
        <v>21</v>
      </c>
      <c r="AW241" s="13" t="s">
        <v>41</v>
      </c>
      <c r="AX241" s="13" t="s">
        <v>82</v>
      </c>
      <c r="AY241" s="236" t="s">
        <v>139</v>
      </c>
    </row>
    <row r="242" spans="1:51" s="13" customFormat="1" ht="12">
      <c r="A242" s="13"/>
      <c r="B242" s="225"/>
      <c r="C242" s="226"/>
      <c r="D242" s="227" t="s">
        <v>150</v>
      </c>
      <c r="E242" s="228" t="s">
        <v>32</v>
      </c>
      <c r="F242" s="229" t="s">
        <v>924</v>
      </c>
      <c r="G242" s="226"/>
      <c r="H242" s="230">
        <v>-181.7</v>
      </c>
      <c r="I242" s="231"/>
      <c r="J242" s="226"/>
      <c r="K242" s="226"/>
      <c r="L242" s="232"/>
      <c r="M242" s="233"/>
      <c r="N242" s="234"/>
      <c r="O242" s="234"/>
      <c r="P242" s="234"/>
      <c r="Q242" s="234"/>
      <c r="R242" s="234"/>
      <c r="S242" s="234"/>
      <c r="T242" s="23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6" t="s">
        <v>150</v>
      </c>
      <c r="AU242" s="236" t="s">
        <v>21</v>
      </c>
      <c r="AV242" s="13" t="s">
        <v>21</v>
      </c>
      <c r="AW242" s="13" t="s">
        <v>41</v>
      </c>
      <c r="AX242" s="13" t="s">
        <v>82</v>
      </c>
      <c r="AY242" s="236" t="s">
        <v>139</v>
      </c>
    </row>
    <row r="243" spans="1:51" s="14" customFormat="1" ht="12">
      <c r="A243" s="14"/>
      <c r="B243" s="237"/>
      <c r="C243" s="238"/>
      <c r="D243" s="227" t="s">
        <v>150</v>
      </c>
      <c r="E243" s="239" t="s">
        <v>32</v>
      </c>
      <c r="F243" s="240" t="s">
        <v>925</v>
      </c>
      <c r="G243" s="238"/>
      <c r="H243" s="239" t="s">
        <v>32</v>
      </c>
      <c r="I243" s="241"/>
      <c r="J243" s="238"/>
      <c r="K243" s="238"/>
      <c r="L243" s="242"/>
      <c r="M243" s="243"/>
      <c r="N243" s="244"/>
      <c r="O243" s="244"/>
      <c r="P243" s="244"/>
      <c r="Q243" s="244"/>
      <c r="R243" s="244"/>
      <c r="S243" s="244"/>
      <c r="T243" s="24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6" t="s">
        <v>150</v>
      </c>
      <c r="AU243" s="246" t="s">
        <v>21</v>
      </c>
      <c r="AV243" s="14" t="s">
        <v>90</v>
      </c>
      <c r="AW243" s="14" t="s">
        <v>41</v>
      </c>
      <c r="AX243" s="14" t="s">
        <v>82</v>
      </c>
      <c r="AY243" s="246" t="s">
        <v>139</v>
      </c>
    </row>
    <row r="244" spans="1:51" s="14" customFormat="1" ht="12">
      <c r="A244" s="14"/>
      <c r="B244" s="237"/>
      <c r="C244" s="238"/>
      <c r="D244" s="227" t="s">
        <v>150</v>
      </c>
      <c r="E244" s="239" t="s">
        <v>32</v>
      </c>
      <c r="F244" s="240" t="s">
        <v>781</v>
      </c>
      <c r="G244" s="238"/>
      <c r="H244" s="239" t="s">
        <v>32</v>
      </c>
      <c r="I244" s="241"/>
      <c r="J244" s="238"/>
      <c r="K244" s="238"/>
      <c r="L244" s="242"/>
      <c r="M244" s="243"/>
      <c r="N244" s="244"/>
      <c r="O244" s="244"/>
      <c r="P244" s="244"/>
      <c r="Q244" s="244"/>
      <c r="R244" s="244"/>
      <c r="S244" s="244"/>
      <c r="T244" s="24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6" t="s">
        <v>150</v>
      </c>
      <c r="AU244" s="246" t="s">
        <v>21</v>
      </c>
      <c r="AV244" s="14" t="s">
        <v>90</v>
      </c>
      <c r="AW244" s="14" t="s">
        <v>41</v>
      </c>
      <c r="AX244" s="14" t="s">
        <v>82</v>
      </c>
      <c r="AY244" s="246" t="s">
        <v>139</v>
      </c>
    </row>
    <row r="245" spans="1:51" s="15" customFormat="1" ht="12">
      <c r="A245" s="15"/>
      <c r="B245" s="247"/>
      <c r="C245" s="248"/>
      <c r="D245" s="227" t="s">
        <v>150</v>
      </c>
      <c r="E245" s="249" t="s">
        <v>32</v>
      </c>
      <c r="F245" s="250" t="s">
        <v>153</v>
      </c>
      <c r="G245" s="248"/>
      <c r="H245" s="251">
        <v>44.10000000000002</v>
      </c>
      <c r="I245" s="252"/>
      <c r="J245" s="248"/>
      <c r="K245" s="248"/>
      <c r="L245" s="253"/>
      <c r="M245" s="254"/>
      <c r="N245" s="255"/>
      <c r="O245" s="255"/>
      <c r="P245" s="255"/>
      <c r="Q245" s="255"/>
      <c r="R245" s="255"/>
      <c r="S245" s="255"/>
      <c r="T245" s="256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57" t="s">
        <v>150</v>
      </c>
      <c r="AU245" s="257" t="s">
        <v>21</v>
      </c>
      <c r="AV245" s="15" t="s">
        <v>146</v>
      </c>
      <c r="AW245" s="15" t="s">
        <v>41</v>
      </c>
      <c r="AX245" s="15" t="s">
        <v>90</v>
      </c>
      <c r="AY245" s="257" t="s">
        <v>139</v>
      </c>
    </row>
    <row r="246" spans="1:65" s="2" customFormat="1" ht="24.15" customHeight="1">
      <c r="A246" s="41"/>
      <c r="B246" s="42"/>
      <c r="C246" s="207" t="s">
        <v>295</v>
      </c>
      <c r="D246" s="207" t="s">
        <v>141</v>
      </c>
      <c r="E246" s="208" t="s">
        <v>407</v>
      </c>
      <c r="F246" s="209" t="s">
        <v>408</v>
      </c>
      <c r="G246" s="210" t="s">
        <v>179</v>
      </c>
      <c r="H246" s="211">
        <v>393.217</v>
      </c>
      <c r="I246" s="212"/>
      <c r="J246" s="213">
        <f>ROUND(I246*H246,2)</f>
        <v>0</v>
      </c>
      <c r="K246" s="209" t="s">
        <v>145</v>
      </c>
      <c r="L246" s="47"/>
      <c r="M246" s="214" t="s">
        <v>32</v>
      </c>
      <c r="N246" s="215" t="s">
        <v>53</v>
      </c>
      <c r="O246" s="87"/>
      <c r="P246" s="216">
        <f>O246*H246</f>
        <v>0</v>
      </c>
      <c r="Q246" s="216">
        <v>0</v>
      </c>
      <c r="R246" s="216">
        <f>Q246*H246</f>
        <v>0</v>
      </c>
      <c r="S246" s="216">
        <v>0</v>
      </c>
      <c r="T246" s="217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18" t="s">
        <v>146</v>
      </c>
      <c r="AT246" s="218" t="s">
        <v>141</v>
      </c>
      <c r="AU246" s="218" t="s">
        <v>21</v>
      </c>
      <c r="AY246" s="19" t="s">
        <v>139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9" t="s">
        <v>90</v>
      </c>
      <c r="BK246" s="219">
        <f>ROUND(I246*H246,2)</f>
        <v>0</v>
      </c>
      <c r="BL246" s="19" t="s">
        <v>146</v>
      </c>
      <c r="BM246" s="218" t="s">
        <v>926</v>
      </c>
    </row>
    <row r="247" spans="1:47" s="2" customFormat="1" ht="12">
      <c r="A247" s="41"/>
      <c r="B247" s="42"/>
      <c r="C247" s="43"/>
      <c r="D247" s="220" t="s">
        <v>148</v>
      </c>
      <c r="E247" s="43"/>
      <c r="F247" s="221" t="s">
        <v>410</v>
      </c>
      <c r="G247" s="43"/>
      <c r="H247" s="43"/>
      <c r="I247" s="222"/>
      <c r="J247" s="43"/>
      <c r="K247" s="43"/>
      <c r="L247" s="47"/>
      <c r="M247" s="223"/>
      <c r="N247" s="224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19" t="s">
        <v>148</v>
      </c>
      <c r="AU247" s="19" t="s">
        <v>21</v>
      </c>
    </row>
    <row r="248" spans="1:51" s="13" customFormat="1" ht="12">
      <c r="A248" s="13"/>
      <c r="B248" s="225"/>
      <c r="C248" s="226"/>
      <c r="D248" s="227" t="s">
        <v>150</v>
      </c>
      <c r="E248" s="228" t="s">
        <v>32</v>
      </c>
      <c r="F248" s="229" t="s">
        <v>927</v>
      </c>
      <c r="G248" s="226"/>
      <c r="H248" s="230">
        <v>211.517</v>
      </c>
      <c r="I248" s="231"/>
      <c r="J248" s="226"/>
      <c r="K248" s="226"/>
      <c r="L248" s="232"/>
      <c r="M248" s="233"/>
      <c r="N248" s="234"/>
      <c r="O248" s="234"/>
      <c r="P248" s="234"/>
      <c r="Q248" s="234"/>
      <c r="R248" s="234"/>
      <c r="S248" s="234"/>
      <c r="T248" s="23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6" t="s">
        <v>150</v>
      </c>
      <c r="AU248" s="236" t="s">
        <v>21</v>
      </c>
      <c r="AV248" s="13" t="s">
        <v>21</v>
      </c>
      <c r="AW248" s="13" t="s">
        <v>41</v>
      </c>
      <c r="AX248" s="13" t="s">
        <v>82</v>
      </c>
      <c r="AY248" s="236" t="s">
        <v>139</v>
      </c>
    </row>
    <row r="249" spans="1:51" s="13" customFormat="1" ht="12">
      <c r="A249" s="13"/>
      <c r="B249" s="225"/>
      <c r="C249" s="226"/>
      <c r="D249" s="227" t="s">
        <v>150</v>
      </c>
      <c r="E249" s="228" t="s">
        <v>32</v>
      </c>
      <c r="F249" s="229" t="s">
        <v>928</v>
      </c>
      <c r="G249" s="226"/>
      <c r="H249" s="230">
        <v>181.7</v>
      </c>
      <c r="I249" s="231"/>
      <c r="J249" s="226"/>
      <c r="K249" s="226"/>
      <c r="L249" s="232"/>
      <c r="M249" s="233"/>
      <c r="N249" s="234"/>
      <c r="O249" s="234"/>
      <c r="P249" s="234"/>
      <c r="Q249" s="234"/>
      <c r="R249" s="234"/>
      <c r="S249" s="234"/>
      <c r="T249" s="23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6" t="s">
        <v>150</v>
      </c>
      <c r="AU249" s="236" t="s">
        <v>21</v>
      </c>
      <c r="AV249" s="13" t="s">
        <v>21</v>
      </c>
      <c r="AW249" s="13" t="s">
        <v>41</v>
      </c>
      <c r="AX249" s="13" t="s">
        <v>82</v>
      </c>
      <c r="AY249" s="236" t="s">
        <v>139</v>
      </c>
    </row>
    <row r="250" spans="1:51" s="14" customFormat="1" ht="12">
      <c r="A250" s="14"/>
      <c r="B250" s="237"/>
      <c r="C250" s="238"/>
      <c r="D250" s="227" t="s">
        <v>150</v>
      </c>
      <c r="E250" s="239" t="s">
        <v>32</v>
      </c>
      <c r="F250" s="240" t="s">
        <v>929</v>
      </c>
      <c r="G250" s="238"/>
      <c r="H250" s="239" t="s">
        <v>32</v>
      </c>
      <c r="I250" s="241"/>
      <c r="J250" s="238"/>
      <c r="K250" s="238"/>
      <c r="L250" s="242"/>
      <c r="M250" s="243"/>
      <c r="N250" s="244"/>
      <c r="O250" s="244"/>
      <c r="P250" s="244"/>
      <c r="Q250" s="244"/>
      <c r="R250" s="244"/>
      <c r="S250" s="244"/>
      <c r="T250" s="24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6" t="s">
        <v>150</v>
      </c>
      <c r="AU250" s="246" t="s">
        <v>21</v>
      </c>
      <c r="AV250" s="14" t="s">
        <v>90</v>
      </c>
      <c r="AW250" s="14" t="s">
        <v>41</v>
      </c>
      <c r="AX250" s="14" t="s">
        <v>82</v>
      </c>
      <c r="AY250" s="246" t="s">
        <v>139</v>
      </c>
    </row>
    <row r="251" spans="1:51" s="15" customFormat="1" ht="12">
      <c r="A251" s="15"/>
      <c r="B251" s="247"/>
      <c r="C251" s="248"/>
      <c r="D251" s="227" t="s">
        <v>150</v>
      </c>
      <c r="E251" s="249" t="s">
        <v>32</v>
      </c>
      <c r="F251" s="250" t="s">
        <v>153</v>
      </c>
      <c r="G251" s="248"/>
      <c r="H251" s="251">
        <v>393.217</v>
      </c>
      <c r="I251" s="252"/>
      <c r="J251" s="248"/>
      <c r="K251" s="248"/>
      <c r="L251" s="253"/>
      <c r="M251" s="254"/>
      <c r="N251" s="255"/>
      <c r="O251" s="255"/>
      <c r="P251" s="255"/>
      <c r="Q251" s="255"/>
      <c r="R251" s="255"/>
      <c r="S251" s="255"/>
      <c r="T251" s="256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57" t="s">
        <v>150</v>
      </c>
      <c r="AU251" s="257" t="s">
        <v>21</v>
      </c>
      <c r="AV251" s="15" t="s">
        <v>146</v>
      </c>
      <c r="AW251" s="15" t="s">
        <v>41</v>
      </c>
      <c r="AX251" s="15" t="s">
        <v>90</v>
      </c>
      <c r="AY251" s="257" t="s">
        <v>139</v>
      </c>
    </row>
    <row r="252" spans="1:65" s="2" customFormat="1" ht="24.15" customHeight="1">
      <c r="A252" s="41"/>
      <c r="B252" s="42"/>
      <c r="C252" s="207" t="s">
        <v>302</v>
      </c>
      <c r="D252" s="207" t="s">
        <v>141</v>
      </c>
      <c r="E252" s="208" t="s">
        <v>416</v>
      </c>
      <c r="F252" s="209" t="s">
        <v>417</v>
      </c>
      <c r="G252" s="210" t="s">
        <v>179</v>
      </c>
      <c r="H252" s="211">
        <v>617.4</v>
      </c>
      <c r="I252" s="212"/>
      <c r="J252" s="213">
        <f>ROUND(I252*H252,2)</f>
        <v>0</v>
      </c>
      <c r="K252" s="209" t="s">
        <v>145</v>
      </c>
      <c r="L252" s="47"/>
      <c r="M252" s="214" t="s">
        <v>32</v>
      </c>
      <c r="N252" s="215" t="s">
        <v>53</v>
      </c>
      <c r="O252" s="87"/>
      <c r="P252" s="216">
        <f>O252*H252</f>
        <v>0</v>
      </c>
      <c r="Q252" s="216">
        <v>0</v>
      </c>
      <c r="R252" s="216">
        <f>Q252*H252</f>
        <v>0</v>
      </c>
      <c r="S252" s="216">
        <v>0</v>
      </c>
      <c r="T252" s="217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18" t="s">
        <v>146</v>
      </c>
      <c r="AT252" s="218" t="s">
        <v>141</v>
      </c>
      <c r="AU252" s="218" t="s">
        <v>21</v>
      </c>
      <c r="AY252" s="19" t="s">
        <v>139</v>
      </c>
      <c r="BE252" s="219">
        <f>IF(N252="základní",J252,0)</f>
        <v>0</v>
      </c>
      <c r="BF252" s="219">
        <f>IF(N252="snížená",J252,0)</f>
        <v>0</v>
      </c>
      <c r="BG252" s="219">
        <f>IF(N252="zákl. přenesená",J252,0)</f>
        <v>0</v>
      </c>
      <c r="BH252" s="219">
        <f>IF(N252="sníž. přenesená",J252,0)</f>
        <v>0</v>
      </c>
      <c r="BI252" s="219">
        <f>IF(N252="nulová",J252,0)</f>
        <v>0</v>
      </c>
      <c r="BJ252" s="19" t="s">
        <v>90</v>
      </c>
      <c r="BK252" s="219">
        <f>ROUND(I252*H252,2)</f>
        <v>0</v>
      </c>
      <c r="BL252" s="19" t="s">
        <v>146</v>
      </c>
      <c r="BM252" s="218" t="s">
        <v>418</v>
      </c>
    </row>
    <row r="253" spans="1:47" s="2" customFormat="1" ht="12">
      <c r="A253" s="41"/>
      <c r="B253" s="42"/>
      <c r="C253" s="43"/>
      <c r="D253" s="220" t="s">
        <v>148</v>
      </c>
      <c r="E253" s="43"/>
      <c r="F253" s="221" t="s">
        <v>419</v>
      </c>
      <c r="G253" s="43"/>
      <c r="H253" s="43"/>
      <c r="I253" s="222"/>
      <c r="J253" s="43"/>
      <c r="K253" s="43"/>
      <c r="L253" s="47"/>
      <c r="M253" s="223"/>
      <c r="N253" s="224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T253" s="19" t="s">
        <v>148</v>
      </c>
      <c r="AU253" s="19" t="s">
        <v>21</v>
      </c>
    </row>
    <row r="254" spans="1:51" s="13" customFormat="1" ht="12">
      <c r="A254" s="13"/>
      <c r="B254" s="225"/>
      <c r="C254" s="226"/>
      <c r="D254" s="227" t="s">
        <v>150</v>
      </c>
      <c r="E254" s="228" t="s">
        <v>32</v>
      </c>
      <c r="F254" s="229" t="s">
        <v>930</v>
      </c>
      <c r="G254" s="226"/>
      <c r="H254" s="230">
        <v>617.4</v>
      </c>
      <c r="I254" s="231"/>
      <c r="J254" s="226"/>
      <c r="K254" s="226"/>
      <c r="L254" s="232"/>
      <c r="M254" s="233"/>
      <c r="N254" s="234"/>
      <c r="O254" s="234"/>
      <c r="P254" s="234"/>
      <c r="Q254" s="234"/>
      <c r="R254" s="234"/>
      <c r="S254" s="234"/>
      <c r="T254" s="23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6" t="s">
        <v>150</v>
      </c>
      <c r="AU254" s="236" t="s">
        <v>21</v>
      </c>
      <c r="AV254" s="13" t="s">
        <v>21</v>
      </c>
      <c r="AW254" s="13" t="s">
        <v>41</v>
      </c>
      <c r="AX254" s="13" t="s">
        <v>82</v>
      </c>
      <c r="AY254" s="236" t="s">
        <v>139</v>
      </c>
    </row>
    <row r="255" spans="1:51" s="15" customFormat="1" ht="12">
      <c r="A255" s="15"/>
      <c r="B255" s="247"/>
      <c r="C255" s="248"/>
      <c r="D255" s="227" t="s">
        <v>150</v>
      </c>
      <c r="E255" s="249" t="s">
        <v>32</v>
      </c>
      <c r="F255" s="250" t="s">
        <v>153</v>
      </c>
      <c r="G255" s="248"/>
      <c r="H255" s="251">
        <v>617.4</v>
      </c>
      <c r="I255" s="252"/>
      <c r="J255" s="248"/>
      <c r="K255" s="248"/>
      <c r="L255" s="253"/>
      <c r="M255" s="254"/>
      <c r="N255" s="255"/>
      <c r="O255" s="255"/>
      <c r="P255" s="255"/>
      <c r="Q255" s="255"/>
      <c r="R255" s="255"/>
      <c r="S255" s="255"/>
      <c r="T255" s="256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57" t="s">
        <v>150</v>
      </c>
      <c r="AU255" s="257" t="s">
        <v>21</v>
      </c>
      <c r="AV255" s="15" t="s">
        <v>146</v>
      </c>
      <c r="AW255" s="15" t="s">
        <v>41</v>
      </c>
      <c r="AX255" s="15" t="s">
        <v>90</v>
      </c>
      <c r="AY255" s="257" t="s">
        <v>139</v>
      </c>
    </row>
    <row r="256" spans="1:65" s="2" customFormat="1" ht="24.15" customHeight="1">
      <c r="A256" s="41"/>
      <c r="B256" s="42"/>
      <c r="C256" s="207" t="s">
        <v>311</v>
      </c>
      <c r="D256" s="207" t="s">
        <v>141</v>
      </c>
      <c r="E256" s="208" t="s">
        <v>416</v>
      </c>
      <c r="F256" s="209" t="s">
        <v>417</v>
      </c>
      <c r="G256" s="210" t="s">
        <v>179</v>
      </c>
      <c r="H256" s="211">
        <v>4718.604</v>
      </c>
      <c r="I256" s="212"/>
      <c r="J256" s="213">
        <f>ROUND(I256*H256,2)</f>
        <v>0</v>
      </c>
      <c r="K256" s="209" t="s">
        <v>145</v>
      </c>
      <c r="L256" s="47"/>
      <c r="M256" s="214" t="s">
        <v>32</v>
      </c>
      <c r="N256" s="215" t="s">
        <v>53</v>
      </c>
      <c r="O256" s="87"/>
      <c r="P256" s="216">
        <f>O256*H256</f>
        <v>0</v>
      </c>
      <c r="Q256" s="216">
        <v>0</v>
      </c>
      <c r="R256" s="216">
        <f>Q256*H256</f>
        <v>0</v>
      </c>
      <c r="S256" s="216">
        <v>0</v>
      </c>
      <c r="T256" s="217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18" t="s">
        <v>146</v>
      </c>
      <c r="AT256" s="218" t="s">
        <v>141</v>
      </c>
      <c r="AU256" s="218" t="s">
        <v>21</v>
      </c>
      <c r="AY256" s="19" t="s">
        <v>139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9" t="s">
        <v>90</v>
      </c>
      <c r="BK256" s="219">
        <f>ROUND(I256*H256,2)</f>
        <v>0</v>
      </c>
      <c r="BL256" s="19" t="s">
        <v>146</v>
      </c>
      <c r="BM256" s="218" t="s">
        <v>931</v>
      </c>
    </row>
    <row r="257" spans="1:47" s="2" customFormat="1" ht="12">
      <c r="A257" s="41"/>
      <c r="B257" s="42"/>
      <c r="C257" s="43"/>
      <c r="D257" s="220" t="s">
        <v>148</v>
      </c>
      <c r="E257" s="43"/>
      <c r="F257" s="221" t="s">
        <v>419</v>
      </c>
      <c r="G257" s="43"/>
      <c r="H257" s="43"/>
      <c r="I257" s="222"/>
      <c r="J257" s="43"/>
      <c r="K257" s="43"/>
      <c r="L257" s="47"/>
      <c r="M257" s="223"/>
      <c r="N257" s="224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19" t="s">
        <v>148</v>
      </c>
      <c r="AU257" s="19" t="s">
        <v>21</v>
      </c>
    </row>
    <row r="258" spans="1:51" s="13" customFormat="1" ht="12">
      <c r="A258" s="13"/>
      <c r="B258" s="225"/>
      <c r="C258" s="226"/>
      <c r="D258" s="227" t="s">
        <v>150</v>
      </c>
      <c r="E258" s="228" t="s">
        <v>32</v>
      </c>
      <c r="F258" s="229" t="s">
        <v>932</v>
      </c>
      <c r="G258" s="226"/>
      <c r="H258" s="230">
        <v>4718.604</v>
      </c>
      <c r="I258" s="231"/>
      <c r="J258" s="226"/>
      <c r="K258" s="226"/>
      <c r="L258" s="232"/>
      <c r="M258" s="233"/>
      <c r="N258" s="234"/>
      <c r="O258" s="234"/>
      <c r="P258" s="234"/>
      <c r="Q258" s="234"/>
      <c r="R258" s="234"/>
      <c r="S258" s="234"/>
      <c r="T258" s="23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6" t="s">
        <v>150</v>
      </c>
      <c r="AU258" s="236" t="s">
        <v>21</v>
      </c>
      <c r="AV258" s="13" t="s">
        <v>21</v>
      </c>
      <c r="AW258" s="13" t="s">
        <v>41</v>
      </c>
      <c r="AX258" s="13" t="s">
        <v>82</v>
      </c>
      <c r="AY258" s="236" t="s">
        <v>139</v>
      </c>
    </row>
    <row r="259" spans="1:51" s="14" customFormat="1" ht="12">
      <c r="A259" s="14"/>
      <c r="B259" s="237"/>
      <c r="C259" s="238"/>
      <c r="D259" s="227" t="s">
        <v>150</v>
      </c>
      <c r="E259" s="239" t="s">
        <v>32</v>
      </c>
      <c r="F259" s="240" t="s">
        <v>933</v>
      </c>
      <c r="G259" s="238"/>
      <c r="H259" s="239" t="s">
        <v>32</v>
      </c>
      <c r="I259" s="241"/>
      <c r="J259" s="238"/>
      <c r="K259" s="238"/>
      <c r="L259" s="242"/>
      <c r="M259" s="243"/>
      <c r="N259" s="244"/>
      <c r="O259" s="244"/>
      <c r="P259" s="244"/>
      <c r="Q259" s="244"/>
      <c r="R259" s="244"/>
      <c r="S259" s="244"/>
      <c r="T259" s="24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6" t="s">
        <v>150</v>
      </c>
      <c r="AU259" s="246" t="s">
        <v>21</v>
      </c>
      <c r="AV259" s="14" t="s">
        <v>90</v>
      </c>
      <c r="AW259" s="14" t="s">
        <v>41</v>
      </c>
      <c r="AX259" s="14" t="s">
        <v>82</v>
      </c>
      <c r="AY259" s="246" t="s">
        <v>139</v>
      </c>
    </row>
    <row r="260" spans="1:51" s="15" customFormat="1" ht="12">
      <c r="A260" s="15"/>
      <c r="B260" s="247"/>
      <c r="C260" s="248"/>
      <c r="D260" s="227" t="s">
        <v>150</v>
      </c>
      <c r="E260" s="249" t="s">
        <v>32</v>
      </c>
      <c r="F260" s="250" t="s">
        <v>153</v>
      </c>
      <c r="G260" s="248"/>
      <c r="H260" s="251">
        <v>4718.604</v>
      </c>
      <c r="I260" s="252"/>
      <c r="J260" s="248"/>
      <c r="K260" s="248"/>
      <c r="L260" s="253"/>
      <c r="M260" s="254"/>
      <c r="N260" s="255"/>
      <c r="O260" s="255"/>
      <c r="P260" s="255"/>
      <c r="Q260" s="255"/>
      <c r="R260" s="255"/>
      <c r="S260" s="255"/>
      <c r="T260" s="256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57" t="s">
        <v>150</v>
      </c>
      <c r="AU260" s="257" t="s">
        <v>21</v>
      </c>
      <c r="AV260" s="15" t="s">
        <v>146</v>
      </c>
      <c r="AW260" s="15" t="s">
        <v>41</v>
      </c>
      <c r="AX260" s="15" t="s">
        <v>90</v>
      </c>
      <c r="AY260" s="257" t="s">
        <v>139</v>
      </c>
    </row>
    <row r="261" spans="1:65" s="2" customFormat="1" ht="16.5" customHeight="1">
      <c r="A261" s="41"/>
      <c r="B261" s="42"/>
      <c r="C261" s="207" t="s">
        <v>320</v>
      </c>
      <c r="D261" s="207" t="s">
        <v>141</v>
      </c>
      <c r="E261" s="208" t="s">
        <v>437</v>
      </c>
      <c r="F261" s="209" t="s">
        <v>438</v>
      </c>
      <c r="G261" s="210" t="s">
        <v>179</v>
      </c>
      <c r="H261" s="211">
        <v>44.1</v>
      </c>
      <c r="I261" s="212"/>
      <c r="J261" s="213">
        <f>ROUND(I261*H261,2)</f>
        <v>0</v>
      </c>
      <c r="K261" s="209" t="s">
        <v>145</v>
      </c>
      <c r="L261" s="47"/>
      <c r="M261" s="214" t="s">
        <v>32</v>
      </c>
      <c r="N261" s="215" t="s">
        <v>53</v>
      </c>
      <c r="O261" s="87"/>
      <c r="P261" s="216">
        <f>O261*H261</f>
        <v>0</v>
      </c>
      <c r="Q261" s="216">
        <v>0</v>
      </c>
      <c r="R261" s="216">
        <f>Q261*H261</f>
        <v>0</v>
      </c>
      <c r="S261" s="216">
        <v>0</v>
      </c>
      <c r="T261" s="217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18" t="s">
        <v>146</v>
      </c>
      <c r="AT261" s="218" t="s">
        <v>141</v>
      </c>
      <c r="AU261" s="218" t="s">
        <v>21</v>
      </c>
      <c r="AY261" s="19" t="s">
        <v>139</v>
      </c>
      <c r="BE261" s="219">
        <f>IF(N261="základní",J261,0)</f>
        <v>0</v>
      </c>
      <c r="BF261" s="219">
        <f>IF(N261="snížená",J261,0)</f>
        <v>0</v>
      </c>
      <c r="BG261" s="219">
        <f>IF(N261="zákl. přenesená",J261,0)</f>
        <v>0</v>
      </c>
      <c r="BH261" s="219">
        <f>IF(N261="sníž. přenesená",J261,0)</f>
        <v>0</v>
      </c>
      <c r="BI261" s="219">
        <f>IF(N261="nulová",J261,0)</f>
        <v>0</v>
      </c>
      <c r="BJ261" s="19" t="s">
        <v>90</v>
      </c>
      <c r="BK261" s="219">
        <f>ROUND(I261*H261,2)</f>
        <v>0</v>
      </c>
      <c r="BL261" s="19" t="s">
        <v>146</v>
      </c>
      <c r="BM261" s="218" t="s">
        <v>439</v>
      </c>
    </row>
    <row r="262" spans="1:47" s="2" customFormat="1" ht="12">
      <c r="A262" s="41"/>
      <c r="B262" s="42"/>
      <c r="C262" s="43"/>
      <c r="D262" s="220" t="s">
        <v>148</v>
      </c>
      <c r="E262" s="43"/>
      <c r="F262" s="221" t="s">
        <v>440</v>
      </c>
      <c r="G262" s="43"/>
      <c r="H262" s="43"/>
      <c r="I262" s="222"/>
      <c r="J262" s="43"/>
      <c r="K262" s="43"/>
      <c r="L262" s="47"/>
      <c r="M262" s="223"/>
      <c r="N262" s="224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19" t="s">
        <v>148</v>
      </c>
      <c r="AU262" s="19" t="s">
        <v>21</v>
      </c>
    </row>
    <row r="263" spans="1:51" s="13" customFormat="1" ht="12">
      <c r="A263" s="13"/>
      <c r="B263" s="225"/>
      <c r="C263" s="226"/>
      <c r="D263" s="227" t="s">
        <v>150</v>
      </c>
      <c r="E263" s="228" t="s">
        <v>32</v>
      </c>
      <c r="F263" s="229" t="s">
        <v>934</v>
      </c>
      <c r="G263" s="226"/>
      <c r="H263" s="230">
        <v>44.1</v>
      </c>
      <c r="I263" s="231"/>
      <c r="J263" s="226"/>
      <c r="K263" s="226"/>
      <c r="L263" s="232"/>
      <c r="M263" s="233"/>
      <c r="N263" s="234"/>
      <c r="O263" s="234"/>
      <c r="P263" s="234"/>
      <c r="Q263" s="234"/>
      <c r="R263" s="234"/>
      <c r="S263" s="234"/>
      <c r="T263" s="23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6" t="s">
        <v>150</v>
      </c>
      <c r="AU263" s="236" t="s">
        <v>21</v>
      </c>
      <c r="AV263" s="13" t="s">
        <v>21</v>
      </c>
      <c r="AW263" s="13" t="s">
        <v>41</v>
      </c>
      <c r="AX263" s="13" t="s">
        <v>82</v>
      </c>
      <c r="AY263" s="236" t="s">
        <v>139</v>
      </c>
    </row>
    <row r="264" spans="1:51" s="15" customFormat="1" ht="12">
      <c r="A264" s="15"/>
      <c r="B264" s="247"/>
      <c r="C264" s="248"/>
      <c r="D264" s="227" t="s">
        <v>150</v>
      </c>
      <c r="E264" s="249" t="s">
        <v>32</v>
      </c>
      <c r="F264" s="250" t="s">
        <v>153</v>
      </c>
      <c r="G264" s="248"/>
      <c r="H264" s="251">
        <v>44.1</v>
      </c>
      <c r="I264" s="252"/>
      <c r="J264" s="248"/>
      <c r="K264" s="248"/>
      <c r="L264" s="253"/>
      <c r="M264" s="254"/>
      <c r="N264" s="255"/>
      <c r="O264" s="255"/>
      <c r="P264" s="255"/>
      <c r="Q264" s="255"/>
      <c r="R264" s="255"/>
      <c r="S264" s="255"/>
      <c r="T264" s="256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57" t="s">
        <v>150</v>
      </c>
      <c r="AU264" s="257" t="s">
        <v>21</v>
      </c>
      <c r="AV264" s="15" t="s">
        <v>146</v>
      </c>
      <c r="AW264" s="15" t="s">
        <v>41</v>
      </c>
      <c r="AX264" s="15" t="s">
        <v>90</v>
      </c>
      <c r="AY264" s="257" t="s">
        <v>139</v>
      </c>
    </row>
    <row r="265" spans="1:65" s="2" customFormat="1" ht="24.15" customHeight="1">
      <c r="A265" s="41"/>
      <c r="B265" s="42"/>
      <c r="C265" s="207" t="s">
        <v>329</v>
      </c>
      <c r="D265" s="207" t="s">
        <v>141</v>
      </c>
      <c r="E265" s="208" t="s">
        <v>455</v>
      </c>
      <c r="F265" s="209" t="s">
        <v>456</v>
      </c>
      <c r="G265" s="210" t="s">
        <v>179</v>
      </c>
      <c r="H265" s="211">
        <v>44.1</v>
      </c>
      <c r="I265" s="212"/>
      <c r="J265" s="213">
        <f>ROUND(I265*H265,2)</f>
        <v>0</v>
      </c>
      <c r="K265" s="209" t="s">
        <v>145</v>
      </c>
      <c r="L265" s="47"/>
      <c r="M265" s="214" t="s">
        <v>32</v>
      </c>
      <c r="N265" s="215" t="s">
        <v>53</v>
      </c>
      <c r="O265" s="87"/>
      <c r="P265" s="216">
        <f>O265*H265</f>
        <v>0</v>
      </c>
      <c r="Q265" s="216">
        <v>0</v>
      </c>
      <c r="R265" s="216">
        <f>Q265*H265</f>
        <v>0</v>
      </c>
      <c r="S265" s="216">
        <v>0</v>
      </c>
      <c r="T265" s="217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18" t="s">
        <v>146</v>
      </c>
      <c r="AT265" s="218" t="s">
        <v>141</v>
      </c>
      <c r="AU265" s="218" t="s">
        <v>21</v>
      </c>
      <c r="AY265" s="19" t="s">
        <v>139</v>
      </c>
      <c r="BE265" s="219">
        <f>IF(N265="základní",J265,0)</f>
        <v>0</v>
      </c>
      <c r="BF265" s="219">
        <f>IF(N265="snížená",J265,0)</f>
        <v>0</v>
      </c>
      <c r="BG265" s="219">
        <f>IF(N265="zákl. přenesená",J265,0)</f>
        <v>0</v>
      </c>
      <c r="BH265" s="219">
        <f>IF(N265="sníž. přenesená",J265,0)</f>
        <v>0</v>
      </c>
      <c r="BI265" s="219">
        <f>IF(N265="nulová",J265,0)</f>
        <v>0</v>
      </c>
      <c r="BJ265" s="19" t="s">
        <v>90</v>
      </c>
      <c r="BK265" s="219">
        <f>ROUND(I265*H265,2)</f>
        <v>0</v>
      </c>
      <c r="BL265" s="19" t="s">
        <v>146</v>
      </c>
      <c r="BM265" s="218" t="s">
        <v>457</v>
      </c>
    </row>
    <row r="266" spans="1:47" s="2" customFormat="1" ht="12">
      <c r="A266" s="41"/>
      <c r="B266" s="42"/>
      <c r="C266" s="43"/>
      <c r="D266" s="220" t="s">
        <v>148</v>
      </c>
      <c r="E266" s="43"/>
      <c r="F266" s="221" t="s">
        <v>458</v>
      </c>
      <c r="G266" s="43"/>
      <c r="H266" s="43"/>
      <c r="I266" s="222"/>
      <c r="J266" s="43"/>
      <c r="K266" s="43"/>
      <c r="L266" s="47"/>
      <c r="M266" s="223"/>
      <c r="N266" s="224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19" t="s">
        <v>148</v>
      </c>
      <c r="AU266" s="19" t="s">
        <v>21</v>
      </c>
    </row>
    <row r="267" spans="1:51" s="13" customFormat="1" ht="12">
      <c r="A267" s="13"/>
      <c r="B267" s="225"/>
      <c r="C267" s="226"/>
      <c r="D267" s="227" t="s">
        <v>150</v>
      </c>
      <c r="E267" s="228" t="s">
        <v>32</v>
      </c>
      <c r="F267" s="229" t="s">
        <v>934</v>
      </c>
      <c r="G267" s="226"/>
      <c r="H267" s="230">
        <v>44.1</v>
      </c>
      <c r="I267" s="231"/>
      <c r="J267" s="226"/>
      <c r="K267" s="226"/>
      <c r="L267" s="232"/>
      <c r="M267" s="233"/>
      <c r="N267" s="234"/>
      <c r="O267" s="234"/>
      <c r="P267" s="234"/>
      <c r="Q267" s="234"/>
      <c r="R267" s="234"/>
      <c r="S267" s="234"/>
      <c r="T267" s="23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6" t="s">
        <v>150</v>
      </c>
      <c r="AU267" s="236" t="s">
        <v>21</v>
      </c>
      <c r="AV267" s="13" t="s">
        <v>21</v>
      </c>
      <c r="AW267" s="13" t="s">
        <v>41</v>
      </c>
      <c r="AX267" s="13" t="s">
        <v>82</v>
      </c>
      <c r="AY267" s="236" t="s">
        <v>139</v>
      </c>
    </row>
    <row r="268" spans="1:51" s="15" customFormat="1" ht="12">
      <c r="A268" s="15"/>
      <c r="B268" s="247"/>
      <c r="C268" s="248"/>
      <c r="D268" s="227" t="s">
        <v>150</v>
      </c>
      <c r="E268" s="249" t="s">
        <v>32</v>
      </c>
      <c r="F268" s="250" t="s">
        <v>153</v>
      </c>
      <c r="G268" s="248"/>
      <c r="H268" s="251">
        <v>44.1</v>
      </c>
      <c r="I268" s="252"/>
      <c r="J268" s="248"/>
      <c r="K268" s="248"/>
      <c r="L268" s="253"/>
      <c r="M268" s="254"/>
      <c r="N268" s="255"/>
      <c r="O268" s="255"/>
      <c r="P268" s="255"/>
      <c r="Q268" s="255"/>
      <c r="R268" s="255"/>
      <c r="S268" s="255"/>
      <c r="T268" s="256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57" t="s">
        <v>150</v>
      </c>
      <c r="AU268" s="257" t="s">
        <v>21</v>
      </c>
      <c r="AV268" s="15" t="s">
        <v>146</v>
      </c>
      <c r="AW268" s="15" t="s">
        <v>41</v>
      </c>
      <c r="AX268" s="15" t="s">
        <v>90</v>
      </c>
      <c r="AY268" s="257" t="s">
        <v>139</v>
      </c>
    </row>
    <row r="269" spans="1:63" s="12" customFormat="1" ht="22.8" customHeight="1">
      <c r="A269" s="12"/>
      <c r="B269" s="191"/>
      <c r="C269" s="192"/>
      <c r="D269" s="193" t="s">
        <v>81</v>
      </c>
      <c r="E269" s="205" t="s">
        <v>459</v>
      </c>
      <c r="F269" s="205" t="s">
        <v>460</v>
      </c>
      <c r="G269" s="192"/>
      <c r="H269" s="192"/>
      <c r="I269" s="195"/>
      <c r="J269" s="206">
        <f>BK269</f>
        <v>0</v>
      </c>
      <c r="K269" s="192"/>
      <c r="L269" s="197"/>
      <c r="M269" s="198"/>
      <c r="N269" s="199"/>
      <c r="O269" s="199"/>
      <c r="P269" s="200">
        <f>SUM(P270:P271)</f>
        <v>0</v>
      </c>
      <c r="Q269" s="199"/>
      <c r="R269" s="200">
        <f>SUM(R270:R271)</f>
        <v>0</v>
      </c>
      <c r="S269" s="199"/>
      <c r="T269" s="201">
        <f>SUM(T270:T271)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02" t="s">
        <v>90</v>
      </c>
      <c r="AT269" s="203" t="s">
        <v>81</v>
      </c>
      <c r="AU269" s="203" t="s">
        <v>90</v>
      </c>
      <c r="AY269" s="202" t="s">
        <v>139</v>
      </c>
      <c r="BK269" s="204">
        <f>SUM(BK270:BK271)</f>
        <v>0</v>
      </c>
    </row>
    <row r="270" spans="1:65" s="2" customFormat="1" ht="24.15" customHeight="1">
      <c r="A270" s="41"/>
      <c r="B270" s="42"/>
      <c r="C270" s="207" t="s">
        <v>336</v>
      </c>
      <c r="D270" s="207" t="s">
        <v>141</v>
      </c>
      <c r="E270" s="208" t="s">
        <v>462</v>
      </c>
      <c r="F270" s="209" t="s">
        <v>463</v>
      </c>
      <c r="G270" s="210" t="s">
        <v>179</v>
      </c>
      <c r="H270" s="211">
        <v>112.252</v>
      </c>
      <c r="I270" s="212"/>
      <c r="J270" s="213">
        <f>ROUND(I270*H270,2)</f>
        <v>0</v>
      </c>
      <c r="K270" s="209" t="s">
        <v>145</v>
      </c>
      <c r="L270" s="47"/>
      <c r="M270" s="214" t="s">
        <v>32</v>
      </c>
      <c r="N270" s="215" t="s">
        <v>53</v>
      </c>
      <c r="O270" s="87"/>
      <c r="P270" s="216">
        <f>O270*H270</f>
        <v>0</v>
      </c>
      <c r="Q270" s="216">
        <v>0</v>
      </c>
      <c r="R270" s="216">
        <f>Q270*H270</f>
        <v>0</v>
      </c>
      <c r="S270" s="216">
        <v>0</v>
      </c>
      <c r="T270" s="217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18" t="s">
        <v>146</v>
      </c>
      <c r="AT270" s="218" t="s">
        <v>141</v>
      </c>
      <c r="AU270" s="218" t="s">
        <v>21</v>
      </c>
      <c r="AY270" s="19" t="s">
        <v>139</v>
      </c>
      <c r="BE270" s="219">
        <f>IF(N270="základní",J270,0)</f>
        <v>0</v>
      </c>
      <c r="BF270" s="219">
        <f>IF(N270="snížená",J270,0)</f>
        <v>0</v>
      </c>
      <c r="BG270" s="219">
        <f>IF(N270="zákl. přenesená",J270,0)</f>
        <v>0</v>
      </c>
      <c r="BH270" s="219">
        <f>IF(N270="sníž. přenesená",J270,0)</f>
        <v>0</v>
      </c>
      <c r="BI270" s="219">
        <f>IF(N270="nulová",J270,0)</f>
        <v>0</v>
      </c>
      <c r="BJ270" s="19" t="s">
        <v>90</v>
      </c>
      <c r="BK270" s="219">
        <f>ROUND(I270*H270,2)</f>
        <v>0</v>
      </c>
      <c r="BL270" s="19" t="s">
        <v>146</v>
      </c>
      <c r="BM270" s="218" t="s">
        <v>464</v>
      </c>
    </row>
    <row r="271" spans="1:47" s="2" customFormat="1" ht="12">
      <c r="A271" s="41"/>
      <c r="B271" s="42"/>
      <c r="C271" s="43"/>
      <c r="D271" s="220" t="s">
        <v>148</v>
      </c>
      <c r="E271" s="43"/>
      <c r="F271" s="221" t="s">
        <v>465</v>
      </c>
      <c r="G271" s="43"/>
      <c r="H271" s="43"/>
      <c r="I271" s="222"/>
      <c r="J271" s="43"/>
      <c r="K271" s="43"/>
      <c r="L271" s="47"/>
      <c r="M271" s="279"/>
      <c r="N271" s="280"/>
      <c r="O271" s="281"/>
      <c r="P271" s="281"/>
      <c r="Q271" s="281"/>
      <c r="R271" s="281"/>
      <c r="S271" s="281"/>
      <c r="T271" s="282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19" t="s">
        <v>148</v>
      </c>
      <c r="AU271" s="19" t="s">
        <v>21</v>
      </c>
    </row>
    <row r="272" spans="1:31" s="2" customFormat="1" ht="6.95" customHeight="1">
      <c r="A272" s="41"/>
      <c r="B272" s="62"/>
      <c r="C272" s="63"/>
      <c r="D272" s="63"/>
      <c r="E272" s="63"/>
      <c r="F272" s="63"/>
      <c r="G272" s="63"/>
      <c r="H272" s="63"/>
      <c r="I272" s="63"/>
      <c r="J272" s="63"/>
      <c r="K272" s="63"/>
      <c r="L272" s="47"/>
      <c r="M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</row>
  </sheetData>
  <sheetProtection password="CC35" sheet="1" objects="1" scenarios="1" formatColumns="0" formatRows="0" autoFilter="0"/>
  <autoFilter ref="C84:K27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3_01/113154332"/>
    <hyperlink ref="F97" r:id="rId2" display="https://podminky.urs.cz/item/CS_URS_2023_01/113154334"/>
    <hyperlink ref="F106" r:id="rId3" display="https://podminky.urs.cz/item/CS_URS_2023_01/565145101"/>
    <hyperlink ref="F111" r:id="rId4" display="https://podminky.urs.cz/item/CS_URS_2023_01/569951133"/>
    <hyperlink ref="F116" r:id="rId5" display="https://podminky.urs.cz/item/CS_URS_2023_01/572243111"/>
    <hyperlink ref="F121" r:id="rId6" display="https://podminky.urs.cz/item/CS_URS_2023_01/573231107"/>
    <hyperlink ref="F139" r:id="rId7" display="https://podminky.urs.cz/item/CS_URS_2023_01/577144141"/>
    <hyperlink ref="F149" r:id="rId8" display="https://podminky.urs.cz/item/CS_URS_2023_01/577155142"/>
    <hyperlink ref="F155" r:id="rId9" display="https://podminky.urs.cz/item/CS_URS_2023_01/915211112"/>
    <hyperlink ref="F161" r:id="rId10" display="https://podminky.urs.cz/item/CS_URS_2023_01/915211122"/>
    <hyperlink ref="F167" r:id="rId11" display="https://podminky.urs.cz/item/CS_URS_2023_01/915221112"/>
    <hyperlink ref="F172" r:id="rId12" display="https://podminky.urs.cz/item/CS_URS_2023_01/915221122"/>
    <hyperlink ref="F180" r:id="rId13" display="https://podminky.urs.cz/item/CS_URS_2023_01/915231112"/>
    <hyperlink ref="F186" r:id="rId14" display="https://podminky.urs.cz/item/CS_URS_2023_01/915611111"/>
    <hyperlink ref="F193" r:id="rId15" display="https://podminky.urs.cz/item/CS_URS_2023_01/915621111"/>
    <hyperlink ref="F198" r:id="rId16" display="https://podminky.urs.cz/item/CS_URS_2023_01/916131213"/>
    <hyperlink ref="F205" r:id="rId17" display="https://podminky.urs.cz/item/CS_URS_2023_01/919721202"/>
    <hyperlink ref="F210" r:id="rId18" display="https://podminky.urs.cz/item/CS_URS_2023_01/919732221"/>
    <hyperlink ref="F214" r:id="rId19" display="https://podminky.urs.cz/item/CS_URS_2023_01/919735111"/>
    <hyperlink ref="F228" r:id="rId20" display="https://podminky.urs.cz/item/CS_URS_2023_01/938909311"/>
    <hyperlink ref="F233" r:id="rId21" display="https://podminky.urs.cz/item/CS_URS_2023_01/938909612"/>
    <hyperlink ref="F239" r:id="rId22" display="https://podminky.urs.cz/item/CS_URS_2023_01/997221551"/>
    <hyperlink ref="F247" r:id="rId23" display="https://podminky.urs.cz/item/CS_URS_2023_01/997221551"/>
    <hyperlink ref="F253" r:id="rId24" display="https://podminky.urs.cz/item/CS_URS_2023_01/997221559"/>
    <hyperlink ref="F257" r:id="rId25" display="https://podminky.urs.cz/item/CS_URS_2023_01/997221559"/>
    <hyperlink ref="F262" r:id="rId26" display="https://podminky.urs.cz/item/CS_URS_2023_01/997221611"/>
    <hyperlink ref="F266" r:id="rId27" display="https://podminky.urs.cz/item/CS_URS_2023_01/997221873"/>
    <hyperlink ref="F271" r:id="rId28" display="https://podminky.urs.cz/item/CS_URS_2023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21</v>
      </c>
    </row>
    <row r="4" spans="2:46" s="1" customFormat="1" ht="24.95" customHeight="1">
      <c r="B4" s="22"/>
      <c r="D4" s="133" t="s">
        <v>110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II/605 hr. Okr. TC/PC - Bor , oprava průtahů(Sulislav,Sytno,Benešovice,Holostřevy,Skviřín</v>
      </c>
      <c r="F7" s="135"/>
      <c r="G7" s="135"/>
      <c r="H7" s="135"/>
      <c r="L7" s="22"/>
    </row>
    <row r="8" spans="1:31" s="2" customFormat="1" ht="12" customHeight="1">
      <c r="A8" s="41"/>
      <c r="B8" s="47"/>
      <c r="C8" s="41"/>
      <c r="D8" s="135" t="s">
        <v>111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935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32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22</v>
      </c>
      <c r="E12" s="41"/>
      <c r="F12" s="139" t="s">
        <v>23</v>
      </c>
      <c r="G12" s="41"/>
      <c r="H12" s="41"/>
      <c r="I12" s="135" t="s">
        <v>24</v>
      </c>
      <c r="J12" s="140" t="str">
        <f>'Rekapitulace stavby'!AN8</f>
        <v>14. 3. 2023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30</v>
      </c>
      <c r="E14" s="41"/>
      <c r="F14" s="41"/>
      <c r="G14" s="41"/>
      <c r="H14" s="41"/>
      <c r="I14" s="135" t="s">
        <v>31</v>
      </c>
      <c r="J14" s="139" t="s">
        <v>32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33</v>
      </c>
      <c r="F15" s="41"/>
      <c r="G15" s="41"/>
      <c r="H15" s="41"/>
      <c r="I15" s="135" t="s">
        <v>34</v>
      </c>
      <c r="J15" s="139" t="s">
        <v>32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35</v>
      </c>
      <c r="E17" s="41"/>
      <c r="F17" s="41"/>
      <c r="G17" s="41"/>
      <c r="H17" s="41"/>
      <c r="I17" s="135" t="s">
        <v>31</v>
      </c>
      <c r="J17" s="35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9"/>
      <c r="G18" s="139"/>
      <c r="H18" s="139"/>
      <c r="I18" s="135" t="s">
        <v>34</v>
      </c>
      <c r="J18" s="35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37</v>
      </c>
      <c r="E20" s="41"/>
      <c r="F20" s="41"/>
      <c r="G20" s="41"/>
      <c r="H20" s="41"/>
      <c r="I20" s="135" t="s">
        <v>31</v>
      </c>
      <c r="J20" s="139" t="s">
        <v>38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39</v>
      </c>
      <c r="F21" s="41"/>
      <c r="G21" s="41"/>
      <c r="H21" s="41"/>
      <c r="I21" s="135" t="s">
        <v>34</v>
      </c>
      <c r="J21" s="139" t="s">
        <v>40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42</v>
      </c>
      <c r="E23" s="41"/>
      <c r="F23" s="41"/>
      <c r="G23" s="41"/>
      <c r="H23" s="41"/>
      <c r="I23" s="135" t="s">
        <v>31</v>
      </c>
      <c r="J23" s="139" t="s">
        <v>43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44</v>
      </c>
      <c r="F24" s="41"/>
      <c r="G24" s="41"/>
      <c r="H24" s="41"/>
      <c r="I24" s="135" t="s">
        <v>34</v>
      </c>
      <c r="J24" s="139" t="s">
        <v>45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46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32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48</v>
      </c>
      <c r="E30" s="41"/>
      <c r="F30" s="41"/>
      <c r="G30" s="41"/>
      <c r="H30" s="41"/>
      <c r="I30" s="41"/>
      <c r="J30" s="147">
        <f>ROUND(J91,2)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50</v>
      </c>
      <c r="G32" s="41"/>
      <c r="H32" s="41"/>
      <c r="I32" s="148" t="s">
        <v>49</v>
      </c>
      <c r="J32" s="148" t="s">
        <v>51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52</v>
      </c>
      <c r="E33" s="135" t="s">
        <v>53</v>
      </c>
      <c r="F33" s="150">
        <f>ROUND((SUM(BE91:BE672)),2)</f>
        <v>0</v>
      </c>
      <c r="G33" s="41"/>
      <c r="H33" s="41"/>
      <c r="I33" s="151">
        <v>0.21</v>
      </c>
      <c r="J33" s="150">
        <f>ROUND(((SUM(BE91:BE672))*I33),2)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54</v>
      </c>
      <c r="F34" s="150">
        <f>ROUND((SUM(BF91:BF672)),2)</f>
        <v>0</v>
      </c>
      <c r="G34" s="41"/>
      <c r="H34" s="41"/>
      <c r="I34" s="151">
        <v>0.15</v>
      </c>
      <c r="J34" s="150">
        <f>ROUND(((SUM(BF91:BF672))*I34),2)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55</v>
      </c>
      <c r="F35" s="150">
        <f>ROUND((SUM(BG91:BG672)),2)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56</v>
      </c>
      <c r="F36" s="150">
        <f>ROUND((SUM(BH91:BH672)),2)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57</v>
      </c>
      <c r="F37" s="150">
        <f>ROUND((SUM(BI91:BI672)),2)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58</v>
      </c>
      <c r="E39" s="154"/>
      <c r="F39" s="154"/>
      <c r="G39" s="155" t="s">
        <v>59</v>
      </c>
      <c r="H39" s="156" t="s">
        <v>60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113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II/605 hr. Okr. TC/PC - Bor , oprava průtahů(Sulislav,Sytno,Benešovice,Holostřevy,Skviřín</v>
      </c>
      <c r="F48" s="34"/>
      <c r="G48" s="34"/>
      <c r="H48" s="34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111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 xml:space="preserve">SKA4906 - SO 201  Rekonstrukce propusti 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 xml:space="preserve"> </v>
      </c>
      <c r="G52" s="43"/>
      <c r="H52" s="43"/>
      <c r="I52" s="34" t="s">
        <v>24</v>
      </c>
      <c r="J52" s="75" t="str">
        <f>IF(J12="","",J12)</f>
        <v>14. 3. 2023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30</v>
      </c>
      <c r="D54" s="43"/>
      <c r="E54" s="43"/>
      <c r="F54" s="29" t="str">
        <f>E15</f>
        <v>SÚS Plzeňského kraje</v>
      </c>
      <c r="G54" s="43"/>
      <c r="H54" s="43"/>
      <c r="I54" s="34" t="s">
        <v>37</v>
      </c>
      <c r="J54" s="39" t="str">
        <f>E21</f>
        <v>Projekční kancelář Ing.Škubalová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35</v>
      </c>
      <c r="D55" s="43"/>
      <c r="E55" s="43"/>
      <c r="F55" s="29" t="str">
        <f>IF(E18="","",E18)</f>
        <v>Vyplň údaj</v>
      </c>
      <c r="G55" s="43"/>
      <c r="H55" s="43"/>
      <c r="I55" s="34" t="s">
        <v>42</v>
      </c>
      <c r="J55" s="39" t="str">
        <f>E24</f>
        <v>Straka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114</v>
      </c>
      <c r="D57" s="165"/>
      <c r="E57" s="165"/>
      <c r="F57" s="165"/>
      <c r="G57" s="165"/>
      <c r="H57" s="165"/>
      <c r="I57" s="165"/>
      <c r="J57" s="166" t="s">
        <v>115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80</v>
      </c>
      <c r="D59" s="43"/>
      <c r="E59" s="43"/>
      <c r="F59" s="43"/>
      <c r="G59" s="43"/>
      <c r="H59" s="43"/>
      <c r="I59" s="43"/>
      <c r="J59" s="105">
        <f>J91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116</v>
      </c>
    </row>
    <row r="60" spans="1:31" s="9" customFormat="1" ht="24.95" customHeight="1">
      <c r="A60" s="9"/>
      <c r="B60" s="168"/>
      <c r="C60" s="169"/>
      <c r="D60" s="170" t="s">
        <v>117</v>
      </c>
      <c r="E60" s="171"/>
      <c r="F60" s="171"/>
      <c r="G60" s="171"/>
      <c r="H60" s="171"/>
      <c r="I60" s="171"/>
      <c r="J60" s="172">
        <f>J92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118</v>
      </c>
      <c r="E61" s="177"/>
      <c r="F61" s="177"/>
      <c r="G61" s="177"/>
      <c r="H61" s="177"/>
      <c r="I61" s="177"/>
      <c r="J61" s="178">
        <f>J93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577</v>
      </c>
      <c r="E62" s="177"/>
      <c r="F62" s="177"/>
      <c r="G62" s="177"/>
      <c r="H62" s="177"/>
      <c r="I62" s="177"/>
      <c r="J62" s="178">
        <f>J201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936</v>
      </c>
      <c r="E63" s="177"/>
      <c r="F63" s="177"/>
      <c r="G63" s="177"/>
      <c r="H63" s="177"/>
      <c r="I63" s="177"/>
      <c r="J63" s="178">
        <f>J252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578</v>
      </c>
      <c r="E64" s="177"/>
      <c r="F64" s="177"/>
      <c r="G64" s="177"/>
      <c r="H64" s="177"/>
      <c r="I64" s="177"/>
      <c r="J64" s="178">
        <f>J354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119</v>
      </c>
      <c r="E65" s="177"/>
      <c r="F65" s="177"/>
      <c r="G65" s="177"/>
      <c r="H65" s="177"/>
      <c r="I65" s="177"/>
      <c r="J65" s="178">
        <f>J422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937</v>
      </c>
      <c r="E66" s="177"/>
      <c r="F66" s="177"/>
      <c r="G66" s="177"/>
      <c r="H66" s="177"/>
      <c r="I66" s="177"/>
      <c r="J66" s="178">
        <f>J466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121</v>
      </c>
      <c r="E67" s="177"/>
      <c r="F67" s="177"/>
      <c r="G67" s="177"/>
      <c r="H67" s="177"/>
      <c r="I67" s="177"/>
      <c r="J67" s="178">
        <f>J487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122</v>
      </c>
      <c r="E68" s="177"/>
      <c r="F68" s="177"/>
      <c r="G68" s="177"/>
      <c r="H68" s="177"/>
      <c r="I68" s="177"/>
      <c r="J68" s="178">
        <f>J563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123</v>
      </c>
      <c r="E69" s="177"/>
      <c r="F69" s="177"/>
      <c r="G69" s="177"/>
      <c r="H69" s="177"/>
      <c r="I69" s="177"/>
      <c r="J69" s="178">
        <f>J620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8"/>
      <c r="C70" s="169"/>
      <c r="D70" s="170" t="s">
        <v>938</v>
      </c>
      <c r="E70" s="171"/>
      <c r="F70" s="171"/>
      <c r="G70" s="171"/>
      <c r="H70" s="171"/>
      <c r="I70" s="171"/>
      <c r="J70" s="172">
        <f>J623</f>
        <v>0</v>
      </c>
      <c r="K70" s="169"/>
      <c r="L70" s="173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4"/>
      <c r="C71" s="175"/>
      <c r="D71" s="176" t="s">
        <v>939</v>
      </c>
      <c r="E71" s="177"/>
      <c r="F71" s="177"/>
      <c r="G71" s="177"/>
      <c r="H71" s="177"/>
      <c r="I71" s="177"/>
      <c r="J71" s="178">
        <f>J624</f>
        <v>0</v>
      </c>
      <c r="K71" s="175"/>
      <c r="L71" s="17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6.95" customHeight="1">
      <c r="A73" s="41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7" spans="1:31" s="2" customFormat="1" ht="6.95" customHeight="1">
      <c r="A77" s="41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24.95" customHeight="1">
      <c r="A78" s="41"/>
      <c r="B78" s="42"/>
      <c r="C78" s="25" t="s">
        <v>124</v>
      </c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4" t="s">
        <v>16</v>
      </c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6.5" customHeight="1">
      <c r="A81" s="41"/>
      <c r="B81" s="42"/>
      <c r="C81" s="43"/>
      <c r="D81" s="43"/>
      <c r="E81" s="163" t="str">
        <f>E7</f>
        <v>II/605 hr. Okr. TC/PC - Bor , oprava průtahů(Sulislav,Sytno,Benešovice,Holostřevy,Skviřín</v>
      </c>
      <c r="F81" s="34"/>
      <c r="G81" s="34"/>
      <c r="H81" s="34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4" t="s">
        <v>111</v>
      </c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6.5" customHeight="1">
      <c r="A83" s="41"/>
      <c r="B83" s="42"/>
      <c r="C83" s="43"/>
      <c r="D83" s="43"/>
      <c r="E83" s="72" t="str">
        <f>E9</f>
        <v xml:space="preserve">SKA4906 - SO 201  Rekonstrukce propusti </v>
      </c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2" customHeight="1">
      <c r="A85" s="41"/>
      <c r="B85" s="42"/>
      <c r="C85" s="34" t="s">
        <v>22</v>
      </c>
      <c r="D85" s="43"/>
      <c r="E85" s="43"/>
      <c r="F85" s="29" t="str">
        <f>F12</f>
        <v xml:space="preserve"> </v>
      </c>
      <c r="G85" s="43"/>
      <c r="H85" s="43"/>
      <c r="I85" s="34" t="s">
        <v>24</v>
      </c>
      <c r="J85" s="75" t="str">
        <f>IF(J12="","",J12)</f>
        <v>14. 3. 2023</v>
      </c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25.65" customHeight="1">
      <c r="A87" s="41"/>
      <c r="B87" s="42"/>
      <c r="C87" s="34" t="s">
        <v>30</v>
      </c>
      <c r="D87" s="43"/>
      <c r="E87" s="43"/>
      <c r="F87" s="29" t="str">
        <f>E15</f>
        <v>SÚS Plzeňského kraje</v>
      </c>
      <c r="G87" s="43"/>
      <c r="H87" s="43"/>
      <c r="I87" s="34" t="s">
        <v>37</v>
      </c>
      <c r="J87" s="39" t="str">
        <f>E21</f>
        <v>Projekční kancelář Ing.Škubalová</v>
      </c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5.15" customHeight="1">
      <c r="A88" s="41"/>
      <c r="B88" s="42"/>
      <c r="C88" s="34" t="s">
        <v>35</v>
      </c>
      <c r="D88" s="43"/>
      <c r="E88" s="43"/>
      <c r="F88" s="29" t="str">
        <f>IF(E18="","",E18)</f>
        <v>Vyplň údaj</v>
      </c>
      <c r="G88" s="43"/>
      <c r="H88" s="43"/>
      <c r="I88" s="34" t="s">
        <v>42</v>
      </c>
      <c r="J88" s="39" t="str">
        <f>E24</f>
        <v>Straka</v>
      </c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0.3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11" customFormat="1" ht="29.25" customHeight="1">
      <c r="A90" s="180"/>
      <c r="B90" s="181"/>
      <c r="C90" s="182" t="s">
        <v>125</v>
      </c>
      <c r="D90" s="183" t="s">
        <v>67</v>
      </c>
      <c r="E90" s="183" t="s">
        <v>63</v>
      </c>
      <c r="F90" s="183" t="s">
        <v>64</v>
      </c>
      <c r="G90" s="183" t="s">
        <v>126</v>
      </c>
      <c r="H90" s="183" t="s">
        <v>127</v>
      </c>
      <c r="I90" s="183" t="s">
        <v>128</v>
      </c>
      <c r="J90" s="183" t="s">
        <v>115</v>
      </c>
      <c r="K90" s="184" t="s">
        <v>129</v>
      </c>
      <c r="L90" s="185"/>
      <c r="M90" s="95" t="s">
        <v>32</v>
      </c>
      <c r="N90" s="96" t="s">
        <v>52</v>
      </c>
      <c r="O90" s="96" t="s">
        <v>130</v>
      </c>
      <c r="P90" s="96" t="s">
        <v>131</v>
      </c>
      <c r="Q90" s="96" t="s">
        <v>132</v>
      </c>
      <c r="R90" s="96" t="s">
        <v>133</v>
      </c>
      <c r="S90" s="96" t="s">
        <v>134</v>
      </c>
      <c r="T90" s="97" t="s">
        <v>135</v>
      </c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</row>
    <row r="91" spans="1:63" s="2" customFormat="1" ht="22.8" customHeight="1">
      <c r="A91" s="41"/>
      <c r="B91" s="42"/>
      <c r="C91" s="102" t="s">
        <v>136</v>
      </c>
      <c r="D91" s="43"/>
      <c r="E91" s="43"/>
      <c r="F91" s="43"/>
      <c r="G91" s="43"/>
      <c r="H91" s="43"/>
      <c r="I91" s="43"/>
      <c r="J91" s="186">
        <f>BK91</f>
        <v>0</v>
      </c>
      <c r="K91" s="43"/>
      <c r="L91" s="47"/>
      <c r="M91" s="98"/>
      <c r="N91" s="187"/>
      <c r="O91" s="99"/>
      <c r="P91" s="188">
        <f>P92+P623</f>
        <v>0</v>
      </c>
      <c r="Q91" s="99"/>
      <c r="R91" s="188">
        <f>R92+R623</f>
        <v>501.01541985</v>
      </c>
      <c r="S91" s="99"/>
      <c r="T91" s="189">
        <f>T92+T623</f>
        <v>166.5968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19" t="s">
        <v>81</v>
      </c>
      <c r="AU91" s="19" t="s">
        <v>116</v>
      </c>
      <c r="BK91" s="190">
        <f>BK92+BK623</f>
        <v>0</v>
      </c>
    </row>
    <row r="92" spans="1:63" s="12" customFormat="1" ht="25.9" customHeight="1">
      <c r="A92" s="12"/>
      <c r="B92" s="191"/>
      <c r="C92" s="192"/>
      <c r="D92" s="193" t="s">
        <v>81</v>
      </c>
      <c r="E92" s="194" t="s">
        <v>137</v>
      </c>
      <c r="F92" s="194" t="s">
        <v>138</v>
      </c>
      <c r="G92" s="192"/>
      <c r="H92" s="192"/>
      <c r="I92" s="195"/>
      <c r="J92" s="196">
        <f>BK92</f>
        <v>0</v>
      </c>
      <c r="K92" s="192"/>
      <c r="L92" s="197"/>
      <c r="M92" s="198"/>
      <c r="N92" s="199"/>
      <c r="O92" s="199"/>
      <c r="P92" s="200">
        <f>P93+P201+P252+P354+P422+P466+P487+P563+P620</f>
        <v>0</v>
      </c>
      <c r="Q92" s="199"/>
      <c r="R92" s="200">
        <f>R93+R201+R252+R354+R422+R466+R487+R563+R620</f>
        <v>499.8543756</v>
      </c>
      <c r="S92" s="199"/>
      <c r="T92" s="201">
        <f>T93+T201+T252+T354+T422+T466+T487+T563+T620</f>
        <v>166.5968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2" t="s">
        <v>90</v>
      </c>
      <c r="AT92" s="203" t="s">
        <v>81</v>
      </c>
      <c r="AU92" s="203" t="s">
        <v>82</v>
      </c>
      <c r="AY92" s="202" t="s">
        <v>139</v>
      </c>
      <c r="BK92" s="204">
        <f>BK93+BK201+BK252+BK354+BK422+BK466+BK487+BK563+BK620</f>
        <v>0</v>
      </c>
    </row>
    <row r="93" spans="1:63" s="12" customFormat="1" ht="22.8" customHeight="1">
      <c r="A93" s="12"/>
      <c r="B93" s="191"/>
      <c r="C93" s="192"/>
      <c r="D93" s="193" t="s">
        <v>81</v>
      </c>
      <c r="E93" s="205" t="s">
        <v>90</v>
      </c>
      <c r="F93" s="205" t="s">
        <v>140</v>
      </c>
      <c r="G93" s="192"/>
      <c r="H93" s="192"/>
      <c r="I93" s="195"/>
      <c r="J93" s="206">
        <f>BK93</f>
        <v>0</v>
      </c>
      <c r="K93" s="192"/>
      <c r="L93" s="197"/>
      <c r="M93" s="198"/>
      <c r="N93" s="199"/>
      <c r="O93" s="199"/>
      <c r="P93" s="200">
        <f>SUM(P94:P200)</f>
        <v>0</v>
      </c>
      <c r="Q93" s="199"/>
      <c r="R93" s="200">
        <f>SUM(R94:R200)</f>
        <v>270.08345</v>
      </c>
      <c r="S93" s="199"/>
      <c r="T93" s="201">
        <f>SUM(T94:T200)</f>
        <v>101.25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90</v>
      </c>
      <c r="AT93" s="203" t="s">
        <v>81</v>
      </c>
      <c r="AU93" s="203" t="s">
        <v>90</v>
      </c>
      <c r="AY93" s="202" t="s">
        <v>139</v>
      </c>
      <c r="BK93" s="204">
        <f>SUM(BK94:BK200)</f>
        <v>0</v>
      </c>
    </row>
    <row r="94" spans="1:65" s="2" customFormat="1" ht="24.15" customHeight="1">
      <c r="A94" s="41"/>
      <c r="B94" s="42"/>
      <c r="C94" s="207" t="s">
        <v>90</v>
      </c>
      <c r="D94" s="207" t="s">
        <v>141</v>
      </c>
      <c r="E94" s="208" t="s">
        <v>940</v>
      </c>
      <c r="F94" s="209" t="s">
        <v>941</v>
      </c>
      <c r="G94" s="210" t="s">
        <v>144</v>
      </c>
      <c r="H94" s="211">
        <v>40</v>
      </c>
      <c r="I94" s="212"/>
      <c r="J94" s="213">
        <f>ROUND(I94*H94,2)</f>
        <v>0</v>
      </c>
      <c r="K94" s="209" t="s">
        <v>145</v>
      </c>
      <c r="L94" s="47"/>
      <c r="M94" s="214" t="s">
        <v>32</v>
      </c>
      <c r="N94" s="215" t="s">
        <v>53</v>
      </c>
      <c r="O94" s="87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8" t="s">
        <v>146</v>
      </c>
      <c r="AT94" s="218" t="s">
        <v>141</v>
      </c>
      <c r="AU94" s="218" t="s">
        <v>21</v>
      </c>
      <c r="AY94" s="19" t="s">
        <v>139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90</v>
      </c>
      <c r="BK94" s="219">
        <f>ROUND(I94*H94,2)</f>
        <v>0</v>
      </c>
      <c r="BL94" s="19" t="s">
        <v>146</v>
      </c>
      <c r="BM94" s="218" t="s">
        <v>942</v>
      </c>
    </row>
    <row r="95" spans="1:47" s="2" customFormat="1" ht="12">
      <c r="A95" s="41"/>
      <c r="B95" s="42"/>
      <c r="C95" s="43"/>
      <c r="D95" s="220" t="s">
        <v>148</v>
      </c>
      <c r="E95" s="43"/>
      <c r="F95" s="221" t="s">
        <v>943</v>
      </c>
      <c r="G95" s="43"/>
      <c r="H95" s="43"/>
      <c r="I95" s="222"/>
      <c r="J95" s="43"/>
      <c r="K95" s="43"/>
      <c r="L95" s="47"/>
      <c r="M95" s="223"/>
      <c r="N95" s="224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19" t="s">
        <v>148</v>
      </c>
      <c r="AU95" s="19" t="s">
        <v>21</v>
      </c>
    </row>
    <row r="96" spans="1:51" s="13" customFormat="1" ht="12">
      <c r="A96" s="13"/>
      <c r="B96" s="225"/>
      <c r="C96" s="226"/>
      <c r="D96" s="227" t="s">
        <v>150</v>
      </c>
      <c r="E96" s="228" t="s">
        <v>32</v>
      </c>
      <c r="F96" s="229" t="s">
        <v>387</v>
      </c>
      <c r="G96" s="226"/>
      <c r="H96" s="230">
        <v>40</v>
      </c>
      <c r="I96" s="231"/>
      <c r="J96" s="226"/>
      <c r="K96" s="226"/>
      <c r="L96" s="232"/>
      <c r="M96" s="233"/>
      <c r="N96" s="234"/>
      <c r="O96" s="234"/>
      <c r="P96" s="234"/>
      <c r="Q96" s="234"/>
      <c r="R96" s="234"/>
      <c r="S96" s="234"/>
      <c r="T96" s="23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6" t="s">
        <v>150</v>
      </c>
      <c r="AU96" s="236" t="s">
        <v>21</v>
      </c>
      <c r="AV96" s="13" t="s">
        <v>21</v>
      </c>
      <c r="AW96" s="13" t="s">
        <v>41</v>
      </c>
      <c r="AX96" s="13" t="s">
        <v>82</v>
      </c>
      <c r="AY96" s="236" t="s">
        <v>139</v>
      </c>
    </row>
    <row r="97" spans="1:51" s="14" customFormat="1" ht="12">
      <c r="A97" s="14"/>
      <c r="B97" s="237"/>
      <c r="C97" s="238"/>
      <c r="D97" s="227" t="s">
        <v>150</v>
      </c>
      <c r="E97" s="239" t="s">
        <v>32</v>
      </c>
      <c r="F97" s="240" t="s">
        <v>152</v>
      </c>
      <c r="G97" s="238"/>
      <c r="H97" s="239" t="s">
        <v>32</v>
      </c>
      <c r="I97" s="241"/>
      <c r="J97" s="238"/>
      <c r="K97" s="238"/>
      <c r="L97" s="242"/>
      <c r="M97" s="243"/>
      <c r="N97" s="244"/>
      <c r="O97" s="244"/>
      <c r="P97" s="244"/>
      <c r="Q97" s="244"/>
      <c r="R97" s="244"/>
      <c r="S97" s="244"/>
      <c r="T97" s="24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6" t="s">
        <v>150</v>
      </c>
      <c r="AU97" s="246" t="s">
        <v>21</v>
      </c>
      <c r="AV97" s="14" t="s">
        <v>90</v>
      </c>
      <c r="AW97" s="14" t="s">
        <v>41</v>
      </c>
      <c r="AX97" s="14" t="s">
        <v>82</v>
      </c>
      <c r="AY97" s="246" t="s">
        <v>139</v>
      </c>
    </row>
    <row r="98" spans="1:51" s="15" customFormat="1" ht="12">
      <c r="A98" s="15"/>
      <c r="B98" s="247"/>
      <c r="C98" s="248"/>
      <c r="D98" s="227" t="s">
        <v>150</v>
      </c>
      <c r="E98" s="249" t="s">
        <v>32</v>
      </c>
      <c r="F98" s="250" t="s">
        <v>153</v>
      </c>
      <c r="G98" s="248"/>
      <c r="H98" s="251">
        <v>40</v>
      </c>
      <c r="I98" s="252"/>
      <c r="J98" s="248"/>
      <c r="K98" s="248"/>
      <c r="L98" s="253"/>
      <c r="M98" s="254"/>
      <c r="N98" s="255"/>
      <c r="O98" s="255"/>
      <c r="P98" s="255"/>
      <c r="Q98" s="255"/>
      <c r="R98" s="255"/>
      <c r="S98" s="255"/>
      <c r="T98" s="256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7" t="s">
        <v>150</v>
      </c>
      <c r="AU98" s="257" t="s">
        <v>21</v>
      </c>
      <c r="AV98" s="15" t="s">
        <v>146</v>
      </c>
      <c r="AW98" s="15" t="s">
        <v>41</v>
      </c>
      <c r="AX98" s="15" t="s">
        <v>90</v>
      </c>
      <c r="AY98" s="257" t="s">
        <v>139</v>
      </c>
    </row>
    <row r="99" spans="1:65" s="2" customFormat="1" ht="16.5" customHeight="1">
      <c r="A99" s="41"/>
      <c r="B99" s="42"/>
      <c r="C99" s="207" t="s">
        <v>21</v>
      </c>
      <c r="D99" s="207" t="s">
        <v>141</v>
      </c>
      <c r="E99" s="208" t="s">
        <v>944</v>
      </c>
      <c r="F99" s="209" t="s">
        <v>945</v>
      </c>
      <c r="G99" s="210" t="s">
        <v>144</v>
      </c>
      <c r="H99" s="211">
        <v>110</v>
      </c>
      <c r="I99" s="212"/>
      <c r="J99" s="213">
        <f>ROUND(I99*H99,2)</f>
        <v>0</v>
      </c>
      <c r="K99" s="209" t="s">
        <v>145</v>
      </c>
      <c r="L99" s="47"/>
      <c r="M99" s="214" t="s">
        <v>32</v>
      </c>
      <c r="N99" s="215" t="s">
        <v>53</v>
      </c>
      <c r="O99" s="87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18" t="s">
        <v>146</v>
      </c>
      <c r="AT99" s="218" t="s">
        <v>141</v>
      </c>
      <c r="AU99" s="218" t="s">
        <v>21</v>
      </c>
      <c r="AY99" s="19" t="s">
        <v>139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90</v>
      </c>
      <c r="BK99" s="219">
        <f>ROUND(I99*H99,2)</f>
        <v>0</v>
      </c>
      <c r="BL99" s="19" t="s">
        <v>146</v>
      </c>
      <c r="BM99" s="218" t="s">
        <v>946</v>
      </c>
    </row>
    <row r="100" spans="1:47" s="2" customFormat="1" ht="12">
      <c r="A100" s="41"/>
      <c r="B100" s="42"/>
      <c r="C100" s="43"/>
      <c r="D100" s="220" t="s">
        <v>148</v>
      </c>
      <c r="E100" s="43"/>
      <c r="F100" s="221" t="s">
        <v>947</v>
      </c>
      <c r="G100" s="43"/>
      <c r="H100" s="43"/>
      <c r="I100" s="222"/>
      <c r="J100" s="43"/>
      <c r="K100" s="43"/>
      <c r="L100" s="47"/>
      <c r="M100" s="223"/>
      <c r="N100" s="224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19" t="s">
        <v>148</v>
      </c>
      <c r="AU100" s="19" t="s">
        <v>21</v>
      </c>
    </row>
    <row r="101" spans="1:51" s="13" customFormat="1" ht="12">
      <c r="A101" s="13"/>
      <c r="B101" s="225"/>
      <c r="C101" s="226"/>
      <c r="D101" s="227" t="s">
        <v>150</v>
      </c>
      <c r="E101" s="228" t="s">
        <v>32</v>
      </c>
      <c r="F101" s="229" t="s">
        <v>948</v>
      </c>
      <c r="G101" s="226"/>
      <c r="H101" s="230">
        <v>110</v>
      </c>
      <c r="I101" s="231"/>
      <c r="J101" s="226"/>
      <c r="K101" s="226"/>
      <c r="L101" s="232"/>
      <c r="M101" s="233"/>
      <c r="N101" s="234"/>
      <c r="O101" s="234"/>
      <c r="P101" s="234"/>
      <c r="Q101" s="234"/>
      <c r="R101" s="234"/>
      <c r="S101" s="234"/>
      <c r="T101" s="23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6" t="s">
        <v>150</v>
      </c>
      <c r="AU101" s="236" t="s">
        <v>21</v>
      </c>
      <c r="AV101" s="13" t="s">
        <v>21</v>
      </c>
      <c r="AW101" s="13" t="s">
        <v>41</v>
      </c>
      <c r="AX101" s="13" t="s">
        <v>82</v>
      </c>
      <c r="AY101" s="236" t="s">
        <v>139</v>
      </c>
    </row>
    <row r="102" spans="1:51" s="14" customFormat="1" ht="12">
      <c r="A102" s="14"/>
      <c r="B102" s="237"/>
      <c r="C102" s="238"/>
      <c r="D102" s="227" t="s">
        <v>150</v>
      </c>
      <c r="E102" s="239" t="s">
        <v>32</v>
      </c>
      <c r="F102" s="240" t="s">
        <v>152</v>
      </c>
      <c r="G102" s="238"/>
      <c r="H102" s="239" t="s">
        <v>32</v>
      </c>
      <c r="I102" s="241"/>
      <c r="J102" s="238"/>
      <c r="K102" s="238"/>
      <c r="L102" s="242"/>
      <c r="M102" s="243"/>
      <c r="N102" s="244"/>
      <c r="O102" s="244"/>
      <c r="P102" s="244"/>
      <c r="Q102" s="244"/>
      <c r="R102" s="244"/>
      <c r="S102" s="244"/>
      <c r="T102" s="24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6" t="s">
        <v>150</v>
      </c>
      <c r="AU102" s="246" t="s">
        <v>21</v>
      </c>
      <c r="AV102" s="14" t="s">
        <v>90</v>
      </c>
      <c r="AW102" s="14" t="s">
        <v>41</v>
      </c>
      <c r="AX102" s="14" t="s">
        <v>82</v>
      </c>
      <c r="AY102" s="246" t="s">
        <v>139</v>
      </c>
    </row>
    <row r="103" spans="1:51" s="15" customFormat="1" ht="12">
      <c r="A103" s="15"/>
      <c r="B103" s="247"/>
      <c r="C103" s="248"/>
      <c r="D103" s="227" t="s">
        <v>150</v>
      </c>
      <c r="E103" s="249" t="s">
        <v>32</v>
      </c>
      <c r="F103" s="250" t="s">
        <v>153</v>
      </c>
      <c r="G103" s="248"/>
      <c r="H103" s="251">
        <v>110</v>
      </c>
      <c r="I103" s="252"/>
      <c r="J103" s="248"/>
      <c r="K103" s="248"/>
      <c r="L103" s="253"/>
      <c r="M103" s="254"/>
      <c r="N103" s="255"/>
      <c r="O103" s="255"/>
      <c r="P103" s="255"/>
      <c r="Q103" s="255"/>
      <c r="R103" s="255"/>
      <c r="S103" s="255"/>
      <c r="T103" s="256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7" t="s">
        <v>150</v>
      </c>
      <c r="AU103" s="257" t="s">
        <v>21</v>
      </c>
      <c r="AV103" s="15" t="s">
        <v>146</v>
      </c>
      <c r="AW103" s="15" t="s">
        <v>41</v>
      </c>
      <c r="AX103" s="15" t="s">
        <v>90</v>
      </c>
      <c r="AY103" s="257" t="s">
        <v>139</v>
      </c>
    </row>
    <row r="104" spans="1:65" s="2" customFormat="1" ht="37.8" customHeight="1">
      <c r="A104" s="41"/>
      <c r="B104" s="42"/>
      <c r="C104" s="207" t="s">
        <v>164</v>
      </c>
      <c r="D104" s="207" t="s">
        <v>141</v>
      </c>
      <c r="E104" s="208" t="s">
        <v>949</v>
      </c>
      <c r="F104" s="209" t="s">
        <v>950</v>
      </c>
      <c r="G104" s="210" t="s">
        <v>144</v>
      </c>
      <c r="H104" s="211">
        <v>112.5</v>
      </c>
      <c r="I104" s="212"/>
      <c r="J104" s="213">
        <f>ROUND(I104*H104,2)</f>
        <v>0</v>
      </c>
      <c r="K104" s="209" t="s">
        <v>145</v>
      </c>
      <c r="L104" s="47"/>
      <c r="M104" s="214" t="s">
        <v>32</v>
      </c>
      <c r="N104" s="215" t="s">
        <v>53</v>
      </c>
      <c r="O104" s="87"/>
      <c r="P104" s="216">
        <f>O104*H104</f>
        <v>0</v>
      </c>
      <c r="Q104" s="216">
        <v>0</v>
      </c>
      <c r="R104" s="216">
        <f>Q104*H104</f>
        <v>0</v>
      </c>
      <c r="S104" s="216">
        <v>0.44</v>
      </c>
      <c r="T104" s="217">
        <f>S104*H104</f>
        <v>49.5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8" t="s">
        <v>146</v>
      </c>
      <c r="AT104" s="218" t="s">
        <v>141</v>
      </c>
      <c r="AU104" s="218" t="s">
        <v>21</v>
      </c>
      <c r="AY104" s="19" t="s">
        <v>139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90</v>
      </c>
      <c r="BK104" s="219">
        <f>ROUND(I104*H104,2)</f>
        <v>0</v>
      </c>
      <c r="BL104" s="19" t="s">
        <v>146</v>
      </c>
      <c r="BM104" s="218" t="s">
        <v>951</v>
      </c>
    </row>
    <row r="105" spans="1:47" s="2" customFormat="1" ht="12">
      <c r="A105" s="41"/>
      <c r="B105" s="42"/>
      <c r="C105" s="43"/>
      <c r="D105" s="220" t="s">
        <v>148</v>
      </c>
      <c r="E105" s="43"/>
      <c r="F105" s="221" t="s">
        <v>952</v>
      </c>
      <c r="G105" s="43"/>
      <c r="H105" s="43"/>
      <c r="I105" s="222"/>
      <c r="J105" s="43"/>
      <c r="K105" s="43"/>
      <c r="L105" s="47"/>
      <c r="M105" s="223"/>
      <c r="N105" s="224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19" t="s">
        <v>148</v>
      </c>
      <c r="AU105" s="19" t="s">
        <v>21</v>
      </c>
    </row>
    <row r="106" spans="1:51" s="13" customFormat="1" ht="12">
      <c r="A106" s="13"/>
      <c r="B106" s="225"/>
      <c r="C106" s="226"/>
      <c r="D106" s="227" t="s">
        <v>150</v>
      </c>
      <c r="E106" s="228" t="s">
        <v>32</v>
      </c>
      <c r="F106" s="229" t="s">
        <v>953</v>
      </c>
      <c r="G106" s="226"/>
      <c r="H106" s="230">
        <v>112.5</v>
      </c>
      <c r="I106" s="231"/>
      <c r="J106" s="226"/>
      <c r="K106" s="226"/>
      <c r="L106" s="232"/>
      <c r="M106" s="233"/>
      <c r="N106" s="234"/>
      <c r="O106" s="234"/>
      <c r="P106" s="234"/>
      <c r="Q106" s="234"/>
      <c r="R106" s="234"/>
      <c r="S106" s="234"/>
      <c r="T106" s="23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6" t="s">
        <v>150</v>
      </c>
      <c r="AU106" s="236" t="s">
        <v>21</v>
      </c>
      <c r="AV106" s="13" t="s">
        <v>21</v>
      </c>
      <c r="AW106" s="13" t="s">
        <v>41</v>
      </c>
      <c r="AX106" s="13" t="s">
        <v>82</v>
      </c>
      <c r="AY106" s="236" t="s">
        <v>139</v>
      </c>
    </row>
    <row r="107" spans="1:51" s="14" customFormat="1" ht="12">
      <c r="A107" s="14"/>
      <c r="B107" s="237"/>
      <c r="C107" s="238"/>
      <c r="D107" s="227" t="s">
        <v>150</v>
      </c>
      <c r="E107" s="239" t="s">
        <v>32</v>
      </c>
      <c r="F107" s="240" t="s">
        <v>152</v>
      </c>
      <c r="G107" s="238"/>
      <c r="H107" s="239" t="s">
        <v>32</v>
      </c>
      <c r="I107" s="241"/>
      <c r="J107" s="238"/>
      <c r="K107" s="238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150</v>
      </c>
      <c r="AU107" s="246" t="s">
        <v>21</v>
      </c>
      <c r="AV107" s="14" t="s">
        <v>90</v>
      </c>
      <c r="AW107" s="14" t="s">
        <v>41</v>
      </c>
      <c r="AX107" s="14" t="s">
        <v>82</v>
      </c>
      <c r="AY107" s="246" t="s">
        <v>139</v>
      </c>
    </row>
    <row r="108" spans="1:51" s="15" customFormat="1" ht="12">
      <c r="A108" s="15"/>
      <c r="B108" s="247"/>
      <c r="C108" s="248"/>
      <c r="D108" s="227" t="s">
        <v>150</v>
      </c>
      <c r="E108" s="249" t="s">
        <v>32</v>
      </c>
      <c r="F108" s="250" t="s">
        <v>153</v>
      </c>
      <c r="G108" s="248"/>
      <c r="H108" s="251">
        <v>112.5</v>
      </c>
      <c r="I108" s="252"/>
      <c r="J108" s="248"/>
      <c r="K108" s="248"/>
      <c r="L108" s="253"/>
      <c r="M108" s="254"/>
      <c r="N108" s="255"/>
      <c r="O108" s="255"/>
      <c r="P108" s="255"/>
      <c r="Q108" s="255"/>
      <c r="R108" s="255"/>
      <c r="S108" s="255"/>
      <c r="T108" s="256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7" t="s">
        <v>150</v>
      </c>
      <c r="AU108" s="257" t="s">
        <v>21</v>
      </c>
      <c r="AV108" s="15" t="s">
        <v>146</v>
      </c>
      <c r="AW108" s="15" t="s">
        <v>41</v>
      </c>
      <c r="AX108" s="15" t="s">
        <v>90</v>
      </c>
      <c r="AY108" s="257" t="s">
        <v>139</v>
      </c>
    </row>
    <row r="109" spans="1:65" s="2" customFormat="1" ht="24.15" customHeight="1">
      <c r="A109" s="41"/>
      <c r="B109" s="42"/>
      <c r="C109" s="207" t="s">
        <v>146</v>
      </c>
      <c r="D109" s="207" t="s">
        <v>141</v>
      </c>
      <c r="E109" s="208" t="s">
        <v>954</v>
      </c>
      <c r="F109" s="209" t="s">
        <v>955</v>
      </c>
      <c r="G109" s="210" t="s">
        <v>144</v>
      </c>
      <c r="H109" s="211">
        <v>225</v>
      </c>
      <c r="I109" s="212"/>
      <c r="J109" s="213">
        <f>ROUND(I109*H109,2)</f>
        <v>0</v>
      </c>
      <c r="K109" s="209" t="s">
        <v>145</v>
      </c>
      <c r="L109" s="47"/>
      <c r="M109" s="214" t="s">
        <v>32</v>
      </c>
      <c r="N109" s="215" t="s">
        <v>53</v>
      </c>
      <c r="O109" s="87"/>
      <c r="P109" s="216">
        <f>O109*H109</f>
        <v>0</v>
      </c>
      <c r="Q109" s="216">
        <v>9E-05</v>
      </c>
      <c r="R109" s="216">
        <f>Q109*H109</f>
        <v>0.02025</v>
      </c>
      <c r="S109" s="216">
        <v>0.23</v>
      </c>
      <c r="T109" s="217">
        <f>S109*H109</f>
        <v>51.75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8" t="s">
        <v>146</v>
      </c>
      <c r="AT109" s="218" t="s">
        <v>141</v>
      </c>
      <c r="AU109" s="218" t="s">
        <v>21</v>
      </c>
      <c r="AY109" s="19" t="s">
        <v>139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9" t="s">
        <v>90</v>
      </c>
      <c r="BK109" s="219">
        <f>ROUND(I109*H109,2)</f>
        <v>0</v>
      </c>
      <c r="BL109" s="19" t="s">
        <v>146</v>
      </c>
      <c r="BM109" s="218" t="s">
        <v>956</v>
      </c>
    </row>
    <row r="110" spans="1:47" s="2" customFormat="1" ht="12">
      <c r="A110" s="41"/>
      <c r="B110" s="42"/>
      <c r="C110" s="43"/>
      <c r="D110" s="220" t="s">
        <v>148</v>
      </c>
      <c r="E110" s="43"/>
      <c r="F110" s="221" t="s">
        <v>957</v>
      </c>
      <c r="G110" s="43"/>
      <c r="H110" s="43"/>
      <c r="I110" s="222"/>
      <c r="J110" s="43"/>
      <c r="K110" s="43"/>
      <c r="L110" s="47"/>
      <c r="M110" s="223"/>
      <c r="N110" s="224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19" t="s">
        <v>148</v>
      </c>
      <c r="AU110" s="19" t="s">
        <v>21</v>
      </c>
    </row>
    <row r="111" spans="1:51" s="13" customFormat="1" ht="12">
      <c r="A111" s="13"/>
      <c r="B111" s="225"/>
      <c r="C111" s="226"/>
      <c r="D111" s="227" t="s">
        <v>150</v>
      </c>
      <c r="E111" s="228" t="s">
        <v>32</v>
      </c>
      <c r="F111" s="229" t="s">
        <v>958</v>
      </c>
      <c r="G111" s="226"/>
      <c r="H111" s="230">
        <v>225</v>
      </c>
      <c r="I111" s="231"/>
      <c r="J111" s="226"/>
      <c r="K111" s="226"/>
      <c r="L111" s="232"/>
      <c r="M111" s="233"/>
      <c r="N111" s="234"/>
      <c r="O111" s="234"/>
      <c r="P111" s="234"/>
      <c r="Q111" s="234"/>
      <c r="R111" s="234"/>
      <c r="S111" s="234"/>
      <c r="T111" s="23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6" t="s">
        <v>150</v>
      </c>
      <c r="AU111" s="236" t="s">
        <v>21</v>
      </c>
      <c r="AV111" s="13" t="s">
        <v>21</v>
      </c>
      <c r="AW111" s="13" t="s">
        <v>41</v>
      </c>
      <c r="AX111" s="13" t="s">
        <v>82</v>
      </c>
      <c r="AY111" s="236" t="s">
        <v>139</v>
      </c>
    </row>
    <row r="112" spans="1:51" s="14" customFormat="1" ht="12">
      <c r="A112" s="14"/>
      <c r="B112" s="237"/>
      <c r="C112" s="238"/>
      <c r="D112" s="227" t="s">
        <v>150</v>
      </c>
      <c r="E112" s="239" t="s">
        <v>32</v>
      </c>
      <c r="F112" s="240" t="s">
        <v>959</v>
      </c>
      <c r="G112" s="238"/>
      <c r="H112" s="239" t="s">
        <v>32</v>
      </c>
      <c r="I112" s="241"/>
      <c r="J112" s="238"/>
      <c r="K112" s="238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150</v>
      </c>
      <c r="AU112" s="246" t="s">
        <v>21</v>
      </c>
      <c r="AV112" s="14" t="s">
        <v>90</v>
      </c>
      <c r="AW112" s="14" t="s">
        <v>41</v>
      </c>
      <c r="AX112" s="14" t="s">
        <v>82</v>
      </c>
      <c r="AY112" s="246" t="s">
        <v>139</v>
      </c>
    </row>
    <row r="113" spans="1:51" s="15" customFormat="1" ht="12">
      <c r="A113" s="15"/>
      <c r="B113" s="247"/>
      <c r="C113" s="248"/>
      <c r="D113" s="227" t="s">
        <v>150</v>
      </c>
      <c r="E113" s="249" t="s">
        <v>32</v>
      </c>
      <c r="F113" s="250" t="s">
        <v>153</v>
      </c>
      <c r="G113" s="248"/>
      <c r="H113" s="251">
        <v>225</v>
      </c>
      <c r="I113" s="252"/>
      <c r="J113" s="248"/>
      <c r="K113" s="248"/>
      <c r="L113" s="253"/>
      <c r="M113" s="254"/>
      <c r="N113" s="255"/>
      <c r="O113" s="255"/>
      <c r="P113" s="255"/>
      <c r="Q113" s="255"/>
      <c r="R113" s="255"/>
      <c r="S113" s="255"/>
      <c r="T113" s="256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7" t="s">
        <v>150</v>
      </c>
      <c r="AU113" s="257" t="s">
        <v>21</v>
      </c>
      <c r="AV113" s="15" t="s">
        <v>146</v>
      </c>
      <c r="AW113" s="15" t="s">
        <v>41</v>
      </c>
      <c r="AX113" s="15" t="s">
        <v>90</v>
      </c>
      <c r="AY113" s="257" t="s">
        <v>139</v>
      </c>
    </row>
    <row r="114" spans="1:65" s="2" customFormat="1" ht="16.5" customHeight="1">
      <c r="A114" s="41"/>
      <c r="B114" s="42"/>
      <c r="C114" s="207" t="s">
        <v>170</v>
      </c>
      <c r="D114" s="207" t="s">
        <v>141</v>
      </c>
      <c r="E114" s="208" t="s">
        <v>960</v>
      </c>
      <c r="F114" s="209" t="s">
        <v>961</v>
      </c>
      <c r="G114" s="210" t="s">
        <v>232</v>
      </c>
      <c r="H114" s="211">
        <v>20</v>
      </c>
      <c r="I114" s="212"/>
      <c r="J114" s="213">
        <f>ROUND(I114*H114,2)</f>
        <v>0</v>
      </c>
      <c r="K114" s="209" t="s">
        <v>145</v>
      </c>
      <c r="L114" s="47"/>
      <c r="M114" s="214" t="s">
        <v>32</v>
      </c>
      <c r="N114" s="215" t="s">
        <v>53</v>
      </c>
      <c r="O114" s="87"/>
      <c r="P114" s="216">
        <f>O114*H114</f>
        <v>0</v>
      </c>
      <c r="Q114" s="216">
        <v>0.02698</v>
      </c>
      <c r="R114" s="216">
        <f>Q114*H114</f>
        <v>0.5396</v>
      </c>
      <c r="S114" s="216">
        <v>0</v>
      </c>
      <c r="T114" s="217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8" t="s">
        <v>146</v>
      </c>
      <c r="AT114" s="218" t="s">
        <v>141</v>
      </c>
      <c r="AU114" s="218" t="s">
        <v>21</v>
      </c>
      <c r="AY114" s="19" t="s">
        <v>139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9" t="s">
        <v>90</v>
      </c>
      <c r="BK114" s="219">
        <f>ROUND(I114*H114,2)</f>
        <v>0</v>
      </c>
      <c r="BL114" s="19" t="s">
        <v>146</v>
      </c>
      <c r="BM114" s="218" t="s">
        <v>962</v>
      </c>
    </row>
    <row r="115" spans="1:47" s="2" customFormat="1" ht="12">
      <c r="A115" s="41"/>
      <c r="B115" s="42"/>
      <c r="C115" s="43"/>
      <c r="D115" s="220" t="s">
        <v>148</v>
      </c>
      <c r="E115" s="43"/>
      <c r="F115" s="221" t="s">
        <v>963</v>
      </c>
      <c r="G115" s="43"/>
      <c r="H115" s="43"/>
      <c r="I115" s="222"/>
      <c r="J115" s="43"/>
      <c r="K115" s="43"/>
      <c r="L115" s="47"/>
      <c r="M115" s="223"/>
      <c r="N115" s="224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19" t="s">
        <v>148</v>
      </c>
      <c r="AU115" s="19" t="s">
        <v>21</v>
      </c>
    </row>
    <row r="116" spans="1:51" s="13" customFormat="1" ht="12">
      <c r="A116" s="13"/>
      <c r="B116" s="225"/>
      <c r="C116" s="226"/>
      <c r="D116" s="227" t="s">
        <v>150</v>
      </c>
      <c r="E116" s="228" t="s">
        <v>32</v>
      </c>
      <c r="F116" s="229" t="s">
        <v>239</v>
      </c>
      <c r="G116" s="226"/>
      <c r="H116" s="230">
        <v>20</v>
      </c>
      <c r="I116" s="231"/>
      <c r="J116" s="226"/>
      <c r="K116" s="226"/>
      <c r="L116" s="232"/>
      <c r="M116" s="233"/>
      <c r="N116" s="234"/>
      <c r="O116" s="234"/>
      <c r="P116" s="234"/>
      <c r="Q116" s="234"/>
      <c r="R116" s="234"/>
      <c r="S116" s="234"/>
      <c r="T116" s="23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6" t="s">
        <v>150</v>
      </c>
      <c r="AU116" s="236" t="s">
        <v>21</v>
      </c>
      <c r="AV116" s="13" t="s">
        <v>21</v>
      </c>
      <c r="AW116" s="13" t="s">
        <v>41</v>
      </c>
      <c r="AX116" s="13" t="s">
        <v>82</v>
      </c>
      <c r="AY116" s="236" t="s">
        <v>139</v>
      </c>
    </row>
    <row r="117" spans="1:51" s="14" customFormat="1" ht="12">
      <c r="A117" s="14"/>
      <c r="B117" s="237"/>
      <c r="C117" s="238"/>
      <c r="D117" s="227" t="s">
        <v>150</v>
      </c>
      <c r="E117" s="239" t="s">
        <v>32</v>
      </c>
      <c r="F117" s="240" t="s">
        <v>152</v>
      </c>
      <c r="G117" s="238"/>
      <c r="H117" s="239" t="s">
        <v>32</v>
      </c>
      <c r="I117" s="241"/>
      <c r="J117" s="238"/>
      <c r="K117" s="238"/>
      <c r="L117" s="242"/>
      <c r="M117" s="243"/>
      <c r="N117" s="244"/>
      <c r="O117" s="244"/>
      <c r="P117" s="244"/>
      <c r="Q117" s="244"/>
      <c r="R117" s="244"/>
      <c r="S117" s="244"/>
      <c r="T117" s="24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6" t="s">
        <v>150</v>
      </c>
      <c r="AU117" s="246" t="s">
        <v>21</v>
      </c>
      <c r="AV117" s="14" t="s">
        <v>90</v>
      </c>
      <c r="AW117" s="14" t="s">
        <v>41</v>
      </c>
      <c r="AX117" s="14" t="s">
        <v>82</v>
      </c>
      <c r="AY117" s="246" t="s">
        <v>139</v>
      </c>
    </row>
    <row r="118" spans="1:51" s="15" customFormat="1" ht="12">
      <c r="A118" s="15"/>
      <c r="B118" s="247"/>
      <c r="C118" s="248"/>
      <c r="D118" s="227" t="s">
        <v>150</v>
      </c>
      <c r="E118" s="249" t="s">
        <v>32</v>
      </c>
      <c r="F118" s="250" t="s">
        <v>153</v>
      </c>
      <c r="G118" s="248"/>
      <c r="H118" s="251">
        <v>20</v>
      </c>
      <c r="I118" s="252"/>
      <c r="J118" s="248"/>
      <c r="K118" s="248"/>
      <c r="L118" s="253"/>
      <c r="M118" s="254"/>
      <c r="N118" s="255"/>
      <c r="O118" s="255"/>
      <c r="P118" s="255"/>
      <c r="Q118" s="255"/>
      <c r="R118" s="255"/>
      <c r="S118" s="255"/>
      <c r="T118" s="256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7" t="s">
        <v>150</v>
      </c>
      <c r="AU118" s="257" t="s">
        <v>21</v>
      </c>
      <c r="AV118" s="15" t="s">
        <v>146</v>
      </c>
      <c r="AW118" s="15" t="s">
        <v>41</v>
      </c>
      <c r="AX118" s="15" t="s">
        <v>90</v>
      </c>
      <c r="AY118" s="257" t="s">
        <v>139</v>
      </c>
    </row>
    <row r="119" spans="1:65" s="2" customFormat="1" ht="16.5" customHeight="1">
      <c r="A119" s="41"/>
      <c r="B119" s="42"/>
      <c r="C119" s="207" t="s">
        <v>182</v>
      </c>
      <c r="D119" s="207" t="s">
        <v>141</v>
      </c>
      <c r="E119" s="208" t="s">
        <v>964</v>
      </c>
      <c r="F119" s="209" t="s">
        <v>965</v>
      </c>
      <c r="G119" s="210" t="s">
        <v>966</v>
      </c>
      <c r="H119" s="211">
        <v>720</v>
      </c>
      <c r="I119" s="212"/>
      <c r="J119" s="213">
        <f>ROUND(I119*H119,2)</f>
        <v>0</v>
      </c>
      <c r="K119" s="209" t="s">
        <v>145</v>
      </c>
      <c r="L119" s="47"/>
      <c r="M119" s="214" t="s">
        <v>32</v>
      </c>
      <c r="N119" s="215" t="s">
        <v>53</v>
      </c>
      <c r="O119" s="87"/>
      <c r="P119" s="216">
        <f>O119*H119</f>
        <v>0</v>
      </c>
      <c r="Q119" s="216">
        <v>3E-05</v>
      </c>
      <c r="R119" s="216">
        <f>Q119*H119</f>
        <v>0.0216</v>
      </c>
      <c r="S119" s="216">
        <v>0</v>
      </c>
      <c r="T119" s="217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18" t="s">
        <v>146</v>
      </c>
      <c r="AT119" s="218" t="s">
        <v>141</v>
      </c>
      <c r="AU119" s="218" t="s">
        <v>21</v>
      </c>
      <c r="AY119" s="19" t="s">
        <v>139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9" t="s">
        <v>90</v>
      </c>
      <c r="BK119" s="219">
        <f>ROUND(I119*H119,2)</f>
        <v>0</v>
      </c>
      <c r="BL119" s="19" t="s">
        <v>146</v>
      </c>
      <c r="BM119" s="218" t="s">
        <v>967</v>
      </c>
    </row>
    <row r="120" spans="1:47" s="2" customFormat="1" ht="12">
      <c r="A120" s="41"/>
      <c r="B120" s="42"/>
      <c r="C120" s="43"/>
      <c r="D120" s="220" t="s">
        <v>148</v>
      </c>
      <c r="E120" s="43"/>
      <c r="F120" s="221" t="s">
        <v>968</v>
      </c>
      <c r="G120" s="43"/>
      <c r="H120" s="43"/>
      <c r="I120" s="222"/>
      <c r="J120" s="43"/>
      <c r="K120" s="43"/>
      <c r="L120" s="47"/>
      <c r="M120" s="223"/>
      <c r="N120" s="224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19" t="s">
        <v>148</v>
      </c>
      <c r="AU120" s="19" t="s">
        <v>21</v>
      </c>
    </row>
    <row r="121" spans="1:51" s="13" customFormat="1" ht="12">
      <c r="A121" s="13"/>
      <c r="B121" s="225"/>
      <c r="C121" s="226"/>
      <c r="D121" s="227" t="s">
        <v>150</v>
      </c>
      <c r="E121" s="228" t="s">
        <v>32</v>
      </c>
      <c r="F121" s="229" t="s">
        <v>969</v>
      </c>
      <c r="G121" s="226"/>
      <c r="H121" s="230">
        <v>720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150</v>
      </c>
      <c r="AU121" s="236" t="s">
        <v>21</v>
      </c>
      <c r="AV121" s="13" t="s">
        <v>21</v>
      </c>
      <c r="AW121" s="13" t="s">
        <v>41</v>
      </c>
      <c r="AX121" s="13" t="s">
        <v>82</v>
      </c>
      <c r="AY121" s="236" t="s">
        <v>139</v>
      </c>
    </row>
    <row r="122" spans="1:51" s="14" customFormat="1" ht="12">
      <c r="A122" s="14"/>
      <c r="B122" s="237"/>
      <c r="C122" s="238"/>
      <c r="D122" s="227" t="s">
        <v>150</v>
      </c>
      <c r="E122" s="239" t="s">
        <v>32</v>
      </c>
      <c r="F122" s="240" t="s">
        <v>152</v>
      </c>
      <c r="G122" s="238"/>
      <c r="H122" s="239" t="s">
        <v>32</v>
      </c>
      <c r="I122" s="241"/>
      <c r="J122" s="238"/>
      <c r="K122" s="238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150</v>
      </c>
      <c r="AU122" s="246" t="s">
        <v>21</v>
      </c>
      <c r="AV122" s="14" t="s">
        <v>90</v>
      </c>
      <c r="AW122" s="14" t="s">
        <v>41</v>
      </c>
      <c r="AX122" s="14" t="s">
        <v>82</v>
      </c>
      <c r="AY122" s="246" t="s">
        <v>139</v>
      </c>
    </row>
    <row r="123" spans="1:51" s="15" customFormat="1" ht="12">
      <c r="A123" s="15"/>
      <c r="B123" s="247"/>
      <c r="C123" s="248"/>
      <c r="D123" s="227" t="s">
        <v>150</v>
      </c>
      <c r="E123" s="249" t="s">
        <v>32</v>
      </c>
      <c r="F123" s="250" t="s">
        <v>153</v>
      </c>
      <c r="G123" s="248"/>
      <c r="H123" s="251">
        <v>720</v>
      </c>
      <c r="I123" s="252"/>
      <c r="J123" s="248"/>
      <c r="K123" s="248"/>
      <c r="L123" s="253"/>
      <c r="M123" s="254"/>
      <c r="N123" s="255"/>
      <c r="O123" s="255"/>
      <c r="P123" s="255"/>
      <c r="Q123" s="255"/>
      <c r="R123" s="255"/>
      <c r="S123" s="255"/>
      <c r="T123" s="256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7" t="s">
        <v>150</v>
      </c>
      <c r="AU123" s="257" t="s">
        <v>21</v>
      </c>
      <c r="AV123" s="15" t="s">
        <v>146</v>
      </c>
      <c r="AW123" s="15" t="s">
        <v>41</v>
      </c>
      <c r="AX123" s="15" t="s">
        <v>90</v>
      </c>
      <c r="AY123" s="257" t="s">
        <v>139</v>
      </c>
    </row>
    <row r="124" spans="1:65" s="2" customFormat="1" ht="24.15" customHeight="1">
      <c r="A124" s="41"/>
      <c r="B124" s="42"/>
      <c r="C124" s="207" t="s">
        <v>188</v>
      </c>
      <c r="D124" s="207" t="s">
        <v>141</v>
      </c>
      <c r="E124" s="208" t="s">
        <v>970</v>
      </c>
      <c r="F124" s="209" t="s">
        <v>971</v>
      </c>
      <c r="G124" s="210" t="s">
        <v>972</v>
      </c>
      <c r="H124" s="211">
        <v>90</v>
      </c>
      <c r="I124" s="212"/>
      <c r="J124" s="213">
        <f>ROUND(I124*H124,2)</f>
        <v>0</v>
      </c>
      <c r="K124" s="209" t="s">
        <v>145</v>
      </c>
      <c r="L124" s="47"/>
      <c r="M124" s="214" t="s">
        <v>32</v>
      </c>
      <c r="N124" s="215" t="s">
        <v>53</v>
      </c>
      <c r="O124" s="87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8" t="s">
        <v>146</v>
      </c>
      <c r="AT124" s="218" t="s">
        <v>141</v>
      </c>
      <c r="AU124" s="218" t="s">
        <v>21</v>
      </c>
      <c r="AY124" s="19" t="s">
        <v>139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9" t="s">
        <v>90</v>
      </c>
      <c r="BK124" s="219">
        <f>ROUND(I124*H124,2)</f>
        <v>0</v>
      </c>
      <c r="BL124" s="19" t="s">
        <v>146</v>
      </c>
      <c r="BM124" s="218" t="s">
        <v>973</v>
      </c>
    </row>
    <row r="125" spans="1:47" s="2" customFormat="1" ht="12">
      <c r="A125" s="41"/>
      <c r="B125" s="42"/>
      <c r="C125" s="43"/>
      <c r="D125" s="220" t="s">
        <v>148</v>
      </c>
      <c r="E125" s="43"/>
      <c r="F125" s="221" t="s">
        <v>974</v>
      </c>
      <c r="G125" s="43"/>
      <c r="H125" s="43"/>
      <c r="I125" s="222"/>
      <c r="J125" s="43"/>
      <c r="K125" s="43"/>
      <c r="L125" s="47"/>
      <c r="M125" s="223"/>
      <c r="N125" s="224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19" t="s">
        <v>148</v>
      </c>
      <c r="AU125" s="19" t="s">
        <v>21</v>
      </c>
    </row>
    <row r="126" spans="1:65" s="2" customFormat="1" ht="37.8" customHeight="1">
      <c r="A126" s="41"/>
      <c r="B126" s="42"/>
      <c r="C126" s="207" t="s">
        <v>191</v>
      </c>
      <c r="D126" s="207" t="s">
        <v>141</v>
      </c>
      <c r="E126" s="208" t="s">
        <v>975</v>
      </c>
      <c r="F126" s="209" t="s">
        <v>976</v>
      </c>
      <c r="G126" s="210" t="s">
        <v>591</v>
      </c>
      <c r="H126" s="211">
        <v>12</v>
      </c>
      <c r="I126" s="212"/>
      <c r="J126" s="213">
        <f>ROUND(I126*H126,2)</f>
        <v>0</v>
      </c>
      <c r="K126" s="209" t="s">
        <v>145</v>
      </c>
      <c r="L126" s="47"/>
      <c r="M126" s="214" t="s">
        <v>32</v>
      </c>
      <c r="N126" s="215" t="s">
        <v>53</v>
      </c>
      <c r="O126" s="87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8" t="s">
        <v>146</v>
      </c>
      <c r="AT126" s="218" t="s">
        <v>141</v>
      </c>
      <c r="AU126" s="218" t="s">
        <v>21</v>
      </c>
      <c r="AY126" s="19" t="s">
        <v>139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9" t="s">
        <v>90</v>
      </c>
      <c r="BK126" s="219">
        <f>ROUND(I126*H126,2)</f>
        <v>0</v>
      </c>
      <c r="BL126" s="19" t="s">
        <v>146</v>
      </c>
      <c r="BM126" s="218" t="s">
        <v>977</v>
      </c>
    </row>
    <row r="127" spans="1:47" s="2" customFormat="1" ht="12">
      <c r="A127" s="41"/>
      <c r="B127" s="42"/>
      <c r="C127" s="43"/>
      <c r="D127" s="220" t="s">
        <v>148</v>
      </c>
      <c r="E127" s="43"/>
      <c r="F127" s="221" t="s">
        <v>978</v>
      </c>
      <c r="G127" s="43"/>
      <c r="H127" s="43"/>
      <c r="I127" s="222"/>
      <c r="J127" s="43"/>
      <c r="K127" s="43"/>
      <c r="L127" s="47"/>
      <c r="M127" s="223"/>
      <c r="N127" s="224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19" t="s">
        <v>148</v>
      </c>
      <c r="AU127" s="19" t="s">
        <v>21</v>
      </c>
    </row>
    <row r="128" spans="1:51" s="13" customFormat="1" ht="12">
      <c r="A128" s="13"/>
      <c r="B128" s="225"/>
      <c r="C128" s="226"/>
      <c r="D128" s="227" t="s">
        <v>150</v>
      </c>
      <c r="E128" s="228" t="s">
        <v>32</v>
      </c>
      <c r="F128" s="229" t="s">
        <v>979</v>
      </c>
      <c r="G128" s="226"/>
      <c r="H128" s="230">
        <v>12</v>
      </c>
      <c r="I128" s="231"/>
      <c r="J128" s="226"/>
      <c r="K128" s="226"/>
      <c r="L128" s="232"/>
      <c r="M128" s="233"/>
      <c r="N128" s="234"/>
      <c r="O128" s="234"/>
      <c r="P128" s="234"/>
      <c r="Q128" s="234"/>
      <c r="R128" s="234"/>
      <c r="S128" s="234"/>
      <c r="T128" s="23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6" t="s">
        <v>150</v>
      </c>
      <c r="AU128" s="236" t="s">
        <v>21</v>
      </c>
      <c r="AV128" s="13" t="s">
        <v>21</v>
      </c>
      <c r="AW128" s="13" t="s">
        <v>41</v>
      </c>
      <c r="AX128" s="13" t="s">
        <v>82</v>
      </c>
      <c r="AY128" s="236" t="s">
        <v>139</v>
      </c>
    </row>
    <row r="129" spans="1:51" s="15" customFormat="1" ht="12">
      <c r="A129" s="15"/>
      <c r="B129" s="247"/>
      <c r="C129" s="248"/>
      <c r="D129" s="227" t="s">
        <v>150</v>
      </c>
      <c r="E129" s="249" t="s">
        <v>32</v>
      </c>
      <c r="F129" s="250" t="s">
        <v>153</v>
      </c>
      <c r="G129" s="248"/>
      <c r="H129" s="251">
        <v>12</v>
      </c>
      <c r="I129" s="252"/>
      <c r="J129" s="248"/>
      <c r="K129" s="248"/>
      <c r="L129" s="253"/>
      <c r="M129" s="254"/>
      <c r="N129" s="255"/>
      <c r="O129" s="255"/>
      <c r="P129" s="255"/>
      <c r="Q129" s="255"/>
      <c r="R129" s="255"/>
      <c r="S129" s="255"/>
      <c r="T129" s="256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7" t="s">
        <v>150</v>
      </c>
      <c r="AU129" s="257" t="s">
        <v>21</v>
      </c>
      <c r="AV129" s="15" t="s">
        <v>146</v>
      </c>
      <c r="AW129" s="15" t="s">
        <v>41</v>
      </c>
      <c r="AX129" s="15" t="s">
        <v>90</v>
      </c>
      <c r="AY129" s="257" t="s">
        <v>139</v>
      </c>
    </row>
    <row r="130" spans="1:65" s="2" customFormat="1" ht="24.15" customHeight="1">
      <c r="A130" s="41"/>
      <c r="B130" s="42"/>
      <c r="C130" s="207" t="s">
        <v>197</v>
      </c>
      <c r="D130" s="207" t="s">
        <v>141</v>
      </c>
      <c r="E130" s="208" t="s">
        <v>980</v>
      </c>
      <c r="F130" s="209" t="s">
        <v>981</v>
      </c>
      <c r="G130" s="210" t="s">
        <v>591</v>
      </c>
      <c r="H130" s="211">
        <v>351</v>
      </c>
      <c r="I130" s="212"/>
      <c r="J130" s="213">
        <f>ROUND(I130*H130,2)</f>
        <v>0</v>
      </c>
      <c r="K130" s="209" t="s">
        <v>145</v>
      </c>
      <c r="L130" s="47"/>
      <c r="M130" s="214" t="s">
        <v>32</v>
      </c>
      <c r="N130" s="215" t="s">
        <v>53</v>
      </c>
      <c r="O130" s="87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8" t="s">
        <v>146</v>
      </c>
      <c r="AT130" s="218" t="s">
        <v>141</v>
      </c>
      <c r="AU130" s="218" t="s">
        <v>21</v>
      </c>
      <c r="AY130" s="19" t="s">
        <v>139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9" t="s">
        <v>90</v>
      </c>
      <c r="BK130" s="219">
        <f>ROUND(I130*H130,2)</f>
        <v>0</v>
      </c>
      <c r="BL130" s="19" t="s">
        <v>146</v>
      </c>
      <c r="BM130" s="218" t="s">
        <v>982</v>
      </c>
    </row>
    <row r="131" spans="1:47" s="2" customFormat="1" ht="12">
      <c r="A131" s="41"/>
      <c r="B131" s="42"/>
      <c r="C131" s="43"/>
      <c r="D131" s="220" t="s">
        <v>148</v>
      </c>
      <c r="E131" s="43"/>
      <c r="F131" s="221" t="s">
        <v>983</v>
      </c>
      <c r="G131" s="43"/>
      <c r="H131" s="43"/>
      <c r="I131" s="222"/>
      <c r="J131" s="43"/>
      <c r="K131" s="43"/>
      <c r="L131" s="47"/>
      <c r="M131" s="223"/>
      <c r="N131" s="224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19" t="s">
        <v>148</v>
      </c>
      <c r="AU131" s="19" t="s">
        <v>21</v>
      </c>
    </row>
    <row r="132" spans="1:51" s="13" customFormat="1" ht="12">
      <c r="A132" s="13"/>
      <c r="B132" s="225"/>
      <c r="C132" s="226"/>
      <c r="D132" s="227" t="s">
        <v>150</v>
      </c>
      <c r="E132" s="228" t="s">
        <v>32</v>
      </c>
      <c r="F132" s="229" t="s">
        <v>984</v>
      </c>
      <c r="G132" s="226"/>
      <c r="H132" s="230">
        <v>270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150</v>
      </c>
      <c r="AU132" s="236" t="s">
        <v>21</v>
      </c>
      <c r="AV132" s="13" t="s">
        <v>21</v>
      </c>
      <c r="AW132" s="13" t="s">
        <v>41</v>
      </c>
      <c r="AX132" s="13" t="s">
        <v>82</v>
      </c>
      <c r="AY132" s="236" t="s">
        <v>139</v>
      </c>
    </row>
    <row r="133" spans="1:51" s="14" customFormat="1" ht="12">
      <c r="A133" s="14"/>
      <c r="B133" s="237"/>
      <c r="C133" s="238"/>
      <c r="D133" s="227" t="s">
        <v>150</v>
      </c>
      <c r="E133" s="239" t="s">
        <v>32</v>
      </c>
      <c r="F133" s="240" t="s">
        <v>985</v>
      </c>
      <c r="G133" s="238"/>
      <c r="H133" s="239" t="s">
        <v>32</v>
      </c>
      <c r="I133" s="241"/>
      <c r="J133" s="238"/>
      <c r="K133" s="238"/>
      <c r="L133" s="242"/>
      <c r="M133" s="243"/>
      <c r="N133" s="244"/>
      <c r="O133" s="244"/>
      <c r="P133" s="244"/>
      <c r="Q133" s="244"/>
      <c r="R133" s="244"/>
      <c r="S133" s="244"/>
      <c r="T133" s="24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6" t="s">
        <v>150</v>
      </c>
      <c r="AU133" s="246" t="s">
        <v>21</v>
      </c>
      <c r="AV133" s="14" t="s">
        <v>90</v>
      </c>
      <c r="AW133" s="14" t="s">
        <v>41</v>
      </c>
      <c r="AX133" s="14" t="s">
        <v>82</v>
      </c>
      <c r="AY133" s="246" t="s">
        <v>139</v>
      </c>
    </row>
    <row r="134" spans="1:51" s="13" customFormat="1" ht="12">
      <c r="A134" s="13"/>
      <c r="B134" s="225"/>
      <c r="C134" s="226"/>
      <c r="D134" s="227" t="s">
        <v>150</v>
      </c>
      <c r="E134" s="228" t="s">
        <v>32</v>
      </c>
      <c r="F134" s="229" t="s">
        <v>986</v>
      </c>
      <c r="G134" s="226"/>
      <c r="H134" s="230">
        <v>81</v>
      </c>
      <c r="I134" s="231"/>
      <c r="J134" s="226"/>
      <c r="K134" s="226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150</v>
      </c>
      <c r="AU134" s="236" t="s">
        <v>21</v>
      </c>
      <c r="AV134" s="13" t="s">
        <v>21</v>
      </c>
      <c r="AW134" s="13" t="s">
        <v>41</v>
      </c>
      <c r="AX134" s="13" t="s">
        <v>82</v>
      </c>
      <c r="AY134" s="236" t="s">
        <v>139</v>
      </c>
    </row>
    <row r="135" spans="1:51" s="14" customFormat="1" ht="12">
      <c r="A135" s="14"/>
      <c r="B135" s="237"/>
      <c r="C135" s="238"/>
      <c r="D135" s="227" t="s">
        <v>150</v>
      </c>
      <c r="E135" s="239" t="s">
        <v>32</v>
      </c>
      <c r="F135" s="240" t="s">
        <v>987</v>
      </c>
      <c r="G135" s="238"/>
      <c r="H135" s="239" t="s">
        <v>32</v>
      </c>
      <c r="I135" s="241"/>
      <c r="J135" s="238"/>
      <c r="K135" s="238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150</v>
      </c>
      <c r="AU135" s="246" t="s">
        <v>21</v>
      </c>
      <c r="AV135" s="14" t="s">
        <v>90</v>
      </c>
      <c r="AW135" s="14" t="s">
        <v>41</v>
      </c>
      <c r="AX135" s="14" t="s">
        <v>82</v>
      </c>
      <c r="AY135" s="246" t="s">
        <v>139</v>
      </c>
    </row>
    <row r="136" spans="1:51" s="14" customFormat="1" ht="12">
      <c r="A136" s="14"/>
      <c r="B136" s="237"/>
      <c r="C136" s="238"/>
      <c r="D136" s="227" t="s">
        <v>150</v>
      </c>
      <c r="E136" s="239" t="s">
        <v>32</v>
      </c>
      <c r="F136" s="240" t="s">
        <v>152</v>
      </c>
      <c r="G136" s="238"/>
      <c r="H136" s="239" t="s">
        <v>32</v>
      </c>
      <c r="I136" s="241"/>
      <c r="J136" s="238"/>
      <c r="K136" s="238"/>
      <c r="L136" s="242"/>
      <c r="M136" s="243"/>
      <c r="N136" s="244"/>
      <c r="O136" s="244"/>
      <c r="P136" s="244"/>
      <c r="Q136" s="244"/>
      <c r="R136" s="244"/>
      <c r="S136" s="244"/>
      <c r="T136" s="24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6" t="s">
        <v>150</v>
      </c>
      <c r="AU136" s="246" t="s">
        <v>21</v>
      </c>
      <c r="AV136" s="14" t="s">
        <v>90</v>
      </c>
      <c r="AW136" s="14" t="s">
        <v>41</v>
      </c>
      <c r="AX136" s="14" t="s">
        <v>82</v>
      </c>
      <c r="AY136" s="246" t="s">
        <v>139</v>
      </c>
    </row>
    <row r="137" spans="1:51" s="15" customFormat="1" ht="12">
      <c r="A137" s="15"/>
      <c r="B137" s="247"/>
      <c r="C137" s="248"/>
      <c r="D137" s="227" t="s">
        <v>150</v>
      </c>
      <c r="E137" s="249" t="s">
        <v>32</v>
      </c>
      <c r="F137" s="250" t="s">
        <v>153</v>
      </c>
      <c r="G137" s="248"/>
      <c r="H137" s="251">
        <v>351</v>
      </c>
      <c r="I137" s="252"/>
      <c r="J137" s="248"/>
      <c r="K137" s="248"/>
      <c r="L137" s="253"/>
      <c r="M137" s="254"/>
      <c r="N137" s="255"/>
      <c r="O137" s="255"/>
      <c r="P137" s="255"/>
      <c r="Q137" s="255"/>
      <c r="R137" s="255"/>
      <c r="S137" s="255"/>
      <c r="T137" s="256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7" t="s">
        <v>150</v>
      </c>
      <c r="AU137" s="257" t="s">
        <v>21</v>
      </c>
      <c r="AV137" s="15" t="s">
        <v>146</v>
      </c>
      <c r="AW137" s="15" t="s">
        <v>41</v>
      </c>
      <c r="AX137" s="15" t="s">
        <v>90</v>
      </c>
      <c r="AY137" s="257" t="s">
        <v>139</v>
      </c>
    </row>
    <row r="138" spans="1:65" s="2" customFormat="1" ht="21.75" customHeight="1">
      <c r="A138" s="41"/>
      <c r="B138" s="42"/>
      <c r="C138" s="207" t="s">
        <v>203</v>
      </c>
      <c r="D138" s="207" t="s">
        <v>141</v>
      </c>
      <c r="E138" s="208" t="s">
        <v>988</v>
      </c>
      <c r="F138" s="209" t="s">
        <v>989</v>
      </c>
      <c r="G138" s="210" t="s">
        <v>144</v>
      </c>
      <c r="H138" s="211">
        <v>40</v>
      </c>
      <c r="I138" s="212"/>
      <c r="J138" s="213">
        <f>ROUND(I138*H138,2)</f>
        <v>0</v>
      </c>
      <c r="K138" s="209" t="s">
        <v>145</v>
      </c>
      <c r="L138" s="47"/>
      <c r="M138" s="214" t="s">
        <v>32</v>
      </c>
      <c r="N138" s="215" t="s">
        <v>53</v>
      </c>
      <c r="O138" s="87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18" t="s">
        <v>146</v>
      </c>
      <c r="AT138" s="218" t="s">
        <v>141</v>
      </c>
      <c r="AU138" s="218" t="s">
        <v>21</v>
      </c>
      <c r="AY138" s="19" t="s">
        <v>139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9" t="s">
        <v>90</v>
      </c>
      <c r="BK138" s="219">
        <f>ROUND(I138*H138,2)</f>
        <v>0</v>
      </c>
      <c r="BL138" s="19" t="s">
        <v>146</v>
      </c>
      <c r="BM138" s="218" t="s">
        <v>990</v>
      </c>
    </row>
    <row r="139" spans="1:47" s="2" customFormat="1" ht="12">
      <c r="A139" s="41"/>
      <c r="B139" s="42"/>
      <c r="C139" s="43"/>
      <c r="D139" s="220" t="s">
        <v>148</v>
      </c>
      <c r="E139" s="43"/>
      <c r="F139" s="221" t="s">
        <v>991</v>
      </c>
      <c r="G139" s="43"/>
      <c r="H139" s="43"/>
      <c r="I139" s="222"/>
      <c r="J139" s="43"/>
      <c r="K139" s="43"/>
      <c r="L139" s="47"/>
      <c r="M139" s="223"/>
      <c r="N139" s="224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9" t="s">
        <v>148</v>
      </c>
      <c r="AU139" s="19" t="s">
        <v>21</v>
      </c>
    </row>
    <row r="140" spans="1:65" s="2" customFormat="1" ht="21.75" customHeight="1">
      <c r="A140" s="41"/>
      <c r="B140" s="42"/>
      <c r="C140" s="207" t="s">
        <v>210</v>
      </c>
      <c r="D140" s="207" t="s">
        <v>141</v>
      </c>
      <c r="E140" s="208" t="s">
        <v>992</v>
      </c>
      <c r="F140" s="209" t="s">
        <v>993</v>
      </c>
      <c r="G140" s="210" t="s">
        <v>144</v>
      </c>
      <c r="H140" s="211">
        <v>400</v>
      </c>
      <c r="I140" s="212"/>
      <c r="J140" s="213">
        <f>ROUND(I140*H140,2)</f>
        <v>0</v>
      </c>
      <c r="K140" s="209" t="s">
        <v>145</v>
      </c>
      <c r="L140" s="47"/>
      <c r="M140" s="214" t="s">
        <v>32</v>
      </c>
      <c r="N140" s="215" t="s">
        <v>53</v>
      </c>
      <c r="O140" s="87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18" t="s">
        <v>146</v>
      </c>
      <c r="AT140" s="218" t="s">
        <v>141</v>
      </c>
      <c r="AU140" s="218" t="s">
        <v>21</v>
      </c>
      <c r="AY140" s="19" t="s">
        <v>139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9" t="s">
        <v>90</v>
      </c>
      <c r="BK140" s="219">
        <f>ROUND(I140*H140,2)</f>
        <v>0</v>
      </c>
      <c r="BL140" s="19" t="s">
        <v>146</v>
      </c>
      <c r="BM140" s="218" t="s">
        <v>994</v>
      </c>
    </row>
    <row r="141" spans="1:47" s="2" customFormat="1" ht="12">
      <c r="A141" s="41"/>
      <c r="B141" s="42"/>
      <c r="C141" s="43"/>
      <c r="D141" s="220" t="s">
        <v>148</v>
      </c>
      <c r="E141" s="43"/>
      <c r="F141" s="221" t="s">
        <v>995</v>
      </c>
      <c r="G141" s="43"/>
      <c r="H141" s="43"/>
      <c r="I141" s="222"/>
      <c r="J141" s="43"/>
      <c r="K141" s="43"/>
      <c r="L141" s="47"/>
      <c r="M141" s="223"/>
      <c r="N141" s="224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19" t="s">
        <v>148</v>
      </c>
      <c r="AU141" s="19" t="s">
        <v>21</v>
      </c>
    </row>
    <row r="142" spans="1:51" s="13" customFormat="1" ht="12">
      <c r="A142" s="13"/>
      <c r="B142" s="225"/>
      <c r="C142" s="226"/>
      <c r="D142" s="227" t="s">
        <v>150</v>
      </c>
      <c r="E142" s="228" t="s">
        <v>32</v>
      </c>
      <c r="F142" s="229" t="s">
        <v>996</v>
      </c>
      <c r="G142" s="226"/>
      <c r="H142" s="230">
        <v>400</v>
      </c>
      <c r="I142" s="231"/>
      <c r="J142" s="226"/>
      <c r="K142" s="226"/>
      <c r="L142" s="232"/>
      <c r="M142" s="233"/>
      <c r="N142" s="234"/>
      <c r="O142" s="234"/>
      <c r="P142" s="234"/>
      <c r="Q142" s="234"/>
      <c r="R142" s="234"/>
      <c r="S142" s="234"/>
      <c r="T142" s="23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6" t="s">
        <v>150</v>
      </c>
      <c r="AU142" s="236" t="s">
        <v>21</v>
      </c>
      <c r="AV142" s="13" t="s">
        <v>21</v>
      </c>
      <c r="AW142" s="13" t="s">
        <v>41</v>
      </c>
      <c r="AX142" s="13" t="s">
        <v>82</v>
      </c>
      <c r="AY142" s="236" t="s">
        <v>139</v>
      </c>
    </row>
    <row r="143" spans="1:51" s="15" customFormat="1" ht="12">
      <c r="A143" s="15"/>
      <c r="B143" s="247"/>
      <c r="C143" s="248"/>
      <c r="D143" s="227" t="s">
        <v>150</v>
      </c>
      <c r="E143" s="249" t="s">
        <v>32</v>
      </c>
      <c r="F143" s="250" t="s">
        <v>153</v>
      </c>
      <c r="G143" s="248"/>
      <c r="H143" s="251">
        <v>400</v>
      </c>
      <c r="I143" s="252"/>
      <c r="J143" s="248"/>
      <c r="K143" s="248"/>
      <c r="L143" s="253"/>
      <c r="M143" s="254"/>
      <c r="N143" s="255"/>
      <c r="O143" s="255"/>
      <c r="P143" s="255"/>
      <c r="Q143" s="255"/>
      <c r="R143" s="255"/>
      <c r="S143" s="255"/>
      <c r="T143" s="25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7" t="s">
        <v>150</v>
      </c>
      <c r="AU143" s="257" t="s">
        <v>21</v>
      </c>
      <c r="AV143" s="15" t="s">
        <v>146</v>
      </c>
      <c r="AW143" s="15" t="s">
        <v>41</v>
      </c>
      <c r="AX143" s="15" t="s">
        <v>90</v>
      </c>
      <c r="AY143" s="257" t="s">
        <v>139</v>
      </c>
    </row>
    <row r="144" spans="1:65" s="2" customFormat="1" ht="37.8" customHeight="1">
      <c r="A144" s="41"/>
      <c r="B144" s="42"/>
      <c r="C144" s="207" t="s">
        <v>217</v>
      </c>
      <c r="D144" s="207" t="s">
        <v>141</v>
      </c>
      <c r="E144" s="208" t="s">
        <v>595</v>
      </c>
      <c r="F144" s="209" t="s">
        <v>596</v>
      </c>
      <c r="G144" s="210" t="s">
        <v>591</v>
      </c>
      <c r="H144" s="211">
        <v>363</v>
      </c>
      <c r="I144" s="212"/>
      <c r="J144" s="213">
        <f>ROUND(I144*H144,2)</f>
        <v>0</v>
      </c>
      <c r="K144" s="209" t="s">
        <v>145</v>
      </c>
      <c r="L144" s="47"/>
      <c r="M144" s="214" t="s">
        <v>32</v>
      </c>
      <c r="N144" s="215" t="s">
        <v>53</v>
      </c>
      <c r="O144" s="87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18" t="s">
        <v>146</v>
      </c>
      <c r="AT144" s="218" t="s">
        <v>141</v>
      </c>
      <c r="AU144" s="218" t="s">
        <v>21</v>
      </c>
      <c r="AY144" s="19" t="s">
        <v>139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9" t="s">
        <v>90</v>
      </c>
      <c r="BK144" s="219">
        <f>ROUND(I144*H144,2)</f>
        <v>0</v>
      </c>
      <c r="BL144" s="19" t="s">
        <v>146</v>
      </c>
      <c r="BM144" s="218" t="s">
        <v>597</v>
      </c>
    </row>
    <row r="145" spans="1:47" s="2" customFormat="1" ht="12">
      <c r="A145" s="41"/>
      <c r="B145" s="42"/>
      <c r="C145" s="43"/>
      <c r="D145" s="220" t="s">
        <v>148</v>
      </c>
      <c r="E145" s="43"/>
      <c r="F145" s="221" t="s">
        <v>598</v>
      </c>
      <c r="G145" s="43"/>
      <c r="H145" s="43"/>
      <c r="I145" s="222"/>
      <c r="J145" s="43"/>
      <c r="K145" s="43"/>
      <c r="L145" s="47"/>
      <c r="M145" s="223"/>
      <c r="N145" s="224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9" t="s">
        <v>148</v>
      </c>
      <c r="AU145" s="19" t="s">
        <v>21</v>
      </c>
    </row>
    <row r="146" spans="1:51" s="13" customFormat="1" ht="12">
      <c r="A146" s="13"/>
      <c r="B146" s="225"/>
      <c r="C146" s="226"/>
      <c r="D146" s="227" t="s">
        <v>150</v>
      </c>
      <c r="E146" s="228" t="s">
        <v>32</v>
      </c>
      <c r="F146" s="229" t="s">
        <v>997</v>
      </c>
      <c r="G146" s="226"/>
      <c r="H146" s="230">
        <v>363</v>
      </c>
      <c r="I146" s="231"/>
      <c r="J146" s="226"/>
      <c r="K146" s="226"/>
      <c r="L146" s="232"/>
      <c r="M146" s="233"/>
      <c r="N146" s="234"/>
      <c r="O146" s="234"/>
      <c r="P146" s="234"/>
      <c r="Q146" s="234"/>
      <c r="R146" s="234"/>
      <c r="S146" s="234"/>
      <c r="T146" s="23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6" t="s">
        <v>150</v>
      </c>
      <c r="AU146" s="236" t="s">
        <v>21</v>
      </c>
      <c r="AV146" s="13" t="s">
        <v>21</v>
      </c>
      <c r="AW146" s="13" t="s">
        <v>41</v>
      </c>
      <c r="AX146" s="13" t="s">
        <v>82</v>
      </c>
      <c r="AY146" s="236" t="s">
        <v>139</v>
      </c>
    </row>
    <row r="147" spans="1:51" s="15" customFormat="1" ht="12">
      <c r="A147" s="15"/>
      <c r="B147" s="247"/>
      <c r="C147" s="248"/>
      <c r="D147" s="227" t="s">
        <v>150</v>
      </c>
      <c r="E147" s="249" t="s">
        <v>32</v>
      </c>
      <c r="F147" s="250" t="s">
        <v>153</v>
      </c>
      <c r="G147" s="248"/>
      <c r="H147" s="251">
        <v>363</v>
      </c>
      <c r="I147" s="252"/>
      <c r="J147" s="248"/>
      <c r="K147" s="248"/>
      <c r="L147" s="253"/>
      <c r="M147" s="254"/>
      <c r="N147" s="255"/>
      <c r="O147" s="255"/>
      <c r="P147" s="255"/>
      <c r="Q147" s="255"/>
      <c r="R147" s="255"/>
      <c r="S147" s="255"/>
      <c r="T147" s="25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7" t="s">
        <v>150</v>
      </c>
      <c r="AU147" s="257" t="s">
        <v>21</v>
      </c>
      <c r="AV147" s="15" t="s">
        <v>146</v>
      </c>
      <c r="AW147" s="15" t="s">
        <v>41</v>
      </c>
      <c r="AX147" s="15" t="s">
        <v>90</v>
      </c>
      <c r="AY147" s="257" t="s">
        <v>139</v>
      </c>
    </row>
    <row r="148" spans="1:65" s="2" customFormat="1" ht="37.8" customHeight="1">
      <c r="A148" s="41"/>
      <c r="B148" s="42"/>
      <c r="C148" s="207" t="s">
        <v>223</v>
      </c>
      <c r="D148" s="207" t="s">
        <v>141</v>
      </c>
      <c r="E148" s="208" t="s">
        <v>599</v>
      </c>
      <c r="F148" s="209" t="s">
        <v>600</v>
      </c>
      <c r="G148" s="210" t="s">
        <v>591</v>
      </c>
      <c r="H148" s="211">
        <v>1815</v>
      </c>
      <c r="I148" s="212"/>
      <c r="J148" s="213">
        <f>ROUND(I148*H148,2)</f>
        <v>0</v>
      </c>
      <c r="K148" s="209" t="s">
        <v>145</v>
      </c>
      <c r="L148" s="47"/>
      <c r="M148" s="214" t="s">
        <v>32</v>
      </c>
      <c r="N148" s="215" t="s">
        <v>53</v>
      </c>
      <c r="O148" s="87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18" t="s">
        <v>146</v>
      </c>
      <c r="AT148" s="218" t="s">
        <v>141</v>
      </c>
      <c r="AU148" s="218" t="s">
        <v>21</v>
      </c>
      <c r="AY148" s="19" t="s">
        <v>139</v>
      </c>
      <c r="BE148" s="219">
        <f>IF(N148="základní",J148,0)</f>
        <v>0</v>
      </c>
      <c r="BF148" s="219">
        <f>IF(N148="snížená",J148,0)</f>
        <v>0</v>
      </c>
      <c r="BG148" s="219">
        <f>IF(N148="zákl. přenesená",J148,0)</f>
        <v>0</v>
      </c>
      <c r="BH148" s="219">
        <f>IF(N148="sníž. přenesená",J148,0)</f>
        <v>0</v>
      </c>
      <c r="BI148" s="219">
        <f>IF(N148="nulová",J148,0)</f>
        <v>0</v>
      </c>
      <c r="BJ148" s="19" t="s">
        <v>90</v>
      </c>
      <c r="BK148" s="219">
        <f>ROUND(I148*H148,2)</f>
        <v>0</v>
      </c>
      <c r="BL148" s="19" t="s">
        <v>146</v>
      </c>
      <c r="BM148" s="218" t="s">
        <v>601</v>
      </c>
    </row>
    <row r="149" spans="1:47" s="2" customFormat="1" ht="12">
      <c r="A149" s="41"/>
      <c r="B149" s="42"/>
      <c r="C149" s="43"/>
      <c r="D149" s="220" t="s">
        <v>148</v>
      </c>
      <c r="E149" s="43"/>
      <c r="F149" s="221" t="s">
        <v>602</v>
      </c>
      <c r="G149" s="43"/>
      <c r="H149" s="43"/>
      <c r="I149" s="222"/>
      <c r="J149" s="43"/>
      <c r="K149" s="43"/>
      <c r="L149" s="47"/>
      <c r="M149" s="223"/>
      <c r="N149" s="224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19" t="s">
        <v>148</v>
      </c>
      <c r="AU149" s="19" t="s">
        <v>21</v>
      </c>
    </row>
    <row r="150" spans="1:51" s="13" customFormat="1" ht="12">
      <c r="A150" s="13"/>
      <c r="B150" s="225"/>
      <c r="C150" s="226"/>
      <c r="D150" s="227" t="s">
        <v>150</v>
      </c>
      <c r="E150" s="228" t="s">
        <v>32</v>
      </c>
      <c r="F150" s="229" t="s">
        <v>998</v>
      </c>
      <c r="G150" s="226"/>
      <c r="H150" s="230">
        <v>1815</v>
      </c>
      <c r="I150" s="231"/>
      <c r="J150" s="226"/>
      <c r="K150" s="226"/>
      <c r="L150" s="232"/>
      <c r="M150" s="233"/>
      <c r="N150" s="234"/>
      <c r="O150" s="234"/>
      <c r="P150" s="234"/>
      <c r="Q150" s="234"/>
      <c r="R150" s="234"/>
      <c r="S150" s="234"/>
      <c r="T150" s="23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6" t="s">
        <v>150</v>
      </c>
      <c r="AU150" s="236" t="s">
        <v>21</v>
      </c>
      <c r="AV150" s="13" t="s">
        <v>21</v>
      </c>
      <c r="AW150" s="13" t="s">
        <v>41</v>
      </c>
      <c r="AX150" s="13" t="s">
        <v>82</v>
      </c>
      <c r="AY150" s="236" t="s">
        <v>139</v>
      </c>
    </row>
    <row r="151" spans="1:51" s="15" customFormat="1" ht="12">
      <c r="A151" s="15"/>
      <c r="B151" s="247"/>
      <c r="C151" s="248"/>
      <c r="D151" s="227" t="s">
        <v>150</v>
      </c>
      <c r="E151" s="249" t="s">
        <v>32</v>
      </c>
      <c r="F151" s="250" t="s">
        <v>153</v>
      </c>
      <c r="G151" s="248"/>
      <c r="H151" s="251">
        <v>1815</v>
      </c>
      <c r="I151" s="252"/>
      <c r="J151" s="248"/>
      <c r="K151" s="248"/>
      <c r="L151" s="253"/>
      <c r="M151" s="254"/>
      <c r="N151" s="255"/>
      <c r="O151" s="255"/>
      <c r="P151" s="255"/>
      <c r="Q151" s="255"/>
      <c r="R151" s="255"/>
      <c r="S151" s="255"/>
      <c r="T151" s="256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7" t="s">
        <v>150</v>
      </c>
      <c r="AU151" s="257" t="s">
        <v>21</v>
      </c>
      <c r="AV151" s="15" t="s">
        <v>146</v>
      </c>
      <c r="AW151" s="15" t="s">
        <v>41</v>
      </c>
      <c r="AX151" s="15" t="s">
        <v>90</v>
      </c>
      <c r="AY151" s="257" t="s">
        <v>139</v>
      </c>
    </row>
    <row r="152" spans="1:65" s="2" customFormat="1" ht="37.8" customHeight="1">
      <c r="A152" s="41"/>
      <c r="B152" s="42"/>
      <c r="C152" s="207" t="s">
        <v>229</v>
      </c>
      <c r="D152" s="207" t="s">
        <v>141</v>
      </c>
      <c r="E152" s="208" t="s">
        <v>999</v>
      </c>
      <c r="F152" s="209" t="s">
        <v>1000</v>
      </c>
      <c r="G152" s="210" t="s">
        <v>591</v>
      </c>
      <c r="H152" s="211">
        <v>9.6</v>
      </c>
      <c r="I152" s="212"/>
      <c r="J152" s="213">
        <f>ROUND(I152*H152,2)</f>
        <v>0</v>
      </c>
      <c r="K152" s="209" t="s">
        <v>145</v>
      </c>
      <c r="L152" s="47"/>
      <c r="M152" s="214" t="s">
        <v>32</v>
      </c>
      <c r="N152" s="215" t="s">
        <v>53</v>
      </c>
      <c r="O152" s="87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18" t="s">
        <v>146</v>
      </c>
      <c r="AT152" s="218" t="s">
        <v>141</v>
      </c>
      <c r="AU152" s="218" t="s">
        <v>21</v>
      </c>
      <c r="AY152" s="19" t="s">
        <v>139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9" t="s">
        <v>90</v>
      </c>
      <c r="BK152" s="219">
        <f>ROUND(I152*H152,2)</f>
        <v>0</v>
      </c>
      <c r="BL152" s="19" t="s">
        <v>146</v>
      </c>
      <c r="BM152" s="218" t="s">
        <v>1001</v>
      </c>
    </row>
    <row r="153" spans="1:47" s="2" customFormat="1" ht="12">
      <c r="A153" s="41"/>
      <c r="B153" s="42"/>
      <c r="C153" s="43"/>
      <c r="D153" s="220" t="s">
        <v>148</v>
      </c>
      <c r="E153" s="43"/>
      <c r="F153" s="221" t="s">
        <v>1002</v>
      </c>
      <c r="G153" s="43"/>
      <c r="H153" s="43"/>
      <c r="I153" s="222"/>
      <c r="J153" s="43"/>
      <c r="K153" s="43"/>
      <c r="L153" s="47"/>
      <c r="M153" s="223"/>
      <c r="N153" s="224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19" t="s">
        <v>148</v>
      </c>
      <c r="AU153" s="19" t="s">
        <v>21</v>
      </c>
    </row>
    <row r="154" spans="1:51" s="13" customFormat="1" ht="12">
      <c r="A154" s="13"/>
      <c r="B154" s="225"/>
      <c r="C154" s="226"/>
      <c r="D154" s="227" t="s">
        <v>150</v>
      </c>
      <c r="E154" s="228" t="s">
        <v>32</v>
      </c>
      <c r="F154" s="229" t="s">
        <v>1003</v>
      </c>
      <c r="G154" s="226"/>
      <c r="H154" s="230">
        <v>9.6</v>
      </c>
      <c r="I154" s="231"/>
      <c r="J154" s="226"/>
      <c r="K154" s="226"/>
      <c r="L154" s="232"/>
      <c r="M154" s="233"/>
      <c r="N154" s="234"/>
      <c r="O154" s="234"/>
      <c r="P154" s="234"/>
      <c r="Q154" s="234"/>
      <c r="R154" s="234"/>
      <c r="S154" s="234"/>
      <c r="T154" s="23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6" t="s">
        <v>150</v>
      </c>
      <c r="AU154" s="236" t="s">
        <v>21</v>
      </c>
      <c r="AV154" s="13" t="s">
        <v>21</v>
      </c>
      <c r="AW154" s="13" t="s">
        <v>41</v>
      </c>
      <c r="AX154" s="13" t="s">
        <v>82</v>
      </c>
      <c r="AY154" s="236" t="s">
        <v>139</v>
      </c>
    </row>
    <row r="155" spans="1:51" s="15" customFormat="1" ht="12">
      <c r="A155" s="15"/>
      <c r="B155" s="247"/>
      <c r="C155" s="248"/>
      <c r="D155" s="227" t="s">
        <v>150</v>
      </c>
      <c r="E155" s="249" t="s">
        <v>32</v>
      </c>
      <c r="F155" s="250" t="s">
        <v>153</v>
      </c>
      <c r="G155" s="248"/>
      <c r="H155" s="251">
        <v>9.6</v>
      </c>
      <c r="I155" s="252"/>
      <c r="J155" s="248"/>
      <c r="K155" s="248"/>
      <c r="L155" s="253"/>
      <c r="M155" s="254"/>
      <c r="N155" s="255"/>
      <c r="O155" s="255"/>
      <c r="P155" s="255"/>
      <c r="Q155" s="255"/>
      <c r="R155" s="255"/>
      <c r="S155" s="255"/>
      <c r="T155" s="256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57" t="s">
        <v>150</v>
      </c>
      <c r="AU155" s="257" t="s">
        <v>21</v>
      </c>
      <c r="AV155" s="15" t="s">
        <v>146</v>
      </c>
      <c r="AW155" s="15" t="s">
        <v>41</v>
      </c>
      <c r="AX155" s="15" t="s">
        <v>90</v>
      </c>
      <c r="AY155" s="257" t="s">
        <v>139</v>
      </c>
    </row>
    <row r="156" spans="1:65" s="2" customFormat="1" ht="24.15" customHeight="1">
      <c r="A156" s="41"/>
      <c r="B156" s="42"/>
      <c r="C156" s="207" t="s">
        <v>8</v>
      </c>
      <c r="D156" s="207" t="s">
        <v>141</v>
      </c>
      <c r="E156" s="208" t="s">
        <v>604</v>
      </c>
      <c r="F156" s="209" t="s">
        <v>456</v>
      </c>
      <c r="G156" s="210" t="s">
        <v>179</v>
      </c>
      <c r="H156" s="211">
        <v>653.4</v>
      </c>
      <c r="I156" s="212"/>
      <c r="J156" s="213">
        <f>ROUND(I156*H156,2)</f>
        <v>0</v>
      </c>
      <c r="K156" s="209" t="s">
        <v>145</v>
      </c>
      <c r="L156" s="47"/>
      <c r="M156" s="214" t="s">
        <v>32</v>
      </c>
      <c r="N156" s="215" t="s">
        <v>53</v>
      </c>
      <c r="O156" s="87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18" t="s">
        <v>146</v>
      </c>
      <c r="AT156" s="218" t="s">
        <v>141</v>
      </c>
      <c r="AU156" s="218" t="s">
        <v>21</v>
      </c>
      <c r="AY156" s="19" t="s">
        <v>139</v>
      </c>
      <c r="BE156" s="219">
        <f>IF(N156="základní",J156,0)</f>
        <v>0</v>
      </c>
      <c r="BF156" s="219">
        <f>IF(N156="snížená",J156,0)</f>
        <v>0</v>
      </c>
      <c r="BG156" s="219">
        <f>IF(N156="zákl. přenesená",J156,0)</f>
        <v>0</v>
      </c>
      <c r="BH156" s="219">
        <f>IF(N156="sníž. přenesená",J156,0)</f>
        <v>0</v>
      </c>
      <c r="BI156" s="219">
        <f>IF(N156="nulová",J156,0)</f>
        <v>0</v>
      </c>
      <c r="BJ156" s="19" t="s">
        <v>90</v>
      </c>
      <c r="BK156" s="219">
        <f>ROUND(I156*H156,2)</f>
        <v>0</v>
      </c>
      <c r="BL156" s="19" t="s">
        <v>146</v>
      </c>
      <c r="BM156" s="218" t="s">
        <v>605</v>
      </c>
    </row>
    <row r="157" spans="1:47" s="2" customFormat="1" ht="12">
      <c r="A157" s="41"/>
      <c r="B157" s="42"/>
      <c r="C157" s="43"/>
      <c r="D157" s="220" t="s">
        <v>148</v>
      </c>
      <c r="E157" s="43"/>
      <c r="F157" s="221" t="s">
        <v>606</v>
      </c>
      <c r="G157" s="43"/>
      <c r="H157" s="43"/>
      <c r="I157" s="222"/>
      <c r="J157" s="43"/>
      <c r="K157" s="43"/>
      <c r="L157" s="47"/>
      <c r="M157" s="223"/>
      <c r="N157" s="224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19" t="s">
        <v>148</v>
      </c>
      <c r="AU157" s="19" t="s">
        <v>21</v>
      </c>
    </row>
    <row r="158" spans="1:51" s="13" customFormat="1" ht="12">
      <c r="A158" s="13"/>
      <c r="B158" s="225"/>
      <c r="C158" s="226"/>
      <c r="D158" s="227" t="s">
        <v>150</v>
      </c>
      <c r="E158" s="228" t="s">
        <v>32</v>
      </c>
      <c r="F158" s="229" t="s">
        <v>1004</v>
      </c>
      <c r="G158" s="226"/>
      <c r="H158" s="230">
        <v>653.4</v>
      </c>
      <c r="I158" s="231"/>
      <c r="J158" s="226"/>
      <c r="K158" s="226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150</v>
      </c>
      <c r="AU158" s="236" t="s">
        <v>21</v>
      </c>
      <c r="AV158" s="13" t="s">
        <v>21</v>
      </c>
      <c r="AW158" s="13" t="s">
        <v>41</v>
      </c>
      <c r="AX158" s="13" t="s">
        <v>82</v>
      </c>
      <c r="AY158" s="236" t="s">
        <v>139</v>
      </c>
    </row>
    <row r="159" spans="1:51" s="15" customFormat="1" ht="12">
      <c r="A159" s="15"/>
      <c r="B159" s="247"/>
      <c r="C159" s="248"/>
      <c r="D159" s="227" t="s">
        <v>150</v>
      </c>
      <c r="E159" s="249" t="s">
        <v>32</v>
      </c>
      <c r="F159" s="250" t="s">
        <v>153</v>
      </c>
      <c r="G159" s="248"/>
      <c r="H159" s="251">
        <v>653.4</v>
      </c>
      <c r="I159" s="252"/>
      <c r="J159" s="248"/>
      <c r="K159" s="248"/>
      <c r="L159" s="253"/>
      <c r="M159" s="254"/>
      <c r="N159" s="255"/>
      <c r="O159" s="255"/>
      <c r="P159" s="255"/>
      <c r="Q159" s="255"/>
      <c r="R159" s="255"/>
      <c r="S159" s="255"/>
      <c r="T159" s="256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7" t="s">
        <v>150</v>
      </c>
      <c r="AU159" s="257" t="s">
        <v>21</v>
      </c>
      <c r="AV159" s="15" t="s">
        <v>146</v>
      </c>
      <c r="AW159" s="15" t="s">
        <v>41</v>
      </c>
      <c r="AX159" s="15" t="s">
        <v>90</v>
      </c>
      <c r="AY159" s="257" t="s">
        <v>139</v>
      </c>
    </row>
    <row r="160" spans="1:65" s="2" customFormat="1" ht="24.15" customHeight="1">
      <c r="A160" s="41"/>
      <c r="B160" s="42"/>
      <c r="C160" s="207" t="s">
        <v>240</v>
      </c>
      <c r="D160" s="207" t="s">
        <v>141</v>
      </c>
      <c r="E160" s="208" t="s">
        <v>608</v>
      </c>
      <c r="F160" s="209" t="s">
        <v>609</v>
      </c>
      <c r="G160" s="210" t="s">
        <v>591</v>
      </c>
      <c r="H160" s="211">
        <v>363</v>
      </c>
      <c r="I160" s="212"/>
      <c r="J160" s="213">
        <f>ROUND(I160*H160,2)</f>
        <v>0</v>
      </c>
      <c r="K160" s="209" t="s">
        <v>145</v>
      </c>
      <c r="L160" s="47"/>
      <c r="M160" s="214" t="s">
        <v>32</v>
      </c>
      <c r="N160" s="215" t="s">
        <v>53</v>
      </c>
      <c r="O160" s="87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18" t="s">
        <v>146</v>
      </c>
      <c r="AT160" s="218" t="s">
        <v>141</v>
      </c>
      <c r="AU160" s="218" t="s">
        <v>21</v>
      </c>
      <c r="AY160" s="19" t="s">
        <v>139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9" t="s">
        <v>90</v>
      </c>
      <c r="BK160" s="219">
        <f>ROUND(I160*H160,2)</f>
        <v>0</v>
      </c>
      <c r="BL160" s="19" t="s">
        <v>146</v>
      </c>
      <c r="BM160" s="218" t="s">
        <v>610</v>
      </c>
    </row>
    <row r="161" spans="1:47" s="2" customFormat="1" ht="12">
      <c r="A161" s="41"/>
      <c r="B161" s="42"/>
      <c r="C161" s="43"/>
      <c r="D161" s="220" t="s">
        <v>148</v>
      </c>
      <c r="E161" s="43"/>
      <c r="F161" s="221" t="s">
        <v>611</v>
      </c>
      <c r="G161" s="43"/>
      <c r="H161" s="43"/>
      <c r="I161" s="222"/>
      <c r="J161" s="43"/>
      <c r="K161" s="43"/>
      <c r="L161" s="47"/>
      <c r="M161" s="223"/>
      <c r="N161" s="224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19" t="s">
        <v>148</v>
      </c>
      <c r="AU161" s="19" t="s">
        <v>21</v>
      </c>
    </row>
    <row r="162" spans="1:51" s="13" customFormat="1" ht="12">
      <c r="A162" s="13"/>
      <c r="B162" s="225"/>
      <c r="C162" s="226"/>
      <c r="D162" s="227" t="s">
        <v>150</v>
      </c>
      <c r="E162" s="228" t="s">
        <v>32</v>
      </c>
      <c r="F162" s="229" t="s">
        <v>1005</v>
      </c>
      <c r="G162" s="226"/>
      <c r="H162" s="230">
        <v>363</v>
      </c>
      <c r="I162" s="231"/>
      <c r="J162" s="226"/>
      <c r="K162" s="226"/>
      <c r="L162" s="232"/>
      <c r="M162" s="233"/>
      <c r="N162" s="234"/>
      <c r="O162" s="234"/>
      <c r="P162" s="234"/>
      <c r="Q162" s="234"/>
      <c r="R162" s="234"/>
      <c r="S162" s="234"/>
      <c r="T162" s="23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6" t="s">
        <v>150</v>
      </c>
      <c r="AU162" s="236" t="s">
        <v>21</v>
      </c>
      <c r="AV162" s="13" t="s">
        <v>21</v>
      </c>
      <c r="AW162" s="13" t="s">
        <v>41</v>
      </c>
      <c r="AX162" s="13" t="s">
        <v>82</v>
      </c>
      <c r="AY162" s="236" t="s">
        <v>139</v>
      </c>
    </row>
    <row r="163" spans="1:51" s="15" customFormat="1" ht="12">
      <c r="A163" s="15"/>
      <c r="B163" s="247"/>
      <c r="C163" s="248"/>
      <c r="D163" s="227" t="s">
        <v>150</v>
      </c>
      <c r="E163" s="249" t="s">
        <v>32</v>
      </c>
      <c r="F163" s="250" t="s">
        <v>153</v>
      </c>
      <c r="G163" s="248"/>
      <c r="H163" s="251">
        <v>363</v>
      </c>
      <c r="I163" s="252"/>
      <c r="J163" s="248"/>
      <c r="K163" s="248"/>
      <c r="L163" s="253"/>
      <c r="M163" s="254"/>
      <c r="N163" s="255"/>
      <c r="O163" s="255"/>
      <c r="P163" s="255"/>
      <c r="Q163" s="255"/>
      <c r="R163" s="255"/>
      <c r="S163" s="255"/>
      <c r="T163" s="25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7" t="s">
        <v>150</v>
      </c>
      <c r="AU163" s="257" t="s">
        <v>21</v>
      </c>
      <c r="AV163" s="15" t="s">
        <v>146</v>
      </c>
      <c r="AW163" s="15" t="s">
        <v>41</v>
      </c>
      <c r="AX163" s="15" t="s">
        <v>90</v>
      </c>
      <c r="AY163" s="257" t="s">
        <v>139</v>
      </c>
    </row>
    <row r="164" spans="1:65" s="2" customFormat="1" ht="24.15" customHeight="1">
      <c r="A164" s="41"/>
      <c r="B164" s="42"/>
      <c r="C164" s="207" t="s">
        <v>244</v>
      </c>
      <c r="D164" s="207" t="s">
        <v>141</v>
      </c>
      <c r="E164" s="208" t="s">
        <v>613</v>
      </c>
      <c r="F164" s="209" t="s">
        <v>614</v>
      </c>
      <c r="G164" s="210" t="s">
        <v>591</v>
      </c>
      <c r="H164" s="211">
        <v>126</v>
      </c>
      <c r="I164" s="212"/>
      <c r="J164" s="213">
        <f>ROUND(I164*H164,2)</f>
        <v>0</v>
      </c>
      <c r="K164" s="209" t="s">
        <v>145</v>
      </c>
      <c r="L164" s="47"/>
      <c r="M164" s="214" t="s">
        <v>32</v>
      </c>
      <c r="N164" s="215" t="s">
        <v>53</v>
      </c>
      <c r="O164" s="87"/>
      <c r="P164" s="216">
        <f>O164*H164</f>
        <v>0</v>
      </c>
      <c r="Q164" s="216">
        <v>0</v>
      </c>
      <c r="R164" s="216">
        <f>Q164*H164</f>
        <v>0</v>
      </c>
      <c r="S164" s="216">
        <v>0</v>
      </c>
      <c r="T164" s="217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18" t="s">
        <v>146</v>
      </c>
      <c r="AT164" s="218" t="s">
        <v>141</v>
      </c>
      <c r="AU164" s="218" t="s">
        <v>21</v>
      </c>
      <c r="AY164" s="19" t="s">
        <v>139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9" t="s">
        <v>90</v>
      </c>
      <c r="BK164" s="219">
        <f>ROUND(I164*H164,2)</f>
        <v>0</v>
      </c>
      <c r="BL164" s="19" t="s">
        <v>146</v>
      </c>
      <c r="BM164" s="218" t="s">
        <v>615</v>
      </c>
    </row>
    <row r="165" spans="1:47" s="2" customFormat="1" ht="12">
      <c r="A165" s="41"/>
      <c r="B165" s="42"/>
      <c r="C165" s="43"/>
      <c r="D165" s="220" t="s">
        <v>148</v>
      </c>
      <c r="E165" s="43"/>
      <c r="F165" s="221" t="s">
        <v>616</v>
      </c>
      <c r="G165" s="43"/>
      <c r="H165" s="43"/>
      <c r="I165" s="222"/>
      <c r="J165" s="43"/>
      <c r="K165" s="43"/>
      <c r="L165" s="47"/>
      <c r="M165" s="223"/>
      <c r="N165" s="224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19" t="s">
        <v>148</v>
      </c>
      <c r="AU165" s="19" t="s">
        <v>21</v>
      </c>
    </row>
    <row r="166" spans="1:51" s="14" customFormat="1" ht="12">
      <c r="A166" s="14"/>
      <c r="B166" s="237"/>
      <c r="C166" s="238"/>
      <c r="D166" s="227" t="s">
        <v>150</v>
      </c>
      <c r="E166" s="239" t="s">
        <v>32</v>
      </c>
      <c r="F166" s="240" t="s">
        <v>1006</v>
      </c>
      <c r="G166" s="238"/>
      <c r="H166" s="239" t="s">
        <v>32</v>
      </c>
      <c r="I166" s="241"/>
      <c r="J166" s="238"/>
      <c r="K166" s="238"/>
      <c r="L166" s="242"/>
      <c r="M166" s="243"/>
      <c r="N166" s="244"/>
      <c r="O166" s="244"/>
      <c r="P166" s="244"/>
      <c r="Q166" s="244"/>
      <c r="R166" s="244"/>
      <c r="S166" s="244"/>
      <c r="T166" s="24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6" t="s">
        <v>150</v>
      </c>
      <c r="AU166" s="246" t="s">
        <v>21</v>
      </c>
      <c r="AV166" s="14" t="s">
        <v>90</v>
      </c>
      <c r="AW166" s="14" t="s">
        <v>41</v>
      </c>
      <c r="AX166" s="14" t="s">
        <v>82</v>
      </c>
      <c r="AY166" s="246" t="s">
        <v>139</v>
      </c>
    </row>
    <row r="167" spans="1:51" s="13" customFormat="1" ht="12">
      <c r="A167" s="13"/>
      <c r="B167" s="225"/>
      <c r="C167" s="226"/>
      <c r="D167" s="227" t="s">
        <v>150</v>
      </c>
      <c r="E167" s="228" t="s">
        <v>32</v>
      </c>
      <c r="F167" s="229" t="s">
        <v>1007</v>
      </c>
      <c r="G167" s="226"/>
      <c r="H167" s="230">
        <v>126</v>
      </c>
      <c r="I167" s="231"/>
      <c r="J167" s="226"/>
      <c r="K167" s="226"/>
      <c r="L167" s="232"/>
      <c r="M167" s="233"/>
      <c r="N167" s="234"/>
      <c r="O167" s="234"/>
      <c r="P167" s="234"/>
      <c r="Q167" s="234"/>
      <c r="R167" s="234"/>
      <c r="S167" s="234"/>
      <c r="T167" s="23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6" t="s">
        <v>150</v>
      </c>
      <c r="AU167" s="236" t="s">
        <v>21</v>
      </c>
      <c r="AV167" s="13" t="s">
        <v>21</v>
      </c>
      <c r="AW167" s="13" t="s">
        <v>41</v>
      </c>
      <c r="AX167" s="13" t="s">
        <v>82</v>
      </c>
      <c r="AY167" s="236" t="s">
        <v>139</v>
      </c>
    </row>
    <row r="168" spans="1:51" s="15" customFormat="1" ht="12">
      <c r="A168" s="15"/>
      <c r="B168" s="247"/>
      <c r="C168" s="248"/>
      <c r="D168" s="227" t="s">
        <v>150</v>
      </c>
      <c r="E168" s="249" t="s">
        <v>32</v>
      </c>
      <c r="F168" s="250" t="s">
        <v>153</v>
      </c>
      <c r="G168" s="248"/>
      <c r="H168" s="251">
        <v>126</v>
      </c>
      <c r="I168" s="252"/>
      <c r="J168" s="248"/>
      <c r="K168" s="248"/>
      <c r="L168" s="253"/>
      <c r="M168" s="254"/>
      <c r="N168" s="255"/>
      <c r="O168" s="255"/>
      <c r="P168" s="255"/>
      <c r="Q168" s="255"/>
      <c r="R168" s="255"/>
      <c r="S168" s="255"/>
      <c r="T168" s="256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7" t="s">
        <v>150</v>
      </c>
      <c r="AU168" s="257" t="s">
        <v>21</v>
      </c>
      <c r="AV168" s="15" t="s">
        <v>146</v>
      </c>
      <c r="AW168" s="15" t="s">
        <v>41</v>
      </c>
      <c r="AX168" s="15" t="s">
        <v>90</v>
      </c>
      <c r="AY168" s="257" t="s">
        <v>139</v>
      </c>
    </row>
    <row r="169" spans="1:65" s="2" customFormat="1" ht="16.5" customHeight="1">
      <c r="A169" s="41"/>
      <c r="B169" s="42"/>
      <c r="C169" s="258" t="s">
        <v>249</v>
      </c>
      <c r="D169" s="258" t="s">
        <v>211</v>
      </c>
      <c r="E169" s="259" t="s">
        <v>618</v>
      </c>
      <c r="F169" s="260" t="s">
        <v>619</v>
      </c>
      <c r="G169" s="261" t="s">
        <v>179</v>
      </c>
      <c r="H169" s="262">
        <v>252</v>
      </c>
      <c r="I169" s="263"/>
      <c r="J169" s="264">
        <f>ROUND(I169*H169,2)</f>
        <v>0</v>
      </c>
      <c r="K169" s="260" t="s">
        <v>145</v>
      </c>
      <c r="L169" s="265"/>
      <c r="M169" s="266" t="s">
        <v>32</v>
      </c>
      <c r="N169" s="267" t="s">
        <v>53</v>
      </c>
      <c r="O169" s="87"/>
      <c r="P169" s="216">
        <f>O169*H169</f>
        <v>0</v>
      </c>
      <c r="Q169" s="216">
        <v>1</v>
      </c>
      <c r="R169" s="216">
        <f>Q169*H169</f>
        <v>252</v>
      </c>
      <c r="S169" s="216">
        <v>0</v>
      </c>
      <c r="T169" s="217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18" t="s">
        <v>191</v>
      </c>
      <c r="AT169" s="218" t="s">
        <v>211</v>
      </c>
      <c r="AU169" s="218" t="s">
        <v>21</v>
      </c>
      <c r="AY169" s="19" t="s">
        <v>139</v>
      </c>
      <c r="BE169" s="219">
        <f>IF(N169="základní",J169,0)</f>
        <v>0</v>
      </c>
      <c r="BF169" s="219">
        <f>IF(N169="snížená",J169,0)</f>
        <v>0</v>
      </c>
      <c r="BG169" s="219">
        <f>IF(N169="zákl. přenesená",J169,0)</f>
        <v>0</v>
      </c>
      <c r="BH169" s="219">
        <f>IF(N169="sníž. přenesená",J169,0)</f>
        <v>0</v>
      </c>
      <c r="BI169" s="219">
        <f>IF(N169="nulová",J169,0)</f>
        <v>0</v>
      </c>
      <c r="BJ169" s="19" t="s">
        <v>90</v>
      </c>
      <c r="BK169" s="219">
        <f>ROUND(I169*H169,2)</f>
        <v>0</v>
      </c>
      <c r="BL169" s="19" t="s">
        <v>146</v>
      </c>
      <c r="BM169" s="218" t="s">
        <v>620</v>
      </c>
    </row>
    <row r="170" spans="1:51" s="13" customFormat="1" ht="12">
      <c r="A170" s="13"/>
      <c r="B170" s="225"/>
      <c r="C170" s="226"/>
      <c r="D170" s="227" t="s">
        <v>150</v>
      </c>
      <c r="E170" s="226"/>
      <c r="F170" s="229" t="s">
        <v>1008</v>
      </c>
      <c r="G170" s="226"/>
      <c r="H170" s="230">
        <v>252</v>
      </c>
      <c r="I170" s="231"/>
      <c r="J170" s="226"/>
      <c r="K170" s="226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150</v>
      </c>
      <c r="AU170" s="236" t="s">
        <v>21</v>
      </c>
      <c r="AV170" s="13" t="s">
        <v>21</v>
      </c>
      <c r="AW170" s="13" t="s">
        <v>4</v>
      </c>
      <c r="AX170" s="13" t="s">
        <v>90</v>
      </c>
      <c r="AY170" s="236" t="s">
        <v>139</v>
      </c>
    </row>
    <row r="171" spans="1:65" s="2" customFormat="1" ht="37.8" customHeight="1">
      <c r="A171" s="41"/>
      <c r="B171" s="42"/>
      <c r="C171" s="207" t="s">
        <v>253</v>
      </c>
      <c r="D171" s="207" t="s">
        <v>141</v>
      </c>
      <c r="E171" s="208" t="s">
        <v>1009</v>
      </c>
      <c r="F171" s="209" t="s">
        <v>1010</v>
      </c>
      <c r="G171" s="210" t="s">
        <v>591</v>
      </c>
      <c r="H171" s="211">
        <v>8.75</v>
      </c>
      <c r="I171" s="212"/>
      <c r="J171" s="213">
        <f>ROUND(I171*H171,2)</f>
        <v>0</v>
      </c>
      <c r="K171" s="209" t="s">
        <v>145</v>
      </c>
      <c r="L171" s="47"/>
      <c r="M171" s="214" t="s">
        <v>32</v>
      </c>
      <c r="N171" s="215" t="s">
        <v>53</v>
      </c>
      <c r="O171" s="87"/>
      <c r="P171" s="216">
        <f>O171*H171</f>
        <v>0</v>
      </c>
      <c r="Q171" s="216">
        <v>0</v>
      </c>
      <c r="R171" s="216">
        <f>Q171*H171</f>
        <v>0</v>
      </c>
      <c r="S171" s="216">
        <v>0</v>
      </c>
      <c r="T171" s="217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18" t="s">
        <v>146</v>
      </c>
      <c r="AT171" s="218" t="s">
        <v>141</v>
      </c>
      <c r="AU171" s="218" t="s">
        <v>21</v>
      </c>
      <c r="AY171" s="19" t="s">
        <v>139</v>
      </c>
      <c r="BE171" s="219">
        <f>IF(N171="základní",J171,0)</f>
        <v>0</v>
      </c>
      <c r="BF171" s="219">
        <f>IF(N171="snížená",J171,0)</f>
        <v>0</v>
      </c>
      <c r="BG171" s="219">
        <f>IF(N171="zákl. přenesená",J171,0)</f>
        <v>0</v>
      </c>
      <c r="BH171" s="219">
        <f>IF(N171="sníž. přenesená",J171,0)</f>
        <v>0</v>
      </c>
      <c r="BI171" s="219">
        <f>IF(N171="nulová",J171,0)</f>
        <v>0</v>
      </c>
      <c r="BJ171" s="19" t="s">
        <v>90</v>
      </c>
      <c r="BK171" s="219">
        <f>ROUND(I171*H171,2)</f>
        <v>0</v>
      </c>
      <c r="BL171" s="19" t="s">
        <v>146</v>
      </c>
      <c r="BM171" s="218" t="s">
        <v>1011</v>
      </c>
    </row>
    <row r="172" spans="1:47" s="2" customFormat="1" ht="12">
      <c r="A172" s="41"/>
      <c r="B172" s="42"/>
      <c r="C172" s="43"/>
      <c r="D172" s="220" t="s">
        <v>148</v>
      </c>
      <c r="E172" s="43"/>
      <c r="F172" s="221" t="s">
        <v>1012</v>
      </c>
      <c r="G172" s="43"/>
      <c r="H172" s="43"/>
      <c r="I172" s="222"/>
      <c r="J172" s="43"/>
      <c r="K172" s="43"/>
      <c r="L172" s="47"/>
      <c r="M172" s="223"/>
      <c r="N172" s="224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19" t="s">
        <v>148</v>
      </c>
      <c r="AU172" s="19" t="s">
        <v>21</v>
      </c>
    </row>
    <row r="173" spans="1:51" s="14" customFormat="1" ht="12">
      <c r="A173" s="14"/>
      <c r="B173" s="237"/>
      <c r="C173" s="238"/>
      <c r="D173" s="227" t="s">
        <v>150</v>
      </c>
      <c r="E173" s="239" t="s">
        <v>32</v>
      </c>
      <c r="F173" s="240" t="s">
        <v>1013</v>
      </c>
      <c r="G173" s="238"/>
      <c r="H173" s="239" t="s">
        <v>32</v>
      </c>
      <c r="I173" s="241"/>
      <c r="J173" s="238"/>
      <c r="K173" s="238"/>
      <c r="L173" s="242"/>
      <c r="M173" s="243"/>
      <c r="N173" s="244"/>
      <c r="O173" s="244"/>
      <c r="P173" s="244"/>
      <c r="Q173" s="244"/>
      <c r="R173" s="244"/>
      <c r="S173" s="244"/>
      <c r="T173" s="24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6" t="s">
        <v>150</v>
      </c>
      <c r="AU173" s="246" t="s">
        <v>21</v>
      </c>
      <c r="AV173" s="14" t="s">
        <v>90</v>
      </c>
      <c r="AW173" s="14" t="s">
        <v>41</v>
      </c>
      <c r="AX173" s="14" t="s">
        <v>82</v>
      </c>
      <c r="AY173" s="246" t="s">
        <v>139</v>
      </c>
    </row>
    <row r="174" spans="1:51" s="13" customFormat="1" ht="12">
      <c r="A174" s="13"/>
      <c r="B174" s="225"/>
      <c r="C174" s="226"/>
      <c r="D174" s="227" t="s">
        <v>150</v>
      </c>
      <c r="E174" s="228" t="s">
        <v>32</v>
      </c>
      <c r="F174" s="229" t="s">
        <v>1014</v>
      </c>
      <c r="G174" s="226"/>
      <c r="H174" s="230">
        <v>8.75</v>
      </c>
      <c r="I174" s="231"/>
      <c r="J174" s="226"/>
      <c r="K174" s="226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150</v>
      </c>
      <c r="AU174" s="236" t="s">
        <v>21</v>
      </c>
      <c r="AV174" s="13" t="s">
        <v>21</v>
      </c>
      <c r="AW174" s="13" t="s">
        <v>41</v>
      </c>
      <c r="AX174" s="13" t="s">
        <v>82</v>
      </c>
      <c r="AY174" s="236" t="s">
        <v>139</v>
      </c>
    </row>
    <row r="175" spans="1:51" s="14" customFormat="1" ht="12">
      <c r="A175" s="14"/>
      <c r="B175" s="237"/>
      <c r="C175" s="238"/>
      <c r="D175" s="227" t="s">
        <v>150</v>
      </c>
      <c r="E175" s="239" t="s">
        <v>32</v>
      </c>
      <c r="F175" s="240" t="s">
        <v>152</v>
      </c>
      <c r="G175" s="238"/>
      <c r="H175" s="239" t="s">
        <v>32</v>
      </c>
      <c r="I175" s="241"/>
      <c r="J175" s="238"/>
      <c r="K175" s="238"/>
      <c r="L175" s="242"/>
      <c r="M175" s="243"/>
      <c r="N175" s="244"/>
      <c r="O175" s="244"/>
      <c r="P175" s="244"/>
      <c r="Q175" s="244"/>
      <c r="R175" s="244"/>
      <c r="S175" s="244"/>
      <c r="T175" s="24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6" t="s">
        <v>150</v>
      </c>
      <c r="AU175" s="246" t="s">
        <v>21</v>
      </c>
      <c r="AV175" s="14" t="s">
        <v>90</v>
      </c>
      <c r="AW175" s="14" t="s">
        <v>41</v>
      </c>
      <c r="AX175" s="14" t="s">
        <v>82</v>
      </c>
      <c r="AY175" s="246" t="s">
        <v>139</v>
      </c>
    </row>
    <row r="176" spans="1:51" s="15" customFormat="1" ht="12">
      <c r="A176" s="15"/>
      <c r="B176" s="247"/>
      <c r="C176" s="248"/>
      <c r="D176" s="227" t="s">
        <v>150</v>
      </c>
      <c r="E176" s="249" t="s">
        <v>32</v>
      </c>
      <c r="F176" s="250" t="s">
        <v>153</v>
      </c>
      <c r="G176" s="248"/>
      <c r="H176" s="251">
        <v>8.75</v>
      </c>
      <c r="I176" s="252"/>
      <c r="J176" s="248"/>
      <c r="K176" s="248"/>
      <c r="L176" s="253"/>
      <c r="M176" s="254"/>
      <c r="N176" s="255"/>
      <c r="O176" s="255"/>
      <c r="P176" s="255"/>
      <c r="Q176" s="255"/>
      <c r="R176" s="255"/>
      <c r="S176" s="255"/>
      <c r="T176" s="256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7" t="s">
        <v>150</v>
      </c>
      <c r="AU176" s="257" t="s">
        <v>21</v>
      </c>
      <c r="AV176" s="15" t="s">
        <v>146</v>
      </c>
      <c r="AW176" s="15" t="s">
        <v>41</v>
      </c>
      <c r="AX176" s="15" t="s">
        <v>90</v>
      </c>
      <c r="AY176" s="257" t="s">
        <v>139</v>
      </c>
    </row>
    <row r="177" spans="1:65" s="2" customFormat="1" ht="16.5" customHeight="1">
      <c r="A177" s="41"/>
      <c r="B177" s="42"/>
      <c r="C177" s="258" t="s">
        <v>239</v>
      </c>
      <c r="D177" s="258" t="s">
        <v>211</v>
      </c>
      <c r="E177" s="259" t="s">
        <v>1015</v>
      </c>
      <c r="F177" s="260" t="s">
        <v>1016</v>
      </c>
      <c r="G177" s="261" t="s">
        <v>179</v>
      </c>
      <c r="H177" s="262">
        <v>17.5</v>
      </c>
      <c r="I177" s="263"/>
      <c r="J177" s="264">
        <f>ROUND(I177*H177,2)</f>
        <v>0</v>
      </c>
      <c r="K177" s="260" t="s">
        <v>145</v>
      </c>
      <c r="L177" s="265"/>
      <c r="M177" s="266" t="s">
        <v>32</v>
      </c>
      <c r="N177" s="267" t="s">
        <v>53</v>
      </c>
      <c r="O177" s="87"/>
      <c r="P177" s="216">
        <f>O177*H177</f>
        <v>0</v>
      </c>
      <c r="Q177" s="216">
        <v>1</v>
      </c>
      <c r="R177" s="216">
        <f>Q177*H177</f>
        <v>17.5</v>
      </c>
      <c r="S177" s="216">
        <v>0</v>
      </c>
      <c r="T177" s="217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18" t="s">
        <v>191</v>
      </c>
      <c r="AT177" s="218" t="s">
        <v>211</v>
      </c>
      <c r="AU177" s="218" t="s">
        <v>21</v>
      </c>
      <c r="AY177" s="19" t="s">
        <v>139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9" t="s">
        <v>90</v>
      </c>
      <c r="BK177" s="219">
        <f>ROUND(I177*H177,2)</f>
        <v>0</v>
      </c>
      <c r="BL177" s="19" t="s">
        <v>146</v>
      </c>
      <c r="BM177" s="218" t="s">
        <v>1017</v>
      </c>
    </row>
    <row r="178" spans="1:51" s="13" customFormat="1" ht="12">
      <c r="A178" s="13"/>
      <c r="B178" s="225"/>
      <c r="C178" s="226"/>
      <c r="D178" s="227" t="s">
        <v>150</v>
      </c>
      <c r="E178" s="226"/>
      <c r="F178" s="229" t="s">
        <v>1018</v>
      </c>
      <c r="G178" s="226"/>
      <c r="H178" s="230">
        <v>17.5</v>
      </c>
      <c r="I178" s="231"/>
      <c r="J178" s="226"/>
      <c r="K178" s="226"/>
      <c r="L178" s="232"/>
      <c r="M178" s="233"/>
      <c r="N178" s="234"/>
      <c r="O178" s="234"/>
      <c r="P178" s="234"/>
      <c r="Q178" s="234"/>
      <c r="R178" s="234"/>
      <c r="S178" s="234"/>
      <c r="T178" s="23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6" t="s">
        <v>150</v>
      </c>
      <c r="AU178" s="236" t="s">
        <v>21</v>
      </c>
      <c r="AV178" s="13" t="s">
        <v>21</v>
      </c>
      <c r="AW178" s="13" t="s">
        <v>4</v>
      </c>
      <c r="AX178" s="13" t="s">
        <v>90</v>
      </c>
      <c r="AY178" s="236" t="s">
        <v>139</v>
      </c>
    </row>
    <row r="179" spans="1:65" s="2" customFormat="1" ht="16.5" customHeight="1">
      <c r="A179" s="41"/>
      <c r="B179" s="42"/>
      <c r="C179" s="207" t="s">
        <v>7</v>
      </c>
      <c r="D179" s="207" t="s">
        <v>141</v>
      </c>
      <c r="E179" s="208" t="s">
        <v>1019</v>
      </c>
      <c r="F179" s="209" t="s">
        <v>1020</v>
      </c>
      <c r="G179" s="210" t="s">
        <v>144</v>
      </c>
      <c r="H179" s="211">
        <v>100</v>
      </c>
      <c r="I179" s="212"/>
      <c r="J179" s="213">
        <f>ROUND(I179*H179,2)</f>
        <v>0</v>
      </c>
      <c r="K179" s="209" t="s">
        <v>145</v>
      </c>
      <c r="L179" s="47"/>
      <c r="M179" s="214" t="s">
        <v>32</v>
      </c>
      <c r="N179" s="215" t="s">
        <v>53</v>
      </c>
      <c r="O179" s="87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18" t="s">
        <v>146</v>
      </c>
      <c r="AT179" s="218" t="s">
        <v>141</v>
      </c>
      <c r="AU179" s="218" t="s">
        <v>21</v>
      </c>
      <c r="AY179" s="19" t="s">
        <v>139</v>
      </c>
      <c r="BE179" s="219">
        <f>IF(N179="základní",J179,0)</f>
        <v>0</v>
      </c>
      <c r="BF179" s="219">
        <f>IF(N179="snížená",J179,0)</f>
        <v>0</v>
      </c>
      <c r="BG179" s="219">
        <f>IF(N179="zákl. přenesená",J179,0)</f>
        <v>0</v>
      </c>
      <c r="BH179" s="219">
        <f>IF(N179="sníž. přenesená",J179,0)</f>
        <v>0</v>
      </c>
      <c r="BI179" s="219">
        <f>IF(N179="nulová",J179,0)</f>
        <v>0</v>
      </c>
      <c r="BJ179" s="19" t="s">
        <v>90</v>
      </c>
      <c r="BK179" s="219">
        <f>ROUND(I179*H179,2)</f>
        <v>0</v>
      </c>
      <c r="BL179" s="19" t="s">
        <v>146</v>
      </c>
      <c r="BM179" s="218" t="s">
        <v>1021</v>
      </c>
    </row>
    <row r="180" spans="1:47" s="2" customFormat="1" ht="12">
      <c r="A180" s="41"/>
      <c r="B180" s="42"/>
      <c r="C180" s="43"/>
      <c r="D180" s="220" t="s">
        <v>148</v>
      </c>
      <c r="E180" s="43"/>
      <c r="F180" s="221" t="s">
        <v>1022</v>
      </c>
      <c r="G180" s="43"/>
      <c r="H180" s="43"/>
      <c r="I180" s="222"/>
      <c r="J180" s="43"/>
      <c r="K180" s="43"/>
      <c r="L180" s="47"/>
      <c r="M180" s="223"/>
      <c r="N180" s="224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19" t="s">
        <v>148</v>
      </c>
      <c r="AU180" s="19" t="s">
        <v>21</v>
      </c>
    </row>
    <row r="181" spans="1:51" s="13" customFormat="1" ht="12">
      <c r="A181" s="13"/>
      <c r="B181" s="225"/>
      <c r="C181" s="226"/>
      <c r="D181" s="227" t="s">
        <v>150</v>
      </c>
      <c r="E181" s="228" t="s">
        <v>32</v>
      </c>
      <c r="F181" s="229" t="s">
        <v>1023</v>
      </c>
      <c r="G181" s="226"/>
      <c r="H181" s="230">
        <v>100</v>
      </c>
      <c r="I181" s="231"/>
      <c r="J181" s="226"/>
      <c r="K181" s="226"/>
      <c r="L181" s="232"/>
      <c r="M181" s="233"/>
      <c r="N181" s="234"/>
      <c r="O181" s="234"/>
      <c r="P181" s="234"/>
      <c r="Q181" s="234"/>
      <c r="R181" s="234"/>
      <c r="S181" s="234"/>
      <c r="T181" s="23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6" t="s">
        <v>150</v>
      </c>
      <c r="AU181" s="236" t="s">
        <v>21</v>
      </c>
      <c r="AV181" s="13" t="s">
        <v>21</v>
      </c>
      <c r="AW181" s="13" t="s">
        <v>41</v>
      </c>
      <c r="AX181" s="13" t="s">
        <v>82</v>
      </c>
      <c r="AY181" s="236" t="s">
        <v>139</v>
      </c>
    </row>
    <row r="182" spans="1:51" s="14" customFormat="1" ht="12">
      <c r="A182" s="14"/>
      <c r="B182" s="237"/>
      <c r="C182" s="238"/>
      <c r="D182" s="227" t="s">
        <v>150</v>
      </c>
      <c r="E182" s="239" t="s">
        <v>32</v>
      </c>
      <c r="F182" s="240" t="s">
        <v>152</v>
      </c>
      <c r="G182" s="238"/>
      <c r="H182" s="239" t="s">
        <v>32</v>
      </c>
      <c r="I182" s="241"/>
      <c r="J182" s="238"/>
      <c r="K182" s="238"/>
      <c r="L182" s="242"/>
      <c r="M182" s="243"/>
      <c r="N182" s="244"/>
      <c r="O182" s="244"/>
      <c r="P182" s="244"/>
      <c r="Q182" s="244"/>
      <c r="R182" s="244"/>
      <c r="S182" s="244"/>
      <c r="T182" s="24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6" t="s">
        <v>150</v>
      </c>
      <c r="AU182" s="246" t="s">
        <v>21</v>
      </c>
      <c r="AV182" s="14" t="s">
        <v>90</v>
      </c>
      <c r="AW182" s="14" t="s">
        <v>41</v>
      </c>
      <c r="AX182" s="14" t="s">
        <v>82</v>
      </c>
      <c r="AY182" s="246" t="s">
        <v>139</v>
      </c>
    </row>
    <row r="183" spans="1:51" s="15" customFormat="1" ht="12">
      <c r="A183" s="15"/>
      <c r="B183" s="247"/>
      <c r="C183" s="248"/>
      <c r="D183" s="227" t="s">
        <v>150</v>
      </c>
      <c r="E183" s="249" t="s">
        <v>32</v>
      </c>
      <c r="F183" s="250" t="s">
        <v>153</v>
      </c>
      <c r="G183" s="248"/>
      <c r="H183" s="251">
        <v>100</v>
      </c>
      <c r="I183" s="252"/>
      <c r="J183" s="248"/>
      <c r="K183" s="248"/>
      <c r="L183" s="253"/>
      <c r="M183" s="254"/>
      <c r="N183" s="255"/>
      <c r="O183" s="255"/>
      <c r="P183" s="255"/>
      <c r="Q183" s="255"/>
      <c r="R183" s="255"/>
      <c r="S183" s="255"/>
      <c r="T183" s="256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57" t="s">
        <v>150</v>
      </c>
      <c r="AU183" s="257" t="s">
        <v>21</v>
      </c>
      <c r="AV183" s="15" t="s">
        <v>146</v>
      </c>
      <c r="AW183" s="15" t="s">
        <v>41</v>
      </c>
      <c r="AX183" s="15" t="s">
        <v>90</v>
      </c>
      <c r="AY183" s="257" t="s">
        <v>139</v>
      </c>
    </row>
    <row r="184" spans="1:65" s="2" customFormat="1" ht="16.5" customHeight="1">
      <c r="A184" s="41"/>
      <c r="B184" s="42"/>
      <c r="C184" s="207" t="s">
        <v>264</v>
      </c>
      <c r="D184" s="207" t="s">
        <v>141</v>
      </c>
      <c r="E184" s="208" t="s">
        <v>622</v>
      </c>
      <c r="F184" s="209" t="s">
        <v>623</v>
      </c>
      <c r="G184" s="210" t="s">
        <v>144</v>
      </c>
      <c r="H184" s="211">
        <v>112.5</v>
      </c>
      <c r="I184" s="212"/>
      <c r="J184" s="213">
        <f>ROUND(I184*H184,2)</f>
        <v>0</v>
      </c>
      <c r="K184" s="209" t="s">
        <v>145</v>
      </c>
      <c r="L184" s="47"/>
      <c r="M184" s="214" t="s">
        <v>32</v>
      </c>
      <c r="N184" s="215" t="s">
        <v>53</v>
      </c>
      <c r="O184" s="87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18" t="s">
        <v>146</v>
      </c>
      <c r="AT184" s="218" t="s">
        <v>141</v>
      </c>
      <c r="AU184" s="218" t="s">
        <v>21</v>
      </c>
      <c r="AY184" s="19" t="s">
        <v>139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9" t="s">
        <v>90</v>
      </c>
      <c r="BK184" s="219">
        <f>ROUND(I184*H184,2)</f>
        <v>0</v>
      </c>
      <c r="BL184" s="19" t="s">
        <v>146</v>
      </c>
      <c r="BM184" s="218" t="s">
        <v>624</v>
      </c>
    </row>
    <row r="185" spans="1:47" s="2" customFormat="1" ht="12">
      <c r="A185" s="41"/>
      <c r="B185" s="42"/>
      <c r="C185" s="43"/>
      <c r="D185" s="220" t="s">
        <v>148</v>
      </c>
      <c r="E185" s="43"/>
      <c r="F185" s="221" t="s">
        <v>625</v>
      </c>
      <c r="G185" s="43"/>
      <c r="H185" s="43"/>
      <c r="I185" s="222"/>
      <c r="J185" s="43"/>
      <c r="K185" s="43"/>
      <c r="L185" s="47"/>
      <c r="M185" s="223"/>
      <c r="N185" s="224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19" t="s">
        <v>148</v>
      </c>
      <c r="AU185" s="19" t="s">
        <v>21</v>
      </c>
    </row>
    <row r="186" spans="1:51" s="13" customFormat="1" ht="12">
      <c r="A186" s="13"/>
      <c r="B186" s="225"/>
      <c r="C186" s="226"/>
      <c r="D186" s="227" t="s">
        <v>150</v>
      </c>
      <c r="E186" s="228" t="s">
        <v>32</v>
      </c>
      <c r="F186" s="229" t="s">
        <v>1024</v>
      </c>
      <c r="G186" s="226"/>
      <c r="H186" s="230">
        <v>112.5</v>
      </c>
      <c r="I186" s="231"/>
      <c r="J186" s="226"/>
      <c r="K186" s="226"/>
      <c r="L186" s="232"/>
      <c r="M186" s="233"/>
      <c r="N186" s="234"/>
      <c r="O186" s="234"/>
      <c r="P186" s="234"/>
      <c r="Q186" s="234"/>
      <c r="R186" s="234"/>
      <c r="S186" s="234"/>
      <c r="T186" s="23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6" t="s">
        <v>150</v>
      </c>
      <c r="AU186" s="236" t="s">
        <v>21</v>
      </c>
      <c r="AV186" s="13" t="s">
        <v>21</v>
      </c>
      <c r="AW186" s="13" t="s">
        <v>41</v>
      </c>
      <c r="AX186" s="13" t="s">
        <v>82</v>
      </c>
      <c r="AY186" s="236" t="s">
        <v>139</v>
      </c>
    </row>
    <row r="187" spans="1:51" s="14" customFormat="1" ht="12">
      <c r="A187" s="14"/>
      <c r="B187" s="237"/>
      <c r="C187" s="238"/>
      <c r="D187" s="227" t="s">
        <v>150</v>
      </c>
      <c r="E187" s="239" t="s">
        <v>32</v>
      </c>
      <c r="F187" s="240" t="s">
        <v>152</v>
      </c>
      <c r="G187" s="238"/>
      <c r="H187" s="239" t="s">
        <v>32</v>
      </c>
      <c r="I187" s="241"/>
      <c r="J187" s="238"/>
      <c r="K187" s="238"/>
      <c r="L187" s="242"/>
      <c r="M187" s="243"/>
      <c r="N187" s="244"/>
      <c r="O187" s="244"/>
      <c r="P187" s="244"/>
      <c r="Q187" s="244"/>
      <c r="R187" s="244"/>
      <c r="S187" s="244"/>
      <c r="T187" s="24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6" t="s">
        <v>150</v>
      </c>
      <c r="AU187" s="246" t="s">
        <v>21</v>
      </c>
      <c r="AV187" s="14" t="s">
        <v>90</v>
      </c>
      <c r="AW187" s="14" t="s">
        <v>41</v>
      </c>
      <c r="AX187" s="14" t="s">
        <v>82</v>
      </c>
      <c r="AY187" s="246" t="s">
        <v>139</v>
      </c>
    </row>
    <row r="188" spans="1:51" s="15" customFormat="1" ht="12">
      <c r="A188" s="15"/>
      <c r="B188" s="247"/>
      <c r="C188" s="248"/>
      <c r="D188" s="227" t="s">
        <v>150</v>
      </c>
      <c r="E188" s="249" t="s">
        <v>32</v>
      </c>
      <c r="F188" s="250" t="s">
        <v>153</v>
      </c>
      <c r="G188" s="248"/>
      <c r="H188" s="251">
        <v>112.5</v>
      </c>
      <c r="I188" s="252"/>
      <c r="J188" s="248"/>
      <c r="K188" s="248"/>
      <c r="L188" s="253"/>
      <c r="M188" s="254"/>
      <c r="N188" s="255"/>
      <c r="O188" s="255"/>
      <c r="P188" s="255"/>
      <c r="Q188" s="255"/>
      <c r="R188" s="255"/>
      <c r="S188" s="255"/>
      <c r="T188" s="256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57" t="s">
        <v>150</v>
      </c>
      <c r="AU188" s="257" t="s">
        <v>21</v>
      </c>
      <c r="AV188" s="15" t="s">
        <v>146</v>
      </c>
      <c r="AW188" s="15" t="s">
        <v>41</v>
      </c>
      <c r="AX188" s="15" t="s">
        <v>90</v>
      </c>
      <c r="AY188" s="257" t="s">
        <v>139</v>
      </c>
    </row>
    <row r="189" spans="1:65" s="2" customFormat="1" ht="24.15" customHeight="1">
      <c r="A189" s="41"/>
      <c r="B189" s="42"/>
      <c r="C189" s="207" t="s">
        <v>268</v>
      </c>
      <c r="D189" s="207" t="s">
        <v>141</v>
      </c>
      <c r="E189" s="208" t="s">
        <v>1025</v>
      </c>
      <c r="F189" s="209" t="s">
        <v>1026</v>
      </c>
      <c r="G189" s="210" t="s">
        <v>144</v>
      </c>
      <c r="H189" s="211">
        <v>100</v>
      </c>
      <c r="I189" s="212"/>
      <c r="J189" s="213">
        <f>ROUND(I189*H189,2)</f>
        <v>0</v>
      </c>
      <c r="K189" s="209" t="s">
        <v>145</v>
      </c>
      <c r="L189" s="47"/>
      <c r="M189" s="214" t="s">
        <v>32</v>
      </c>
      <c r="N189" s="215" t="s">
        <v>53</v>
      </c>
      <c r="O189" s="87"/>
      <c r="P189" s="216">
        <f>O189*H189</f>
        <v>0</v>
      </c>
      <c r="Q189" s="216">
        <v>0</v>
      </c>
      <c r="R189" s="216">
        <f>Q189*H189</f>
        <v>0</v>
      </c>
      <c r="S189" s="216">
        <v>0</v>
      </c>
      <c r="T189" s="217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18" t="s">
        <v>146</v>
      </c>
      <c r="AT189" s="218" t="s">
        <v>141</v>
      </c>
      <c r="AU189" s="218" t="s">
        <v>21</v>
      </c>
      <c r="AY189" s="19" t="s">
        <v>139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9" t="s">
        <v>90</v>
      </c>
      <c r="BK189" s="219">
        <f>ROUND(I189*H189,2)</f>
        <v>0</v>
      </c>
      <c r="BL189" s="19" t="s">
        <v>146</v>
      </c>
      <c r="BM189" s="218" t="s">
        <v>1027</v>
      </c>
    </row>
    <row r="190" spans="1:47" s="2" customFormat="1" ht="12">
      <c r="A190" s="41"/>
      <c r="B190" s="42"/>
      <c r="C190" s="43"/>
      <c r="D190" s="220" t="s">
        <v>148</v>
      </c>
      <c r="E190" s="43"/>
      <c r="F190" s="221" t="s">
        <v>1028</v>
      </c>
      <c r="G190" s="43"/>
      <c r="H190" s="43"/>
      <c r="I190" s="222"/>
      <c r="J190" s="43"/>
      <c r="K190" s="43"/>
      <c r="L190" s="47"/>
      <c r="M190" s="223"/>
      <c r="N190" s="224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19" t="s">
        <v>148</v>
      </c>
      <c r="AU190" s="19" t="s">
        <v>21</v>
      </c>
    </row>
    <row r="191" spans="1:51" s="13" customFormat="1" ht="12">
      <c r="A191" s="13"/>
      <c r="B191" s="225"/>
      <c r="C191" s="226"/>
      <c r="D191" s="227" t="s">
        <v>150</v>
      </c>
      <c r="E191" s="228" t="s">
        <v>32</v>
      </c>
      <c r="F191" s="229" t="s">
        <v>1023</v>
      </c>
      <c r="G191" s="226"/>
      <c r="H191" s="230">
        <v>100</v>
      </c>
      <c r="I191" s="231"/>
      <c r="J191" s="226"/>
      <c r="K191" s="226"/>
      <c r="L191" s="232"/>
      <c r="M191" s="233"/>
      <c r="N191" s="234"/>
      <c r="O191" s="234"/>
      <c r="P191" s="234"/>
      <c r="Q191" s="234"/>
      <c r="R191" s="234"/>
      <c r="S191" s="234"/>
      <c r="T191" s="23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6" t="s">
        <v>150</v>
      </c>
      <c r="AU191" s="236" t="s">
        <v>21</v>
      </c>
      <c r="AV191" s="13" t="s">
        <v>21</v>
      </c>
      <c r="AW191" s="13" t="s">
        <v>41</v>
      </c>
      <c r="AX191" s="13" t="s">
        <v>82</v>
      </c>
      <c r="AY191" s="236" t="s">
        <v>139</v>
      </c>
    </row>
    <row r="192" spans="1:51" s="14" customFormat="1" ht="12">
      <c r="A192" s="14"/>
      <c r="B192" s="237"/>
      <c r="C192" s="238"/>
      <c r="D192" s="227" t="s">
        <v>150</v>
      </c>
      <c r="E192" s="239" t="s">
        <v>32</v>
      </c>
      <c r="F192" s="240" t="s">
        <v>152</v>
      </c>
      <c r="G192" s="238"/>
      <c r="H192" s="239" t="s">
        <v>32</v>
      </c>
      <c r="I192" s="241"/>
      <c r="J192" s="238"/>
      <c r="K192" s="238"/>
      <c r="L192" s="242"/>
      <c r="M192" s="243"/>
      <c r="N192" s="244"/>
      <c r="O192" s="244"/>
      <c r="P192" s="244"/>
      <c r="Q192" s="244"/>
      <c r="R192" s="244"/>
      <c r="S192" s="244"/>
      <c r="T192" s="24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6" t="s">
        <v>150</v>
      </c>
      <c r="AU192" s="246" t="s">
        <v>21</v>
      </c>
      <c r="AV192" s="14" t="s">
        <v>90</v>
      </c>
      <c r="AW192" s="14" t="s">
        <v>41</v>
      </c>
      <c r="AX192" s="14" t="s">
        <v>82</v>
      </c>
      <c r="AY192" s="246" t="s">
        <v>139</v>
      </c>
    </row>
    <row r="193" spans="1:51" s="15" customFormat="1" ht="12">
      <c r="A193" s="15"/>
      <c r="B193" s="247"/>
      <c r="C193" s="248"/>
      <c r="D193" s="227" t="s">
        <v>150</v>
      </c>
      <c r="E193" s="249" t="s">
        <v>32</v>
      </c>
      <c r="F193" s="250" t="s">
        <v>153</v>
      </c>
      <c r="G193" s="248"/>
      <c r="H193" s="251">
        <v>100</v>
      </c>
      <c r="I193" s="252"/>
      <c r="J193" s="248"/>
      <c r="K193" s="248"/>
      <c r="L193" s="253"/>
      <c r="M193" s="254"/>
      <c r="N193" s="255"/>
      <c r="O193" s="255"/>
      <c r="P193" s="255"/>
      <c r="Q193" s="255"/>
      <c r="R193" s="255"/>
      <c r="S193" s="255"/>
      <c r="T193" s="256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7" t="s">
        <v>150</v>
      </c>
      <c r="AU193" s="257" t="s">
        <v>21</v>
      </c>
      <c r="AV193" s="15" t="s">
        <v>146</v>
      </c>
      <c r="AW193" s="15" t="s">
        <v>41</v>
      </c>
      <c r="AX193" s="15" t="s">
        <v>90</v>
      </c>
      <c r="AY193" s="257" t="s">
        <v>139</v>
      </c>
    </row>
    <row r="194" spans="1:65" s="2" customFormat="1" ht="24.15" customHeight="1">
      <c r="A194" s="41"/>
      <c r="B194" s="42"/>
      <c r="C194" s="207" t="s">
        <v>272</v>
      </c>
      <c r="D194" s="207" t="s">
        <v>141</v>
      </c>
      <c r="E194" s="208" t="s">
        <v>1029</v>
      </c>
      <c r="F194" s="209" t="s">
        <v>1030</v>
      </c>
      <c r="G194" s="210" t="s">
        <v>144</v>
      </c>
      <c r="H194" s="211">
        <v>100</v>
      </c>
      <c r="I194" s="212"/>
      <c r="J194" s="213">
        <f>ROUND(I194*H194,2)</f>
        <v>0</v>
      </c>
      <c r="K194" s="209" t="s">
        <v>145</v>
      </c>
      <c r="L194" s="47"/>
      <c r="M194" s="214" t="s">
        <v>32</v>
      </c>
      <c r="N194" s="215" t="s">
        <v>53</v>
      </c>
      <c r="O194" s="87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18" t="s">
        <v>146</v>
      </c>
      <c r="AT194" s="218" t="s">
        <v>141</v>
      </c>
      <c r="AU194" s="218" t="s">
        <v>21</v>
      </c>
      <c r="AY194" s="19" t="s">
        <v>139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9" t="s">
        <v>90</v>
      </c>
      <c r="BK194" s="219">
        <f>ROUND(I194*H194,2)</f>
        <v>0</v>
      </c>
      <c r="BL194" s="19" t="s">
        <v>146</v>
      </c>
      <c r="BM194" s="218" t="s">
        <v>1031</v>
      </c>
    </row>
    <row r="195" spans="1:47" s="2" customFormat="1" ht="12">
      <c r="A195" s="41"/>
      <c r="B195" s="42"/>
      <c r="C195" s="43"/>
      <c r="D195" s="220" t="s">
        <v>148</v>
      </c>
      <c r="E195" s="43"/>
      <c r="F195" s="221" t="s">
        <v>1032</v>
      </c>
      <c r="G195" s="43"/>
      <c r="H195" s="43"/>
      <c r="I195" s="222"/>
      <c r="J195" s="43"/>
      <c r="K195" s="43"/>
      <c r="L195" s="47"/>
      <c r="M195" s="223"/>
      <c r="N195" s="224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19" t="s">
        <v>148</v>
      </c>
      <c r="AU195" s="19" t="s">
        <v>21</v>
      </c>
    </row>
    <row r="196" spans="1:51" s="13" customFormat="1" ht="12">
      <c r="A196" s="13"/>
      <c r="B196" s="225"/>
      <c r="C196" s="226"/>
      <c r="D196" s="227" t="s">
        <v>150</v>
      </c>
      <c r="E196" s="228" t="s">
        <v>32</v>
      </c>
      <c r="F196" s="229" t="s">
        <v>1023</v>
      </c>
      <c r="G196" s="226"/>
      <c r="H196" s="230">
        <v>100</v>
      </c>
      <c r="I196" s="231"/>
      <c r="J196" s="226"/>
      <c r="K196" s="226"/>
      <c r="L196" s="232"/>
      <c r="M196" s="233"/>
      <c r="N196" s="234"/>
      <c r="O196" s="234"/>
      <c r="P196" s="234"/>
      <c r="Q196" s="234"/>
      <c r="R196" s="234"/>
      <c r="S196" s="234"/>
      <c r="T196" s="23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6" t="s">
        <v>150</v>
      </c>
      <c r="AU196" s="236" t="s">
        <v>21</v>
      </c>
      <c r="AV196" s="13" t="s">
        <v>21</v>
      </c>
      <c r="AW196" s="13" t="s">
        <v>41</v>
      </c>
      <c r="AX196" s="13" t="s">
        <v>82</v>
      </c>
      <c r="AY196" s="236" t="s">
        <v>139</v>
      </c>
    </row>
    <row r="197" spans="1:51" s="14" customFormat="1" ht="12">
      <c r="A197" s="14"/>
      <c r="B197" s="237"/>
      <c r="C197" s="238"/>
      <c r="D197" s="227" t="s">
        <v>150</v>
      </c>
      <c r="E197" s="239" t="s">
        <v>32</v>
      </c>
      <c r="F197" s="240" t="s">
        <v>152</v>
      </c>
      <c r="G197" s="238"/>
      <c r="H197" s="239" t="s">
        <v>32</v>
      </c>
      <c r="I197" s="241"/>
      <c r="J197" s="238"/>
      <c r="K197" s="238"/>
      <c r="L197" s="242"/>
      <c r="M197" s="243"/>
      <c r="N197" s="244"/>
      <c r="O197" s="244"/>
      <c r="P197" s="244"/>
      <c r="Q197" s="244"/>
      <c r="R197" s="244"/>
      <c r="S197" s="244"/>
      <c r="T197" s="24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6" t="s">
        <v>150</v>
      </c>
      <c r="AU197" s="246" t="s">
        <v>21</v>
      </c>
      <c r="AV197" s="14" t="s">
        <v>90</v>
      </c>
      <c r="AW197" s="14" t="s">
        <v>41</v>
      </c>
      <c r="AX197" s="14" t="s">
        <v>82</v>
      </c>
      <c r="AY197" s="246" t="s">
        <v>139</v>
      </c>
    </row>
    <row r="198" spans="1:51" s="15" customFormat="1" ht="12">
      <c r="A198" s="15"/>
      <c r="B198" s="247"/>
      <c r="C198" s="248"/>
      <c r="D198" s="227" t="s">
        <v>150</v>
      </c>
      <c r="E198" s="249" t="s">
        <v>32</v>
      </c>
      <c r="F198" s="250" t="s">
        <v>153</v>
      </c>
      <c r="G198" s="248"/>
      <c r="H198" s="251">
        <v>100</v>
      </c>
      <c r="I198" s="252"/>
      <c r="J198" s="248"/>
      <c r="K198" s="248"/>
      <c r="L198" s="253"/>
      <c r="M198" s="254"/>
      <c r="N198" s="255"/>
      <c r="O198" s="255"/>
      <c r="P198" s="255"/>
      <c r="Q198" s="255"/>
      <c r="R198" s="255"/>
      <c r="S198" s="255"/>
      <c r="T198" s="256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57" t="s">
        <v>150</v>
      </c>
      <c r="AU198" s="257" t="s">
        <v>21</v>
      </c>
      <c r="AV198" s="15" t="s">
        <v>146</v>
      </c>
      <c r="AW198" s="15" t="s">
        <v>41</v>
      </c>
      <c r="AX198" s="15" t="s">
        <v>90</v>
      </c>
      <c r="AY198" s="257" t="s">
        <v>139</v>
      </c>
    </row>
    <row r="199" spans="1:65" s="2" customFormat="1" ht="16.5" customHeight="1">
      <c r="A199" s="41"/>
      <c r="B199" s="42"/>
      <c r="C199" s="258" t="s">
        <v>276</v>
      </c>
      <c r="D199" s="258" t="s">
        <v>211</v>
      </c>
      <c r="E199" s="259" t="s">
        <v>1033</v>
      </c>
      <c r="F199" s="260" t="s">
        <v>1034</v>
      </c>
      <c r="G199" s="261" t="s">
        <v>1035</v>
      </c>
      <c r="H199" s="262">
        <v>2</v>
      </c>
      <c r="I199" s="263"/>
      <c r="J199" s="264">
        <f>ROUND(I199*H199,2)</f>
        <v>0</v>
      </c>
      <c r="K199" s="260" t="s">
        <v>145</v>
      </c>
      <c r="L199" s="265"/>
      <c r="M199" s="266" t="s">
        <v>32</v>
      </c>
      <c r="N199" s="267" t="s">
        <v>53</v>
      </c>
      <c r="O199" s="87"/>
      <c r="P199" s="216">
        <f>O199*H199</f>
        <v>0</v>
      </c>
      <c r="Q199" s="216">
        <v>0.001</v>
      </c>
      <c r="R199" s="216">
        <f>Q199*H199</f>
        <v>0.002</v>
      </c>
      <c r="S199" s="216">
        <v>0</v>
      </c>
      <c r="T199" s="217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18" t="s">
        <v>191</v>
      </c>
      <c r="AT199" s="218" t="s">
        <v>211</v>
      </c>
      <c r="AU199" s="218" t="s">
        <v>21</v>
      </c>
      <c r="AY199" s="19" t="s">
        <v>139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9" t="s">
        <v>90</v>
      </c>
      <c r="BK199" s="219">
        <f>ROUND(I199*H199,2)</f>
        <v>0</v>
      </c>
      <c r="BL199" s="19" t="s">
        <v>146</v>
      </c>
      <c r="BM199" s="218" t="s">
        <v>1036</v>
      </c>
    </row>
    <row r="200" spans="1:51" s="13" customFormat="1" ht="12">
      <c r="A200" s="13"/>
      <c r="B200" s="225"/>
      <c r="C200" s="226"/>
      <c r="D200" s="227" t="s">
        <v>150</v>
      </c>
      <c r="E200" s="226"/>
      <c r="F200" s="229" t="s">
        <v>1037</v>
      </c>
      <c r="G200" s="226"/>
      <c r="H200" s="230">
        <v>2</v>
      </c>
      <c r="I200" s="231"/>
      <c r="J200" s="226"/>
      <c r="K200" s="226"/>
      <c r="L200" s="232"/>
      <c r="M200" s="233"/>
      <c r="N200" s="234"/>
      <c r="O200" s="234"/>
      <c r="P200" s="234"/>
      <c r="Q200" s="234"/>
      <c r="R200" s="234"/>
      <c r="S200" s="234"/>
      <c r="T200" s="23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6" t="s">
        <v>150</v>
      </c>
      <c r="AU200" s="236" t="s">
        <v>21</v>
      </c>
      <c r="AV200" s="13" t="s">
        <v>21</v>
      </c>
      <c r="AW200" s="13" t="s">
        <v>4</v>
      </c>
      <c r="AX200" s="13" t="s">
        <v>90</v>
      </c>
      <c r="AY200" s="236" t="s">
        <v>139</v>
      </c>
    </row>
    <row r="201" spans="1:63" s="12" customFormat="1" ht="22.8" customHeight="1">
      <c r="A201" s="12"/>
      <c r="B201" s="191"/>
      <c r="C201" s="192"/>
      <c r="D201" s="193" t="s">
        <v>81</v>
      </c>
      <c r="E201" s="205" t="s">
        <v>21</v>
      </c>
      <c r="F201" s="205" t="s">
        <v>626</v>
      </c>
      <c r="G201" s="192"/>
      <c r="H201" s="192"/>
      <c r="I201" s="195"/>
      <c r="J201" s="206">
        <f>BK201</f>
        <v>0</v>
      </c>
      <c r="K201" s="192"/>
      <c r="L201" s="197"/>
      <c r="M201" s="198"/>
      <c r="N201" s="199"/>
      <c r="O201" s="199"/>
      <c r="P201" s="200">
        <f>SUM(P202:P251)</f>
        <v>0</v>
      </c>
      <c r="Q201" s="199"/>
      <c r="R201" s="200">
        <f>SUM(R202:R251)</f>
        <v>17.998670000000004</v>
      </c>
      <c r="S201" s="199"/>
      <c r="T201" s="201">
        <f>SUM(T202:T251)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2" t="s">
        <v>90</v>
      </c>
      <c r="AT201" s="203" t="s">
        <v>81</v>
      </c>
      <c r="AU201" s="203" t="s">
        <v>90</v>
      </c>
      <c r="AY201" s="202" t="s">
        <v>139</v>
      </c>
      <c r="BK201" s="204">
        <f>SUM(BK202:BK251)</f>
        <v>0</v>
      </c>
    </row>
    <row r="202" spans="1:65" s="2" customFormat="1" ht="33" customHeight="1">
      <c r="A202" s="41"/>
      <c r="B202" s="42"/>
      <c r="C202" s="207" t="s">
        <v>285</v>
      </c>
      <c r="D202" s="207" t="s">
        <v>141</v>
      </c>
      <c r="E202" s="208" t="s">
        <v>1038</v>
      </c>
      <c r="F202" s="209" t="s">
        <v>1039</v>
      </c>
      <c r="G202" s="210" t="s">
        <v>232</v>
      </c>
      <c r="H202" s="211">
        <v>8</v>
      </c>
      <c r="I202" s="212"/>
      <c r="J202" s="213">
        <f>ROUND(I202*H202,2)</f>
        <v>0</v>
      </c>
      <c r="K202" s="209" t="s">
        <v>145</v>
      </c>
      <c r="L202" s="47"/>
      <c r="M202" s="214" t="s">
        <v>32</v>
      </c>
      <c r="N202" s="215" t="s">
        <v>53</v>
      </c>
      <c r="O202" s="87"/>
      <c r="P202" s="216">
        <f>O202*H202</f>
        <v>0</v>
      </c>
      <c r="Q202" s="216">
        <v>0.27352</v>
      </c>
      <c r="R202" s="216">
        <f>Q202*H202</f>
        <v>2.18816</v>
      </c>
      <c r="S202" s="216">
        <v>0</v>
      </c>
      <c r="T202" s="217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18" t="s">
        <v>146</v>
      </c>
      <c r="AT202" s="218" t="s">
        <v>141</v>
      </c>
      <c r="AU202" s="218" t="s">
        <v>21</v>
      </c>
      <c r="AY202" s="19" t="s">
        <v>139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9" t="s">
        <v>90</v>
      </c>
      <c r="BK202" s="219">
        <f>ROUND(I202*H202,2)</f>
        <v>0</v>
      </c>
      <c r="BL202" s="19" t="s">
        <v>146</v>
      </c>
      <c r="BM202" s="218" t="s">
        <v>1040</v>
      </c>
    </row>
    <row r="203" spans="1:47" s="2" customFormat="1" ht="12">
      <c r="A203" s="41"/>
      <c r="B203" s="42"/>
      <c r="C203" s="43"/>
      <c r="D203" s="220" t="s">
        <v>148</v>
      </c>
      <c r="E203" s="43"/>
      <c r="F203" s="221" t="s">
        <v>1041</v>
      </c>
      <c r="G203" s="43"/>
      <c r="H203" s="43"/>
      <c r="I203" s="222"/>
      <c r="J203" s="43"/>
      <c r="K203" s="43"/>
      <c r="L203" s="47"/>
      <c r="M203" s="223"/>
      <c r="N203" s="224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19" t="s">
        <v>148</v>
      </c>
      <c r="AU203" s="19" t="s">
        <v>21</v>
      </c>
    </row>
    <row r="204" spans="1:51" s="13" customFormat="1" ht="12">
      <c r="A204" s="13"/>
      <c r="B204" s="225"/>
      <c r="C204" s="226"/>
      <c r="D204" s="227" t="s">
        <v>150</v>
      </c>
      <c r="E204" s="228" t="s">
        <v>32</v>
      </c>
      <c r="F204" s="229" t="s">
        <v>191</v>
      </c>
      <c r="G204" s="226"/>
      <c r="H204" s="230">
        <v>8</v>
      </c>
      <c r="I204" s="231"/>
      <c r="J204" s="226"/>
      <c r="K204" s="226"/>
      <c r="L204" s="232"/>
      <c r="M204" s="233"/>
      <c r="N204" s="234"/>
      <c r="O204" s="234"/>
      <c r="P204" s="234"/>
      <c r="Q204" s="234"/>
      <c r="R204" s="234"/>
      <c r="S204" s="234"/>
      <c r="T204" s="23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6" t="s">
        <v>150</v>
      </c>
      <c r="AU204" s="236" t="s">
        <v>21</v>
      </c>
      <c r="AV204" s="13" t="s">
        <v>21</v>
      </c>
      <c r="AW204" s="13" t="s">
        <v>41</v>
      </c>
      <c r="AX204" s="13" t="s">
        <v>82</v>
      </c>
      <c r="AY204" s="236" t="s">
        <v>139</v>
      </c>
    </row>
    <row r="205" spans="1:51" s="14" customFormat="1" ht="12">
      <c r="A205" s="14"/>
      <c r="B205" s="237"/>
      <c r="C205" s="238"/>
      <c r="D205" s="227" t="s">
        <v>150</v>
      </c>
      <c r="E205" s="239" t="s">
        <v>32</v>
      </c>
      <c r="F205" s="240" t="s">
        <v>152</v>
      </c>
      <c r="G205" s="238"/>
      <c r="H205" s="239" t="s">
        <v>32</v>
      </c>
      <c r="I205" s="241"/>
      <c r="J205" s="238"/>
      <c r="K205" s="238"/>
      <c r="L205" s="242"/>
      <c r="M205" s="243"/>
      <c r="N205" s="244"/>
      <c r="O205" s="244"/>
      <c r="P205" s="244"/>
      <c r="Q205" s="244"/>
      <c r="R205" s="244"/>
      <c r="S205" s="244"/>
      <c r="T205" s="24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6" t="s">
        <v>150</v>
      </c>
      <c r="AU205" s="246" t="s">
        <v>21</v>
      </c>
      <c r="AV205" s="14" t="s">
        <v>90</v>
      </c>
      <c r="AW205" s="14" t="s">
        <v>41</v>
      </c>
      <c r="AX205" s="14" t="s">
        <v>82</v>
      </c>
      <c r="AY205" s="246" t="s">
        <v>139</v>
      </c>
    </row>
    <row r="206" spans="1:51" s="15" customFormat="1" ht="12">
      <c r="A206" s="15"/>
      <c r="B206" s="247"/>
      <c r="C206" s="248"/>
      <c r="D206" s="227" t="s">
        <v>150</v>
      </c>
      <c r="E206" s="249" t="s">
        <v>32</v>
      </c>
      <c r="F206" s="250" t="s">
        <v>153</v>
      </c>
      <c r="G206" s="248"/>
      <c r="H206" s="251">
        <v>8</v>
      </c>
      <c r="I206" s="252"/>
      <c r="J206" s="248"/>
      <c r="K206" s="248"/>
      <c r="L206" s="253"/>
      <c r="M206" s="254"/>
      <c r="N206" s="255"/>
      <c r="O206" s="255"/>
      <c r="P206" s="255"/>
      <c r="Q206" s="255"/>
      <c r="R206" s="255"/>
      <c r="S206" s="255"/>
      <c r="T206" s="256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7" t="s">
        <v>150</v>
      </c>
      <c r="AU206" s="257" t="s">
        <v>21</v>
      </c>
      <c r="AV206" s="15" t="s">
        <v>146</v>
      </c>
      <c r="AW206" s="15" t="s">
        <v>41</v>
      </c>
      <c r="AX206" s="15" t="s">
        <v>90</v>
      </c>
      <c r="AY206" s="257" t="s">
        <v>139</v>
      </c>
    </row>
    <row r="207" spans="1:65" s="2" customFormat="1" ht="33" customHeight="1">
      <c r="A207" s="41"/>
      <c r="B207" s="42"/>
      <c r="C207" s="207" t="s">
        <v>295</v>
      </c>
      <c r="D207" s="207" t="s">
        <v>141</v>
      </c>
      <c r="E207" s="208" t="s">
        <v>1042</v>
      </c>
      <c r="F207" s="209" t="s">
        <v>1043</v>
      </c>
      <c r="G207" s="210" t="s">
        <v>232</v>
      </c>
      <c r="H207" s="211">
        <v>35</v>
      </c>
      <c r="I207" s="212"/>
      <c r="J207" s="213">
        <f>ROUND(I207*H207,2)</f>
        <v>0</v>
      </c>
      <c r="K207" s="209" t="s">
        <v>145</v>
      </c>
      <c r="L207" s="47"/>
      <c r="M207" s="214" t="s">
        <v>32</v>
      </c>
      <c r="N207" s="215" t="s">
        <v>53</v>
      </c>
      <c r="O207" s="87"/>
      <c r="P207" s="216">
        <f>O207*H207</f>
        <v>0</v>
      </c>
      <c r="Q207" s="216">
        <v>0.27411</v>
      </c>
      <c r="R207" s="216">
        <f>Q207*H207</f>
        <v>9.593850000000002</v>
      </c>
      <c r="S207" s="216">
        <v>0</v>
      </c>
      <c r="T207" s="217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18" t="s">
        <v>146</v>
      </c>
      <c r="AT207" s="218" t="s">
        <v>141</v>
      </c>
      <c r="AU207" s="218" t="s">
        <v>21</v>
      </c>
      <c r="AY207" s="19" t="s">
        <v>139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9" t="s">
        <v>90</v>
      </c>
      <c r="BK207" s="219">
        <f>ROUND(I207*H207,2)</f>
        <v>0</v>
      </c>
      <c r="BL207" s="19" t="s">
        <v>146</v>
      </c>
      <c r="BM207" s="218" t="s">
        <v>1044</v>
      </c>
    </row>
    <row r="208" spans="1:47" s="2" customFormat="1" ht="12">
      <c r="A208" s="41"/>
      <c r="B208" s="42"/>
      <c r="C208" s="43"/>
      <c r="D208" s="220" t="s">
        <v>148</v>
      </c>
      <c r="E208" s="43"/>
      <c r="F208" s="221" t="s">
        <v>1045</v>
      </c>
      <c r="G208" s="43"/>
      <c r="H208" s="43"/>
      <c r="I208" s="222"/>
      <c r="J208" s="43"/>
      <c r="K208" s="43"/>
      <c r="L208" s="47"/>
      <c r="M208" s="223"/>
      <c r="N208" s="224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19" t="s">
        <v>148</v>
      </c>
      <c r="AU208" s="19" t="s">
        <v>21</v>
      </c>
    </row>
    <row r="209" spans="1:51" s="13" customFormat="1" ht="12">
      <c r="A209" s="13"/>
      <c r="B209" s="225"/>
      <c r="C209" s="226"/>
      <c r="D209" s="227" t="s">
        <v>150</v>
      </c>
      <c r="E209" s="228" t="s">
        <v>32</v>
      </c>
      <c r="F209" s="229" t="s">
        <v>1046</v>
      </c>
      <c r="G209" s="226"/>
      <c r="H209" s="230">
        <v>35</v>
      </c>
      <c r="I209" s="231"/>
      <c r="J209" s="226"/>
      <c r="K209" s="226"/>
      <c r="L209" s="232"/>
      <c r="M209" s="233"/>
      <c r="N209" s="234"/>
      <c r="O209" s="234"/>
      <c r="P209" s="234"/>
      <c r="Q209" s="234"/>
      <c r="R209" s="234"/>
      <c r="S209" s="234"/>
      <c r="T209" s="23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6" t="s">
        <v>150</v>
      </c>
      <c r="AU209" s="236" t="s">
        <v>21</v>
      </c>
      <c r="AV209" s="13" t="s">
        <v>21</v>
      </c>
      <c r="AW209" s="13" t="s">
        <v>41</v>
      </c>
      <c r="AX209" s="13" t="s">
        <v>82</v>
      </c>
      <c r="AY209" s="236" t="s">
        <v>139</v>
      </c>
    </row>
    <row r="210" spans="1:51" s="14" customFormat="1" ht="12">
      <c r="A210" s="14"/>
      <c r="B210" s="237"/>
      <c r="C210" s="238"/>
      <c r="D210" s="227" t="s">
        <v>150</v>
      </c>
      <c r="E210" s="239" t="s">
        <v>32</v>
      </c>
      <c r="F210" s="240" t="s">
        <v>152</v>
      </c>
      <c r="G210" s="238"/>
      <c r="H210" s="239" t="s">
        <v>32</v>
      </c>
      <c r="I210" s="241"/>
      <c r="J210" s="238"/>
      <c r="K210" s="238"/>
      <c r="L210" s="242"/>
      <c r="M210" s="243"/>
      <c r="N210" s="244"/>
      <c r="O210" s="244"/>
      <c r="P210" s="244"/>
      <c r="Q210" s="244"/>
      <c r="R210" s="244"/>
      <c r="S210" s="244"/>
      <c r="T210" s="24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6" t="s">
        <v>150</v>
      </c>
      <c r="AU210" s="246" t="s">
        <v>21</v>
      </c>
      <c r="AV210" s="14" t="s">
        <v>90</v>
      </c>
      <c r="AW210" s="14" t="s">
        <v>41</v>
      </c>
      <c r="AX210" s="14" t="s">
        <v>82</v>
      </c>
      <c r="AY210" s="246" t="s">
        <v>139</v>
      </c>
    </row>
    <row r="211" spans="1:51" s="15" customFormat="1" ht="12">
      <c r="A211" s="15"/>
      <c r="B211" s="247"/>
      <c r="C211" s="248"/>
      <c r="D211" s="227" t="s">
        <v>150</v>
      </c>
      <c r="E211" s="249" t="s">
        <v>32</v>
      </c>
      <c r="F211" s="250" t="s">
        <v>153</v>
      </c>
      <c r="G211" s="248"/>
      <c r="H211" s="251">
        <v>35</v>
      </c>
      <c r="I211" s="252"/>
      <c r="J211" s="248"/>
      <c r="K211" s="248"/>
      <c r="L211" s="253"/>
      <c r="M211" s="254"/>
      <c r="N211" s="255"/>
      <c r="O211" s="255"/>
      <c r="P211" s="255"/>
      <c r="Q211" s="255"/>
      <c r="R211" s="255"/>
      <c r="S211" s="255"/>
      <c r="T211" s="256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7" t="s">
        <v>150</v>
      </c>
      <c r="AU211" s="257" t="s">
        <v>21</v>
      </c>
      <c r="AV211" s="15" t="s">
        <v>146</v>
      </c>
      <c r="AW211" s="15" t="s">
        <v>41</v>
      </c>
      <c r="AX211" s="15" t="s">
        <v>90</v>
      </c>
      <c r="AY211" s="257" t="s">
        <v>139</v>
      </c>
    </row>
    <row r="212" spans="1:65" s="2" customFormat="1" ht="16.5" customHeight="1">
      <c r="A212" s="41"/>
      <c r="B212" s="42"/>
      <c r="C212" s="207" t="s">
        <v>302</v>
      </c>
      <c r="D212" s="207" t="s">
        <v>141</v>
      </c>
      <c r="E212" s="208" t="s">
        <v>1047</v>
      </c>
      <c r="F212" s="209" t="s">
        <v>1048</v>
      </c>
      <c r="G212" s="210" t="s">
        <v>232</v>
      </c>
      <c r="H212" s="211">
        <v>35</v>
      </c>
      <c r="I212" s="212"/>
      <c r="J212" s="213">
        <f>ROUND(I212*H212,2)</f>
        <v>0</v>
      </c>
      <c r="K212" s="209" t="s">
        <v>145</v>
      </c>
      <c r="L212" s="47"/>
      <c r="M212" s="214" t="s">
        <v>32</v>
      </c>
      <c r="N212" s="215" t="s">
        <v>53</v>
      </c>
      <c r="O212" s="87"/>
      <c r="P212" s="216">
        <f>O212*H212</f>
        <v>0</v>
      </c>
      <c r="Q212" s="216">
        <v>0.00016</v>
      </c>
      <c r="R212" s="216">
        <f>Q212*H212</f>
        <v>0.005600000000000001</v>
      </c>
      <c r="S212" s="216">
        <v>0</v>
      </c>
      <c r="T212" s="217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18" t="s">
        <v>146</v>
      </c>
      <c r="AT212" s="218" t="s">
        <v>141</v>
      </c>
      <c r="AU212" s="218" t="s">
        <v>21</v>
      </c>
      <c r="AY212" s="19" t="s">
        <v>139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9" t="s">
        <v>90</v>
      </c>
      <c r="BK212" s="219">
        <f>ROUND(I212*H212,2)</f>
        <v>0</v>
      </c>
      <c r="BL212" s="19" t="s">
        <v>146</v>
      </c>
      <c r="BM212" s="218" t="s">
        <v>1049</v>
      </c>
    </row>
    <row r="213" spans="1:47" s="2" customFormat="1" ht="12">
      <c r="A213" s="41"/>
      <c r="B213" s="42"/>
      <c r="C213" s="43"/>
      <c r="D213" s="220" t="s">
        <v>148</v>
      </c>
      <c r="E213" s="43"/>
      <c r="F213" s="221" t="s">
        <v>1050</v>
      </c>
      <c r="G213" s="43"/>
      <c r="H213" s="43"/>
      <c r="I213" s="222"/>
      <c r="J213" s="43"/>
      <c r="K213" s="43"/>
      <c r="L213" s="47"/>
      <c r="M213" s="223"/>
      <c r="N213" s="224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19" t="s">
        <v>148</v>
      </c>
      <c r="AU213" s="19" t="s">
        <v>21</v>
      </c>
    </row>
    <row r="214" spans="1:51" s="13" customFormat="1" ht="12">
      <c r="A214" s="13"/>
      <c r="B214" s="225"/>
      <c r="C214" s="226"/>
      <c r="D214" s="227" t="s">
        <v>150</v>
      </c>
      <c r="E214" s="228" t="s">
        <v>32</v>
      </c>
      <c r="F214" s="229" t="s">
        <v>360</v>
      </c>
      <c r="G214" s="226"/>
      <c r="H214" s="230">
        <v>35</v>
      </c>
      <c r="I214" s="231"/>
      <c r="J214" s="226"/>
      <c r="K214" s="226"/>
      <c r="L214" s="232"/>
      <c r="M214" s="233"/>
      <c r="N214" s="234"/>
      <c r="O214" s="234"/>
      <c r="P214" s="234"/>
      <c r="Q214" s="234"/>
      <c r="R214" s="234"/>
      <c r="S214" s="234"/>
      <c r="T214" s="23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6" t="s">
        <v>150</v>
      </c>
      <c r="AU214" s="236" t="s">
        <v>21</v>
      </c>
      <c r="AV214" s="13" t="s">
        <v>21</v>
      </c>
      <c r="AW214" s="13" t="s">
        <v>41</v>
      </c>
      <c r="AX214" s="13" t="s">
        <v>82</v>
      </c>
      <c r="AY214" s="236" t="s">
        <v>139</v>
      </c>
    </row>
    <row r="215" spans="1:51" s="14" customFormat="1" ht="12">
      <c r="A215" s="14"/>
      <c r="B215" s="237"/>
      <c r="C215" s="238"/>
      <c r="D215" s="227" t="s">
        <v>150</v>
      </c>
      <c r="E215" s="239" t="s">
        <v>32</v>
      </c>
      <c r="F215" s="240" t="s">
        <v>1051</v>
      </c>
      <c r="G215" s="238"/>
      <c r="H215" s="239" t="s">
        <v>32</v>
      </c>
      <c r="I215" s="241"/>
      <c r="J215" s="238"/>
      <c r="K215" s="238"/>
      <c r="L215" s="242"/>
      <c r="M215" s="243"/>
      <c r="N215" s="244"/>
      <c r="O215" s="244"/>
      <c r="P215" s="244"/>
      <c r="Q215" s="244"/>
      <c r="R215" s="244"/>
      <c r="S215" s="244"/>
      <c r="T215" s="24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6" t="s">
        <v>150</v>
      </c>
      <c r="AU215" s="246" t="s">
        <v>21</v>
      </c>
      <c r="AV215" s="14" t="s">
        <v>90</v>
      </c>
      <c r="AW215" s="14" t="s">
        <v>41</v>
      </c>
      <c r="AX215" s="14" t="s">
        <v>82</v>
      </c>
      <c r="AY215" s="246" t="s">
        <v>139</v>
      </c>
    </row>
    <row r="216" spans="1:51" s="15" customFormat="1" ht="12">
      <c r="A216" s="15"/>
      <c r="B216" s="247"/>
      <c r="C216" s="248"/>
      <c r="D216" s="227" t="s">
        <v>150</v>
      </c>
      <c r="E216" s="249" t="s">
        <v>32</v>
      </c>
      <c r="F216" s="250" t="s">
        <v>153</v>
      </c>
      <c r="G216" s="248"/>
      <c r="H216" s="251">
        <v>35</v>
      </c>
      <c r="I216" s="252"/>
      <c r="J216" s="248"/>
      <c r="K216" s="248"/>
      <c r="L216" s="253"/>
      <c r="M216" s="254"/>
      <c r="N216" s="255"/>
      <c r="O216" s="255"/>
      <c r="P216" s="255"/>
      <c r="Q216" s="255"/>
      <c r="R216" s="255"/>
      <c r="S216" s="255"/>
      <c r="T216" s="256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7" t="s">
        <v>150</v>
      </c>
      <c r="AU216" s="257" t="s">
        <v>21</v>
      </c>
      <c r="AV216" s="15" t="s">
        <v>146</v>
      </c>
      <c r="AW216" s="15" t="s">
        <v>41</v>
      </c>
      <c r="AX216" s="15" t="s">
        <v>90</v>
      </c>
      <c r="AY216" s="257" t="s">
        <v>139</v>
      </c>
    </row>
    <row r="217" spans="1:65" s="2" customFormat="1" ht="16.5" customHeight="1">
      <c r="A217" s="41"/>
      <c r="B217" s="42"/>
      <c r="C217" s="207" t="s">
        <v>311</v>
      </c>
      <c r="D217" s="207" t="s">
        <v>141</v>
      </c>
      <c r="E217" s="208" t="s">
        <v>1052</v>
      </c>
      <c r="F217" s="209" t="s">
        <v>1053</v>
      </c>
      <c r="G217" s="210" t="s">
        <v>591</v>
      </c>
      <c r="H217" s="211">
        <v>10.544</v>
      </c>
      <c r="I217" s="212"/>
      <c r="J217" s="213">
        <f>ROUND(I217*H217,2)</f>
        <v>0</v>
      </c>
      <c r="K217" s="209" t="s">
        <v>145</v>
      </c>
      <c r="L217" s="47"/>
      <c r="M217" s="214" t="s">
        <v>32</v>
      </c>
      <c r="N217" s="215" t="s">
        <v>53</v>
      </c>
      <c r="O217" s="87"/>
      <c r="P217" s="216">
        <f>O217*H217</f>
        <v>0</v>
      </c>
      <c r="Q217" s="216">
        <v>0</v>
      </c>
      <c r="R217" s="216">
        <f>Q217*H217</f>
        <v>0</v>
      </c>
      <c r="S217" s="216">
        <v>0</v>
      </c>
      <c r="T217" s="217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18" t="s">
        <v>146</v>
      </c>
      <c r="AT217" s="218" t="s">
        <v>141</v>
      </c>
      <c r="AU217" s="218" t="s">
        <v>21</v>
      </c>
      <c r="AY217" s="19" t="s">
        <v>139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9" t="s">
        <v>90</v>
      </c>
      <c r="BK217" s="219">
        <f>ROUND(I217*H217,2)</f>
        <v>0</v>
      </c>
      <c r="BL217" s="19" t="s">
        <v>146</v>
      </c>
      <c r="BM217" s="218" t="s">
        <v>1054</v>
      </c>
    </row>
    <row r="218" spans="1:47" s="2" customFormat="1" ht="12">
      <c r="A218" s="41"/>
      <c r="B218" s="42"/>
      <c r="C218" s="43"/>
      <c r="D218" s="220" t="s">
        <v>148</v>
      </c>
      <c r="E218" s="43"/>
      <c r="F218" s="221" t="s">
        <v>1055</v>
      </c>
      <c r="G218" s="43"/>
      <c r="H218" s="43"/>
      <c r="I218" s="222"/>
      <c r="J218" s="43"/>
      <c r="K218" s="43"/>
      <c r="L218" s="47"/>
      <c r="M218" s="223"/>
      <c r="N218" s="224"/>
      <c r="O218" s="87"/>
      <c r="P218" s="87"/>
      <c r="Q218" s="87"/>
      <c r="R218" s="87"/>
      <c r="S218" s="87"/>
      <c r="T218" s="88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19" t="s">
        <v>148</v>
      </c>
      <c r="AU218" s="19" t="s">
        <v>21</v>
      </c>
    </row>
    <row r="219" spans="1:51" s="13" customFormat="1" ht="12">
      <c r="A219" s="13"/>
      <c r="B219" s="225"/>
      <c r="C219" s="226"/>
      <c r="D219" s="227" t="s">
        <v>150</v>
      </c>
      <c r="E219" s="228" t="s">
        <v>32</v>
      </c>
      <c r="F219" s="229" t="s">
        <v>1056</v>
      </c>
      <c r="G219" s="226"/>
      <c r="H219" s="230">
        <v>6.644</v>
      </c>
      <c r="I219" s="231"/>
      <c r="J219" s="226"/>
      <c r="K219" s="226"/>
      <c r="L219" s="232"/>
      <c r="M219" s="233"/>
      <c r="N219" s="234"/>
      <c r="O219" s="234"/>
      <c r="P219" s="234"/>
      <c r="Q219" s="234"/>
      <c r="R219" s="234"/>
      <c r="S219" s="234"/>
      <c r="T219" s="23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6" t="s">
        <v>150</v>
      </c>
      <c r="AU219" s="236" t="s">
        <v>21</v>
      </c>
      <c r="AV219" s="13" t="s">
        <v>21</v>
      </c>
      <c r="AW219" s="13" t="s">
        <v>41</v>
      </c>
      <c r="AX219" s="13" t="s">
        <v>82</v>
      </c>
      <c r="AY219" s="236" t="s">
        <v>139</v>
      </c>
    </row>
    <row r="220" spans="1:51" s="14" customFormat="1" ht="12">
      <c r="A220" s="14"/>
      <c r="B220" s="237"/>
      <c r="C220" s="238"/>
      <c r="D220" s="227" t="s">
        <v>150</v>
      </c>
      <c r="E220" s="239" t="s">
        <v>32</v>
      </c>
      <c r="F220" s="240" t="s">
        <v>1057</v>
      </c>
      <c r="G220" s="238"/>
      <c r="H220" s="239" t="s">
        <v>32</v>
      </c>
      <c r="I220" s="241"/>
      <c r="J220" s="238"/>
      <c r="K220" s="238"/>
      <c r="L220" s="242"/>
      <c r="M220" s="243"/>
      <c r="N220" s="244"/>
      <c r="O220" s="244"/>
      <c r="P220" s="244"/>
      <c r="Q220" s="244"/>
      <c r="R220" s="244"/>
      <c r="S220" s="244"/>
      <c r="T220" s="24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6" t="s">
        <v>150</v>
      </c>
      <c r="AU220" s="246" t="s">
        <v>21</v>
      </c>
      <c r="AV220" s="14" t="s">
        <v>90</v>
      </c>
      <c r="AW220" s="14" t="s">
        <v>41</v>
      </c>
      <c r="AX220" s="14" t="s">
        <v>82</v>
      </c>
      <c r="AY220" s="246" t="s">
        <v>139</v>
      </c>
    </row>
    <row r="221" spans="1:51" s="13" customFormat="1" ht="12">
      <c r="A221" s="13"/>
      <c r="B221" s="225"/>
      <c r="C221" s="226"/>
      <c r="D221" s="227" t="s">
        <v>150</v>
      </c>
      <c r="E221" s="228" t="s">
        <v>32</v>
      </c>
      <c r="F221" s="229" t="s">
        <v>1058</v>
      </c>
      <c r="G221" s="226"/>
      <c r="H221" s="230">
        <v>3.9</v>
      </c>
      <c r="I221" s="231"/>
      <c r="J221" s="226"/>
      <c r="K221" s="226"/>
      <c r="L221" s="232"/>
      <c r="M221" s="233"/>
      <c r="N221" s="234"/>
      <c r="O221" s="234"/>
      <c r="P221" s="234"/>
      <c r="Q221" s="234"/>
      <c r="R221" s="234"/>
      <c r="S221" s="234"/>
      <c r="T221" s="23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6" t="s">
        <v>150</v>
      </c>
      <c r="AU221" s="236" t="s">
        <v>21</v>
      </c>
      <c r="AV221" s="13" t="s">
        <v>21</v>
      </c>
      <c r="AW221" s="13" t="s">
        <v>41</v>
      </c>
      <c r="AX221" s="13" t="s">
        <v>82</v>
      </c>
      <c r="AY221" s="236" t="s">
        <v>139</v>
      </c>
    </row>
    <row r="222" spans="1:51" s="14" customFormat="1" ht="12">
      <c r="A222" s="14"/>
      <c r="B222" s="237"/>
      <c r="C222" s="238"/>
      <c r="D222" s="227" t="s">
        <v>150</v>
      </c>
      <c r="E222" s="239" t="s">
        <v>32</v>
      </c>
      <c r="F222" s="240" t="s">
        <v>987</v>
      </c>
      <c r="G222" s="238"/>
      <c r="H222" s="239" t="s">
        <v>32</v>
      </c>
      <c r="I222" s="241"/>
      <c r="J222" s="238"/>
      <c r="K222" s="238"/>
      <c r="L222" s="242"/>
      <c r="M222" s="243"/>
      <c r="N222" s="244"/>
      <c r="O222" s="244"/>
      <c r="P222" s="244"/>
      <c r="Q222" s="244"/>
      <c r="R222" s="244"/>
      <c r="S222" s="244"/>
      <c r="T222" s="24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6" t="s">
        <v>150</v>
      </c>
      <c r="AU222" s="246" t="s">
        <v>21</v>
      </c>
      <c r="AV222" s="14" t="s">
        <v>90</v>
      </c>
      <c r="AW222" s="14" t="s">
        <v>41</v>
      </c>
      <c r="AX222" s="14" t="s">
        <v>82</v>
      </c>
      <c r="AY222" s="246" t="s">
        <v>139</v>
      </c>
    </row>
    <row r="223" spans="1:51" s="14" customFormat="1" ht="12">
      <c r="A223" s="14"/>
      <c r="B223" s="237"/>
      <c r="C223" s="238"/>
      <c r="D223" s="227" t="s">
        <v>150</v>
      </c>
      <c r="E223" s="239" t="s">
        <v>32</v>
      </c>
      <c r="F223" s="240" t="s">
        <v>1059</v>
      </c>
      <c r="G223" s="238"/>
      <c r="H223" s="239" t="s">
        <v>32</v>
      </c>
      <c r="I223" s="241"/>
      <c r="J223" s="238"/>
      <c r="K223" s="238"/>
      <c r="L223" s="242"/>
      <c r="M223" s="243"/>
      <c r="N223" s="244"/>
      <c r="O223" s="244"/>
      <c r="P223" s="244"/>
      <c r="Q223" s="244"/>
      <c r="R223" s="244"/>
      <c r="S223" s="244"/>
      <c r="T223" s="24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6" t="s">
        <v>150</v>
      </c>
      <c r="AU223" s="246" t="s">
        <v>21</v>
      </c>
      <c r="AV223" s="14" t="s">
        <v>90</v>
      </c>
      <c r="AW223" s="14" t="s">
        <v>41</v>
      </c>
      <c r="AX223" s="14" t="s">
        <v>82</v>
      </c>
      <c r="AY223" s="246" t="s">
        <v>139</v>
      </c>
    </row>
    <row r="224" spans="1:51" s="15" customFormat="1" ht="12">
      <c r="A224" s="15"/>
      <c r="B224" s="247"/>
      <c r="C224" s="248"/>
      <c r="D224" s="227" t="s">
        <v>150</v>
      </c>
      <c r="E224" s="249" t="s">
        <v>32</v>
      </c>
      <c r="F224" s="250" t="s">
        <v>153</v>
      </c>
      <c r="G224" s="248"/>
      <c r="H224" s="251">
        <v>10.544</v>
      </c>
      <c r="I224" s="252"/>
      <c r="J224" s="248"/>
      <c r="K224" s="248"/>
      <c r="L224" s="253"/>
      <c r="M224" s="254"/>
      <c r="N224" s="255"/>
      <c r="O224" s="255"/>
      <c r="P224" s="255"/>
      <c r="Q224" s="255"/>
      <c r="R224" s="255"/>
      <c r="S224" s="255"/>
      <c r="T224" s="256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57" t="s">
        <v>150</v>
      </c>
      <c r="AU224" s="257" t="s">
        <v>21</v>
      </c>
      <c r="AV224" s="15" t="s">
        <v>146</v>
      </c>
      <c r="AW224" s="15" t="s">
        <v>41</v>
      </c>
      <c r="AX224" s="15" t="s">
        <v>90</v>
      </c>
      <c r="AY224" s="257" t="s">
        <v>139</v>
      </c>
    </row>
    <row r="225" spans="1:65" s="2" customFormat="1" ht="16.5" customHeight="1">
      <c r="A225" s="41"/>
      <c r="B225" s="42"/>
      <c r="C225" s="207" t="s">
        <v>320</v>
      </c>
      <c r="D225" s="207" t="s">
        <v>141</v>
      </c>
      <c r="E225" s="208" t="s">
        <v>1060</v>
      </c>
      <c r="F225" s="209" t="s">
        <v>1061</v>
      </c>
      <c r="G225" s="210" t="s">
        <v>591</v>
      </c>
      <c r="H225" s="211">
        <v>18</v>
      </c>
      <c r="I225" s="212"/>
      <c r="J225" s="213">
        <f>ROUND(I225*H225,2)</f>
        <v>0</v>
      </c>
      <c r="K225" s="209" t="s">
        <v>145</v>
      </c>
      <c r="L225" s="47"/>
      <c r="M225" s="214" t="s">
        <v>32</v>
      </c>
      <c r="N225" s="215" t="s">
        <v>53</v>
      </c>
      <c r="O225" s="87"/>
      <c r="P225" s="216">
        <f>O225*H225</f>
        <v>0</v>
      </c>
      <c r="Q225" s="216">
        <v>0</v>
      </c>
      <c r="R225" s="216">
        <f>Q225*H225</f>
        <v>0</v>
      </c>
      <c r="S225" s="216">
        <v>0</v>
      </c>
      <c r="T225" s="217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18" t="s">
        <v>146</v>
      </c>
      <c r="AT225" s="218" t="s">
        <v>141</v>
      </c>
      <c r="AU225" s="218" t="s">
        <v>21</v>
      </c>
      <c r="AY225" s="19" t="s">
        <v>139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9" t="s">
        <v>90</v>
      </c>
      <c r="BK225" s="219">
        <f>ROUND(I225*H225,2)</f>
        <v>0</v>
      </c>
      <c r="BL225" s="19" t="s">
        <v>146</v>
      </c>
      <c r="BM225" s="218" t="s">
        <v>1062</v>
      </c>
    </row>
    <row r="226" spans="1:47" s="2" customFormat="1" ht="12">
      <c r="A226" s="41"/>
      <c r="B226" s="42"/>
      <c r="C226" s="43"/>
      <c r="D226" s="220" t="s">
        <v>148</v>
      </c>
      <c r="E226" s="43"/>
      <c r="F226" s="221" t="s">
        <v>1063</v>
      </c>
      <c r="G226" s="43"/>
      <c r="H226" s="43"/>
      <c r="I226" s="222"/>
      <c r="J226" s="43"/>
      <c r="K226" s="43"/>
      <c r="L226" s="47"/>
      <c r="M226" s="223"/>
      <c r="N226" s="224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19" t="s">
        <v>148</v>
      </c>
      <c r="AU226" s="19" t="s">
        <v>21</v>
      </c>
    </row>
    <row r="227" spans="1:51" s="13" customFormat="1" ht="12">
      <c r="A227" s="13"/>
      <c r="B227" s="225"/>
      <c r="C227" s="226"/>
      <c r="D227" s="227" t="s">
        <v>150</v>
      </c>
      <c r="E227" s="228" t="s">
        <v>32</v>
      </c>
      <c r="F227" s="229" t="s">
        <v>1064</v>
      </c>
      <c r="G227" s="226"/>
      <c r="H227" s="230">
        <v>18</v>
      </c>
      <c r="I227" s="231"/>
      <c r="J227" s="226"/>
      <c r="K227" s="226"/>
      <c r="L227" s="232"/>
      <c r="M227" s="233"/>
      <c r="N227" s="234"/>
      <c r="O227" s="234"/>
      <c r="P227" s="234"/>
      <c r="Q227" s="234"/>
      <c r="R227" s="234"/>
      <c r="S227" s="234"/>
      <c r="T227" s="23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6" t="s">
        <v>150</v>
      </c>
      <c r="AU227" s="236" t="s">
        <v>21</v>
      </c>
      <c r="AV227" s="13" t="s">
        <v>21</v>
      </c>
      <c r="AW227" s="13" t="s">
        <v>41</v>
      </c>
      <c r="AX227" s="13" t="s">
        <v>82</v>
      </c>
      <c r="AY227" s="236" t="s">
        <v>139</v>
      </c>
    </row>
    <row r="228" spans="1:51" s="14" customFormat="1" ht="12">
      <c r="A228" s="14"/>
      <c r="B228" s="237"/>
      <c r="C228" s="238"/>
      <c r="D228" s="227" t="s">
        <v>150</v>
      </c>
      <c r="E228" s="239" t="s">
        <v>32</v>
      </c>
      <c r="F228" s="240" t="s">
        <v>1065</v>
      </c>
      <c r="G228" s="238"/>
      <c r="H228" s="239" t="s">
        <v>32</v>
      </c>
      <c r="I228" s="241"/>
      <c r="J228" s="238"/>
      <c r="K228" s="238"/>
      <c r="L228" s="242"/>
      <c r="M228" s="243"/>
      <c r="N228" s="244"/>
      <c r="O228" s="244"/>
      <c r="P228" s="244"/>
      <c r="Q228" s="244"/>
      <c r="R228" s="244"/>
      <c r="S228" s="244"/>
      <c r="T228" s="245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6" t="s">
        <v>150</v>
      </c>
      <c r="AU228" s="246" t="s">
        <v>21</v>
      </c>
      <c r="AV228" s="14" t="s">
        <v>90</v>
      </c>
      <c r="AW228" s="14" t="s">
        <v>41</v>
      </c>
      <c r="AX228" s="14" t="s">
        <v>82</v>
      </c>
      <c r="AY228" s="246" t="s">
        <v>139</v>
      </c>
    </row>
    <row r="229" spans="1:51" s="15" customFormat="1" ht="12">
      <c r="A229" s="15"/>
      <c r="B229" s="247"/>
      <c r="C229" s="248"/>
      <c r="D229" s="227" t="s">
        <v>150</v>
      </c>
      <c r="E229" s="249" t="s">
        <v>32</v>
      </c>
      <c r="F229" s="250" t="s">
        <v>153</v>
      </c>
      <c r="G229" s="248"/>
      <c r="H229" s="251">
        <v>18</v>
      </c>
      <c r="I229" s="252"/>
      <c r="J229" s="248"/>
      <c r="K229" s="248"/>
      <c r="L229" s="253"/>
      <c r="M229" s="254"/>
      <c r="N229" s="255"/>
      <c r="O229" s="255"/>
      <c r="P229" s="255"/>
      <c r="Q229" s="255"/>
      <c r="R229" s="255"/>
      <c r="S229" s="255"/>
      <c r="T229" s="256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7" t="s">
        <v>150</v>
      </c>
      <c r="AU229" s="257" t="s">
        <v>21</v>
      </c>
      <c r="AV229" s="15" t="s">
        <v>146</v>
      </c>
      <c r="AW229" s="15" t="s">
        <v>41</v>
      </c>
      <c r="AX229" s="15" t="s">
        <v>90</v>
      </c>
      <c r="AY229" s="257" t="s">
        <v>139</v>
      </c>
    </row>
    <row r="230" spans="1:65" s="2" customFormat="1" ht="16.5" customHeight="1">
      <c r="A230" s="41"/>
      <c r="B230" s="42"/>
      <c r="C230" s="207" t="s">
        <v>329</v>
      </c>
      <c r="D230" s="207" t="s">
        <v>141</v>
      </c>
      <c r="E230" s="208" t="s">
        <v>1060</v>
      </c>
      <c r="F230" s="209" t="s">
        <v>1061</v>
      </c>
      <c r="G230" s="210" t="s">
        <v>591</v>
      </c>
      <c r="H230" s="211">
        <v>15.6</v>
      </c>
      <c r="I230" s="212"/>
      <c r="J230" s="213">
        <f>ROUND(I230*H230,2)</f>
        <v>0</v>
      </c>
      <c r="K230" s="209" t="s">
        <v>145</v>
      </c>
      <c r="L230" s="47"/>
      <c r="M230" s="214" t="s">
        <v>32</v>
      </c>
      <c r="N230" s="215" t="s">
        <v>53</v>
      </c>
      <c r="O230" s="87"/>
      <c r="P230" s="216">
        <f>O230*H230</f>
        <v>0</v>
      </c>
      <c r="Q230" s="216">
        <v>0</v>
      </c>
      <c r="R230" s="216">
        <f>Q230*H230</f>
        <v>0</v>
      </c>
      <c r="S230" s="216">
        <v>0</v>
      </c>
      <c r="T230" s="217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18" t="s">
        <v>146</v>
      </c>
      <c r="AT230" s="218" t="s">
        <v>141</v>
      </c>
      <c r="AU230" s="218" t="s">
        <v>21</v>
      </c>
      <c r="AY230" s="19" t="s">
        <v>139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9" t="s">
        <v>90</v>
      </c>
      <c r="BK230" s="219">
        <f>ROUND(I230*H230,2)</f>
        <v>0</v>
      </c>
      <c r="BL230" s="19" t="s">
        <v>146</v>
      </c>
      <c r="BM230" s="218" t="s">
        <v>1066</v>
      </c>
    </row>
    <row r="231" spans="1:47" s="2" customFormat="1" ht="12">
      <c r="A231" s="41"/>
      <c r="B231" s="42"/>
      <c r="C231" s="43"/>
      <c r="D231" s="220" t="s">
        <v>148</v>
      </c>
      <c r="E231" s="43"/>
      <c r="F231" s="221" t="s">
        <v>1063</v>
      </c>
      <c r="G231" s="43"/>
      <c r="H231" s="43"/>
      <c r="I231" s="222"/>
      <c r="J231" s="43"/>
      <c r="K231" s="43"/>
      <c r="L231" s="47"/>
      <c r="M231" s="223"/>
      <c r="N231" s="224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19" t="s">
        <v>148</v>
      </c>
      <c r="AU231" s="19" t="s">
        <v>21</v>
      </c>
    </row>
    <row r="232" spans="1:51" s="13" customFormat="1" ht="12">
      <c r="A232" s="13"/>
      <c r="B232" s="225"/>
      <c r="C232" s="226"/>
      <c r="D232" s="227" t="s">
        <v>150</v>
      </c>
      <c r="E232" s="228" t="s">
        <v>32</v>
      </c>
      <c r="F232" s="229" t="s">
        <v>1067</v>
      </c>
      <c r="G232" s="226"/>
      <c r="H232" s="230">
        <v>15.6</v>
      </c>
      <c r="I232" s="231"/>
      <c r="J232" s="226"/>
      <c r="K232" s="226"/>
      <c r="L232" s="232"/>
      <c r="M232" s="233"/>
      <c r="N232" s="234"/>
      <c r="O232" s="234"/>
      <c r="P232" s="234"/>
      <c r="Q232" s="234"/>
      <c r="R232" s="234"/>
      <c r="S232" s="234"/>
      <c r="T232" s="23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6" t="s">
        <v>150</v>
      </c>
      <c r="AU232" s="236" t="s">
        <v>21</v>
      </c>
      <c r="AV232" s="13" t="s">
        <v>21</v>
      </c>
      <c r="AW232" s="13" t="s">
        <v>41</v>
      </c>
      <c r="AX232" s="13" t="s">
        <v>82</v>
      </c>
      <c r="AY232" s="236" t="s">
        <v>139</v>
      </c>
    </row>
    <row r="233" spans="1:51" s="14" customFormat="1" ht="12">
      <c r="A233" s="14"/>
      <c r="B233" s="237"/>
      <c r="C233" s="238"/>
      <c r="D233" s="227" t="s">
        <v>150</v>
      </c>
      <c r="E233" s="239" t="s">
        <v>32</v>
      </c>
      <c r="F233" s="240" t="s">
        <v>1068</v>
      </c>
      <c r="G233" s="238"/>
      <c r="H233" s="239" t="s">
        <v>32</v>
      </c>
      <c r="I233" s="241"/>
      <c r="J233" s="238"/>
      <c r="K233" s="238"/>
      <c r="L233" s="242"/>
      <c r="M233" s="243"/>
      <c r="N233" s="244"/>
      <c r="O233" s="244"/>
      <c r="P233" s="244"/>
      <c r="Q233" s="244"/>
      <c r="R233" s="244"/>
      <c r="S233" s="244"/>
      <c r="T233" s="24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6" t="s">
        <v>150</v>
      </c>
      <c r="AU233" s="246" t="s">
        <v>21</v>
      </c>
      <c r="AV233" s="14" t="s">
        <v>90</v>
      </c>
      <c r="AW233" s="14" t="s">
        <v>41</v>
      </c>
      <c r="AX233" s="14" t="s">
        <v>82</v>
      </c>
      <c r="AY233" s="246" t="s">
        <v>139</v>
      </c>
    </row>
    <row r="234" spans="1:51" s="15" customFormat="1" ht="12">
      <c r="A234" s="15"/>
      <c r="B234" s="247"/>
      <c r="C234" s="248"/>
      <c r="D234" s="227" t="s">
        <v>150</v>
      </c>
      <c r="E234" s="249" t="s">
        <v>32</v>
      </c>
      <c r="F234" s="250" t="s">
        <v>153</v>
      </c>
      <c r="G234" s="248"/>
      <c r="H234" s="251">
        <v>15.6</v>
      </c>
      <c r="I234" s="252"/>
      <c r="J234" s="248"/>
      <c r="K234" s="248"/>
      <c r="L234" s="253"/>
      <c r="M234" s="254"/>
      <c r="N234" s="255"/>
      <c r="O234" s="255"/>
      <c r="P234" s="255"/>
      <c r="Q234" s="255"/>
      <c r="R234" s="255"/>
      <c r="S234" s="255"/>
      <c r="T234" s="256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57" t="s">
        <v>150</v>
      </c>
      <c r="AU234" s="257" t="s">
        <v>21</v>
      </c>
      <c r="AV234" s="15" t="s">
        <v>146</v>
      </c>
      <c r="AW234" s="15" t="s">
        <v>41</v>
      </c>
      <c r="AX234" s="15" t="s">
        <v>90</v>
      </c>
      <c r="AY234" s="257" t="s">
        <v>139</v>
      </c>
    </row>
    <row r="235" spans="1:65" s="2" customFormat="1" ht="16.5" customHeight="1">
      <c r="A235" s="41"/>
      <c r="B235" s="42"/>
      <c r="C235" s="207" t="s">
        <v>336</v>
      </c>
      <c r="D235" s="207" t="s">
        <v>141</v>
      </c>
      <c r="E235" s="208" t="s">
        <v>1069</v>
      </c>
      <c r="F235" s="209" t="s">
        <v>1070</v>
      </c>
      <c r="G235" s="210" t="s">
        <v>144</v>
      </c>
      <c r="H235" s="211">
        <v>15.4</v>
      </c>
      <c r="I235" s="212"/>
      <c r="J235" s="213">
        <f>ROUND(I235*H235,2)</f>
        <v>0</v>
      </c>
      <c r="K235" s="209" t="s">
        <v>145</v>
      </c>
      <c r="L235" s="47"/>
      <c r="M235" s="214" t="s">
        <v>32</v>
      </c>
      <c r="N235" s="215" t="s">
        <v>53</v>
      </c>
      <c r="O235" s="87"/>
      <c r="P235" s="216">
        <f>O235*H235</f>
        <v>0</v>
      </c>
      <c r="Q235" s="216">
        <v>0.00144</v>
      </c>
      <c r="R235" s="216">
        <f>Q235*H235</f>
        <v>0.022176</v>
      </c>
      <c r="S235" s="216">
        <v>0</v>
      </c>
      <c r="T235" s="217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18" t="s">
        <v>146</v>
      </c>
      <c r="AT235" s="218" t="s">
        <v>141</v>
      </c>
      <c r="AU235" s="218" t="s">
        <v>21</v>
      </c>
      <c r="AY235" s="19" t="s">
        <v>139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19" t="s">
        <v>90</v>
      </c>
      <c r="BK235" s="219">
        <f>ROUND(I235*H235,2)</f>
        <v>0</v>
      </c>
      <c r="BL235" s="19" t="s">
        <v>146</v>
      </c>
      <c r="BM235" s="218" t="s">
        <v>1071</v>
      </c>
    </row>
    <row r="236" spans="1:47" s="2" customFormat="1" ht="12">
      <c r="A236" s="41"/>
      <c r="B236" s="42"/>
      <c r="C236" s="43"/>
      <c r="D236" s="220" t="s">
        <v>148</v>
      </c>
      <c r="E236" s="43"/>
      <c r="F236" s="221" t="s">
        <v>1072</v>
      </c>
      <c r="G236" s="43"/>
      <c r="H236" s="43"/>
      <c r="I236" s="222"/>
      <c r="J236" s="43"/>
      <c r="K236" s="43"/>
      <c r="L236" s="47"/>
      <c r="M236" s="223"/>
      <c r="N236" s="224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19" t="s">
        <v>148</v>
      </c>
      <c r="AU236" s="19" t="s">
        <v>21</v>
      </c>
    </row>
    <row r="237" spans="1:51" s="13" customFormat="1" ht="12">
      <c r="A237" s="13"/>
      <c r="B237" s="225"/>
      <c r="C237" s="226"/>
      <c r="D237" s="227" t="s">
        <v>150</v>
      </c>
      <c r="E237" s="228" t="s">
        <v>32</v>
      </c>
      <c r="F237" s="229" t="s">
        <v>1073</v>
      </c>
      <c r="G237" s="226"/>
      <c r="H237" s="230">
        <v>15.4</v>
      </c>
      <c r="I237" s="231"/>
      <c r="J237" s="226"/>
      <c r="K237" s="226"/>
      <c r="L237" s="232"/>
      <c r="M237" s="233"/>
      <c r="N237" s="234"/>
      <c r="O237" s="234"/>
      <c r="P237" s="234"/>
      <c r="Q237" s="234"/>
      <c r="R237" s="234"/>
      <c r="S237" s="234"/>
      <c r="T237" s="23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6" t="s">
        <v>150</v>
      </c>
      <c r="AU237" s="236" t="s">
        <v>21</v>
      </c>
      <c r="AV237" s="13" t="s">
        <v>21</v>
      </c>
      <c r="AW237" s="13" t="s">
        <v>41</v>
      </c>
      <c r="AX237" s="13" t="s">
        <v>82</v>
      </c>
      <c r="AY237" s="236" t="s">
        <v>139</v>
      </c>
    </row>
    <row r="238" spans="1:51" s="14" customFormat="1" ht="12">
      <c r="A238" s="14"/>
      <c r="B238" s="237"/>
      <c r="C238" s="238"/>
      <c r="D238" s="227" t="s">
        <v>150</v>
      </c>
      <c r="E238" s="239" t="s">
        <v>32</v>
      </c>
      <c r="F238" s="240" t="s">
        <v>152</v>
      </c>
      <c r="G238" s="238"/>
      <c r="H238" s="239" t="s">
        <v>32</v>
      </c>
      <c r="I238" s="241"/>
      <c r="J238" s="238"/>
      <c r="K238" s="238"/>
      <c r="L238" s="242"/>
      <c r="M238" s="243"/>
      <c r="N238" s="244"/>
      <c r="O238" s="244"/>
      <c r="P238" s="244"/>
      <c r="Q238" s="244"/>
      <c r="R238" s="244"/>
      <c r="S238" s="244"/>
      <c r="T238" s="24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6" t="s">
        <v>150</v>
      </c>
      <c r="AU238" s="246" t="s">
        <v>21</v>
      </c>
      <c r="AV238" s="14" t="s">
        <v>90</v>
      </c>
      <c r="AW238" s="14" t="s">
        <v>41</v>
      </c>
      <c r="AX238" s="14" t="s">
        <v>82</v>
      </c>
      <c r="AY238" s="246" t="s">
        <v>139</v>
      </c>
    </row>
    <row r="239" spans="1:51" s="15" customFormat="1" ht="12">
      <c r="A239" s="15"/>
      <c r="B239" s="247"/>
      <c r="C239" s="248"/>
      <c r="D239" s="227" t="s">
        <v>150</v>
      </c>
      <c r="E239" s="249" t="s">
        <v>32</v>
      </c>
      <c r="F239" s="250" t="s">
        <v>153</v>
      </c>
      <c r="G239" s="248"/>
      <c r="H239" s="251">
        <v>15.4</v>
      </c>
      <c r="I239" s="252"/>
      <c r="J239" s="248"/>
      <c r="K239" s="248"/>
      <c r="L239" s="253"/>
      <c r="M239" s="254"/>
      <c r="N239" s="255"/>
      <c r="O239" s="255"/>
      <c r="P239" s="255"/>
      <c r="Q239" s="255"/>
      <c r="R239" s="255"/>
      <c r="S239" s="255"/>
      <c r="T239" s="256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57" t="s">
        <v>150</v>
      </c>
      <c r="AU239" s="257" t="s">
        <v>21</v>
      </c>
      <c r="AV239" s="15" t="s">
        <v>146</v>
      </c>
      <c r="AW239" s="15" t="s">
        <v>41</v>
      </c>
      <c r="AX239" s="15" t="s">
        <v>90</v>
      </c>
      <c r="AY239" s="257" t="s">
        <v>139</v>
      </c>
    </row>
    <row r="240" spans="1:65" s="2" customFormat="1" ht="16.5" customHeight="1">
      <c r="A240" s="41"/>
      <c r="B240" s="42"/>
      <c r="C240" s="207" t="s">
        <v>343</v>
      </c>
      <c r="D240" s="207" t="s">
        <v>141</v>
      </c>
      <c r="E240" s="208" t="s">
        <v>1074</v>
      </c>
      <c r="F240" s="209" t="s">
        <v>1075</v>
      </c>
      <c r="G240" s="210" t="s">
        <v>144</v>
      </c>
      <c r="H240" s="211">
        <v>15.4</v>
      </c>
      <c r="I240" s="212"/>
      <c r="J240" s="213">
        <f>ROUND(I240*H240,2)</f>
        <v>0</v>
      </c>
      <c r="K240" s="209" t="s">
        <v>145</v>
      </c>
      <c r="L240" s="47"/>
      <c r="M240" s="214" t="s">
        <v>32</v>
      </c>
      <c r="N240" s="215" t="s">
        <v>53</v>
      </c>
      <c r="O240" s="87"/>
      <c r="P240" s="216">
        <f>O240*H240</f>
        <v>0</v>
      </c>
      <c r="Q240" s="216">
        <v>4E-05</v>
      </c>
      <c r="R240" s="216">
        <f>Q240*H240</f>
        <v>0.000616</v>
      </c>
      <c r="S240" s="216">
        <v>0</v>
      </c>
      <c r="T240" s="217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18" t="s">
        <v>146</v>
      </c>
      <c r="AT240" s="218" t="s">
        <v>141</v>
      </c>
      <c r="AU240" s="218" t="s">
        <v>21</v>
      </c>
      <c r="AY240" s="19" t="s">
        <v>139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9" t="s">
        <v>90</v>
      </c>
      <c r="BK240" s="219">
        <f>ROUND(I240*H240,2)</f>
        <v>0</v>
      </c>
      <c r="BL240" s="19" t="s">
        <v>146</v>
      </c>
      <c r="BM240" s="218" t="s">
        <v>1076</v>
      </c>
    </row>
    <row r="241" spans="1:47" s="2" customFormat="1" ht="12">
      <c r="A241" s="41"/>
      <c r="B241" s="42"/>
      <c r="C241" s="43"/>
      <c r="D241" s="220" t="s">
        <v>148</v>
      </c>
      <c r="E241" s="43"/>
      <c r="F241" s="221" t="s">
        <v>1077</v>
      </c>
      <c r="G241" s="43"/>
      <c r="H241" s="43"/>
      <c r="I241" s="222"/>
      <c r="J241" s="43"/>
      <c r="K241" s="43"/>
      <c r="L241" s="47"/>
      <c r="M241" s="223"/>
      <c r="N241" s="224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19" t="s">
        <v>148</v>
      </c>
      <c r="AU241" s="19" t="s">
        <v>21</v>
      </c>
    </row>
    <row r="242" spans="1:65" s="2" customFormat="1" ht="16.5" customHeight="1">
      <c r="A242" s="41"/>
      <c r="B242" s="42"/>
      <c r="C242" s="207" t="s">
        <v>349</v>
      </c>
      <c r="D242" s="207" t="s">
        <v>141</v>
      </c>
      <c r="E242" s="208" t="s">
        <v>1078</v>
      </c>
      <c r="F242" s="209" t="s">
        <v>1079</v>
      </c>
      <c r="G242" s="210" t="s">
        <v>179</v>
      </c>
      <c r="H242" s="211">
        <v>3.06</v>
      </c>
      <c r="I242" s="212"/>
      <c r="J242" s="213">
        <f>ROUND(I242*H242,2)</f>
        <v>0</v>
      </c>
      <c r="K242" s="209" t="s">
        <v>145</v>
      </c>
      <c r="L242" s="47"/>
      <c r="M242" s="214" t="s">
        <v>32</v>
      </c>
      <c r="N242" s="215" t="s">
        <v>53</v>
      </c>
      <c r="O242" s="87"/>
      <c r="P242" s="216">
        <f>O242*H242</f>
        <v>0</v>
      </c>
      <c r="Q242" s="216">
        <v>1.0383</v>
      </c>
      <c r="R242" s="216">
        <f>Q242*H242</f>
        <v>3.177198</v>
      </c>
      <c r="S242" s="216">
        <v>0</v>
      </c>
      <c r="T242" s="217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18" t="s">
        <v>146</v>
      </c>
      <c r="AT242" s="218" t="s">
        <v>141</v>
      </c>
      <c r="AU242" s="218" t="s">
        <v>21</v>
      </c>
      <c r="AY242" s="19" t="s">
        <v>139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9" t="s">
        <v>90</v>
      </c>
      <c r="BK242" s="219">
        <f>ROUND(I242*H242,2)</f>
        <v>0</v>
      </c>
      <c r="BL242" s="19" t="s">
        <v>146</v>
      </c>
      <c r="BM242" s="218" t="s">
        <v>1080</v>
      </c>
    </row>
    <row r="243" spans="1:47" s="2" customFormat="1" ht="12">
      <c r="A243" s="41"/>
      <c r="B243" s="42"/>
      <c r="C243" s="43"/>
      <c r="D243" s="220" t="s">
        <v>148</v>
      </c>
      <c r="E243" s="43"/>
      <c r="F243" s="221" t="s">
        <v>1081</v>
      </c>
      <c r="G243" s="43"/>
      <c r="H243" s="43"/>
      <c r="I243" s="222"/>
      <c r="J243" s="43"/>
      <c r="K243" s="43"/>
      <c r="L243" s="47"/>
      <c r="M243" s="223"/>
      <c r="N243" s="224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19" t="s">
        <v>148</v>
      </c>
      <c r="AU243" s="19" t="s">
        <v>21</v>
      </c>
    </row>
    <row r="244" spans="1:51" s="13" customFormat="1" ht="12">
      <c r="A244" s="13"/>
      <c r="B244" s="225"/>
      <c r="C244" s="226"/>
      <c r="D244" s="227" t="s">
        <v>150</v>
      </c>
      <c r="E244" s="228" t="s">
        <v>32</v>
      </c>
      <c r="F244" s="229" t="s">
        <v>1082</v>
      </c>
      <c r="G244" s="226"/>
      <c r="H244" s="230">
        <v>3.06</v>
      </c>
      <c r="I244" s="231"/>
      <c r="J244" s="226"/>
      <c r="K244" s="226"/>
      <c r="L244" s="232"/>
      <c r="M244" s="233"/>
      <c r="N244" s="234"/>
      <c r="O244" s="234"/>
      <c r="P244" s="234"/>
      <c r="Q244" s="234"/>
      <c r="R244" s="234"/>
      <c r="S244" s="234"/>
      <c r="T244" s="23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6" t="s">
        <v>150</v>
      </c>
      <c r="AU244" s="236" t="s">
        <v>21</v>
      </c>
      <c r="AV244" s="13" t="s">
        <v>21</v>
      </c>
      <c r="AW244" s="13" t="s">
        <v>41</v>
      </c>
      <c r="AX244" s="13" t="s">
        <v>82</v>
      </c>
      <c r="AY244" s="236" t="s">
        <v>139</v>
      </c>
    </row>
    <row r="245" spans="1:51" s="14" customFormat="1" ht="12">
      <c r="A245" s="14"/>
      <c r="B245" s="237"/>
      <c r="C245" s="238"/>
      <c r="D245" s="227" t="s">
        <v>150</v>
      </c>
      <c r="E245" s="239" t="s">
        <v>32</v>
      </c>
      <c r="F245" s="240" t="s">
        <v>152</v>
      </c>
      <c r="G245" s="238"/>
      <c r="H245" s="239" t="s">
        <v>32</v>
      </c>
      <c r="I245" s="241"/>
      <c r="J245" s="238"/>
      <c r="K245" s="238"/>
      <c r="L245" s="242"/>
      <c r="M245" s="243"/>
      <c r="N245" s="244"/>
      <c r="O245" s="244"/>
      <c r="P245" s="244"/>
      <c r="Q245" s="244"/>
      <c r="R245" s="244"/>
      <c r="S245" s="244"/>
      <c r="T245" s="24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6" t="s">
        <v>150</v>
      </c>
      <c r="AU245" s="246" t="s">
        <v>21</v>
      </c>
      <c r="AV245" s="14" t="s">
        <v>90</v>
      </c>
      <c r="AW245" s="14" t="s">
        <v>41</v>
      </c>
      <c r="AX245" s="14" t="s">
        <v>82</v>
      </c>
      <c r="AY245" s="246" t="s">
        <v>139</v>
      </c>
    </row>
    <row r="246" spans="1:51" s="15" customFormat="1" ht="12">
      <c r="A246" s="15"/>
      <c r="B246" s="247"/>
      <c r="C246" s="248"/>
      <c r="D246" s="227" t="s">
        <v>150</v>
      </c>
      <c r="E246" s="249" t="s">
        <v>32</v>
      </c>
      <c r="F246" s="250" t="s">
        <v>153</v>
      </c>
      <c r="G246" s="248"/>
      <c r="H246" s="251">
        <v>3.06</v>
      </c>
      <c r="I246" s="252"/>
      <c r="J246" s="248"/>
      <c r="K246" s="248"/>
      <c r="L246" s="253"/>
      <c r="M246" s="254"/>
      <c r="N246" s="255"/>
      <c r="O246" s="255"/>
      <c r="P246" s="255"/>
      <c r="Q246" s="255"/>
      <c r="R246" s="255"/>
      <c r="S246" s="255"/>
      <c r="T246" s="256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57" t="s">
        <v>150</v>
      </c>
      <c r="AU246" s="257" t="s">
        <v>21</v>
      </c>
      <c r="AV246" s="15" t="s">
        <v>146</v>
      </c>
      <c r="AW246" s="15" t="s">
        <v>41</v>
      </c>
      <c r="AX246" s="15" t="s">
        <v>90</v>
      </c>
      <c r="AY246" s="257" t="s">
        <v>139</v>
      </c>
    </row>
    <row r="247" spans="1:65" s="2" customFormat="1" ht="21.75" customHeight="1">
      <c r="A247" s="41"/>
      <c r="B247" s="42"/>
      <c r="C247" s="207" t="s">
        <v>360</v>
      </c>
      <c r="D247" s="207" t="s">
        <v>141</v>
      </c>
      <c r="E247" s="208" t="s">
        <v>1083</v>
      </c>
      <c r="F247" s="209" t="s">
        <v>1084</v>
      </c>
      <c r="G247" s="210" t="s">
        <v>179</v>
      </c>
      <c r="H247" s="211">
        <v>2.9</v>
      </c>
      <c r="I247" s="212"/>
      <c r="J247" s="213">
        <f>ROUND(I247*H247,2)</f>
        <v>0</v>
      </c>
      <c r="K247" s="209" t="s">
        <v>145</v>
      </c>
      <c r="L247" s="47"/>
      <c r="M247" s="214" t="s">
        <v>32</v>
      </c>
      <c r="N247" s="215" t="s">
        <v>53</v>
      </c>
      <c r="O247" s="87"/>
      <c r="P247" s="216">
        <f>O247*H247</f>
        <v>0</v>
      </c>
      <c r="Q247" s="216">
        <v>1.0383</v>
      </c>
      <c r="R247" s="216">
        <f>Q247*H247</f>
        <v>3.0110699999999997</v>
      </c>
      <c r="S247" s="216">
        <v>0</v>
      </c>
      <c r="T247" s="217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18" t="s">
        <v>146</v>
      </c>
      <c r="AT247" s="218" t="s">
        <v>141</v>
      </c>
      <c r="AU247" s="218" t="s">
        <v>21</v>
      </c>
      <c r="AY247" s="19" t="s">
        <v>139</v>
      </c>
      <c r="BE247" s="219">
        <f>IF(N247="základní",J247,0)</f>
        <v>0</v>
      </c>
      <c r="BF247" s="219">
        <f>IF(N247="snížená",J247,0)</f>
        <v>0</v>
      </c>
      <c r="BG247" s="219">
        <f>IF(N247="zákl. přenesená",J247,0)</f>
        <v>0</v>
      </c>
      <c r="BH247" s="219">
        <f>IF(N247="sníž. přenesená",J247,0)</f>
        <v>0</v>
      </c>
      <c r="BI247" s="219">
        <f>IF(N247="nulová",J247,0)</f>
        <v>0</v>
      </c>
      <c r="BJ247" s="19" t="s">
        <v>90</v>
      </c>
      <c r="BK247" s="219">
        <f>ROUND(I247*H247,2)</f>
        <v>0</v>
      </c>
      <c r="BL247" s="19" t="s">
        <v>146</v>
      </c>
      <c r="BM247" s="218" t="s">
        <v>1085</v>
      </c>
    </row>
    <row r="248" spans="1:47" s="2" customFormat="1" ht="12">
      <c r="A248" s="41"/>
      <c r="B248" s="42"/>
      <c r="C248" s="43"/>
      <c r="D248" s="220" t="s">
        <v>148</v>
      </c>
      <c r="E248" s="43"/>
      <c r="F248" s="221" t="s">
        <v>1086</v>
      </c>
      <c r="G248" s="43"/>
      <c r="H248" s="43"/>
      <c r="I248" s="222"/>
      <c r="J248" s="43"/>
      <c r="K248" s="43"/>
      <c r="L248" s="47"/>
      <c r="M248" s="223"/>
      <c r="N248" s="224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19" t="s">
        <v>148</v>
      </c>
      <c r="AU248" s="19" t="s">
        <v>21</v>
      </c>
    </row>
    <row r="249" spans="1:51" s="13" customFormat="1" ht="12">
      <c r="A249" s="13"/>
      <c r="B249" s="225"/>
      <c r="C249" s="226"/>
      <c r="D249" s="227" t="s">
        <v>150</v>
      </c>
      <c r="E249" s="228" t="s">
        <v>32</v>
      </c>
      <c r="F249" s="229" t="s">
        <v>1087</v>
      </c>
      <c r="G249" s="226"/>
      <c r="H249" s="230">
        <v>2.9</v>
      </c>
      <c r="I249" s="231"/>
      <c r="J249" s="226"/>
      <c r="K249" s="226"/>
      <c r="L249" s="232"/>
      <c r="M249" s="233"/>
      <c r="N249" s="234"/>
      <c r="O249" s="234"/>
      <c r="P249" s="234"/>
      <c r="Q249" s="234"/>
      <c r="R249" s="234"/>
      <c r="S249" s="234"/>
      <c r="T249" s="23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6" t="s">
        <v>150</v>
      </c>
      <c r="AU249" s="236" t="s">
        <v>21</v>
      </c>
      <c r="AV249" s="13" t="s">
        <v>21</v>
      </c>
      <c r="AW249" s="13" t="s">
        <v>41</v>
      </c>
      <c r="AX249" s="13" t="s">
        <v>82</v>
      </c>
      <c r="AY249" s="236" t="s">
        <v>139</v>
      </c>
    </row>
    <row r="250" spans="1:51" s="14" customFormat="1" ht="12">
      <c r="A250" s="14"/>
      <c r="B250" s="237"/>
      <c r="C250" s="238"/>
      <c r="D250" s="227" t="s">
        <v>150</v>
      </c>
      <c r="E250" s="239" t="s">
        <v>32</v>
      </c>
      <c r="F250" s="240" t="s">
        <v>152</v>
      </c>
      <c r="G250" s="238"/>
      <c r="H250" s="239" t="s">
        <v>32</v>
      </c>
      <c r="I250" s="241"/>
      <c r="J250" s="238"/>
      <c r="K250" s="238"/>
      <c r="L250" s="242"/>
      <c r="M250" s="243"/>
      <c r="N250" s="244"/>
      <c r="O250" s="244"/>
      <c r="P250" s="244"/>
      <c r="Q250" s="244"/>
      <c r="R250" s="244"/>
      <c r="S250" s="244"/>
      <c r="T250" s="24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6" t="s">
        <v>150</v>
      </c>
      <c r="AU250" s="246" t="s">
        <v>21</v>
      </c>
      <c r="AV250" s="14" t="s">
        <v>90</v>
      </c>
      <c r="AW250" s="14" t="s">
        <v>41</v>
      </c>
      <c r="AX250" s="14" t="s">
        <v>82</v>
      </c>
      <c r="AY250" s="246" t="s">
        <v>139</v>
      </c>
    </row>
    <row r="251" spans="1:51" s="15" customFormat="1" ht="12">
      <c r="A251" s="15"/>
      <c r="B251" s="247"/>
      <c r="C251" s="248"/>
      <c r="D251" s="227" t="s">
        <v>150</v>
      </c>
      <c r="E251" s="249" t="s">
        <v>32</v>
      </c>
      <c r="F251" s="250" t="s">
        <v>153</v>
      </c>
      <c r="G251" s="248"/>
      <c r="H251" s="251">
        <v>2.9</v>
      </c>
      <c r="I251" s="252"/>
      <c r="J251" s="248"/>
      <c r="K251" s="248"/>
      <c r="L251" s="253"/>
      <c r="M251" s="254"/>
      <c r="N251" s="255"/>
      <c r="O251" s="255"/>
      <c r="P251" s="255"/>
      <c r="Q251" s="255"/>
      <c r="R251" s="255"/>
      <c r="S251" s="255"/>
      <c r="T251" s="256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57" t="s">
        <v>150</v>
      </c>
      <c r="AU251" s="257" t="s">
        <v>21</v>
      </c>
      <c r="AV251" s="15" t="s">
        <v>146</v>
      </c>
      <c r="AW251" s="15" t="s">
        <v>41</v>
      </c>
      <c r="AX251" s="15" t="s">
        <v>90</v>
      </c>
      <c r="AY251" s="257" t="s">
        <v>139</v>
      </c>
    </row>
    <row r="252" spans="1:63" s="12" customFormat="1" ht="22.8" customHeight="1">
      <c r="A252" s="12"/>
      <c r="B252" s="191"/>
      <c r="C252" s="192"/>
      <c r="D252" s="193" t="s">
        <v>81</v>
      </c>
      <c r="E252" s="205" t="s">
        <v>164</v>
      </c>
      <c r="F252" s="205" t="s">
        <v>1088</v>
      </c>
      <c r="G252" s="192"/>
      <c r="H252" s="192"/>
      <c r="I252" s="195"/>
      <c r="J252" s="206">
        <f>BK252</f>
        <v>0</v>
      </c>
      <c r="K252" s="192"/>
      <c r="L252" s="197"/>
      <c r="M252" s="198"/>
      <c r="N252" s="199"/>
      <c r="O252" s="199"/>
      <c r="P252" s="200">
        <f>SUM(P253:P353)</f>
        <v>0</v>
      </c>
      <c r="Q252" s="199"/>
      <c r="R252" s="200">
        <f>SUM(R253:R353)</f>
        <v>71.8140888</v>
      </c>
      <c r="S252" s="199"/>
      <c r="T252" s="201">
        <f>SUM(T253:T353)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2" t="s">
        <v>90</v>
      </c>
      <c r="AT252" s="203" t="s">
        <v>81</v>
      </c>
      <c r="AU252" s="203" t="s">
        <v>90</v>
      </c>
      <c r="AY252" s="202" t="s">
        <v>139</v>
      </c>
      <c r="BK252" s="204">
        <f>SUM(BK253:BK353)</f>
        <v>0</v>
      </c>
    </row>
    <row r="253" spans="1:65" s="2" customFormat="1" ht="16.5" customHeight="1">
      <c r="A253" s="41"/>
      <c r="B253" s="42"/>
      <c r="C253" s="207" t="s">
        <v>366</v>
      </c>
      <c r="D253" s="207" t="s">
        <v>141</v>
      </c>
      <c r="E253" s="208" t="s">
        <v>1089</v>
      </c>
      <c r="F253" s="209" t="s">
        <v>1090</v>
      </c>
      <c r="G253" s="210" t="s">
        <v>591</v>
      </c>
      <c r="H253" s="211">
        <v>9.643</v>
      </c>
      <c r="I253" s="212"/>
      <c r="J253" s="213">
        <f>ROUND(I253*H253,2)</f>
        <v>0</v>
      </c>
      <c r="K253" s="209" t="s">
        <v>145</v>
      </c>
      <c r="L253" s="47"/>
      <c r="M253" s="214" t="s">
        <v>32</v>
      </c>
      <c r="N253" s="215" t="s">
        <v>53</v>
      </c>
      <c r="O253" s="87"/>
      <c r="P253" s="216">
        <f>O253*H253</f>
        <v>0</v>
      </c>
      <c r="Q253" s="216">
        <v>0</v>
      </c>
      <c r="R253" s="216">
        <f>Q253*H253</f>
        <v>0</v>
      </c>
      <c r="S253" s="216">
        <v>0</v>
      </c>
      <c r="T253" s="217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18" t="s">
        <v>146</v>
      </c>
      <c r="AT253" s="218" t="s">
        <v>141</v>
      </c>
      <c r="AU253" s="218" t="s">
        <v>21</v>
      </c>
      <c r="AY253" s="19" t="s">
        <v>139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19" t="s">
        <v>90</v>
      </c>
      <c r="BK253" s="219">
        <f>ROUND(I253*H253,2)</f>
        <v>0</v>
      </c>
      <c r="BL253" s="19" t="s">
        <v>146</v>
      </c>
      <c r="BM253" s="218" t="s">
        <v>1091</v>
      </c>
    </row>
    <row r="254" spans="1:47" s="2" customFormat="1" ht="12">
      <c r="A254" s="41"/>
      <c r="B254" s="42"/>
      <c r="C254" s="43"/>
      <c r="D254" s="220" t="s">
        <v>148</v>
      </c>
      <c r="E254" s="43"/>
      <c r="F254" s="221" t="s">
        <v>1092</v>
      </c>
      <c r="G254" s="43"/>
      <c r="H254" s="43"/>
      <c r="I254" s="222"/>
      <c r="J254" s="43"/>
      <c r="K254" s="43"/>
      <c r="L254" s="47"/>
      <c r="M254" s="223"/>
      <c r="N254" s="224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19" t="s">
        <v>148</v>
      </c>
      <c r="AU254" s="19" t="s">
        <v>21</v>
      </c>
    </row>
    <row r="255" spans="1:51" s="13" customFormat="1" ht="12">
      <c r="A255" s="13"/>
      <c r="B255" s="225"/>
      <c r="C255" s="226"/>
      <c r="D255" s="227" t="s">
        <v>150</v>
      </c>
      <c r="E255" s="228" t="s">
        <v>32</v>
      </c>
      <c r="F255" s="229" t="s">
        <v>1093</v>
      </c>
      <c r="G255" s="226"/>
      <c r="H255" s="230">
        <v>9.643</v>
      </c>
      <c r="I255" s="231"/>
      <c r="J255" s="226"/>
      <c r="K255" s="226"/>
      <c r="L255" s="232"/>
      <c r="M255" s="233"/>
      <c r="N255" s="234"/>
      <c r="O255" s="234"/>
      <c r="P255" s="234"/>
      <c r="Q255" s="234"/>
      <c r="R255" s="234"/>
      <c r="S255" s="234"/>
      <c r="T255" s="23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6" t="s">
        <v>150</v>
      </c>
      <c r="AU255" s="236" t="s">
        <v>21</v>
      </c>
      <c r="AV255" s="13" t="s">
        <v>21</v>
      </c>
      <c r="AW255" s="13" t="s">
        <v>41</v>
      </c>
      <c r="AX255" s="13" t="s">
        <v>82</v>
      </c>
      <c r="AY255" s="236" t="s">
        <v>139</v>
      </c>
    </row>
    <row r="256" spans="1:51" s="14" customFormat="1" ht="12">
      <c r="A256" s="14"/>
      <c r="B256" s="237"/>
      <c r="C256" s="238"/>
      <c r="D256" s="227" t="s">
        <v>150</v>
      </c>
      <c r="E256" s="239" t="s">
        <v>32</v>
      </c>
      <c r="F256" s="240" t="s">
        <v>152</v>
      </c>
      <c r="G256" s="238"/>
      <c r="H256" s="239" t="s">
        <v>32</v>
      </c>
      <c r="I256" s="241"/>
      <c r="J256" s="238"/>
      <c r="K256" s="238"/>
      <c r="L256" s="242"/>
      <c r="M256" s="243"/>
      <c r="N256" s="244"/>
      <c r="O256" s="244"/>
      <c r="P256" s="244"/>
      <c r="Q256" s="244"/>
      <c r="R256" s="244"/>
      <c r="S256" s="244"/>
      <c r="T256" s="24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6" t="s">
        <v>150</v>
      </c>
      <c r="AU256" s="246" t="s">
        <v>21</v>
      </c>
      <c r="AV256" s="14" t="s">
        <v>90</v>
      </c>
      <c r="AW256" s="14" t="s">
        <v>41</v>
      </c>
      <c r="AX256" s="14" t="s">
        <v>82</v>
      </c>
      <c r="AY256" s="246" t="s">
        <v>139</v>
      </c>
    </row>
    <row r="257" spans="1:51" s="15" customFormat="1" ht="12">
      <c r="A257" s="15"/>
      <c r="B257" s="247"/>
      <c r="C257" s="248"/>
      <c r="D257" s="227" t="s">
        <v>150</v>
      </c>
      <c r="E257" s="249" t="s">
        <v>32</v>
      </c>
      <c r="F257" s="250" t="s">
        <v>153</v>
      </c>
      <c r="G257" s="248"/>
      <c r="H257" s="251">
        <v>9.643</v>
      </c>
      <c r="I257" s="252"/>
      <c r="J257" s="248"/>
      <c r="K257" s="248"/>
      <c r="L257" s="253"/>
      <c r="M257" s="254"/>
      <c r="N257" s="255"/>
      <c r="O257" s="255"/>
      <c r="P257" s="255"/>
      <c r="Q257" s="255"/>
      <c r="R257" s="255"/>
      <c r="S257" s="255"/>
      <c r="T257" s="256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57" t="s">
        <v>150</v>
      </c>
      <c r="AU257" s="257" t="s">
        <v>21</v>
      </c>
      <c r="AV257" s="15" t="s">
        <v>146</v>
      </c>
      <c r="AW257" s="15" t="s">
        <v>41</v>
      </c>
      <c r="AX257" s="15" t="s">
        <v>90</v>
      </c>
      <c r="AY257" s="257" t="s">
        <v>139</v>
      </c>
    </row>
    <row r="258" spans="1:65" s="2" customFormat="1" ht="16.5" customHeight="1">
      <c r="A258" s="41"/>
      <c r="B258" s="42"/>
      <c r="C258" s="207" t="s">
        <v>371</v>
      </c>
      <c r="D258" s="207" t="s">
        <v>141</v>
      </c>
      <c r="E258" s="208" t="s">
        <v>1089</v>
      </c>
      <c r="F258" s="209" t="s">
        <v>1090</v>
      </c>
      <c r="G258" s="210" t="s">
        <v>591</v>
      </c>
      <c r="H258" s="211">
        <v>6.72</v>
      </c>
      <c r="I258" s="212"/>
      <c r="J258" s="213">
        <f>ROUND(I258*H258,2)</f>
        <v>0</v>
      </c>
      <c r="K258" s="209" t="s">
        <v>145</v>
      </c>
      <c r="L258" s="47"/>
      <c r="M258" s="214" t="s">
        <v>32</v>
      </c>
      <c r="N258" s="215" t="s">
        <v>53</v>
      </c>
      <c r="O258" s="87"/>
      <c r="P258" s="216">
        <f>O258*H258</f>
        <v>0</v>
      </c>
      <c r="Q258" s="216">
        <v>0</v>
      </c>
      <c r="R258" s="216">
        <f>Q258*H258</f>
        <v>0</v>
      </c>
      <c r="S258" s="216">
        <v>0</v>
      </c>
      <c r="T258" s="217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18" t="s">
        <v>146</v>
      </c>
      <c r="AT258" s="218" t="s">
        <v>141</v>
      </c>
      <c r="AU258" s="218" t="s">
        <v>21</v>
      </c>
      <c r="AY258" s="19" t="s">
        <v>139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19" t="s">
        <v>90</v>
      </c>
      <c r="BK258" s="219">
        <f>ROUND(I258*H258,2)</f>
        <v>0</v>
      </c>
      <c r="BL258" s="19" t="s">
        <v>146</v>
      </c>
      <c r="BM258" s="218" t="s">
        <v>1094</v>
      </c>
    </row>
    <row r="259" spans="1:47" s="2" customFormat="1" ht="12">
      <c r="A259" s="41"/>
      <c r="B259" s="42"/>
      <c r="C259" s="43"/>
      <c r="D259" s="220" t="s">
        <v>148</v>
      </c>
      <c r="E259" s="43"/>
      <c r="F259" s="221" t="s">
        <v>1092</v>
      </c>
      <c r="G259" s="43"/>
      <c r="H259" s="43"/>
      <c r="I259" s="222"/>
      <c r="J259" s="43"/>
      <c r="K259" s="43"/>
      <c r="L259" s="47"/>
      <c r="M259" s="223"/>
      <c r="N259" s="224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19" t="s">
        <v>148</v>
      </c>
      <c r="AU259" s="19" t="s">
        <v>21</v>
      </c>
    </row>
    <row r="260" spans="1:51" s="13" customFormat="1" ht="12">
      <c r="A260" s="13"/>
      <c r="B260" s="225"/>
      <c r="C260" s="226"/>
      <c r="D260" s="227" t="s">
        <v>150</v>
      </c>
      <c r="E260" s="228" t="s">
        <v>32</v>
      </c>
      <c r="F260" s="229" t="s">
        <v>1095</v>
      </c>
      <c r="G260" s="226"/>
      <c r="H260" s="230">
        <v>6</v>
      </c>
      <c r="I260" s="231"/>
      <c r="J260" s="226"/>
      <c r="K260" s="226"/>
      <c r="L260" s="232"/>
      <c r="M260" s="233"/>
      <c r="N260" s="234"/>
      <c r="O260" s="234"/>
      <c r="P260" s="234"/>
      <c r="Q260" s="234"/>
      <c r="R260" s="234"/>
      <c r="S260" s="234"/>
      <c r="T260" s="23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6" t="s">
        <v>150</v>
      </c>
      <c r="AU260" s="236" t="s">
        <v>21</v>
      </c>
      <c r="AV260" s="13" t="s">
        <v>21</v>
      </c>
      <c r="AW260" s="13" t="s">
        <v>41</v>
      </c>
      <c r="AX260" s="13" t="s">
        <v>82</v>
      </c>
      <c r="AY260" s="236" t="s">
        <v>139</v>
      </c>
    </row>
    <row r="261" spans="1:51" s="14" customFormat="1" ht="12">
      <c r="A261" s="14"/>
      <c r="B261" s="237"/>
      <c r="C261" s="238"/>
      <c r="D261" s="227" t="s">
        <v>150</v>
      </c>
      <c r="E261" s="239" t="s">
        <v>32</v>
      </c>
      <c r="F261" s="240" t="s">
        <v>1096</v>
      </c>
      <c r="G261" s="238"/>
      <c r="H261" s="239" t="s">
        <v>32</v>
      </c>
      <c r="I261" s="241"/>
      <c r="J261" s="238"/>
      <c r="K261" s="238"/>
      <c r="L261" s="242"/>
      <c r="M261" s="243"/>
      <c r="N261" s="244"/>
      <c r="O261" s="244"/>
      <c r="P261" s="244"/>
      <c r="Q261" s="244"/>
      <c r="R261" s="244"/>
      <c r="S261" s="244"/>
      <c r="T261" s="24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6" t="s">
        <v>150</v>
      </c>
      <c r="AU261" s="246" t="s">
        <v>21</v>
      </c>
      <c r="AV261" s="14" t="s">
        <v>90</v>
      </c>
      <c r="AW261" s="14" t="s">
        <v>41</v>
      </c>
      <c r="AX261" s="14" t="s">
        <v>82</v>
      </c>
      <c r="AY261" s="246" t="s">
        <v>139</v>
      </c>
    </row>
    <row r="262" spans="1:51" s="13" customFormat="1" ht="12">
      <c r="A262" s="13"/>
      <c r="B262" s="225"/>
      <c r="C262" s="226"/>
      <c r="D262" s="227" t="s">
        <v>150</v>
      </c>
      <c r="E262" s="228" t="s">
        <v>32</v>
      </c>
      <c r="F262" s="229" t="s">
        <v>1097</v>
      </c>
      <c r="G262" s="226"/>
      <c r="H262" s="230">
        <v>0.72</v>
      </c>
      <c r="I262" s="231"/>
      <c r="J262" s="226"/>
      <c r="K262" s="226"/>
      <c r="L262" s="232"/>
      <c r="M262" s="233"/>
      <c r="N262" s="234"/>
      <c r="O262" s="234"/>
      <c r="P262" s="234"/>
      <c r="Q262" s="234"/>
      <c r="R262" s="234"/>
      <c r="S262" s="234"/>
      <c r="T262" s="23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6" t="s">
        <v>150</v>
      </c>
      <c r="AU262" s="236" t="s">
        <v>21</v>
      </c>
      <c r="AV262" s="13" t="s">
        <v>21</v>
      </c>
      <c r="AW262" s="13" t="s">
        <v>41</v>
      </c>
      <c r="AX262" s="13" t="s">
        <v>82</v>
      </c>
      <c r="AY262" s="236" t="s">
        <v>139</v>
      </c>
    </row>
    <row r="263" spans="1:51" s="14" customFormat="1" ht="12">
      <c r="A263" s="14"/>
      <c r="B263" s="237"/>
      <c r="C263" s="238"/>
      <c r="D263" s="227" t="s">
        <v>150</v>
      </c>
      <c r="E263" s="239" t="s">
        <v>32</v>
      </c>
      <c r="F263" s="240" t="s">
        <v>1098</v>
      </c>
      <c r="G263" s="238"/>
      <c r="H263" s="239" t="s">
        <v>32</v>
      </c>
      <c r="I263" s="241"/>
      <c r="J263" s="238"/>
      <c r="K263" s="238"/>
      <c r="L263" s="242"/>
      <c r="M263" s="243"/>
      <c r="N263" s="244"/>
      <c r="O263" s="244"/>
      <c r="P263" s="244"/>
      <c r="Q263" s="244"/>
      <c r="R263" s="244"/>
      <c r="S263" s="244"/>
      <c r="T263" s="24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6" t="s">
        <v>150</v>
      </c>
      <c r="AU263" s="246" t="s">
        <v>21</v>
      </c>
      <c r="AV263" s="14" t="s">
        <v>90</v>
      </c>
      <c r="AW263" s="14" t="s">
        <v>41</v>
      </c>
      <c r="AX263" s="14" t="s">
        <v>82</v>
      </c>
      <c r="AY263" s="246" t="s">
        <v>139</v>
      </c>
    </row>
    <row r="264" spans="1:51" s="14" customFormat="1" ht="12">
      <c r="A264" s="14"/>
      <c r="B264" s="237"/>
      <c r="C264" s="238"/>
      <c r="D264" s="227" t="s">
        <v>150</v>
      </c>
      <c r="E264" s="239" t="s">
        <v>32</v>
      </c>
      <c r="F264" s="240" t="s">
        <v>209</v>
      </c>
      <c r="G264" s="238"/>
      <c r="H264" s="239" t="s">
        <v>32</v>
      </c>
      <c r="I264" s="241"/>
      <c r="J264" s="238"/>
      <c r="K264" s="238"/>
      <c r="L264" s="242"/>
      <c r="M264" s="243"/>
      <c r="N264" s="244"/>
      <c r="O264" s="244"/>
      <c r="P264" s="244"/>
      <c r="Q264" s="244"/>
      <c r="R264" s="244"/>
      <c r="S264" s="244"/>
      <c r="T264" s="245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6" t="s">
        <v>150</v>
      </c>
      <c r="AU264" s="246" t="s">
        <v>21</v>
      </c>
      <c r="AV264" s="14" t="s">
        <v>90</v>
      </c>
      <c r="AW264" s="14" t="s">
        <v>41</v>
      </c>
      <c r="AX264" s="14" t="s">
        <v>82</v>
      </c>
      <c r="AY264" s="246" t="s">
        <v>139</v>
      </c>
    </row>
    <row r="265" spans="1:51" s="15" customFormat="1" ht="12">
      <c r="A265" s="15"/>
      <c r="B265" s="247"/>
      <c r="C265" s="248"/>
      <c r="D265" s="227" t="s">
        <v>150</v>
      </c>
      <c r="E265" s="249" t="s">
        <v>32</v>
      </c>
      <c r="F265" s="250" t="s">
        <v>153</v>
      </c>
      <c r="G265" s="248"/>
      <c r="H265" s="251">
        <v>6.72</v>
      </c>
      <c r="I265" s="252"/>
      <c r="J265" s="248"/>
      <c r="K265" s="248"/>
      <c r="L265" s="253"/>
      <c r="M265" s="254"/>
      <c r="N265" s="255"/>
      <c r="O265" s="255"/>
      <c r="P265" s="255"/>
      <c r="Q265" s="255"/>
      <c r="R265" s="255"/>
      <c r="S265" s="255"/>
      <c r="T265" s="256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57" t="s">
        <v>150</v>
      </c>
      <c r="AU265" s="257" t="s">
        <v>21</v>
      </c>
      <c r="AV265" s="15" t="s">
        <v>146</v>
      </c>
      <c r="AW265" s="15" t="s">
        <v>41</v>
      </c>
      <c r="AX265" s="15" t="s">
        <v>90</v>
      </c>
      <c r="AY265" s="257" t="s">
        <v>139</v>
      </c>
    </row>
    <row r="266" spans="1:65" s="2" customFormat="1" ht="16.5" customHeight="1">
      <c r="A266" s="41"/>
      <c r="B266" s="42"/>
      <c r="C266" s="207" t="s">
        <v>377</v>
      </c>
      <c r="D266" s="207" t="s">
        <v>141</v>
      </c>
      <c r="E266" s="208" t="s">
        <v>1099</v>
      </c>
      <c r="F266" s="209" t="s">
        <v>1100</v>
      </c>
      <c r="G266" s="210" t="s">
        <v>144</v>
      </c>
      <c r="H266" s="211">
        <v>26.45</v>
      </c>
      <c r="I266" s="212"/>
      <c r="J266" s="213">
        <f>ROUND(I266*H266,2)</f>
        <v>0</v>
      </c>
      <c r="K266" s="209" t="s">
        <v>145</v>
      </c>
      <c r="L266" s="47"/>
      <c r="M266" s="214" t="s">
        <v>32</v>
      </c>
      <c r="N266" s="215" t="s">
        <v>53</v>
      </c>
      <c r="O266" s="87"/>
      <c r="P266" s="216">
        <f>O266*H266</f>
        <v>0</v>
      </c>
      <c r="Q266" s="216">
        <v>0.04174</v>
      </c>
      <c r="R266" s="216">
        <f>Q266*H266</f>
        <v>1.104023</v>
      </c>
      <c r="S266" s="216">
        <v>0</v>
      </c>
      <c r="T266" s="217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18" t="s">
        <v>146</v>
      </c>
      <c r="AT266" s="218" t="s">
        <v>141</v>
      </c>
      <c r="AU266" s="218" t="s">
        <v>21</v>
      </c>
      <c r="AY266" s="19" t="s">
        <v>139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9" t="s">
        <v>90</v>
      </c>
      <c r="BK266" s="219">
        <f>ROUND(I266*H266,2)</f>
        <v>0</v>
      </c>
      <c r="BL266" s="19" t="s">
        <v>146</v>
      </c>
      <c r="BM266" s="218" t="s">
        <v>1101</v>
      </c>
    </row>
    <row r="267" spans="1:47" s="2" customFormat="1" ht="12">
      <c r="A267" s="41"/>
      <c r="B267" s="42"/>
      <c r="C267" s="43"/>
      <c r="D267" s="220" t="s">
        <v>148</v>
      </c>
      <c r="E267" s="43"/>
      <c r="F267" s="221" t="s">
        <v>1102</v>
      </c>
      <c r="G267" s="43"/>
      <c r="H267" s="43"/>
      <c r="I267" s="222"/>
      <c r="J267" s="43"/>
      <c r="K267" s="43"/>
      <c r="L267" s="47"/>
      <c r="M267" s="223"/>
      <c r="N267" s="224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19" t="s">
        <v>148</v>
      </c>
      <c r="AU267" s="19" t="s">
        <v>21</v>
      </c>
    </row>
    <row r="268" spans="1:51" s="13" customFormat="1" ht="12">
      <c r="A268" s="13"/>
      <c r="B268" s="225"/>
      <c r="C268" s="226"/>
      <c r="D268" s="227" t="s">
        <v>150</v>
      </c>
      <c r="E268" s="228" t="s">
        <v>32</v>
      </c>
      <c r="F268" s="229" t="s">
        <v>1103</v>
      </c>
      <c r="G268" s="226"/>
      <c r="H268" s="230">
        <v>26.45</v>
      </c>
      <c r="I268" s="231"/>
      <c r="J268" s="226"/>
      <c r="K268" s="226"/>
      <c r="L268" s="232"/>
      <c r="M268" s="233"/>
      <c r="N268" s="234"/>
      <c r="O268" s="234"/>
      <c r="P268" s="234"/>
      <c r="Q268" s="234"/>
      <c r="R268" s="234"/>
      <c r="S268" s="234"/>
      <c r="T268" s="23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6" t="s">
        <v>150</v>
      </c>
      <c r="AU268" s="236" t="s">
        <v>21</v>
      </c>
      <c r="AV268" s="13" t="s">
        <v>21</v>
      </c>
      <c r="AW268" s="13" t="s">
        <v>41</v>
      </c>
      <c r="AX268" s="13" t="s">
        <v>82</v>
      </c>
      <c r="AY268" s="236" t="s">
        <v>139</v>
      </c>
    </row>
    <row r="269" spans="1:51" s="14" customFormat="1" ht="12">
      <c r="A269" s="14"/>
      <c r="B269" s="237"/>
      <c r="C269" s="238"/>
      <c r="D269" s="227" t="s">
        <v>150</v>
      </c>
      <c r="E269" s="239" t="s">
        <v>32</v>
      </c>
      <c r="F269" s="240" t="s">
        <v>152</v>
      </c>
      <c r="G269" s="238"/>
      <c r="H269" s="239" t="s">
        <v>32</v>
      </c>
      <c r="I269" s="241"/>
      <c r="J269" s="238"/>
      <c r="K269" s="238"/>
      <c r="L269" s="242"/>
      <c r="M269" s="243"/>
      <c r="N269" s="244"/>
      <c r="O269" s="244"/>
      <c r="P269" s="244"/>
      <c r="Q269" s="244"/>
      <c r="R269" s="244"/>
      <c r="S269" s="244"/>
      <c r="T269" s="245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6" t="s">
        <v>150</v>
      </c>
      <c r="AU269" s="246" t="s">
        <v>21</v>
      </c>
      <c r="AV269" s="14" t="s">
        <v>90</v>
      </c>
      <c r="AW269" s="14" t="s">
        <v>41</v>
      </c>
      <c r="AX269" s="14" t="s">
        <v>82</v>
      </c>
      <c r="AY269" s="246" t="s">
        <v>139</v>
      </c>
    </row>
    <row r="270" spans="1:51" s="15" customFormat="1" ht="12">
      <c r="A270" s="15"/>
      <c r="B270" s="247"/>
      <c r="C270" s="248"/>
      <c r="D270" s="227" t="s">
        <v>150</v>
      </c>
      <c r="E270" s="249" t="s">
        <v>32</v>
      </c>
      <c r="F270" s="250" t="s">
        <v>153</v>
      </c>
      <c r="G270" s="248"/>
      <c r="H270" s="251">
        <v>26.45</v>
      </c>
      <c r="I270" s="252"/>
      <c r="J270" s="248"/>
      <c r="K270" s="248"/>
      <c r="L270" s="253"/>
      <c r="M270" s="254"/>
      <c r="N270" s="255"/>
      <c r="O270" s="255"/>
      <c r="P270" s="255"/>
      <c r="Q270" s="255"/>
      <c r="R270" s="255"/>
      <c r="S270" s="255"/>
      <c r="T270" s="256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57" t="s">
        <v>150</v>
      </c>
      <c r="AU270" s="257" t="s">
        <v>21</v>
      </c>
      <c r="AV270" s="15" t="s">
        <v>146</v>
      </c>
      <c r="AW270" s="15" t="s">
        <v>41</v>
      </c>
      <c r="AX270" s="15" t="s">
        <v>90</v>
      </c>
      <c r="AY270" s="257" t="s">
        <v>139</v>
      </c>
    </row>
    <row r="271" spans="1:65" s="2" customFormat="1" ht="16.5" customHeight="1">
      <c r="A271" s="41"/>
      <c r="B271" s="42"/>
      <c r="C271" s="207" t="s">
        <v>382</v>
      </c>
      <c r="D271" s="207" t="s">
        <v>141</v>
      </c>
      <c r="E271" s="208" t="s">
        <v>1104</v>
      </c>
      <c r="F271" s="209" t="s">
        <v>1105</v>
      </c>
      <c r="G271" s="210" t="s">
        <v>144</v>
      </c>
      <c r="H271" s="211">
        <v>26.45</v>
      </c>
      <c r="I271" s="212"/>
      <c r="J271" s="213">
        <f>ROUND(I271*H271,2)</f>
        <v>0</v>
      </c>
      <c r="K271" s="209" t="s">
        <v>145</v>
      </c>
      <c r="L271" s="47"/>
      <c r="M271" s="214" t="s">
        <v>32</v>
      </c>
      <c r="N271" s="215" t="s">
        <v>53</v>
      </c>
      <c r="O271" s="87"/>
      <c r="P271" s="216">
        <f>O271*H271</f>
        <v>0</v>
      </c>
      <c r="Q271" s="216">
        <v>2E-05</v>
      </c>
      <c r="R271" s="216">
        <f>Q271*H271</f>
        <v>0.0005290000000000001</v>
      </c>
      <c r="S271" s="216">
        <v>0</v>
      </c>
      <c r="T271" s="217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18" t="s">
        <v>146</v>
      </c>
      <c r="AT271" s="218" t="s">
        <v>141</v>
      </c>
      <c r="AU271" s="218" t="s">
        <v>21</v>
      </c>
      <c r="AY271" s="19" t="s">
        <v>139</v>
      </c>
      <c r="BE271" s="219">
        <f>IF(N271="základní",J271,0)</f>
        <v>0</v>
      </c>
      <c r="BF271" s="219">
        <f>IF(N271="snížená",J271,0)</f>
        <v>0</v>
      </c>
      <c r="BG271" s="219">
        <f>IF(N271="zákl. přenesená",J271,0)</f>
        <v>0</v>
      </c>
      <c r="BH271" s="219">
        <f>IF(N271="sníž. přenesená",J271,0)</f>
        <v>0</v>
      </c>
      <c r="BI271" s="219">
        <f>IF(N271="nulová",J271,0)</f>
        <v>0</v>
      </c>
      <c r="BJ271" s="19" t="s">
        <v>90</v>
      </c>
      <c r="BK271" s="219">
        <f>ROUND(I271*H271,2)</f>
        <v>0</v>
      </c>
      <c r="BL271" s="19" t="s">
        <v>146</v>
      </c>
      <c r="BM271" s="218" t="s">
        <v>1106</v>
      </c>
    </row>
    <row r="272" spans="1:47" s="2" customFormat="1" ht="12">
      <c r="A272" s="41"/>
      <c r="B272" s="42"/>
      <c r="C272" s="43"/>
      <c r="D272" s="220" t="s">
        <v>148</v>
      </c>
      <c r="E272" s="43"/>
      <c r="F272" s="221" t="s">
        <v>1107</v>
      </c>
      <c r="G272" s="43"/>
      <c r="H272" s="43"/>
      <c r="I272" s="222"/>
      <c r="J272" s="43"/>
      <c r="K272" s="43"/>
      <c r="L272" s="47"/>
      <c r="M272" s="223"/>
      <c r="N272" s="224"/>
      <c r="O272" s="87"/>
      <c r="P272" s="87"/>
      <c r="Q272" s="87"/>
      <c r="R272" s="87"/>
      <c r="S272" s="87"/>
      <c r="T272" s="88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19" t="s">
        <v>148</v>
      </c>
      <c r="AU272" s="19" t="s">
        <v>21</v>
      </c>
    </row>
    <row r="273" spans="1:65" s="2" customFormat="1" ht="16.5" customHeight="1">
      <c r="A273" s="41"/>
      <c r="B273" s="42"/>
      <c r="C273" s="207" t="s">
        <v>387</v>
      </c>
      <c r="D273" s="207" t="s">
        <v>141</v>
      </c>
      <c r="E273" s="208" t="s">
        <v>1108</v>
      </c>
      <c r="F273" s="209" t="s">
        <v>1109</v>
      </c>
      <c r="G273" s="210" t="s">
        <v>179</v>
      </c>
      <c r="H273" s="211">
        <v>1.2</v>
      </c>
      <c r="I273" s="212"/>
      <c r="J273" s="213">
        <f>ROUND(I273*H273,2)</f>
        <v>0</v>
      </c>
      <c r="K273" s="209" t="s">
        <v>145</v>
      </c>
      <c r="L273" s="47"/>
      <c r="M273" s="214" t="s">
        <v>32</v>
      </c>
      <c r="N273" s="215" t="s">
        <v>53</v>
      </c>
      <c r="O273" s="87"/>
      <c r="P273" s="216">
        <f>O273*H273</f>
        <v>0</v>
      </c>
      <c r="Q273" s="216">
        <v>1.04877</v>
      </c>
      <c r="R273" s="216">
        <f>Q273*H273</f>
        <v>1.258524</v>
      </c>
      <c r="S273" s="216">
        <v>0</v>
      </c>
      <c r="T273" s="217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18" t="s">
        <v>146</v>
      </c>
      <c r="AT273" s="218" t="s">
        <v>141</v>
      </c>
      <c r="AU273" s="218" t="s">
        <v>21</v>
      </c>
      <c r="AY273" s="19" t="s">
        <v>139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19" t="s">
        <v>90</v>
      </c>
      <c r="BK273" s="219">
        <f>ROUND(I273*H273,2)</f>
        <v>0</v>
      </c>
      <c r="BL273" s="19" t="s">
        <v>146</v>
      </c>
      <c r="BM273" s="218" t="s">
        <v>1110</v>
      </c>
    </row>
    <row r="274" spans="1:47" s="2" customFormat="1" ht="12">
      <c r="A274" s="41"/>
      <c r="B274" s="42"/>
      <c r="C274" s="43"/>
      <c r="D274" s="220" t="s">
        <v>148</v>
      </c>
      <c r="E274" s="43"/>
      <c r="F274" s="221" t="s">
        <v>1111</v>
      </c>
      <c r="G274" s="43"/>
      <c r="H274" s="43"/>
      <c r="I274" s="222"/>
      <c r="J274" s="43"/>
      <c r="K274" s="43"/>
      <c r="L274" s="47"/>
      <c r="M274" s="223"/>
      <c r="N274" s="224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19" t="s">
        <v>148</v>
      </c>
      <c r="AU274" s="19" t="s">
        <v>21</v>
      </c>
    </row>
    <row r="275" spans="1:51" s="13" customFormat="1" ht="12">
      <c r="A275" s="13"/>
      <c r="B275" s="225"/>
      <c r="C275" s="226"/>
      <c r="D275" s="227" t="s">
        <v>150</v>
      </c>
      <c r="E275" s="228" t="s">
        <v>32</v>
      </c>
      <c r="F275" s="229" t="s">
        <v>1112</v>
      </c>
      <c r="G275" s="226"/>
      <c r="H275" s="230">
        <v>1.2</v>
      </c>
      <c r="I275" s="231"/>
      <c r="J275" s="226"/>
      <c r="K275" s="226"/>
      <c r="L275" s="232"/>
      <c r="M275" s="233"/>
      <c r="N275" s="234"/>
      <c r="O275" s="234"/>
      <c r="P275" s="234"/>
      <c r="Q275" s="234"/>
      <c r="R275" s="234"/>
      <c r="S275" s="234"/>
      <c r="T275" s="23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6" t="s">
        <v>150</v>
      </c>
      <c r="AU275" s="236" t="s">
        <v>21</v>
      </c>
      <c r="AV275" s="13" t="s">
        <v>21</v>
      </c>
      <c r="AW275" s="13" t="s">
        <v>41</v>
      </c>
      <c r="AX275" s="13" t="s">
        <v>82</v>
      </c>
      <c r="AY275" s="236" t="s">
        <v>139</v>
      </c>
    </row>
    <row r="276" spans="1:51" s="14" customFormat="1" ht="12">
      <c r="A276" s="14"/>
      <c r="B276" s="237"/>
      <c r="C276" s="238"/>
      <c r="D276" s="227" t="s">
        <v>150</v>
      </c>
      <c r="E276" s="239" t="s">
        <v>32</v>
      </c>
      <c r="F276" s="240" t="s">
        <v>152</v>
      </c>
      <c r="G276" s="238"/>
      <c r="H276" s="239" t="s">
        <v>32</v>
      </c>
      <c r="I276" s="241"/>
      <c r="J276" s="238"/>
      <c r="K276" s="238"/>
      <c r="L276" s="242"/>
      <c r="M276" s="243"/>
      <c r="N276" s="244"/>
      <c r="O276" s="244"/>
      <c r="P276" s="244"/>
      <c r="Q276" s="244"/>
      <c r="R276" s="244"/>
      <c r="S276" s="244"/>
      <c r="T276" s="245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6" t="s">
        <v>150</v>
      </c>
      <c r="AU276" s="246" t="s">
        <v>21</v>
      </c>
      <c r="AV276" s="14" t="s">
        <v>90</v>
      </c>
      <c r="AW276" s="14" t="s">
        <v>41</v>
      </c>
      <c r="AX276" s="14" t="s">
        <v>82</v>
      </c>
      <c r="AY276" s="246" t="s">
        <v>139</v>
      </c>
    </row>
    <row r="277" spans="1:51" s="15" customFormat="1" ht="12">
      <c r="A277" s="15"/>
      <c r="B277" s="247"/>
      <c r="C277" s="248"/>
      <c r="D277" s="227" t="s">
        <v>150</v>
      </c>
      <c r="E277" s="249" t="s">
        <v>32</v>
      </c>
      <c r="F277" s="250" t="s">
        <v>153</v>
      </c>
      <c r="G277" s="248"/>
      <c r="H277" s="251">
        <v>1.2</v>
      </c>
      <c r="I277" s="252"/>
      <c r="J277" s="248"/>
      <c r="K277" s="248"/>
      <c r="L277" s="253"/>
      <c r="M277" s="254"/>
      <c r="N277" s="255"/>
      <c r="O277" s="255"/>
      <c r="P277" s="255"/>
      <c r="Q277" s="255"/>
      <c r="R277" s="255"/>
      <c r="S277" s="255"/>
      <c r="T277" s="256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57" t="s">
        <v>150</v>
      </c>
      <c r="AU277" s="257" t="s">
        <v>21</v>
      </c>
      <c r="AV277" s="15" t="s">
        <v>146</v>
      </c>
      <c r="AW277" s="15" t="s">
        <v>41</v>
      </c>
      <c r="AX277" s="15" t="s">
        <v>90</v>
      </c>
      <c r="AY277" s="257" t="s">
        <v>139</v>
      </c>
    </row>
    <row r="278" spans="1:65" s="2" customFormat="1" ht="16.5" customHeight="1">
      <c r="A278" s="41"/>
      <c r="B278" s="42"/>
      <c r="C278" s="207" t="s">
        <v>393</v>
      </c>
      <c r="D278" s="207" t="s">
        <v>141</v>
      </c>
      <c r="E278" s="208" t="s">
        <v>1108</v>
      </c>
      <c r="F278" s="209" t="s">
        <v>1109</v>
      </c>
      <c r="G278" s="210" t="s">
        <v>179</v>
      </c>
      <c r="H278" s="211">
        <v>1.5</v>
      </c>
      <c r="I278" s="212"/>
      <c r="J278" s="213">
        <f>ROUND(I278*H278,2)</f>
        <v>0</v>
      </c>
      <c r="K278" s="209" t="s">
        <v>145</v>
      </c>
      <c r="L278" s="47"/>
      <c r="M278" s="214" t="s">
        <v>32</v>
      </c>
      <c r="N278" s="215" t="s">
        <v>53</v>
      </c>
      <c r="O278" s="87"/>
      <c r="P278" s="216">
        <f>O278*H278</f>
        <v>0</v>
      </c>
      <c r="Q278" s="216">
        <v>1.04877</v>
      </c>
      <c r="R278" s="216">
        <f>Q278*H278</f>
        <v>1.5731549999999999</v>
      </c>
      <c r="S278" s="216">
        <v>0</v>
      </c>
      <c r="T278" s="217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18" t="s">
        <v>146</v>
      </c>
      <c r="AT278" s="218" t="s">
        <v>141</v>
      </c>
      <c r="AU278" s="218" t="s">
        <v>21</v>
      </c>
      <c r="AY278" s="19" t="s">
        <v>139</v>
      </c>
      <c r="BE278" s="219">
        <f>IF(N278="základní",J278,0)</f>
        <v>0</v>
      </c>
      <c r="BF278" s="219">
        <f>IF(N278="snížená",J278,0)</f>
        <v>0</v>
      </c>
      <c r="BG278" s="219">
        <f>IF(N278="zákl. přenesená",J278,0)</f>
        <v>0</v>
      </c>
      <c r="BH278" s="219">
        <f>IF(N278="sníž. přenesená",J278,0)</f>
        <v>0</v>
      </c>
      <c r="BI278" s="219">
        <f>IF(N278="nulová",J278,0)</f>
        <v>0</v>
      </c>
      <c r="BJ278" s="19" t="s">
        <v>90</v>
      </c>
      <c r="BK278" s="219">
        <f>ROUND(I278*H278,2)</f>
        <v>0</v>
      </c>
      <c r="BL278" s="19" t="s">
        <v>146</v>
      </c>
      <c r="BM278" s="218" t="s">
        <v>1113</v>
      </c>
    </row>
    <row r="279" spans="1:47" s="2" customFormat="1" ht="12">
      <c r="A279" s="41"/>
      <c r="B279" s="42"/>
      <c r="C279" s="43"/>
      <c r="D279" s="220" t="s">
        <v>148</v>
      </c>
      <c r="E279" s="43"/>
      <c r="F279" s="221" t="s">
        <v>1111</v>
      </c>
      <c r="G279" s="43"/>
      <c r="H279" s="43"/>
      <c r="I279" s="222"/>
      <c r="J279" s="43"/>
      <c r="K279" s="43"/>
      <c r="L279" s="47"/>
      <c r="M279" s="223"/>
      <c r="N279" s="224"/>
      <c r="O279" s="87"/>
      <c r="P279" s="87"/>
      <c r="Q279" s="87"/>
      <c r="R279" s="87"/>
      <c r="S279" s="87"/>
      <c r="T279" s="88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T279" s="19" t="s">
        <v>148</v>
      </c>
      <c r="AU279" s="19" t="s">
        <v>21</v>
      </c>
    </row>
    <row r="280" spans="1:51" s="13" customFormat="1" ht="12">
      <c r="A280" s="13"/>
      <c r="B280" s="225"/>
      <c r="C280" s="226"/>
      <c r="D280" s="227" t="s">
        <v>150</v>
      </c>
      <c r="E280" s="228" t="s">
        <v>32</v>
      </c>
      <c r="F280" s="229" t="s">
        <v>1114</v>
      </c>
      <c r="G280" s="226"/>
      <c r="H280" s="230">
        <v>1.5</v>
      </c>
      <c r="I280" s="231"/>
      <c r="J280" s="226"/>
      <c r="K280" s="226"/>
      <c r="L280" s="232"/>
      <c r="M280" s="233"/>
      <c r="N280" s="234"/>
      <c r="O280" s="234"/>
      <c r="P280" s="234"/>
      <c r="Q280" s="234"/>
      <c r="R280" s="234"/>
      <c r="S280" s="234"/>
      <c r="T280" s="23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6" t="s">
        <v>150</v>
      </c>
      <c r="AU280" s="236" t="s">
        <v>21</v>
      </c>
      <c r="AV280" s="13" t="s">
        <v>21</v>
      </c>
      <c r="AW280" s="13" t="s">
        <v>41</v>
      </c>
      <c r="AX280" s="13" t="s">
        <v>82</v>
      </c>
      <c r="AY280" s="236" t="s">
        <v>139</v>
      </c>
    </row>
    <row r="281" spans="1:51" s="14" customFormat="1" ht="12">
      <c r="A281" s="14"/>
      <c r="B281" s="237"/>
      <c r="C281" s="238"/>
      <c r="D281" s="227" t="s">
        <v>150</v>
      </c>
      <c r="E281" s="239" t="s">
        <v>32</v>
      </c>
      <c r="F281" s="240" t="s">
        <v>1115</v>
      </c>
      <c r="G281" s="238"/>
      <c r="H281" s="239" t="s">
        <v>32</v>
      </c>
      <c r="I281" s="241"/>
      <c r="J281" s="238"/>
      <c r="K281" s="238"/>
      <c r="L281" s="242"/>
      <c r="M281" s="243"/>
      <c r="N281" s="244"/>
      <c r="O281" s="244"/>
      <c r="P281" s="244"/>
      <c r="Q281" s="244"/>
      <c r="R281" s="244"/>
      <c r="S281" s="244"/>
      <c r="T281" s="24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6" t="s">
        <v>150</v>
      </c>
      <c r="AU281" s="246" t="s">
        <v>21</v>
      </c>
      <c r="AV281" s="14" t="s">
        <v>90</v>
      </c>
      <c r="AW281" s="14" t="s">
        <v>41</v>
      </c>
      <c r="AX281" s="14" t="s">
        <v>82</v>
      </c>
      <c r="AY281" s="246" t="s">
        <v>139</v>
      </c>
    </row>
    <row r="282" spans="1:51" s="15" customFormat="1" ht="12">
      <c r="A282" s="15"/>
      <c r="B282" s="247"/>
      <c r="C282" s="248"/>
      <c r="D282" s="227" t="s">
        <v>150</v>
      </c>
      <c r="E282" s="249" t="s">
        <v>32</v>
      </c>
      <c r="F282" s="250" t="s">
        <v>153</v>
      </c>
      <c r="G282" s="248"/>
      <c r="H282" s="251">
        <v>1.5</v>
      </c>
      <c r="I282" s="252"/>
      <c r="J282" s="248"/>
      <c r="K282" s="248"/>
      <c r="L282" s="253"/>
      <c r="M282" s="254"/>
      <c r="N282" s="255"/>
      <c r="O282" s="255"/>
      <c r="P282" s="255"/>
      <c r="Q282" s="255"/>
      <c r="R282" s="255"/>
      <c r="S282" s="255"/>
      <c r="T282" s="256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57" t="s">
        <v>150</v>
      </c>
      <c r="AU282" s="257" t="s">
        <v>21</v>
      </c>
      <c r="AV282" s="15" t="s">
        <v>146</v>
      </c>
      <c r="AW282" s="15" t="s">
        <v>41</v>
      </c>
      <c r="AX282" s="15" t="s">
        <v>90</v>
      </c>
      <c r="AY282" s="257" t="s">
        <v>139</v>
      </c>
    </row>
    <row r="283" spans="1:65" s="2" customFormat="1" ht="16.5" customHeight="1">
      <c r="A283" s="41"/>
      <c r="B283" s="42"/>
      <c r="C283" s="207" t="s">
        <v>29</v>
      </c>
      <c r="D283" s="207" t="s">
        <v>141</v>
      </c>
      <c r="E283" s="208" t="s">
        <v>1116</v>
      </c>
      <c r="F283" s="209" t="s">
        <v>1117</v>
      </c>
      <c r="G283" s="210" t="s">
        <v>591</v>
      </c>
      <c r="H283" s="211">
        <v>2.1</v>
      </c>
      <c r="I283" s="212"/>
      <c r="J283" s="213">
        <f>ROUND(I283*H283,2)</f>
        <v>0</v>
      </c>
      <c r="K283" s="209" t="s">
        <v>145</v>
      </c>
      <c r="L283" s="47"/>
      <c r="M283" s="214" t="s">
        <v>32</v>
      </c>
      <c r="N283" s="215" t="s">
        <v>53</v>
      </c>
      <c r="O283" s="87"/>
      <c r="P283" s="216">
        <f>O283*H283</f>
        <v>0</v>
      </c>
      <c r="Q283" s="216">
        <v>0</v>
      </c>
      <c r="R283" s="216">
        <f>Q283*H283</f>
        <v>0</v>
      </c>
      <c r="S283" s="216">
        <v>0</v>
      </c>
      <c r="T283" s="217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18" t="s">
        <v>146</v>
      </c>
      <c r="AT283" s="218" t="s">
        <v>141</v>
      </c>
      <c r="AU283" s="218" t="s">
        <v>21</v>
      </c>
      <c r="AY283" s="19" t="s">
        <v>139</v>
      </c>
      <c r="BE283" s="219">
        <f>IF(N283="základní",J283,0)</f>
        <v>0</v>
      </c>
      <c r="BF283" s="219">
        <f>IF(N283="snížená",J283,0)</f>
        <v>0</v>
      </c>
      <c r="BG283" s="219">
        <f>IF(N283="zákl. přenesená",J283,0)</f>
        <v>0</v>
      </c>
      <c r="BH283" s="219">
        <f>IF(N283="sníž. přenesená",J283,0)</f>
        <v>0</v>
      </c>
      <c r="BI283" s="219">
        <f>IF(N283="nulová",J283,0)</f>
        <v>0</v>
      </c>
      <c r="BJ283" s="19" t="s">
        <v>90</v>
      </c>
      <c r="BK283" s="219">
        <f>ROUND(I283*H283,2)</f>
        <v>0</v>
      </c>
      <c r="BL283" s="19" t="s">
        <v>146</v>
      </c>
      <c r="BM283" s="218" t="s">
        <v>1118</v>
      </c>
    </row>
    <row r="284" spans="1:47" s="2" customFormat="1" ht="12">
      <c r="A284" s="41"/>
      <c r="B284" s="42"/>
      <c r="C284" s="43"/>
      <c r="D284" s="220" t="s">
        <v>148</v>
      </c>
      <c r="E284" s="43"/>
      <c r="F284" s="221" t="s">
        <v>1119</v>
      </c>
      <c r="G284" s="43"/>
      <c r="H284" s="43"/>
      <c r="I284" s="222"/>
      <c r="J284" s="43"/>
      <c r="K284" s="43"/>
      <c r="L284" s="47"/>
      <c r="M284" s="223"/>
      <c r="N284" s="224"/>
      <c r="O284" s="87"/>
      <c r="P284" s="87"/>
      <c r="Q284" s="87"/>
      <c r="R284" s="87"/>
      <c r="S284" s="87"/>
      <c r="T284" s="88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T284" s="19" t="s">
        <v>148</v>
      </c>
      <c r="AU284" s="19" t="s">
        <v>21</v>
      </c>
    </row>
    <row r="285" spans="1:51" s="13" customFormat="1" ht="12">
      <c r="A285" s="13"/>
      <c r="B285" s="225"/>
      <c r="C285" s="226"/>
      <c r="D285" s="227" t="s">
        <v>150</v>
      </c>
      <c r="E285" s="228" t="s">
        <v>32</v>
      </c>
      <c r="F285" s="229" t="s">
        <v>1120</v>
      </c>
      <c r="G285" s="226"/>
      <c r="H285" s="230">
        <v>2.1</v>
      </c>
      <c r="I285" s="231"/>
      <c r="J285" s="226"/>
      <c r="K285" s="226"/>
      <c r="L285" s="232"/>
      <c r="M285" s="233"/>
      <c r="N285" s="234"/>
      <c r="O285" s="234"/>
      <c r="P285" s="234"/>
      <c r="Q285" s="234"/>
      <c r="R285" s="234"/>
      <c r="S285" s="234"/>
      <c r="T285" s="235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6" t="s">
        <v>150</v>
      </c>
      <c r="AU285" s="236" t="s">
        <v>21</v>
      </c>
      <c r="AV285" s="13" t="s">
        <v>21</v>
      </c>
      <c r="AW285" s="13" t="s">
        <v>41</v>
      </c>
      <c r="AX285" s="13" t="s">
        <v>82</v>
      </c>
      <c r="AY285" s="236" t="s">
        <v>139</v>
      </c>
    </row>
    <row r="286" spans="1:51" s="14" customFormat="1" ht="12">
      <c r="A286" s="14"/>
      <c r="B286" s="237"/>
      <c r="C286" s="238"/>
      <c r="D286" s="227" t="s">
        <v>150</v>
      </c>
      <c r="E286" s="239" t="s">
        <v>32</v>
      </c>
      <c r="F286" s="240" t="s">
        <v>152</v>
      </c>
      <c r="G286" s="238"/>
      <c r="H286" s="239" t="s">
        <v>32</v>
      </c>
      <c r="I286" s="241"/>
      <c r="J286" s="238"/>
      <c r="K286" s="238"/>
      <c r="L286" s="242"/>
      <c r="M286" s="243"/>
      <c r="N286" s="244"/>
      <c r="O286" s="244"/>
      <c r="P286" s="244"/>
      <c r="Q286" s="244"/>
      <c r="R286" s="244"/>
      <c r="S286" s="244"/>
      <c r="T286" s="245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6" t="s">
        <v>150</v>
      </c>
      <c r="AU286" s="246" t="s">
        <v>21</v>
      </c>
      <c r="AV286" s="14" t="s">
        <v>90</v>
      </c>
      <c r="AW286" s="14" t="s">
        <v>41</v>
      </c>
      <c r="AX286" s="14" t="s">
        <v>82</v>
      </c>
      <c r="AY286" s="246" t="s">
        <v>139</v>
      </c>
    </row>
    <row r="287" spans="1:51" s="15" customFormat="1" ht="12">
      <c r="A287" s="15"/>
      <c r="B287" s="247"/>
      <c r="C287" s="248"/>
      <c r="D287" s="227" t="s">
        <v>150</v>
      </c>
      <c r="E287" s="249" t="s">
        <v>32</v>
      </c>
      <c r="F287" s="250" t="s">
        <v>153</v>
      </c>
      <c r="G287" s="248"/>
      <c r="H287" s="251">
        <v>2.1</v>
      </c>
      <c r="I287" s="252"/>
      <c r="J287" s="248"/>
      <c r="K287" s="248"/>
      <c r="L287" s="253"/>
      <c r="M287" s="254"/>
      <c r="N287" s="255"/>
      <c r="O287" s="255"/>
      <c r="P287" s="255"/>
      <c r="Q287" s="255"/>
      <c r="R287" s="255"/>
      <c r="S287" s="255"/>
      <c r="T287" s="256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57" t="s">
        <v>150</v>
      </c>
      <c r="AU287" s="257" t="s">
        <v>21</v>
      </c>
      <c r="AV287" s="15" t="s">
        <v>146</v>
      </c>
      <c r="AW287" s="15" t="s">
        <v>41</v>
      </c>
      <c r="AX287" s="15" t="s">
        <v>90</v>
      </c>
      <c r="AY287" s="257" t="s">
        <v>139</v>
      </c>
    </row>
    <row r="288" spans="1:65" s="2" customFormat="1" ht="16.5" customHeight="1">
      <c r="A288" s="41"/>
      <c r="B288" s="42"/>
      <c r="C288" s="207" t="s">
        <v>406</v>
      </c>
      <c r="D288" s="207" t="s">
        <v>141</v>
      </c>
      <c r="E288" s="208" t="s">
        <v>1121</v>
      </c>
      <c r="F288" s="209" t="s">
        <v>1122</v>
      </c>
      <c r="G288" s="210" t="s">
        <v>591</v>
      </c>
      <c r="H288" s="211">
        <v>2.73</v>
      </c>
      <c r="I288" s="212"/>
      <c r="J288" s="213">
        <f>ROUND(I288*H288,2)</f>
        <v>0</v>
      </c>
      <c r="K288" s="209" t="s">
        <v>32</v>
      </c>
      <c r="L288" s="47"/>
      <c r="M288" s="214" t="s">
        <v>32</v>
      </c>
      <c r="N288" s="215" t="s">
        <v>53</v>
      </c>
      <c r="O288" s="87"/>
      <c r="P288" s="216">
        <f>O288*H288</f>
        <v>0</v>
      </c>
      <c r="Q288" s="216">
        <v>0</v>
      </c>
      <c r="R288" s="216">
        <f>Q288*H288</f>
        <v>0</v>
      </c>
      <c r="S288" s="216">
        <v>0</v>
      </c>
      <c r="T288" s="217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18" t="s">
        <v>146</v>
      </c>
      <c r="AT288" s="218" t="s">
        <v>141</v>
      </c>
      <c r="AU288" s="218" t="s">
        <v>21</v>
      </c>
      <c r="AY288" s="19" t="s">
        <v>139</v>
      </c>
      <c r="BE288" s="219">
        <f>IF(N288="základní",J288,0)</f>
        <v>0</v>
      </c>
      <c r="BF288" s="219">
        <f>IF(N288="snížená",J288,0)</f>
        <v>0</v>
      </c>
      <c r="BG288" s="219">
        <f>IF(N288="zákl. přenesená",J288,0)</f>
        <v>0</v>
      </c>
      <c r="BH288" s="219">
        <f>IF(N288="sníž. přenesená",J288,0)</f>
        <v>0</v>
      </c>
      <c r="BI288" s="219">
        <f>IF(N288="nulová",J288,0)</f>
        <v>0</v>
      </c>
      <c r="BJ288" s="19" t="s">
        <v>90</v>
      </c>
      <c r="BK288" s="219">
        <f>ROUND(I288*H288,2)</f>
        <v>0</v>
      </c>
      <c r="BL288" s="19" t="s">
        <v>146</v>
      </c>
      <c r="BM288" s="218" t="s">
        <v>1123</v>
      </c>
    </row>
    <row r="289" spans="1:51" s="13" customFormat="1" ht="12">
      <c r="A289" s="13"/>
      <c r="B289" s="225"/>
      <c r="C289" s="226"/>
      <c r="D289" s="227" t="s">
        <v>150</v>
      </c>
      <c r="E289" s="228" t="s">
        <v>32</v>
      </c>
      <c r="F289" s="229" t="s">
        <v>1124</v>
      </c>
      <c r="G289" s="226"/>
      <c r="H289" s="230">
        <v>2.73</v>
      </c>
      <c r="I289" s="231"/>
      <c r="J289" s="226"/>
      <c r="K289" s="226"/>
      <c r="L289" s="232"/>
      <c r="M289" s="233"/>
      <c r="N289" s="234"/>
      <c r="O289" s="234"/>
      <c r="P289" s="234"/>
      <c r="Q289" s="234"/>
      <c r="R289" s="234"/>
      <c r="S289" s="234"/>
      <c r="T289" s="23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6" t="s">
        <v>150</v>
      </c>
      <c r="AU289" s="236" t="s">
        <v>21</v>
      </c>
      <c r="AV289" s="13" t="s">
        <v>21</v>
      </c>
      <c r="AW289" s="13" t="s">
        <v>41</v>
      </c>
      <c r="AX289" s="13" t="s">
        <v>82</v>
      </c>
      <c r="AY289" s="236" t="s">
        <v>139</v>
      </c>
    </row>
    <row r="290" spans="1:51" s="14" customFormat="1" ht="12">
      <c r="A290" s="14"/>
      <c r="B290" s="237"/>
      <c r="C290" s="238"/>
      <c r="D290" s="227" t="s">
        <v>150</v>
      </c>
      <c r="E290" s="239" t="s">
        <v>32</v>
      </c>
      <c r="F290" s="240" t="s">
        <v>152</v>
      </c>
      <c r="G290" s="238"/>
      <c r="H290" s="239" t="s">
        <v>32</v>
      </c>
      <c r="I290" s="241"/>
      <c r="J290" s="238"/>
      <c r="K290" s="238"/>
      <c r="L290" s="242"/>
      <c r="M290" s="243"/>
      <c r="N290" s="244"/>
      <c r="O290" s="244"/>
      <c r="P290" s="244"/>
      <c r="Q290" s="244"/>
      <c r="R290" s="244"/>
      <c r="S290" s="244"/>
      <c r="T290" s="245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6" t="s">
        <v>150</v>
      </c>
      <c r="AU290" s="246" t="s">
        <v>21</v>
      </c>
      <c r="AV290" s="14" t="s">
        <v>90</v>
      </c>
      <c r="AW290" s="14" t="s">
        <v>41</v>
      </c>
      <c r="AX290" s="14" t="s">
        <v>82</v>
      </c>
      <c r="AY290" s="246" t="s">
        <v>139</v>
      </c>
    </row>
    <row r="291" spans="1:51" s="15" customFormat="1" ht="12">
      <c r="A291" s="15"/>
      <c r="B291" s="247"/>
      <c r="C291" s="248"/>
      <c r="D291" s="227" t="s">
        <v>150</v>
      </c>
      <c r="E291" s="249" t="s">
        <v>32</v>
      </c>
      <c r="F291" s="250" t="s">
        <v>153</v>
      </c>
      <c r="G291" s="248"/>
      <c r="H291" s="251">
        <v>2.73</v>
      </c>
      <c r="I291" s="252"/>
      <c r="J291" s="248"/>
      <c r="K291" s="248"/>
      <c r="L291" s="253"/>
      <c r="M291" s="254"/>
      <c r="N291" s="255"/>
      <c r="O291" s="255"/>
      <c r="P291" s="255"/>
      <c r="Q291" s="255"/>
      <c r="R291" s="255"/>
      <c r="S291" s="255"/>
      <c r="T291" s="256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57" t="s">
        <v>150</v>
      </c>
      <c r="AU291" s="257" t="s">
        <v>21</v>
      </c>
      <c r="AV291" s="15" t="s">
        <v>146</v>
      </c>
      <c r="AW291" s="15" t="s">
        <v>41</v>
      </c>
      <c r="AX291" s="15" t="s">
        <v>90</v>
      </c>
      <c r="AY291" s="257" t="s">
        <v>139</v>
      </c>
    </row>
    <row r="292" spans="1:65" s="2" customFormat="1" ht="16.5" customHeight="1">
      <c r="A292" s="41"/>
      <c r="B292" s="42"/>
      <c r="C292" s="207" t="s">
        <v>334</v>
      </c>
      <c r="D292" s="207" t="s">
        <v>141</v>
      </c>
      <c r="E292" s="208" t="s">
        <v>1125</v>
      </c>
      <c r="F292" s="209" t="s">
        <v>1126</v>
      </c>
      <c r="G292" s="210" t="s">
        <v>591</v>
      </c>
      <c r="H292" s="211">
        <v>15.6</v>
      </c>
      <c r="I292" s="212"/>
      <c r="J292" s="213">
        <f>ROUND(I292*H292,2)</f>
        <v>0</v>
      </c>
      <c r="K292" s="209" t="s">
        <v>145</v>
      </c>
      <c r="L292" s="47"/>
      <c r="M292" s="214" t="s">
        <v>32</v>
      </c>
      <c r="N292" s="215" t="s">
        <v>53</v>
      </c>
      <c r="O292" s="87"/>
      <c r="P292" s="216">
        <f>O292*H292</f>
        <v>0</v>
      </c>
      <c r="Q292" s="216">
        <v>0</v>
      </c>
      <c r="R292" s="216">
        <f>Q292*H292</f>
        <v>0</v>
      </c>
      <c r="S292" s="216">
        <v>0</v>
      </c>
      <c r="T292" s="217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18" t="s">
        <v>146</v>
      </c>
      <c r="AT292" s="218" t="s">
        <v>141</v>
      </c>
      <c r="AU292" s="218" t="s">
        <v>21</v>
      </c>
      <c r="AY292" s="19" t="s">
        <v>139</v>
      </c>
      <c r="BE292" s="219">
        <f>IF(N292="základní",J292,0)</f>
        <v>0</v>
      </c>
      <c r="BF292" s="219">
        <f>IF(N292="snížená",J292,0)</f>
        <v>0</v>
      </c>
      <c r="BG292" s="219">
        <f>IF(N292="zákl. přenesená",J292,0)</f>
        <v>0</v>
      </c>
      <c r="BH292" s="219">
        <f>IF(N292="sníž. přenesená",J292,0)</f>
        <v>0</v>
      </c>
      <c r="BI292" s="219">
        <f>IF(N292="nulová",J292,0)</f>
        <v>0</v>
      </c>
      <c r="BJ292" s="19" t="s">
        <v>90</v>
      </c>
      <c r="BK292" s="219">
        <f>ROUND(I292*H292,2)</f>
        <v>0</v>
      </c>
      <c r="BL292" s="19" t="s">
        <v>146</v>
      </c>
      <c r="BM292" s="218" t="s">
        <v>1127</v>
      </c>
    </row>
    <row r="293" spans="1:47" s="2" customFormat="1" ht="12">
      <c r="A293" s="41"/>
      <c r="B293" s="42"/>
      <c r="C293" s="43"/>
      <c r="D293" s="220" t="s">
        <v>148</v>
      </c>
      <c r="E293" s="43"/>
      <c r="F293" s="221" t="s">
        <v>1128</v>
      </c>
      <c r="G293" s="43"/>
      <c r="H293" s="43"/>
      <c r="I293" s="222"/>
      <c r="J293" s="43"/>
      <c r="K293" s="43"/>
      <c r="L293" s="47"/>
      <c r="M293" s="223"/>
      <c r="N293" s="224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19" t="s">
        <v>148</v>
      </c>
      <c r="AU293" s="19" t="s">
        <v>21</v>
      </c>
    </row>
    <row r="294" spans="1:51" s="13" customFormat="1" ht="12">
      <c r="A294" s="13"/>
      <c r="B294" s="225"/>
      <c r="C294" s="226"/>
      <c r="D294" s="227" t="s">
        <v>150</v>
      </c>
      <c r="E294" s="228" t="s">
        <v>32</v>
      </c>
      <c r="F294" s="229" t="s">
        <v>1129</v>
      </c>
      <c r="G294" s="226"/>
      <c r="H294" s="230">
        <v>15.6</v>
      </c>
      <c r="I294" s="231"/>
      <c r="J294" s="226"/>
      <c r="K294" s="226"/>
      <c r="L294" s="232"/>
      <c r="M294" s="233"/>
      <c r="N294" s="234"/>
      <c r="O294" s="234"/>
      <c r="P294" s="234"/>
      <c r="Q294" s="234"/>
      <c r="R294" s="234"/>
      <c r="S294" s="234"/>
      <c r="T294" s="23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6" t="s">
        <v>150</v>
      </c>
      <c r="AU294" s="236" t="s">
        <v>21</v>
      </c>
      <c r="AV294" s="13" t="s">
        <v>21</v>
      </c>
      <c r="AW294" s="13" t="s">
        <v>41</v>
      </c>
      <c r="AX294" s="13" t="s">
        <v>82</v>
      </c>
      <c r="AY294" s="236" t="s">
        <v>139</v>
      </c>
    </row>
    <row r="295" spans="1:51" s="14" customFormat="1" ht="12">
      <c r="A295" s="14"/>
      <c r="B295" s="237"/>
      <c r="C295" s="238"/>
      <c r="D295" s="227" t="s">
        <v>150</v>
      </c>
      <c r="E295" s="239" t="s">
        <v>32</v>
      </c>
      <c r="F295" s="240" t="s">
        <v>152</v>
      </c>
      <c r="G295" s="238"/>
      <c r="H295" s="239" t="s">
        <v>32</v>
      </c>
      <c r="I295" s="241"/>
      <c r="J295" s="238"/>
      <c r="K295" s="238"/>
      <c r="L295" s="242"/>
      <c r="M295" s="243"/>
      <c r="N295" s="244"/>
      <c r="O295" s="244"/>
      <c r="P295" s="244"/>
      <c r="Q295" s="244"/>
      <c r="R295" s="244"/>
      <c r="S295" s="244"/>
      <c r="T295" s="245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6" t="s">
        <v>150</v>
      </c>
      <c r="AU295" s="246" t="s">
        <v>21</v>
      </c>
      <c r="AV295" s="14" t="s">
        <v>90</v>
      </c>
      <c r="AW295" s="14" t="s">
        <v>41</v>
      </c>
      <c r="AX295" s="14" t="s">
        <v>82</v>
      </c>
      <c r="AY295" s="246" t="s">
        <v>139</v>
      </c>
    </row>
    <row r="296" spans="1:51" s="15" customFormat="1" ht="12">
      <c r="A296" s="15"/>
      <c r="B296" s="247"/>
      <c r="C296" s="248"/>
      <c r="D296" s="227" t="s">
        <v>150</v>
      </c>
      <c r="E296" s="249" t="s">
        <v>32</v>
      </c>
      <c r="F296" s="250" t="s">
        <v>153</v>
      </c>
      <c r="G296" s="248"/>
      <c r="H296" s="251">
        <v>15.6</v>
      </c>
      <c r="I296" s="252"/>
      <c r="J296" s="248"/>
      <c r="K296" s="248"/>
      <c r="L296" s="253"/>
      <c r="M296" s="254"/>
      <c r="N296" s="255"/>
      <c r="O296" s="255"/>
      <c r="P296" s="255"/>
      <c r="Q296" s="255"/>
      <c r="R296" s="255"/>
      <c r="S296" s="255"/>
      <c r="T296" s="256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57" t="s">
        <v>150</v>
      </c>
      <c r="AU296" s="257" t="s">
        <v>21</v>
      </c>
      <c r="AV296" s="15" t="s">
        <v>146</v>
      </c>
      <c r="AW296" s="15" t="s">
        <v>41</v>
      </c>
      <c r="AX296" s="15" t="s">
        <v>90</v>
      </c>
      <c r="AY296" s="257" t="s">
        <v>139</v>
      </c>
    </row>
    <row r="297" spans="1:65" s="2" customFormat="1" ht="21.75" customHeight="1">
      <c r="A297" s="41"/>
      <c r="B297" s="42"/>
      <c r="C297" s="207" t="s">
        <v>421</v>
      </c>
      <c r="D297" s="207" t="s">
        <v>141</v>
      </c>
      <c r="E297" s="208" t="s">
        <v>1130</v>
      </c>
      <c r="F297" s="209" t="s">
        <v>1131</v>
      </c>
      <c r="G297" s="210" t="s">
        <v>144</v>
      </c>
      <c r="H297" s="211">
        <v>5.6</v>
      </c>
      <c r="I297" s="212"/>
      <c r="J297" s="213">
        <f>ROUND(I297*H297,2)</f>
        <v>0</v>
      </c>
      <c r="K297" s="209" t="s">
        <v>145</v>
      </c>
      <c r="L297" s="47"/>
      <c r="M297" s="214" t="s">
        <v>32</v>
      </c>
      <c r="N297" s="215" t="s">
        <v>53</v>
      </c>
      <c r="O297" s="87"/>
      <c r="P297" s="216">
        <f>O297*H297</f>
        <v>0</v>
      </c>
      <c r="Q297" s="216">
        <v>0.00182</v>
      </c>
      <c r="R297" s="216">
        <f>Q297*H297</f>
        <v>0.010192</v>
      </c>
      <c r="S297" s="216">
        <v>0</v>
      </c>
      <c r="T297" s="217">
        <f>S297*H297</f>
        <v>0</v>
      </c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R297" s="218" t="s">
        <v>146</v>
      </c>
      <c r="AT297" s="218" t="s">
        <v>141</v>
      </c>
      <c r="AU297" s="218" t="s">
        <v>21</v>
      </c>
      <c r="AY297" s="19" t="s">
        <v>139</v>
      </c>
      <c r="BE297" s="219">
        <f>IF(N297="základní",J297,0)</f>
        <v>0</v>
      </c>
      <c r="BF297" s="219">
        <f>IF(N297="snížená",J297,0)</f>
        <v>0</v>
      </c>
      <c r="BG297" s="219">
        <f>IF(N297="zákl. přenesená",J297,0)</f>
        <v>0</v>
      </c>
      <c r="BH297" s="219">
        <f>IF(N297="sníž. přenesená",J297,0)</f>
        <v>0</v>
      </c>
      <c r="BI297" s="219">
        <f>IF(N297="nulová",J297,0)</f>
        <v>0</v>
      </c>
      <c r="BJ297" s="19" t="s">
        <v>90</v>
      </c>
      <c r="BK297" s="219">
        <f>ROUND(I297*H297,2)</f>
        <v>0</v>
      </c>
      <c r="BL297" s="19" t="s">
        <v>146</v>
      </c>
      <c r="BM297" s="218" t="s">
        <v>1132</v>
      </c>
    </row>
    <row r="298" spans="1:47" s="2" customFormat="1" ht="12">
      <c r="A298" s="41"/>
      <c r="B298" s="42"/>
      <c r="C298" s="43"/>
      <c r="D298" s="220" t="s">
        <v>148</v>
      </c>
      <c r="E298" s="43"/>
      <c r="F298" s="221" t="s">
        <v>1133</v>
      </c>
      <c r="G298" s="43"/>
      <c r="H298" s="43"/>
      <c r="I298" s="222"/>
      <c r="J298" s="43"/>
      <c r="K298" s="43"/>
      <c r="L298" s="47"/>
      <c r="M298" s="223"/>
      <c r="N298" s="224"/>
      <c r="O298" s="87"/>
      <c r="P298" s="87"/>
      <c r="Q298" s="87"/>
      <c r="R298" s="87"/>
      <c r="S298" s="87"/>
      <c r="T298" s="88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T298" s="19" t="s">
        <v>148</v>
      </c>
      <c r="AU298" s="19" t="s">
        <v>21</v>
      </c>
    </row>
    <row r="299" spans="1:51" s="13" customFormat="1" ht="12">
      <c r="A299" s="13"/>
      <c r="B299" s="225"/>
      <c r="C299" s="226"/>
      <c r="D299" s="227" t="s">
        <v>150</v>
      </c>
      <c r="E299" s="228" t="s">
        <v>32</v>
      </c>
      <c r="F299" s="229" t="s">
        <v>1134</v>
      </c>
      <c r="G299" s="226"/>
      <c r="H299" s="230">
        <v>5.6</v>
      </c>
      <c r="I299" s="231"/>
      <c r="J299" s="226"/>
      <c r="K299" s="226"/>
      <c r="L299" s="232"/>
      <c r="M299" s="233"/>
      <c r="N299" s="234"/>
      <c r="O299" s="234"/>
      <c r="P299" s="234"/>
      <c r="Q299" s="234"/>
      <c r="R299" s="234"/>
      <c r="S299" s="234"/>
      <c r="T299" s="23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6" t="s">
        <v>150</v>
      </c>
      <c r="AU299" s="236" t="s">
        <v>21</v>
      </c>
      <c r="AV299" s="13" t="s">
        <v>21</v>
      </c>
      <c r="AW299" s="13" t="s">
        <v>41</v>
      </c>
      <c r="AX299" s="13" t="s">
        <v>82</v>
      </c>
      <c r="AY299" s="236" t="s">
        <v>139</v>
      </c>
    </row>
    <row r="300" spans="1:51" s="15" customFormat="1" ht="12">
      <c r="A300" s="15"/>
      <c r="B300" s="247"/>
      <c r="C300" s="248"/>
      <c r="D300" s="227" t="s">
        <v>150</v>
      </c>
      <c r="E300" s="249" t="s">
        <v>32</v>
      </c>
      <c r="F300" s="250" t="s">
        <v>153</v>
      </c>
      <c r="G300" s="248"/>
      <c r="H300" s="251">
        <v>5.6</v>
      </c>
      <c r="I300" s="252"/>
      <c r="J300" s="248"/>
      <c r="K300" s="248"/>
      <c r="L300" s="253"/>
      <c r="M300" s="254"/>
      <c r="N300" s="255"/>
      <c r="O300" s="255"/>
      <c r="P300" s="255"/>
      <c r="Q300" s="255"/>
      <c r="R300" s="255"/>
      <c r="S300" s="255"/>
      <c r="T300" s="256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57" t="s">
        <v>150</v>
      </c>
      <c r="AU300" s="257" t="s">
        <v>21</v>
      </c>
      <c r="AV300" s="15" t="s">
        <v>146</v>
      </c>
      <c r="AW300" s="15" t="s">
        <v>41</v>
      </c>
      <c r="AX300" s="15" t="s">
        <v>90</v>
      </c>
      <c r="AY300" s="257" t="s">
        <v>139</v>
      </c>
    </row>
    <row r="301" spans="1:65" s="2" customFormat="1" ht="16.5" customHeight="1">
      <c r="A301" s="41"/>
      <c r="B301" s="42"/>
      <c r="C301" s="207" t="s">
        <v>432</v>
      </c>
      <c r="D301" s="207" t="s">
        <v>141</v>
      </c>
      <c r="E301" s="208" t="s">
        <v>1135</v>
      </c>
      <c r="F301" s="209" t="s">
        <v>1136</v>
      </c>
      <c r="G301" s="210" t="s">
        <v>144</v>
      </c>
      <c r="H301" s="211">
        <v>5.6</v>
      </c>
      <c r="I301" s="212"/>
      <c r="J301" s="213">
        <f>ROUND(I301*H301,2)</f>
        <v>0</v>
      </c>
      <c r="K301" s="209" t="s">
        <v>145</v>
      </c>
      <c r="L301" s="47"/>
      <c r="M301" s="214" t="s">
        <v>32</v>
      </c>
      <c r="N301" s="215" t="s">
        <v>53</v>
      </c>
      <c r="O301" s="87"/>
      <c r="P301" s="216">
        <f>O301*H301</f>
        <v>0</v>
      </c>
      <c r="Q301" s="216">
        <v>4E-05</v>
      </c>
      <c r="R301" s="216">
        <f>Q301*H301</f>
        <v>0.000224</v>
      </c>
      <c r="S301" s="216">
        <v>0</v>
      </c>
      <c r="T301" s="217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18" t="s">
        <v>146</v>
      </c>
      <c r="AT301" s="218" t="s">
        <v>141</v>
      </c>
      <c r="AU301" s="218" t="s">
        <v>21</v>
      </c>
      <c r="AY301" s="19" t="s">
        <v>139</v>
      </c>
      <c r="BE301" s="219">
        <f>IF(N301="základní",J301,0)</f>
        <v>0</v>
      </c>
      <c r="BF301" s="219">
        <f>IF(N301="snížená",J301,0)</f>
        <v>0</v>
      </c>
      <c r="BG301" s="219">
        <f>IF(N301="zákl. přenesená",J301,0)</f>
        <v>0</v>
      </c>
      <c r="BH301" s="219">
        <f>IF(N301="sníž. přenesená",J301,0)</f>
        <v>0</v>
      </c>
      <c r="BI301" s="219">
        <f>IF(N301="nulová",J301,0)</f>
        <v>0</v>
      </c>
      <c r="BJ301" s="19" t="s">
        <v>90</v>
      </c>
      <c r="BK301" s="219">
        <f>ROUND(I301*H301,2)</f>
        <v>0</v>
      </c>
      <c r="BL301" s="19" t="s">
        <v>146</v>
      </c>
      <c r="BM301" s="218" t="s">
        <v>1137</v>
      </c>
    </row>
    <row r="302" spans="1:47" s="2" customFormat="1" ht="12">
      <c r="A302" s="41"/>
      <c r="B302" s="42"/>
      <c r="C302" s="43"/>
      <c r="D302" s="220" t="s">
        <v>148</v>
      </c>
      <c r="E302" s="43"/>
      <c r="F302" s="221" t="s">
        <v>1138</v>
      </c>
      <c r="G302" s="43"/>
      <c r="H302" s="43"/>
      <c r="I302" s="222"/>
      <c r="J302" s="43"/>
      <c r="K302" s="43"/>
      <c r="L302" s="47"/>
      <c r="M302" s="223"/>
      <c r="N302" s="224"/>
      <c r="O302" s="87"/>
      <c r="P302" s="87"/>
      <c r="Q302" s="87"/>
      <c r="R302" s="87"/>
      <c r="S302" s="87"/>
      <c r="T302" s="88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T302" s="19" t="s">
        <v>148</v>
      </c>
      <c r="AU302" s="19" t="s">
        <v>21</v>
      </c>
    </row>
    <row r="303" spans="1:65" s="2" customFormat="1" ht="16.5" customHeight="1">
      <c r="A303" s="41"/>
      <c r="B303" s="42"/>
      <c r="C303" s="207" t="s">
        <v>365</v>
      </c>
      <c r="D303" s="207" t="s">
        <v>141</v>
      </c>
      <c r="E303" s="208" t="s">
        <v>1139</v>
      </c>
      <c r="F303" s="209" t="s">
        <v>1140</v>
      </c>
      <c r="G303" s="210" t="s">
        <v>144</v>
      </c>
      <c r="H303" s="211">
        <v>57.6</v>
      </c>
      <c r="I303" s="212"/>
      <c r="J303" s="213">
        <f>ROUND(I303*H303,2)</f>
        <v>0</v>
      </c>
      <c r="K303" s="209" t="s">
        <v>145</v>
      </c>
      <c r="L303" s="47"/>
      <c r="M303" s="214" t="s">
        <v>32</v>
      </c>
      <c r="N303" s="215" t="s">
        <v>53</v>
      </c>
      <c r="O303" s="87"/>
      <c r="P303" s="216">
        <f>O303*H303</f>
        <v>0</v>
      </c>
      <c r="Q303" s="216">
        <v>0.00132</v>
      </c>
      <c r="R303" s="216">
        <f>Q303*H303</f>
        <v>0.076032</v>
      </c>
      <c r="S303" s="216">
        <v>0</v>
      </c>
      <c r="T303" s="217">
        <f>S303*H303</f>
        <v>0</v>
      </c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R303" s="218" t="s">
        <v>146</v>
      </c>
      <c r="AT303" s="218" t="s">
        <v>141</v>
      </c>
      <c r="AU303" s="218" t="s">
        <v>21</v>
      </c>
      <c r="AY303" s="19" t="s">
        <v>139</v>
      </c>
      <c r="BE303" s="219">
        <f>IF(N303="základní",J303,0)</f>
        <v>0</v>
      </c>
      <c r="BF303" s="219">
        <f>IF(N303="snížená",J303,0)</f>
        <v>0</v>
      </c>
      <c r="BG303" s="219">
        <f>IF(N303="zákl. přenesená",J303,0)</f>
        <v>0</v>
      </c>
      <c r="BH303" s="219">
        <f>IF(N303="sníž. přenesená",J303,0)</f>
        <v>0</v>
      </c>
      <c r="BI303" s="219">
        <f>IF(N303="nulová",J303,0)</f>
        <v>0</v>
      </c>
      <c r="BJ303" s="19" t="s">
        <v>90</v>
      </c>
      <c r="BK303" s="219">
        <f>ROUND(I303*H303,2)</f>
        <v>0</v>
      </c>
      <c r="BL303" s="19" t="s">
        <v>146</v>
      </c>
      <c r="BM303" s="218" t="s">
        <v>1141</v>
      </c>
    </row>
    <row r="304" spans="1:47" s="2" customFormat="1" ht="12">
      <c r="A304" s="41"/>
      <c r="B304" s="42"/>
      <c r="C304" s="43"/>
      <c r="D304" s="220" t="s">
        <v>148</v>
      </c>
      <c r="E304" s="43"/>
      <c r="F304" s="221" t="s">
        <v>1142</v>
      </c>
      <c r="G304" s="43"/>
      <c r="H304" s="43"/>
      <c r="I304" s="222"/>
      <c r="J304" s="43"/>
      <c r="K304" s="43"/>
      <c r="L304" s="47"/>
      <c r="M304" s="223"/>
      <c r="N304" s="224"/>
      <c r="O304" s="87"/>
      <c r="P304" s="87"/>
      <c r="Q304" s="87"/>
      <c r="R304" s="87"/>
      <c r="S304" s="87"/>
      <c r="T304" s="88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T304" s="19" t="s">
        <v>148</v>
      </c>
      <c r="AU304" s="19" t="s">
        <v>21</v>
      </c>
    </row>
    <row r="305" spans="1:51" s="13" customFormat="1" ht="12">
      <c r="A305" s="13"/>
      <c r="B305" s="225"/>
      <c r="C305" s="226"/>
      <c r="D305" s="227" t="s">
        <v>150</v>
      </c>
      <c r="E305" s="228" t="s">
        <v>32</v>
      </c>
      <c r="F305" s="229" t="s">
        <v>1143</v>
      </c>
      <c r="G305" s="226"/>
      <c r="H305" s="230">
        <v>57.6</v>
      </c>
      <c r="I305" s="231"/>
      <c r="J305" s="226"/>
      <c r="K305" s="226"/>
      <c r="L305" s="232"/>
      <c r="M305" s="233"/>
      <c r="N305" s="234"/>
      <c r="O305" s="234"/>
      <c r="P305" s="234"/>
      <c r="Q305" s="234"/>
      <c r="R305" s="234"/>
      <c r="S305" s="234"/>
      <c r="T305" s="23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6" t="s">
        <v>150</v>
      </c>
      <c r="AU305" s="236" t="s">
        <v>21</v>
      </c>
      <c r="AV305" s="13" t="s">
        <v>21</v>
      </c>
      <c r="AW305" s="13" t="s">
        <v>41</v>
      </c>
      <c r="AX305" s="13" t="s">
        <v>82</v>
      </c>
      <c r="AY305" s="236" t="s">
        <v>139</v>
      </c>
    </row>
    <row r="306" spans="1:51" s="14" customFormat="1" ht="12">
      <c r="A306" s="14"/>
      <c r="B306" s="237"/>
      <c r="C306" s="238"/>
      <c r="D306" s="227" t="s">
        <v>150</v>
      </c>
      <c r="E306" s="239" t="s">
        <v>32</v>
      </c>
      <c r="F306" s="240" t="s">
        <v>152</v>
      </c>
      <c r="G306" s="238"/>
      <c r="H306" s="239" t="s">
        <v>32</v>
      </c>
      <c r="I306" s="241"/>
      <c r="J306" s="238"/>
      <c r="K306" s="238"/>
      <c r="L306" s="242"/>
      <c r="M306" s="243"/>
      <c r="N306" s="244"/>
      <c r="O306" s="244"/>
      <c r="P306" s="244"/>
      <c r="Q306" s="244"/>
      <c r="R306" s="244"/>
      <c r="S306" s="244"/>
      <c r="T306" s="245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6" t="s">
        <v>150</v>
      </c>
      <c r="AU306" s="246" t="s">
        <v>21</v>
      </c>
      <c r="AV306" s="14" t="s">
        <v>90</v>
      </c>
      <c r="AW306" s="14" t="s">
        <v>41</v>
      </c>
      <c r="AX306" s="14" t="s">
        <v>82</v>
      </c>
      <c r="AY306" s="246" t="s">
        <v>139</v>
      </c>
    </row>
    <row r="307" spans="1:51" s="15" customFormat="1" ht="12">
      <c r="A307" s="15"/>
      <c r="B307" s="247"/>
      <c r="C307" s="248"/>
      <c r="D307" s="227" t="s">
        <v>150</v>
      </c>
      <c r="E307" s="249" t="s">
        <v>32</v>
      </c>
      <c r="F307" s="250" t="s">
        <v>153</v>
      </c>
      <c r="G307" s="248"/>
      <c r="H307" s="251">
        <v>57.6</v>
      </c>
      <c r="I307" s="252"/>
      <c r="J307" s="248"/>
      <c r="K307" s="248"/>
      <c r="L307" s="253"/>
      <c r="M307" s="254"/>
      <c r="N307" s="255"/>
      <c r="O307" s="255"/>
      <c r="P307" s="255"/>
      <c r="Q307" s="255"/>
      <c r="R307" s="255"/>
      <c r="S307" s="255"/>
      <c r="T307" s="256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57" t="s">
        <v>150</v>
      </c>
      <c r="AU307" s="257" t="s">
        <v>21</v>
      </c>
      <c r="AV307" s="15" t="s">
        <v>146</v>
      </c>
      <c r="AW307" s="15" t="s">
        <v>41</v>
      </c>
      <c r="AX307" s="15" t="s">
        <v>90</v>
      </c>
      <c r="AY307" s="257" t="s">
        <v>139</v>
      </c>
    </row>
    <row r="308" spans="1:65" s="2" customFormat="1" ht="16.5" customHeight="1">
      <c r="A308" s="41"/>
      <c r="B308" s="42"/>
      <c r="C308" s="207" t="s">
        <v>442</v>
      </c>
      <c r="D308" s="207" t="s">
        <v>141</v>
      </c>
      <c r="E308" s="208" t="s">
        <v>1144</v>
      </c>
      <c r="F308" s="209" t="s">
        <v>1145</v>
      </c>
      <c r="G308" s="210" t="s">
        <v>144</v>
      </c>
      <c r="H308" s="211">
        <v>10.66</v>
      </c>
      <c r="I308" s="212"/>
      <c r="J308" s="213">
        <f>ROUND(I308*H308,2)</f>
        <v>0</v>
      </c>
      <c r="K308" s="209" t="s">
        <v>32</v>
      </c>
      <c r="L308" s="47"/>
      <c r="M308" s="214" t="s">
        <v>32</v>
      </c>
      <c r="N308" s="215" t="s">
        <v>53</v>
      </c>
      <c r="O308" s="87"/>
      <c r="P308" s="216">
        <f>O308*H308</f>
        <v>0</v>
      </c>
      <c r="Q308" s="216">
        <v>0.00374</v>
      </c>
      <c r="R308" s="216">
        <f>Q308*H308</f>
        <v>0.0398684</v>
      </c>
      <c r="S308" s="216">
        <v>0</v>
      </c>
      <c r="T308" s="217">
        <f>S308*H308</f>
        <v>0</v>
      </c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R308" s="218" t="s">
        <v>146</v>
      </c>
      <c r="AT308" s="218" t="s">
        <v>141</v>
      </c>
      <c r="AU308" s="218" t="s">
        <v>21</v>
      </c>
      <c r="AY308" s="19" t="s">
        <v>139</v>
      </c>
      <c r="BE308" s="219">
        <f>IF(N308="základní",J308,0)</f>
        <v>0</v>
      </c>
      <c r="BF308" s="219">
        <f>IF(N308="snížená",J308,0)</f>
        <v>0</v>
      </c>
      <c r="BG308" s="219">
        <f>IF(N308="zákl. přenesená",J308,0)</f>
        <v>0</v>
      </c>
      <c r="BH308" s="219">
        <f>IF(N308="sníž. přenesená",J308,0)</f>
        <v>0</v>
      </c>
      <c r="BI308" s="219">
        <f>IF(N308="nulová",J308,0)</f>
        <v>0</v>
      </c>
      <c r="BJ308" s="19" t="s">
        <v>90</v>
      </c>
      <c r="BK308" s="219">
        <f>ROUND(I308*H308,2)</f>
        <v>0</v>
      </c>
      <c r="BL308" s="19" t="s">
        <v>146</v>
      </c>
      <c r="BM308" s="218" t="s">
        <v>1146</v>
      </c>
    </row>
    <row r="309" spans="1:51" s="13" customFormat="1" ht="12">
      <c r="A309" s="13"/>
      <c r="B309" s="225"/>
      <c r="C309" s="226"/>
      <c r="D309" s="227" t="s">
        <v>150</v>
      </c>
      <c r="E309" s="228" t="s">
        <v>32</v>
      </c>
      <c r="F309" s="229" t="s">
        <v>1147</v>
      </c>
      <c r="G309" s="226"/>
      <c r="H309" s="230">
        <v>10.66</v>
      </c>
      <c r="I309" s="231"/>
      <c r="J309" s="226"/>
      <c r="K309" s="226"/>
      <c r="L309" s="232"/>
      <c r="M309" s="233"/>
      <c r="N309" s="234"/>
      <c r="O309" s="234"/>
      <c r="P309" s="234"/>
      <c r="Q309" s="234"/>
      <c r="R309" s="234"/>
      <c r="S309" s="234"/>
      <c r="T309" s="235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6" t="s">
        <v>150</v>
      </c>
      <c r="AU309" s="236" t="s">
        <v>21</v>
      </c>
      <c r="AV309" s="13" t="s">
        <v>21</v>
      </c>
      <c r="AW309" s="13" t="s">
        <v>41</v>
      </c>
      <c r="AX309" s="13" t="s">
        <v>82</v>
      </c>
      <c r="AY309" s="236" t="s">
        <v>139</v>
      </c>
    </row>
    <row r="310" spans="1:51" s="15" customFormat="1" ht="12">
      <c r="A310" s="15"/>
      <c r="B310" s="247"/>
      <c r="C310" s="248"/>
      <c r="D310" s="227" t="s">
        <v>150</v>
      </c>
      <c r="E310" s="249" t="s">
        <v>32</v>
      </c>
      <c r="F310" s="250" t="s">
        <v>153</v>
      </c>
      <c r="G310" s="248"/>
      <c r="H310" s="251">
        <v>10.66</v>
      </c>
      <c r="I310" s="252"/>
      <c r="J310" s="248"/>
      <c r="K310" s="248"/>
      <c r="L310" s="253"/>
      <c r="M310" s="254"/>
      <c r="N310" s="255"/>
      <c r="O310" s="255"/>
      <c r="P310" s="255"/>
      <c r="Q310" s="255"/>
      <c r="R310" s="255"/>
      <c r="S310" s="255"/>
      <c r="T310" s="256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57" t="s">
        <v>150</v>
      </c>
      <c r="AU310" s="257" t="s">
        <v>21</v>
      </c>
      <c r="AV310" s="15" t="s">
        <v>146</v>
      </c>
      <c r="AW310" s="15" t="s">
        <v>41</v>
      </c>
      <c r="AX310" s="15" t="s">
        <v>90</v>
      </c>
      <c r="AY310" s="257" t="s">
        <v>139</v>
      </c>
    </row>
    <row r="311" spans="1:65" s="2" customFormat="1" ht="16.5" customHeight="1">
      <c r="A311" s="41"/>
      <c r="B311" s="42"/>
      <c r="C311" s="207" t="s">
        <v>448</v>
      </c>
      <c r="D311" s="207" t="s">
        <v>141</v>
      </c>
      <c r="E311" s="208" t="s">
        <v>1148</v>
      </c>
      <c r="F311" s="209" t="s">
        <v>1149</v>
      </c>
      <c r="G311" s="210" t="s">
        <v>144</v>
      </c>
      <c r="H311" s="211">
        <v>10.66</v>
      </c>
      <c r="I311" s="212"/>
      <c r="J311" s="213">
        <f>ROUND(I311*H311,2)</f>
        <v>0</v>
      </c>
      <c r="K311" s="209" t="s">
        <v>32</v>
      </c>
      <c r="L311" s="47"/>
      <c r="M311" s="214" t="s">
        <v>32</v>
      </c>
      <c r="N311" s="215" t="s">
        <v>53</v>
      </c>
      <c r="O311" s="87"/>
      <c r="P311" s="216">
        <f>O311*H311</f>
        <v>0</v>
      </c>
      <c r="Q311" s="216">
        <v>4E-05</v>
      </c>
      <c r="R311" s="216">
        <f>Q311*H311</f>
        <v>0.00042640000000000006</v>
      </c>
      <c r="S311" s="216">
        <v>0</v>
      </c>
      <c r="T311" s="217">
        <f>S311*H311</f>
        <v>0</v>
      </c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R311" s="218" t="s">
        <v>146</v>
      </c>
      <c r="AT311" s="218" t="s">
        <v>141</v>
      </c>
      <c r="AU311" s="218" t="s">
        <v>21</v>
      </c>
      <c r="AY311" s="19" t="s">
        <v>139</v>
      </c>
      <c r="BE311" s="219">
        <f>IF(N311="základní",J311,0)</f>
        <v>0</v>
      </c>
      <c r="BF311" s="219">
        <f>IF(N311="snížená",J311,0)</f>
        <v>0</v>
      </c>
      <c r="BG311" s="219">
        <f>IF(N311="zákl. přenesená",J311,0)</f>
        <v>0</v>
      </c>
      <c r="BH311" s="219">
        <f>IF(N311="sníž. přenesená",J311,0)</f>
        <v>0</v>
      </c>
      <c r="BI311" s="219">
        <f>IF(N311="nulová",J311,0)</f>
        <v>0</v>
      </c>
      <c r="BJ311" s="19" t="s">
        <v>90</v>
      </c>
      <c r="BK311" s="219">
        <f>ROUND(I311*H311,2)</f>
        <v>0</v>
      </c>
      <c r="BL311" s="19" t="s">
        <v>146</v>
      </c>
      <c r="BM311" s="218" t="s">
        <v>1150</v>
      </c>
    </row>
    <row r="312" spans="1:65" s="2" customFormat="1" ht="24.15" customHeight="1">
      <c r="A312" s="41"/>
      <c r="B312" s="42"/>
      <c r="C312" s="207" t="s">
        <v>454</v>
      </c>
      <c r="D312" s="207" t="s">
        <v>141</v>
      </c>
      <c r="E312" s="208" t="s">
        <v>1151</v>
      </c>
      <c r="F312" s="209" t="s">
        <v>1152</v>
      </c>
      <c r="G312" s="210" t="s">
        <v>179</v>
      </c>
      <c r="H312" s="211">
        <v>3.2</v>
      </c>
      <c r="I312" s="212"/>
      <c r="J312" s="213">
        <f>ROUND(I312*H312,2)</f>
        <v>0</v>
      </c>
      <c r="K312" s="209" t="s">
        <v>145</v>
      </c>
      <c r="L312" s="47"/>
      <c r="M312" s="214" t="s">
        <v>32</v>
      </c>
      <c r="N312" s="215" t="s">
        <v>53</v>
      </c>
      <c r="O312" s="87"/>
      <c r="P312" s="216">
        <f>O312*H312</f>
        <v>0</v>
      </c>
      <c r="Q312" s="216">
        <v>1.07653</v>
      </c>
      <c r="R312" s="216">
        <f>Q312*H312</f>
        <v>3.444896</v>
      </c>
      <c r="S312" s="216">
        <v>0</v>
      </c>
      <c r="T312" s="217">
        <f>S312*H312</f>
        <v>0</v>
      </c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R312" s="218" t="s">
        <v>146</v>
      </c>
      <c r="AT312" s="218" t="s">
        <v>141</v>
      </c>
      <c r="AU312" s="218" t="s">
        <v>21</v>
      </c>
      <c r="AY312" s="19" t="s">
        <v>139</v>
      </c>
      <c r="BE312" s="219">
        <f>IF(N312="základní",J312,0)</f>
        <v>0</v>
      </c>
      <c r="BF312" s="219">
        <f>IF(N312="snížená",J312,0)</f>
        <v>0</v>
      </c>
      <c r="BG312" s="219">
        <f>IF(N312="zákl. přenesená",J312,0)</f>
        <v>0</v>
      </c>
      <c r="BH312" s="219">
        <f>IF(N312="sníž. přenesená",J312,0)</f>
        <v>0</v>
      </c>
      <c r="BI312" s="219">
        <f>IF(N312="nulová",J312,0)</f>
        <v>0</v>
      </c>
      <c r="BJ312" s="19" t="s">
        <v>90</v>
      </c>
      <c r="BK312" s="219">
        <f>ROUND(I312*H312,2)</f>
        <v>0</v>
      </c>
      <c r="BL312" s="19" t="s">
        <v>146</v>
      </c>
      <c r="BM312" s="218" t="s">
        <v>1153</v>
      </c>
    </row>
    <row r="313" spans="1:47" s="2" customFormat="1" ht="12">
      <c r="A313" s="41"/>
      <c r="B313" s="42"/>
      <c r="C313" s="43"/>
      <c r="D313" s="220" t="s">
        <v>148</v>
      </c>
      <c r="E313" s="43"/>
      <c r="F313" s="221" t="s">
        <v>1154</v>
      </c>
      <c r="G313" s="43"/>
      <c r="H313" s="43"/>
      <c r="I313" s="222"/>
      <c r="J313" s="43"/>
      <c r="K313" s="43"/>
      <c r="L313" s="47"/>
      <c r="M313" s="223"/>
      <c r="N313" s="224"/>
      <c r="O313" s="87"/>
      <c r="P313" s="87"/>
      <c r="Q313" s="87"/>
      <c r="R313" s="87"/>
      <c r="S313" s="87"/>
      <c r="T313" s="88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T313" s="19" t="s">
        <v>148</v>
      </c>
      <c r="AU313" s="19" t="s">
        <v>21</v>
      </c>
    </row>
    <row r="314" spans="1:51" s="13" customFormat="1" ht="12">
      <c r="A314" s="13"/>
      <c r="B314" s="225"/>
      <c r="C314" s="226"/>
      <c r="D314" s="227" t="s">
        <v>150</v>
      </c>
      <c r="E314" s="228" t="s">
        <v>32</v>
      </c>
      <c r="F314" s="229" t="s">
        <v>1155</v>
      </c>
      <c r="G314" s="226"/>
      <c r="H314" s="230">
        <v>3.2</v>
      </c>
      <c r="I314" s="231"/>
      <c r="J314" s="226"/>
      <c r="K314" s="226"/>
      <c r="L314" s="232"/>
      <c r="M314" s="233"/>
      <c r="N314" s="234"/>
      <c r="O314" s="234"/>
      <c r="P314" s="234"/>
      <c r="Q314" s="234"/>
      <c r="R314" s="234"/>
      <c r="S314" s="234"/>
      <c r="T314" s="235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6" t="s">
        <v>150</v>
      </c>
      <c r="AU314" s="236" t="s">
        <v>21</v>
      </c>
      <c r="AV314" s="13" t="s">
        <v>21</v>
      </c>
      <c r="AW314" s="13" t="s">
        <v>41</v>
      </c>
      <c r="AX314" s="13" t="s">
        <v>82</v>
      </c>
      <c r="AY314" s="236" t="s">
        <v>139</v>
      </c>
    </row>
    <row r="315" spans="1:51" s="14" customFormat="1" ht="12">
      <c r="A315" s="14"/>
      <c r="B315" s="237"/>
      <c r="C315" s="238"/>
      <c r="D315" s="227" t="s">
        <v>150</v>
      </c>
      <c r="E315" s="239" t="s">
        <v>32</v>
      </c>
      <c r="F315" s="240" t="s">
        <v>152</v>
      </c>
      <c r="G315" s="238"/>
      <c r="H315" s="239" t="s">
        <v>32</v>
      </c>
      <c r="I315" s="241"/>
      <c r="J315" s="238"/>
      <c r="K315" s="238"/>
      <c r="L315" s="242"/>
      <c r="M315" s="243"/>
      <c r="N315" s="244"/>
      <c r="O315" s="244"/>
      <c r="P315" s="244"/>
      <c r="Q315" s="244"/>
      <c r="R315" s="244"/>
      <c r="S315" s="244"/>
      <c r="T315" s="245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6" t="s">
        <v>150</v>
      </c>
      <c r="AU315" s="246" t="s">
        <v>21</v>
      </c>
      <c r="AV315" s="14" t="s">
        <v>90</v>
      </c>
      <c r="AW315" s="14" t="s">
        <v>41</v>
      </c>
      <c r="AX315" s="14" t="s">
        <v>82</v>
      </c>
      <c r="AY315" s="246" t="s">
        <v>139</v>
      </c>
    </row>
    <row r="316" spans="1:51" s="15" customFormat="1" ht="12">
      <c r="A316" s="15"/>
      <c r="B316" s="247"/>
      <c r="C316" s="248"/>
      <c r="D316" s="227" t="s">
        <v>150</v>
      </c>
      <c r="E316" s="249" t="s">
        <v>32</v>
      </c>
      <c r="F316" s="250" t="s">
        <v>153</v>
      </c>
      <c r="G316" s="248"/>
      <c r="H316" s="251">
        <v>3.2</v>
      </c>
      <c r="I316" s="252"/>
      <c r="J316" s="248"/>
      <c r="K316" s="248"/>
      <c r="L316" s="253"/>
      <c r="M316" s="254"/>
      <c r="N316" s="255"/>
      <c r="O316" s="255"/>
      <c r="P316" s="255"/>
      <c r="Q316" s="255"/>
      <c r="R316" s="255"/>
      <c r="S316" s="255"/>
      <c r="T316" s="256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57" t="s">
        <v>150</v>
      </c>
      <c r="AU316" s="257" t="s">
        <v>21</v>
      </c>
      <c r="AV316" s="15" t="s">
        <v>146</v>
      </c>
      <c r="AW316" s="15" t="s">
        <v>41</v>
      </c>
      <c r="AX316" s="15" t="s">
        <v>90</v>
      </c>
      <c r="AY316" s="257" t="s">
        <v>139</v>
      </c>
    </row>
    <row r="317" spans="1:65" s="2" customFormat="1" ht="24.15" customHeight="1">
      <c r="A317" s="41"/>
      <c r="B317" s="42"/>
      <c r="C317" s="207" t="s">
        <v>461</v>
      </c>
      <c r="D317" s="207" t="s">
        <v>141</v>
      </c>
      <c r="E317" s="208" t="s">
        <v>1156</v>
      </c>
      <c r="F317" s="209" t="s">
        <v>1157</v>
      </c>
      <c r="G317" s="210" t="s">
        <v>179</v>
      </c>
      <c r="H317" s="211">
        <v>0.5</v>
      </c>
      <c r="I317" s="212"/>
      <c r="J317" s="213">
        <f>ROUND(I317*H317,2)</f>
        <v>0</v>
      </c>
      <c r="K317" s="209" t="s">
        <v>145</v>
      </c>
      <c r="L317" s="47"/>
      <c r="M317" s="214" t="s">
        <v>32</v>
      </c>
      <c r="N317" s="215" t="s">
        <v>53</v>
      </c>
      <c r="O317" s="87"/>
      <c r="P317" s="216">
        <f>O317*H317</f>
        <v>0</v>
      </c>
      <c r="Q317" s="216">
        <v>1.04853</v>
      </c>
      <c r="R317" s="216">
        <f>Q317*H317</f>
        <v>0.524265</v>
      </c>
      <c r="S317" s="216">
        <v>0</v>
      </c>
      <c r="T317" s="217">
        <f>S317*H317</f>
        <v>0</v>
      </c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R317" s="218" t="s">
        <v>146</v>
      </c>
      <c r="AT317" s="218" t="s">
        <v>141</v>
      </c>
      <c r="AU317" s="218" t="s">
        <v>21</v>
      </c>
      <c r="AY317" s="19" t="s">
        <v>139</v>
      </c>
      <c r="BE317" s="219">
        <f>IF(N317="základní",J317,0)</f>
        <v>0</v>
      </c>
      <c r="BF317" s="219">
        <f>IF(N317="snížená",J317,0)</f>
        <v>0</v>
      </c>
      <c r="BG317" s="219">
        <f>IF(N317="zákl. přenesená",J317,0)</f>
        <v>0</v>
      </c>
      <c r="BH317" s="219">
        <f>IF(N317="sníž. přenesená",J317,0)</f>
        <v>0</v>
      </c>
      <c r="BI317" s="219">
        <f>IF(N317="nulová",J317,0)</f>
        <v>0</v>
      </c>
      <c r="BJ317" s="19" t="s">
        <v>90</v>
      </c>
      <c r="BK317" s="219">
        <f>ROUND(I317*H317,2)</f>
        <v>0</v>
      </c>
      <c r="BL317" s="19" t="s">
        <v>146</v>
      </c>
      <c r="BM317" s="218" t="s">
        <v>1158</v>
      </c>
    </row>
    <row r="318" spans="1:47" s="2" customFormat="1" ht="12">
      <c r="A318" s="41"/>
      <c r="B318" s="42"/>
      <c r="C318" s="43"/>
      <c r="D318" s="220" t="s">
        <v>148</v>
      </c>
      <c r="E318" s="43"/>
      <c r="F318" s="221" t="s">
        <v>1159</v>
      </c>
      <c r="G318" s="43"/>
      <c r="H318" s="43"/>
      <c r="I318" s="222"/>
      <c r="J318" s="43"/>
      <c r="K318" s="43"/>
      <c r="L318" s="47"/>
      <c r="M318" s="223"/>
      <c r="N318" s="224"/>
      <c r="O318" s="87"/>
      <c r="P318" s="87"/>
      <c r="Q318" s="87"/>
      <c r="R318" s="87"/>
      <c r="S318" s="87"/>
      <c r="T318" s="88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T318" s="19" t="s">
        <v>148</v>
      </c>
      <c r="AU318" s="19" t="s">
        <v>21</v>
      </c>
    </row>
    <row r="319" spans="1:51" s="13" customFormat="1" ht="12">
      <c r="A319" s="13"/>
      <c r="B319" s="225"/>
      <c r="C319" s="226"/>
      <c r="D319" s="227" t="s">
        <v>150</v>
      </c>
      <c r="E319" s="228" t="s">
        <v>32</v>
      </c>
      <c r="F319" s="229" t="s">
        <v>1160</v>
      </c>
      <c r="G319" s="226"/>
      <c r="H319" s="230">
        <v>0.5</v>
      </c>
      <c r="I319" s="231"/>
      <c r="J319" s="226"/>
      <c r="K319" s="226"/>
      <c r="L319" s="232"/>
      <c r="M319" s="233"/>
      <c r="N319" s="234"/>
      <c r="O319" s="234"/>
      <c r="P319" s="234"/>
      <c r="Q319" s="234"/>
      <c r="R319" s="234"/>
      <c r="S319" s="234"/>
      <c r="T319" s="235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6" t="s">
        <v>150</v>
      </c>
      <c r="AU319" s="236" t="s">
        <v>21</v>
      </c>
      <c r="AV319" s="13" t="s">
        <v>21</v>
      </c>
      <c r="AW319" s="13" t="s">
        <v>41</v>
      </c>
      <c r="AX319" s="13" t="s">
        <v>82</v>
      </c>
      <c r="AY319" s="236" t="s">
        <v>139</v>
      </c>
    </row>
    <row r="320" spans="1:51" s="14" customFormat="1" ht="12">
      <c r="A320" s="14"/>
      <c r="B320" s="237"/>
      <c r="C320" s="238"/>
      <c r="D320" s="227" t="s">
        <v>150</v>
      </c>
      <c r="E320" s="239" t="s">
        <v>32</v>
      </c>
      <c r="F320" s="240" t="s">
        <v>152</v>
      </c>
      <c r="G320" s="238"/>
      <c r="H320" s="239" t="s">
        <v>32</v>
      </c>
      <c r="I320" s="241"/>
      <c r="J320" s="238"/>
      <c r="K320" s="238"/>
      <c r="L320" s="242"/>
      <c r="M320" s="243"/>
      <c r="N320" s="244"/>
      <c r="O320" s="244"/>
      <c r="P320" s="244"/>
      <c r="Q320" s="244"/>
      <c r="R320" s="244"/>
      <c r="S320" s="244"/>
      <c r="T320" s="245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6" t="s">
        <v>150</v>
      </c>
      <c r="AU320" s="246" t="s">
        <v>21</v>
      </c>
      <c r="AV320" s="14" t="s">
        <v>90</v>
      </c>
      <c r="AW320" s="14" t="s">
        <v>41</v>
      </c>
      <c r="AX320" s="14" t="s">
        <v>82</v>
      </c>
      <c r="AY320" s="246" t="s">
        <v>139</v>
      </c>
    </row>
    <row r="321" spans="1:51" s="15" customFormat="1" ht="12">
      <c r="A321" s="15"/>
      <c r="B321" s="247"/>
      <c r="C321" s="248"/>
      <c r="D321" s="227" t="s">
        <v>150</v>
      </c>
      <c r="E321" s="249" t="s">
        <v>32</v>
      </c>
      <c r="F321" s="250" t="s">
        <v>153</v>
      </c>
      <c r="G321" s="248"/>
      <c r="H321" s="251">
        <v>0.5</v>
      </c>
      <c r="I321" s="252"/>
      <c r="J321" s="248"/>
      <c r="K321" s="248"/>
      <c r="L321" s="253"/>
      <c r="M321" s="254"/>
      <c r="N321" s="255"/>
      <c r="O321" s="255"/>
      <c r="P321" s="255"/>
      <c r="Q321" s="255"/>
      <c r="R321" s="255"/>
      <c r="S321" s="255"/>
      <c r="T321" s="256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57" t="s">
        <v>150</v>
      </c>
      <c r="AU321" s="257" t="s">
        <v>21</v>
      </c>
      <c r="AV321" s="15" t="s">
        <v>146</v>
      </c>
      <c r="AW321" s="15" t="s">
        <v>41</v>
      </c>
      <c r="AX321" s="15" t="s">
        <v>90</v>
      </c>
      <c r="AY321" s="257" t="s">
        <v>139</v>
      </c>
    </row>
    <row r="322" spans="1:65" s="2" customFormat="1" ht="16.5" customHeight="1">
      <c r="A322" s="41"/>
      <c r="B322" s="42"/>
      <c r="C322" s="207" t="s">
        <v>745</v>
      </c>
      <c r="D322" s="207" t="s">
        <v>141</v>
      </c>
      <c r="E322" s="208" t="s">
        <v>1161</v>
      </c>
      <c r="F322" s="209" t="s">
        <v>1162</v>
      </c>
      <c r="G322" s="210" t="s">
        <v>179</v>
      </c>
      <c r="H322" s="211">
        <v>0.6</v>
      </c>
      <c r="I322" s="212"/>
      <c r="J322" s="213">
        <f>ROUND(I322*H322,2)</f>
        <v>0</v>
      </c>
      <c r="K322" s="209" t="s">
        <v>32</v>
      </c>
      <c r="L322" s="47"/>
      <c r="M322" s="214" t="s">
        <v>32</v>
      </c>
      <c r="N322" s="215" t="s">
        <v>53</v>
      </c>
      <c r="O322" s="87"/>
      <c r="P322" s="216">
        <f>O322*H322</f>
        <v>0</v>
      </c>
      <c r="Q322" s="216">
        <v>1.04853</v>
      </c>
      <c r="R322" s="216">
        <f>Q322*H322</f>
        <v>0.629118</v>
      </c>
      <c r="S322" s="216">
        <v>0</v>
      </c>
      <c r="T322" s="217">
        <f>S322*H322</f>
        <v>0</v>
      </c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R322" s="218" t="s">
        <v>146</v>
      </c>
      <c r="AT322" s="218" t="s">
        <v>141</v>
      </c>
      <c r="AU322" s="218" t="s">
        <v>21</v>
      </c>
      <c r="AY322" s="19" t="s">
        <v>139</v>
      </c>
      <c r="BE322" s="219">
        <f>IF(N322="základní",J322,0)</f>
        <v>0</v>
      </c>
      <c r="BF322" s="219">
        <f>IF(N322="snížená",J322,0)</f>
        <v>0</v>
      </c>
      <c r="BG322" s="219">
        <f>IF(N322="zákl. přenesená",J322,0)</f>
        <v>0</v>
      </c>
      <c r="BH322" s="219">
        <f>IF(N322="sníž. přenesená",J322,0)</f>
        <v>0</v>
      </c>
      <c r="BI322" s="219">
        <f>IF(N322="nulová",J322,0)</f>
        <v>0</v>
      </c>
      <c r="BJ322" s="19" t="s">
        <v>90</v>
      </c>
      <c r="BK322" s="219">
        <f>ROUND(I322*H322,2)</f>
        <v>0</v>
      </c>
      <c r="BL322" s="19" t="s">
        <v>146</v>
      </c>
      <c r="BM322" s="218" t="s">
        <v>1163</v>
      </c>
    </row>
    <row r="323" spans="1:51" s="13" customFormat="1" ht="12">
      <c r="A323" s="13"/>
      <c r="B323" s="225"/>
      <c r="C323" s="226"/>
      <c r="D323" s="227" t="s">
        <v>150</v>
      </c>
      <c r="E323" s="228" t="s">
        <v>32</v>
      </c>
      <c r="F323" s="229" t="s">
        <v>1164</v>
      </c>
      <c r="G323" s="226"/>
      <c r="H323" s="230">
        <v>0.6</v>
      </c>
      <c r="I323" s="231"/>
      <c r="J323" s="226"/>
      <c r="K323" s="226"/>
      <c r="L323" s="232"/>
      <c r="M323" s="233"/>
      <c r="N323" s="234"/>
      <c r="O323" s="234"/>
      <c r="P323" s="234"/>
      <c r="Q323" s="234"/>
      <c r="R323" s="234"/>
      <c r="S323" s="234"/>
      <c r="T323" s="23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6" t="s">
        <v>150</v>
      </c>
      <c r="AU323" s="236" t="s">
        <v>21</v>
      </c>
      <c r="AV323" s="13" t="s">
        <v>21</v>
      </c>
      <c r="AW323" s="13" t="s">
        <v>41</v>
      </c>
      <c r="AX323" s="13" t="s">
        <v>82</v>
      </c>
      <c r="AY323" s="236" t="s">
        <v>139</v>
      </c>
    </row>
    <row r="324" spans="1:51" s="14" customFormat="1" ht="12">
      <c r="A324" s="14"/>
      <c r="B324" s="237"/>
      <c r="C324" s="238"/>
      <c r="D324" s="227" t="s">
        <v>150</v>
      </c>
      <c r="E324" s="239" t="s">
        <v>32</v>
      </c>
      <c r="F324" s="240" t="s">
        <v>152</v>
      </c>
      <c r="G324" s="238"/>
      <c r="H324" s="239" t="s">
        <v>32</v>
      </c>
      <c r="I324" s="241"/>
      <c r="J324" s="238"/>
      <c r="K324" s="238"/>
      <c r="L324" s="242"/>
      <c r="M324" s="243"/>
      <c r="N324" s="244"/>
      <c r="O324" s="244"/>
      <c r="P324" s="244"/>
      <c r="Q324" s="244"/>
      <c r="R324" s="244"/>
      <c r="S324" s="244"/>
      <c r="T324" s="245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6" t="s">
        <v>150</v>
      </c>
      <c r="AU324" s="246" t="s">
        <v>21</v>
      </c>
      <c r="AV324" s="14" t="s">
        <v>90</v>
      </c>
      <c r="AW324" s="14" t="s">
        <v>41</v>
      </c>
      <c r="AX324" s="14" t="s">
        <v>82</v>
      </c>
      <c r="AY324" s="246" t="s">
        <v>139</v>
      </c>
    </row>
    <row r="325" spans="1:51" s="15" customFormat="1" ht="12">
      <c r="A325" s="15"/>
      <c r="B325" s="247"/>
      <c r="C325" s="248"/>
      <c r="D325" s="227" t="s">
        <v>150</v>
      </c>
      <c r="E325" s="249" t="s">
        <v>32</v>
      </c>
      <c r="F325" s="250" t="s">
        <v>153</v>
      </c>
      <c r="G325" s="248"/>
      <c r="H325" s="251">
        <v>0.6</v>
      </c>
      <c r="I325" s="252"/>
      <c r="J325" s="248"/>
      <c r="K325" s="248"/>
      <c r="L325" s="253"/>
      <c r="M325" s="254"/>
      <c r="N325" s="255"/>
      <c r="O325" s="255"/>
      <c r="P325" s="255"/>
      <c r="Q325" s="255"/>
      <c r="R325" s="255"/>
      <c r="S325" s="255"/>
      <c r="T325" s="256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57" t="s">
        <v>150</v>
      </c>
      <c r="AU325" s="257" t="s">
        <v>21</v>
      </c>
      <c r="AV325" s="15" t="s">
        <v>146</v>
      </c>
      <c r="AW325" s="15" t="s">
        <v>41</v>
      </c>
      <c r="AX325" s="15" t="s">
        <v>90</v>
      </c>
      <c r="AY325" s="257" t="s">
        <v>139</v>
      </c>
    </row>
    <row r="326" spans="1:65" s="2" customFormat="1" ht="16.5" customHeight="1">
      <c r="A326" s="41"/>
      <c r="B326" s="42"/>
      <c r="C326" s="207" t="s">
        <v>747</v>
      </c>
      <c r="D326" s="207" t="s">
        <v>141</v>
      </c>
      <c r="E326" s="208" t="s">
        <v>1165</v>
      </c>
      <c r="F326" s="209" t="s">
        <v>1166</v>
      </c>
      <c r="G326" s="210" t="s">
        <v>232</v>
      </c>
      <c r="H326" s="211">
        <v>18</v>
      </c>
      <c r="I326" s="212"/>
      <c r="J326" s="213">
        <f>ROUND(I326*H326,2)</f>
        <v>0</v>
      </c>
      <c r="K326" s="209" t="s">
        <v>145</v>
      </c>
      <c r="L326" s="47"/>
      <c r="M326" s="214" t="s">
        <v>32</v>
      </c>
      <c r="N326" s="215" t="s">
        <v>53</v>
      </c>
      <c r="O326" s="87"/>
      <c r="P326" s="216">
        <f>O326*H326</f>
        <v>0</v>
      </c>
      <c r="Q326" s="216">
        <v>0.00033</v>
      </c>
      <c r="R326" s="216">
        <f>Q326*H326</f>
        <v>0.00594</v>
      </c>
      <c r="S326" s="216">
        <v>0</v>
      </c>
      <c r="T326" s="217">
        <f>S326*H326</f>
        <v>0</v>
      </c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R326" s="218" t="s">
        <v>146</v>
      </c>
      <c r="AT326" s="218" t="s">
        <v>141</v>
      </c>
      <c r="AU326" s="218" t="s">
        <v>21</v>
      </c>
      <c r="AY326" s="19" t="s">
        <v>139</v>
      </c>
      <c r="BE326" s="219">
        <f>IF(N326="základní",J326,0)</f>
        <v>0</v>
      </c>
      <c r="BF326" s="219">
        <f>IF(N326="snížená",J326,0)</f>
        <v>0</v>
      </c>
      <c r="BG326" s="219">
        <f>IF(N326="zákl. přenesená",J326,0)</f>
        <v>0</v>
      </c>
      <c r="BH326" s="219">
        <f>IF(N326="sníž. přenesená",J326,0)</f>
        <v>0</v>
      </c>
      <c r="BI326" s="219">
        <f>IF(N326="nulová",J326,0)</f>
        <v>0</v>
      </c>
      <c r="BJ326" s="19" t="s">
        <v>90</v>
      </c>
      <c r="BK326" s="219">
        <f>ROUND(I326*H326,2)</f>
        <v>0</v>
      </c>
      <c r="BL326" s="19" t="s">
        <v>146</v>
      </c>
      <c r="BM326" s="218" t="s">
        <v>1167</v>
      </c>
    </row>
    <row r="327" spans="1:47" s="2" customFormat="1" ht="12">
      <c r="A327" s="41"/>
      <c r="B327" s="42"/>
      <c r="C327" s="43"/>
      <c r="D327" s="220" t="s">
        <v>148</v>
      </c>
      <c r="E327" s="43"/>
      <c r="F327" s="221" t="s">
        <v>1168</v>
      </c>
      <c r="G327" s="43"/>
      <c r="H327" s="43"/>
      <c r="I327" s="222"/>
      <c r="J327" s="43"/>
      <c r="K327" s="43"/>
      <c r="L327" s="47"/>
      <c r="M327" s="223"/>
      <c r="N327" s="224"/>
      <c r="O327" s="87"/>
      <c r="P327" s="87"/>
      <c r="Q327" s="87"/>
      <c r="R327" s="87"/>
      <c r="S327" s="87"/>
      <c r="T327" s="88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T327" s="19" t="s">
        <v>148</v>
      </c>
      <c r="AU327" s="19" t="s">
        <v>21</v>
      </c>
    </row>
    <row r="328" spans="1:51" s="13" customFormat="1" ht="12">
      <c r="A328" s="13"/>
      <c r="B328" s="225"/>
      <c r="C328" s="226"/>
      <c r="D328" s="227" t="s">
        <v>150</v>
      </c>
      <c r="E328" s="228" t="s">
        <v>32</v>
      </c>
      <c r="F328" s="229" t="s">
        <v>249</v>
      </c>
      <c r="G328" s="226"/>
      <c r="H328" s="230">
        <v>18</v>
      </c>
      <c r="I328" s="231"/>
      <c r="J328" s="226"/>
      <c r="K328" s="226"/>
      <c r="L328" s="232"/>
      <c r="M328" s="233"/>
      <c r="N328" s="234"/>
      <c r="O328" s="234"/>
      <c r="P328" s="234"/>
      <c r="Q328" s="234"/>
      <c r="R328" s="234"/>
      <c r="S328" s="234"/>
      <c r="T328" s="23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6" t="s">
        <v>150</v>
      </c>
      <c r="AU328" s="236" t="s">
        <v>21</v>
      </c>
      <c r="AV328" s="13" t="s">
        <v>21</v>
      </c>
      <c r="AW328" s="13" t="s">
        <v>41</v>
      </c>
      <c r="AX328" s="13" t="s">
        <v>82</v>
      </c>
      <c r="AY328" s="236" t="s">
        <v>139</v>
      </c>
    </row>
    <row r="329" spans="1:51" s="15" customFormat="1" ht="12">
      <c r="A329" s="15"/>
      <c r="B329" s="247"/>
      <c r="C329" s="248"/>
      <c r="D329" s="227" t="s">
        <v>150</v>
      </c>
      <c r="E329" s="249" t="s">
        <v>32</v>
      </c>
      <c r="F329" s="250" t="s">
        <v>153</v>
      </c>
      <c r="G329" s="248"/>
      <c r="H329" s="251">
        <v>18</v>
      </c>
      <c r="I329" s="252"/>
      <c r="J329" s="248"/>
      <c r="K329" s="248"/>
      <c r="L329" s="253"/>
      <c r="M329" s="254"/>
      <c r="N329" s="255"/>
      <c r="O329" s="255"/>
      <c r="P329" s="255"/>
      <c r="Q329" s="255"/>
      <c r="R329" s="255"/>
      <c r="S329" s="255"/>
      <c r="T329" s="256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57" t="s">
        <v>150</v>
      </c>
      <c r="AU329" s="257" t="s">
        <v>21</v>
      </c>
      <c r="AV329" s="15" t="s">
        <v>146</v>
      </c>
      <c r="AW329" s="15" t="s">
        <v>41</v>
      </c>
      <c r="AX329" s="15" t="s">
        <v>90</v>
      </c>
      <c r="AY329" s="257" t="s">
        <v>139</v>
      </c>
    </row>
    <row r="330" spans="1:65" s="2" customFormat="1" ht="24.15" customHeight="1">
      <c r="A330" s="41"/>
      <c r="B330" s="42"/>
      <c r="C330" s="258" t="s">
        <v>750</v>
      </c>
      <c r="D330" s="258" t="s">
        <v>211</v>
      </c>
      <c r="E330" s="259" t="s">
        <v>1169</v>
      </c>
      <c r="F330" s="260" t="s">
        <v>1170</v>
      </c>
      <c r="G330" s="261" t="s">
        <v>232</v>
      </c>
      <c r="H330" s="262">
        <v>18</v>
      </c>
      <c r="I330" s="263"/>
      <c r="J330" s="264">
        <f>ROUND(I330*H330,2)</f>
        <v>0</v>
      </c>
      <c r="K330" s="260" t="s">
        <v>32</v>
      </c>
      <c r="L330" s="265"/>
      <c r="M330" s="266" t="s">
        <v>32</v>
      </c>
      <c r="N330" s="267" t="s">
        <v>53</v>
      </c>
      <c r="O330" s="87"/>
      <c r="P330" s="216">
        <f>O330*H330</f>
        <v>0</v>
      </c>
      <c r="Q330" s="216">
        <v>0.02648</v>
      </c>
      <c r="R330" s="216">
        <f>Q330*H330</f>
        <v>0.47664</v>
      </c>
      <c r="S330" s="216">
        <v>0</v>
      </c>
      <c r="T330" s="217">
        <f>S330*H330</f>
        <v>0</v>
      </c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R330" s="218" t="s">
        <v>191</v>
      </c>
      <c r="AT330" s="218" t="s">
        <v>211</v>
      </c>
      <c r="AU330" s="218" t="s">
        <v>21</v>
      </c>
      <c r="AY330" s="19" t="s">
        <v>139</v>
      </c>
      <c r="BE330" s="219">
        <f>IF(N330="základní",J330,0)</f>
        <v>0</v>
      </c>
      <c r="BF330" s="219">
        <f>IF(N330="snížená",J330,0)</f>
        <v>0</v>
      </c>
      <c r="BG330" s="219">
        <f>IF(N330="zákl. přenesená",J330,0)</f>
        <v>0</v>
      </c>
      <c r="BH330" s="219">
        <f>IF(N330="sníž. přenesená",J330,0)</f>
        <v>0</v>
      </c>
      <c r="BI330" s="219">
        <f>IF(N330="nulová",J330,0)</f>
        <v>0</v>
      </c>
      <c r="BJ330" s="19" t="s">
        <v>90</v>
      </c>
      <c r="BK330" s="219">
        <f>ROUND(I330*H330,2)</f>
        <v>0</v>
      </c>
      <c r="BL330" s="19" t="s">
        <v>146</v>
      </c>
      <c r="BM330" s="218" t="s">
        <v>1171</v>
      </c>
    </row>
    <row r="331" spans="1:65" s="2" customFormat="1" ht="24.15" customHeight="1">
      <c r="A331" s="41"/>
      <c r="B331" s="42"/>
      <c r="C331" s="207" t="s">
        <v>755</v>
      </c>
      <c r="D331" s="207" t="s">
        <v>141</v>
      </c>
      <c r="E331" s="208" t="s">
        <v>1172</v>
      </c>
      <c r="F331" s="209" t="s">
        <v>1173</v>
      </c>
      <c r="G331" s="210" t="s">
        <v>232</v>
      </c>
      <c r="H331" s="211">
        <v>20</v>
      </c>
      <c r="I331" s="212"/>
      <c r="J331" s="213">
        <f>ROUND(I331*H331,2)</f>
        <v>0</v>
      </c>
      <c r="K331" s="209" t="s">
        <v>145</v>
      </c>
      <c r="L331" s="47"/>
      <c r="M331" s="214" t="s">
        <v>32</v>
      </c>
      <c r="N331" s="215" t="s">
        <v>53</v>
      </c>
      <c r="O331" s="87"/>
      <c r="P331" s="216">
        <f>O331*H331</f>
        <v>0</v>
      </c>
      <c r="Q331" s="216">
        <v>0.01884</v>
      </c>
      <c r="R331" s="216">
        <f>Q331*H331</f>
        <v>0.37679999999999997</v>
      </c>
      <c r="S331" s="216">
        <v>0</v>
      </c>
      <c r="T331" s="217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18" t="s">
        <v>146</v>
      </c>
      <c r="AT331" s="218" t="s">
        <v>141</v>
      </c>
      <c r="AU331" s="218" t="s">
        <v>21</v>
      </c>
      <c r="AY331" s="19" t="s">
        <v>139</v>
      </c>
      <c r="BE331" s="219">
        <f>IF(N331="základní",J331,0)</f>
        <v>0</v>
      </c>
      <c r="BF331" s="219">
        <f>IF(N331="snížená",J331,0)</f>
        <v>0</v>
      </c>
      <c r="BG331" s="219">
        <f>IF(N331="zákl. přenesená",J331,0)</f>
        <v>0</v>
      </c>
      <c r="BH331" s="219">
        <f>IF(N331="sníž. přenesená",J331,0)</f>
        <v>0</v>
      </c>
      <c r="BI331" s="219">
        <f>IF(N331="nulová",J331,0)</f>
        <v>0</v>
      </c>
      <c r="BJ331" s="19" t="s">
        <v>90</v>
      </c>
      <c r="BK331" s="219">
        <f>ROUND(I331*H331,2)</f>
        <v>0</v>
      </c>
      <c r="BL331" s="19" t="s">
        <v>146</v>
      </c>
      <c r="BM331" s="218" t="s">
        <v>1174</v>
      </c>
    </row>
    <row r="332" spans="1:47" s="2" customFormat="1" ht="12">
      <c r="A332" s="41"/>
      <c r="B332" s="42"/>
      <c r="C332" s="43"/>
      <c r="D332" s="220" t="s">
        <v>148</v>
      </c>
      <c r="E332" s="43"/>
      <c r="F332" s="221" t="s">
        <v>1175</v>
      </c>
      <c r="G332" s="43"/>
      <c r="H332" s="43"/>
      <c r="I332" s="222"/>
      <c r="J332" s="43"/>
      <c r="K332" s="43"/>
      <c r="L332" s="47"/>
      <c r="M332" s="223"/>
      <c r="N332" s="224"/>
      <c r="O332" s="87"/>
      <c r="P332" s="87"/>
      <c r="Q332" s="87"/>
      <c r="R332" s="87"/>
      <c r="S332" s="87"/>
      <c r="T332" s="88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T332" s="19" t="s">
        <v>148</v>
      </c>
      <c r="AU332" s="19" t="s">
        <v>21</v>
      </c>
    </row>
    <row r="333" spans="1:65" s="2" customFormat="1" ht="24.15" customHeight="1">
      <c r="A333" s="41"/>
      <c r="B333" s="42"/>
      <c r="C333" s="207" t="s">
        <v>761</v>
      </c>
      <c r="D333" s="207" t="s">
        <v>141</v>
      </c>
      <c r="E333" s="208" t="s">
        <v>1176</v>
      </c>
      <c r="F333" s="209" t="s">
        <v>1177</v>
      </c>
      <c r="G333" s="210" t="s">
        <v>232</v>
      </c>
      <c r="H333" s="211">
        <v>20</v>
      </c>
      <c r="I333" s="212"/>
      <c r="J333" s="213">
        <f>ROUND(I333*H333,2)</f>
        <v>0</v>
      </c>
      <c r="K333" s="209" t="s">
        <v>145</v>
      </c>
      <c r="L333" s="47"/>
      <c r="M333" s="214" t="s">
        <v>32</v>
      </c>
      <c r="N333" s="215" t="s">
        <v>53</v>
      </c>
      <c r="O333" s="87"/>
      <c r="P333" s="216">
        <f>O333*H333</f>
        <v>0</v>
      </c>
      <c r="Q333" s="216">
        <v>0.00015</v>
      </c>
      <c r="R333" s="216">
        <f>Q333*H333</f>
        <v>0.0029999999999999996</v>
      </c>
      <c r="S333" s="216">
        <v>0</v>
      </c>
      <c r="T333" s="217">
        <f>S333*H333</f>
        <v>0</v>
      </c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R333" s="218" t="s">
        <v>146</v>
      </c>
      <c r="AT333" s="218" t="s">
        <v>141</v>
      </c>
      <c r="AU333" s="218" t="s">
        <v>21</v>
      </c>
      <c r="AY333" s="19" t="s">
        <v>139</v>
      </c>
      <c r="BE333" s="219">
        <f>IF(N333="základní",J333,0)</f>
        <v>0</v>
      </c>
      <c r="BF333" s="219">
        <f>IF(N333="snížená",J333,0)</f>
        <v>0</v>
      </c>
      <c r="BG333" s="219">
        <f>IF(N333="zákl. přenesená",J333,0)</f>
        <v>0</v>
      </c>
      <c r="BH333" s="219">
        <f>IF(N333="sníž. přenesená",J333,0)</f>
        <v>0</v>
      </c>
      <c r="BI333" s="219">
        <f>IF(N333="nulová",J333,0)</f>
        <v>0</v>
      </c>
      <c r="BJ333" s="19" t="s">
        <v>90</v>
      </c>
      <c r="BK333" s="219">
        <f>ROUND(I333*H333,2)</f>
        <v>0</v>
      </c>
      <c r="BL333" s="19" t="s">
        <v>146</v>
      </c>
      <c r="BM333" s="218" t="s">
        <v>1178</v>
      </c>
    </row>
    <row r="334" spans="1:47" s="2" customFormat="1" ht="12">
      <c r="A334" s="41"/>
      <c r="B334" s="42"/>
      <c r="C334" s="43"/>
      <c r="D334" s="220" t="s">
        <v>148</v>
      </c>
      <c r="E334" s="43"/>
      <c r="F334" s="221" t="s">
        <v>1179</v>
      </c>
      <c r="G334" s="43"/>
      <c r="H334" s="43"/>
      <c r="I334" s="222"/>
      <c r="J334" s="43"/>
      <c r="K334" s="43"/>
      <c r="L334" s="47"/>
      <c r="M334" s="223"/>
      <c r="N334" s="224"/>
      <c r="O334" s="87"/>
      <c r="P334" s="87"/>
      <c r="Q334" s="87"/>
      <c r="R334" s="87"/>
      <c r="S334" s="87"/>
      <c r="T334" s="88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T334" s="19" t="s">
        <v>148</v>
      </c>
      <c r="AU334" s="19" t="s">
        <v>21</v>
      </c>
    </row>
    <row r="335" spans="1:51" s="13" customFormat="1" ht="12">
      <c r="A335" s="13"/>
      <c r="B335" s="225"/>
      <c r="C335" s="226"/>
      <c r="D335" s="227" t="s">
        <v>150</v>
      </c>
      <c r="E335" s="228" t="s">
        <v>32</v>
      </c>
      <c r="F335" s="229" t="s">
        <v>239</v>
      </c>
      <c r="G335" s="226"/>
      <c r="H335" s="230">
        <v>20</v>
      </c>
      <c r="I335" s="231"/>
      <c r="J335" s="226"/>
      <c r="K335" s="226"/>
      <c r="L335" s="232"/>
      <c r="M335" s="233"/>
      <c r="N335" s="234"/>
      <c r="O335" s="234"/>
      <c r="P335" s="234"/>
      <c r="Q335" s="234"/>
      <c r="R335" s="234"/>
      <c r="S335" s="234"/>
      <c r="T335" s="235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6" t="s">
        <v>150</v>
      </c>
      <c r="AU335" s="236" t="s">
        <v>21</v>
      </c>
      <c r="AV335" s="13" t="s">
        <v>21</v>
      </c>
      <c r="AW335" s="13" t="s">
        <v>41</v>
      </c>
      <c r="AX335" s="13" t="s">
        <v>82</v>
      </c>
      <c r="AY335" s="236" t="s">
        <v>139</v>
      </c>
    </row>
    <row r="336" spans="1:51" s="14" customFormat="1" ht="12">
      <c r="A336" s="14"/>
      <c r="B336" s="237"/>
      <c r="C336" s="238"/>
      <c r="D336" s="227" t="s">
        <v>150</v>
      </c>
      <c r="E336" s="239" t="s">
        <v>32</v>
      </c>
      <c r="F336" s="240" t="s">
        <v>152</v>
      </c>
      <c r="G336" s="238"/>
      <c r="H336" s="239" t="s">
        <v>32</v>
      </c>
      <c r="I336" s="241"/>
      <c r="J336" s="238"/>
      <c r="K336" s="238"/>
      <c r="L336" s="242"/>
      <c r="M336" s="243"/>
      <c r="N336" s="244"/>
      <c r="O336" s="244"/>
      <c r="P336" s="244"/>
      <c r="Q336" s="244"/>
      <c r="R336" s="244"/>
      <c r="S336" s="244"/>
      <c r="T336" s="245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6" t="s">
        <v>150</v>
      </c>
      <c r="AU336" s="246" t="s">
        <v>21</v>
      </c>
      <c r="AV336" s="14" t="s">
        <v>90</v>
      </c>
      <c r="AW336" s="14" t="s">
        <v>41</v>
      </c>
      <c r="AX336" s="14" t="s">
        <v>82</v>
      </c>
      <c r="AY336" s="246" t="s">
        <v>139</v>
      </c>
    </row>
    <row r="337" spans="1:51" s="15" customFormat="1" ht="12">
      <c r="A337" s="15"/>
      <c r="B337" s="247"/>
      <c r="C337" s="248"/>
      <c r="D337" s="227" t="s">
        <v>150</v>
      </c>
      <c r="E337" s="249" t="s">
        <v>32</v>
      </c>
      <c r="F337" s="250" t="s">
        <v>153</v>
      </c>
      <c r="G337" s="248"/>
      <c r="H337" s="251">
        <v>20</v>
      </c>
      <c r="I337" s="252"/>
      <c r="J337" s="248"/>
      <c r="K337" s="248"/>
      <c r="L337" s="253"/>
      <c r="M337" s="254"/>
      <c r="N337" s="255"/>
      <c r="O337" s="255"/>
      <c r="P337" s="255"/>
      <c r="Q337" s="255"/>
      <c r="R337" s="255"/>
      <c r="S337" s="255"/>
      <c r="T337" s="256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57" t="s">
        <v>150</v>
      </c>
      <c r="AU337" s="257" t="s">
        <v>21</v>
      </c>
      <c r="AV337" s="15" t="s">
        <v>146</v>
      </c>
      <c r="AW337" s="15" t="s">
        <v>41</v>
      </c>
      <c r="AX337" s="15" t="s">
        <v>90</v>
      </c>
      <c r="AY337" s="257" t="s">
        <v>139</v>
      </c>
    </row>
    <row r="338" spans="1:65" s="2" customFormat="1" ht="24.15" customHeight="1">
      <c r="A338" s="41"/>
      <c r="B338" s="42"/>
      <c r="C338" s="207" t="s">
        <v>764</v>
      </c>
      <c r="D338" s="207" t="s">
        <v>141</v>
      </c>
      <c r="E338" s="208" t="s">
        <v>1180</v>
      </c>
      <c r="F338" s="209" t="s">
        <v>1181</v>
      </c>
      <c r="G338" s="210" t="s">
        <v>232</v>
      </c>
      <c r="H338" s="211">
        <v>20</v>
      </c>
      <c r="I338" s="212"/>
      <c r="J338" s="213">
        <f>ROUND(I338*H338,2)</f>
        <v>0</v>
      </c>
      <c r="K338" s="209" t="s">
        <v>145</v>
      </c>
      <c r="L338" s="47"/>
      <c r="M338" s="214" t="s">
        <v>32</v>
      </c>
      <c r="N338" s="215" t="s">
        <v>53</v>
      </c>
      <c r="O338" s="87"/>
      <c r="P338" s="216">
        <f>O338*H338</f>
        <v>0</v>
      </c>
      <c r="Q338" s="216">
        <v>0</v>
      </c>
      <c r="R338" s="216">
        <f>Q338*H338</f>
        <v>0</v>
      </c>
      <c r="S338" s="216">
        <v>0</v>
      </c>
      <c r="T338" s="217">
        <f>S338*H338</f>
        <v>0</v>
      </c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R338" s="218" t="s">
        <v>146</v>
      </c>
      <c r="AT338" s="218" t="s">
        <v>141</v>
      </c>
      <c r="AU338" s="218" t="s">
        <v>21</v>
      </c>
      <c r="AY338" s="19" t="s">
        <v>139</v>
      </c>
      <c r="BE338" s="219">
        <f>IF(N338="základní",J338,0)</f>
        <v>0</v>
      </c>
      <c r="BF338" s="219">
        <f>IF(N338="snížená",J338,0)</f>
        <v>0</v>
      </c>
      <c r="BG338" s="219">
        <f>IF(N338="zákl. přenesená",J338,0)</f>
        <v>0</v>
      </c>
      <c r="BH338" s="219">
        <f>IF(N338="sníž. přenesená",J338,0)</f>
        <v>0</v>
      </c>
      <c r="BI338" s="219">
        <f>IF(N338="nulová",J338,0)</f>
        <v>0</v>
      </c>
      <c r="BJ338" s="19" t="s">
        <v>90</v>
      </c>
      <c r="BK338" s="219">
        <f>ROUND(I338*H338,2)</f>
        <v>0</v>
      </c>
      <c r="BL338" s="19" t="s">
        <v>146</v>
      </c>
      <c r="BM338" s="218" t="s">
        <v>1182</v>
      </c>
    </row>
    <row r="339" spans="1:47" s="2" customFormat="1" ht="12">
      <c r="A339" s="41"/>
      <c r="B339" s="42"/>
      <c r="C339" s="43"/>
      <c r="D339" s="220" t="s">
        <v>148</v>
      </c>
      <c r="E339" s="43"/>
      <c r="F339" s="221" t="s">
        <v>1183</v>
      </c>
      <c r="G339" s="43"/>
      <c r="H339" s="43"/>
      <c r="I339" s="222"/>
      <c r="J339" s="43"/>
      <c r="K339" s="43"/>
      <c r="L339" s="47"/>
      <c r="M339" s="223"/>
      <c r="N339" s="224"/>
      <c r="O339" s="87"/>
      <c r="P339" s="87"/>
      <c r="Q339" s="87"/>
      <c r="R339" s="87"/>
      <c r="S339" s="87"/>
      <c r="T339" s="88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T339" s="19" t="s">
        <v>148</v>
      </c>
      <c r="AU339" s="19" t="s">
        <v>21</v>
      </c>
    </row>
    <row r="340" spans="1:65" s="2" customFormat="1" ht="16.5" customHeight="1">
      <c r="A340" s="41"/>
      <c r="B340" s="42"/>
      <c r="C340" s="207" t="s">
        <v>766</v>
      </c>
      <c r="D340" s="207" t="s">
        <v>141</v>
      </c>
      <c r="E340" s="208" t="s">
        <v>1184</v>
      </c>
      <c r="F340" s="209" t="s">
        <v>1185</v>
      </c>
      <c r="G340" s="210" t="s">
        <v>220</v>
      </c>
      <c r="H340" s="211">
        <v>10</v>
      </c>
      <c r="I340" s="212"/>
      <c r="J340" s="213">
        <f>ROUND(I340*H340,2)</f>
        <v>0</v>
      </c>
      <c r="K340" s="209" t="s">
        <v>145</v>
      </c>
      <c r="L340" s="47"/>
      <c r="M340" s="214" t="s">
        <v>32</v>
      </c>
      <c r="N340" s="215" t="s">
        <v>53</v>
      </c>
      <c r="O340" s="87"/>
      <c r="P340" s="216">
        <f>O340*H340</f>
        <v>0</v>
      </c>
      <c r="Q340" s="216">
        <v>0.20716</v>
      </c>
      <c r="R340" s="216">
        <f>Q340*H340</f>
        <v>2.0716</v>
      </c>
      <c r="S340" s="216">
        <v>0</v>
      </c>
      <c r="T340" s="217">
        <f>S340*H340</f>
        <v>0</v>
      </c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R340" s="218" t="s">
        <v>146</v>
      </c>
      <c r="AT340" s="218" t="s">
        <v>141</v>
      </c>
      <c r="AU340" s="218" t="s">
        <v>21</v>
      </c>
      <c r="AY340" s="19" t="s">
        <v>139</v>
      </c>
      <c r="BE340" s="219">
        <f>IF(N340="základní",J340,0)</f>
        <v>0</v>
      </c>
      <c r="BF340" s="219">
        <f>IF(N340="snížená",J340,0)</f>
        <v>0</v>
      </c>
      <c r="BG340" s="219">
        <f>IF(N340="zákl. přenesená",J340,0)</f>
        <v>0</v>
      </c>
      <c r="BH340" s="219">
        <f>IF(N340="sníž. přenesená",J340,0)</f>
        <v>0</v>
      </c>
      <c r="BI340" s="219">
        <f>IF(N340="nulová",J340,0)</f>
        <v>0</v>
      </c>
      <c r="BJ340" s="19" t="s">
        <v>90</v>
      </c>
      <c r="BK340" s="219">
        <f>ROUND(I340*H340,2)</f>
        <v>0</v>
      </c>
      <c r="BL340" s="19" t="s">
        <v>146</v>
      </c>
      <c r="BM340" s="218" t="s">
        <v>1186</v>
      </c>
    </row>
    <row r="341" spans="1:47" s="2" customFormat="1" ht="12">
      <c r="A341" s="41"/>
      <c r="B341" s="42"/>
      <c r="C341" s="43"/>
      <c r="D341" s="220" t="s">
        <v>148</v>
      </c>
      <c r="E341" s="43"/>
      <c r="F341" s="221" t="s">
        <v>1187</v>
      </c>
      <c r="G341" s="43"/>
      <c r="H341" s="43"/>
      <c r="I341" s="222"/>
      <c r="J341" s="43"/>
      <c r="K341" s="43"/>
      <c r="L341" s="47"/>
      <c r="M341" s="223"/>
      <c r="N341" s="224"/>
      <c r="O341" s="87"/>
      <c r="P341" s="87"/>
      <c r="Q341" s="87"/>
      <c r="R341" s="87"/>
      <c r="S341" s="87"/>
      <c r="T341" s="88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T341" s="19" t="s">
        <v>148</v>
      </c>
      <c r="AU341" s="19" t="s">
        <v>21</v>
      </c>
    </row>
    <row r="342" spans="1:51" s="13" customFormat="1" ht="12">
      <c r="A342" s="13"/>
      <c r="B342" s="225"/>
      <c r="C342" s="226"/>
      <c r="D342" s="227" t="s">
        <v>150</v>
      </c>
      <c r="E342" s="228" t="s">
        <v>32</v>
      </c>
      <c r="F342" s="229" t="s">
        <v>203</v>
      </c>
      <c r="G342" s="226"/>
      <c r="H342" s="230">
        <v>10</v>
      </c>
      <c r="I342" s="231"/>
      <c r="J342" s="226"/>
      <c r="K342" s="226"/>
      <c r="L342" s="232"/>
      <c r="M342" s="233"/>
      <c r="N342" s="234"/>
      <c r="O342" s="234"/>
      <c r="P342" s="234"/>
      <c r="Q342" s="234"/>
      <c r="R342" s="234"/>
      <c r="S342" s="234"/>
      <c r="T342" s="235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6" t="s">
        <v>150</v>
      </c>
      <c r="AU342" s="236" t="s">
        <v>21</v>
      </c>
      <c r="AV342" s="13" t="s">
        <v>21</v>
      </c>
      <c r="AW342" s="13" t="s">
        <v>41</v>
      </c>
      <c r="AX342" s="13" t="s">
        <v>82</v>
      </c>
      <c r="AY342" s="236" t="s">
        <v>139</v>
      </c>
    </row>
    <row r="343" spans="1:51" s="14" customFormat="1" ht="12">
      <c r="A343" s="14"/>
      <c r="B343" s="237"/>
      <c r="C343" s="238"/>
      <c r="D343" s="227" t="s">
        <v>150</v>
      </c>
      <c r="E343" s="239" t="s">
        <v>32</v>
      </c>
      <c r="F343" s="240" t="s">
        <v>152</v>
      </c>
      <c r="G343" s="238"/>
      <c r="H343" s="239" t="s">
        <v>32</v>
      </c>
      <c r="I343" s="241"/>
      <c r="J343" s="238"/>
      <c r="K343" s="238"/>
      <c r="L343" s="242"/>
      <c r="M343" s="243"/>
      <c r="N343" s="244"/>
      <c r="O343" s="244"/>
      <c r="P343" s="244"/>
      <c r="Q343" s="244"/>
      <c r="R343" s="244"/>
      <c r="S343" s="244"/>
      <c r="T343" s="245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6" t="s">
        <v>150</v>
      </c>
      <c r="AU343" s="246" t="s">
        <v>21</v>
      </c>
      <c r="AV343" s="14" t="s">
        <v>90</v>
      </c>
      <c r="AW343" s="14" t="s">
        <v>41</v>
      </c>
      <c r="AX343" s="14" t="s">
        <v>82</v>
      </c>
      <c r="AY343" s="246" t="s">
        <v>139</v>
      </c>
    </row>
    <row r="344" spans="1:51" s="15" customFormat="1" ht="12">
      <c r="A344" s="15"/>
      <c r="B344" s="247"/>
      <c r="C344" s="248"/>
      <c r="D344" s="227" t="s">
        <v>150</v>
      </c>
      <c r="E344" s="249" t="s">
        <v>32</v>
      </c>
      <c r="F344" s="250" t="s">
        <v>153</v>
      </c>
      <c r="G344" s="248"/>
      <c r="H344" s="251">
        <v>10</v>
      </c>
      <c r="I344" s="252"/>
      <c r="J344" s="248"/>
      <c r="K344" s="248"/>
      <c r="L344" s="253"/>
      <c r="M344" s="254"/>
      <c r="N344" s="255"/>
      <c r="O344" s="255"/>
      <c r="P344" s="255"/>
      <c r="Q344" s="255"/>
      <c r="R344" s="255"/>
      <c r="S344" s="255"/>
      <c r="T344" s="256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57" t="s">
        <v>150</v>
      </c>
      <c r="AU344" s="257" t="s">
        <v>21</v>
      </c>
      <c r="AV344" s="15" t="s">
        <v>146</v>
      </c>
      <c r="AW344" s="15" t="s">
        <v>41</v>
      </c>
      <c r="AX344" s="15" t="s">
        <v>90</v>
      </c>
      <c r="AY344" s="257" t="s">
        <v>139</v>
      </c>
    </row>
    <row r="345" spans="1:65" s="2" customFormat="1" ht="16.5" customHeight="1">
      <c r="A345" s="41"/>
      <c r="B345" s="42"/>
      <c r="C345" s="258" t="s">
        <v>767</v>
      </c>
      <c r="D345" s="258" t="s">
        <v>211</v>
      </c>
      <c r="E345" s="259" t="s">
        <v>1188</v>
      </c>
      <c r="F345" s="260" t="s">
        <v>1189</v>
      </c>
      <c r="G345" s="261" t="s">
        <v>220</v>
      </c>
      <c r="H345" s="262">
        <v>10</v>
      </c>
      <c r="I345" s="263"/>
      <c r="J345" s="264">
        <f>ROUND(I345*H345,2)</f>
        <v>0</v>
      </c>
      <c r="K345" s="260" t="s">
        <v>145</v>
      </c>
      <c r="L345" s="265"/>
      <c r="M345" s="266" t="s">
        <v>32</v>
      </c>
      <c r="N345" s="267" t="s">
        <v>53</v>
      </c>
      <c r="O345" s="87"/>
      <c r="P345" s="216">
        <f>O345*H345</f>
        <v>0</v>
      </c>
      <c r="Q345" s="216">
        <v>5.938</v>
      </c>
      <c r="R345" s="216">
        <f>Q345*H345</f>
        <v>59.379999999999995</v>
      </c>
      <c r="S345" s="216">
        <v>0</v>
      </c>
      <c r="T345" s="217">
        <f>S345*H345</f>
        <v>0</v>
      </c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R345" s="218" t="s">
        <v>191</v>
      </c>
      <c r="AT345" s="218" t="s">
        <v>211</v>
      </c>
      <c r="AU345" s="218" t="s">
        <v>21</v>
      </c>
      <c r="AY345" s="19" t="s">
        <v>139</v>
      </c>
      <c r="BE345" s="219">
        <f>IF(N345="základní",J345,0)</f>
        <v>0</v>
      </c>
      <c r="BF345" s="219">
        <f>IF(N345="snížená",J345,0)</f>
        <v>0</v>
      </c>
      <c r="BG345" s="219">
        <f>IF(N345="zákl. přenesená",J345,0)</f>
        <v>0</v>
      </c>
      <c r="BH345" s="219">
        <f>IF(N345="sníž. přenesená",J345,0)</f>
        <v>0</v>
      </c>
      <c r="BI345" s="219">
        <f>IF(N345="nulová",J345,0)</f>
        <v>0</v>
      </c>
      <c r="BJ345" s="19" t="s">
        <v>90</v>
      </c>
      <c r="BK345" s="219">
        <f>ROUND(I345*H345,2)</f>
        <v>0</v>
      </c>
      <c r="BL345" s="19" t="s">
        <v>146</v>
      </c>
      <c r="BM345" s="218" t="s">
        <v>1190</v>
      </c>
    </row>
    <row r="346" spans="1:65" s="2" customFormat="1" ht="24.15" customHeight="1">
      <c r="A346" s="41"/>
      <c r="B346" s="42"/>
      <c r="C346" s="207" t="s">
        <v>666</v>
      </c>
      <c r="D346" s="207" t="s">
        <v>141</v>
      </c>
      <c r="E346" s="208" t="s">
        <v>1191</v>
      </c>
      <c r="F346" s="209" t="s">
        <v>1192</v>
      </c>
      <c r="G346" s="210" t="s">
        <v>179</v>
      </c>
      <c r="H346" s="211">
        <v>0.8</v>
      </c>
      <c r="I346" s="212"/>
      <c r="J346" s="213">
        <f>ROUND(I346*H346,2)</f>
        <v>0</v>
      </c>
      <c r="K346" s="209" t="s">
        <v>145</v>
      </c>
      <c r="L346" s="47"/>
      <c r="M346" s="214" t="s">
        <v>32</v>
      </c>
      <c r="N346" s="215" t="s">
        <v>53</v>
      </c>
      <c r="O346" s="87"/>
      <c r="P346" s="216">
        <f>O346*H346</f>
        <v>0</v>
      </c>
      <c r="Q346" s="216">
        <v>1.04857</v>
      </c>
      <c r="R346" s="216">
        <f>Q346*H346</f>
        <v>0.838856</v>
      </c>
      <c r="S346" s="216">
        <v>0</v>
      </c>
      <c r="T346" s="217">
        <f>S346*H346</f>
        <v>0</v>
      </c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R346" s="218" t="s">
        <v>146</v>
      </c>
      <c r="AT346" s="218" t="s">
        <v>141</v>
      </c>
      <c r="AU346" s="218" t="s">
        <v>21</v>
      </c>
      <c r="AY346" s="19" t="s">
        <v>139</v>
      </c>
      <c r="BE346" s="219">
        <f>IF(N346="základní",J346,0)</f>
        <v>0</v>
      </c>
      <c r="BF346" s="219">
        <f>IF(N346="snížená",J346,0)</f>
        <v>0</v>
      </c>
      <c r="BG346" s="219">
        <f>IF(N346="zákl. přenesená",J346,0)</f>
        <v>0</v>
      </c>
      <c r="BH346" s="219">
        <f>IF(N346="sníž. přenesená",J346,0)</f>
        <v>0</v>
      </c>
      <c r="BI346" s="219">
        <f>IF(N346="nulová",J346,0)</f>
        <v>0</v>
      </c>
      <c r="BJ346" s="19" t="s">
        <v>90</v>
      </c>
      <c r="BK346" s="219">
        <f>ROUND(I346*H346,2)</f>
        <v>0</v>
      </c>
      <c r="BL346" s="19" t="s">
        <v>146</v>
      </c>
      <c r="BM346" s="218" t="s">
        <v>1193</v>
      </c>
    </row>
    <row r="347" spans="1:47" s="2" customFormat="1" ht="12">
      <c r="A347" s="41"/>
      <c r="B347" s="42"/>
      <c r="C347" s="43"/>
      <c r="D347" s="220" t="s">
        <v>148</v>
      </c>
      <c r="E347" s="43"/>
      <c r="F347" s="221" t="s">
        <v>1194</v>
      </c>
      <c r="G347" s="43"/>
      <c r="H347" s="43"/>
      <c r="I347" s="222"/>
      <c r="J347" s="43"/>
      <c r="K347" s="43"/>
      <c r="L347" s="47"/>
      <c r="M347" s="223"/>
      <c r="N347" s="224"/>
      <c r="O347" s="87"/>
      <c r="P347" s="87"/>
      <c r="Q347" s="87"/>
      <c r="R347" s="87"/>
      <c r="S347" s="87"/>
      <c r="T347" s="88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T347" s="19" t="s">
        <v>148</v>
      </c>
      <c r="AU347" s="19" t="s">
        <v>21</v>
      </c>
    </row>
    <row r="348" spans="1:51" s="13" customFormat="1" ht="12">
      <c r="A348" s="13"/>
      <c r="B348" s="225"/>
      <c r="C348" s="226"/>
      <c r="D348" s="227" t="s">
        <v>150</v>
      </c>
      <c r="E348" s="228" t="s">
        <v>32</v>
      </c>
      <c r="F348" s="229" t="s">
        <v>1195</v>
      </c>
      <c r="G348" s="226"/>
      <c r="H348" s="230">
        <v>0.8</v>
      </c>
      <c r="I348" s="231"/>
      <c r="J348" s="226"/>
      <c r="K348" s="226"/>
      <c r="L348" s="232"/>
      <c r="M348" s="233"/>
      <c r="N348" s="234"/>
      <c r="O348" s="234"/>
      <c r="P348" s="234"/>
      <c r="Q348" s="234"/>
      <c r="R348" s="234"/>
      <c r="S348" s="234"/>
      <c r="T348" s="235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6" t="s">
        <v>150</v>
      </c>
      <c r="AU348" s="236" t="s">
        <v>21</v>
      </c>
      <c r="AV348" s="13" t="s">
        <v>21</v>
      </c>
      <c r="AW348" s="13" t="s">
        <v>41</v>
      </c>
      <c r="AX348" s="13" t="s">
        <v>82</v>
      </c>
      <c r="AY348" s="236" t="s">
        <v>139</v>
      </c>
    </row>
    <row r="349" spans="1:51" s="14" customFormat="1" ht="12">
      <c r="A349" s="14"/>
      <c r="B349" s="237"/>
      <c r="C349" s="238"/>
      <c r="D349" s="227" t="s">
        <v>150</v>
      </c>
      <c r="E349" s="239" t="s">
        <v>32</v>
      </c>
      <c r="F349" s="240" t="s">
        <v>1196</v>
      </c>
      <c r="G349" s="238"/>
      <c r="H349" s="239" t="s">
        <v>32</v>
      </c>
      <c r="I349" s="241"/>
      <c r="J349" s="238"/>
      <c r="K349" s="238"/>
      <c r="L349" s="242"/>
      <c r="M349" s="243"/>
      <c r="N349" s="244"/>
      <c r="O349" s="244"/>
      <c r="P349" s="244"/>
      <c r="Q349" s="244"/>
      <c r="R349" s="244"/>
      <c r="S349" s="244"/>
      <c r="T349" s="245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6" t="s">
        <v>150</v>
      </c>
      <c r="AU349" s="246" t="s">
        <v>21</v>
      </c>
      <c r="AV349" s="14" t="s">
        <v>90</v>
      </c>
      <c r="AW349" s="14" t="s">
        <v>41</v>
      </c>
      <c r="AX349" s="14" t="s">
        <v>82</v>
      </c>
      <c r="AY349" s="246" t="s">
        <v>139</v>
      </c>
    </row>
    <row r="350" spans="1:51" s="15" customFormat="1" ht="12">
      <c r="A350" s="15"/>
      <c r="B350" s="247"/>
      <c r="C350" s="248"/>
      <c r="D350" s="227" t="s">
        <v>150</v>
      </c>
      <c r="E350" s="249" t="s">
        <v>32</v>
      </c>
      <c r="F350" s="250" t="s">
        <v>153</v>
      </c>
      <c r="G350" s="248"/>
      <c r="H350" s="251">
        <v>0.8</v>
      </c>
      <c r="I350" s="252"/>
      <c r="J350" s="248"/>
      <c r="K350" s="248"/>
      <c r="L350" s="253"/>
      <c r="M350" s="254"/>
      <c r="N350" s="255"/>
      <c r="O350" s="255"/>
      <c r="P350" s="255"/>
      <c r="Q350" s="255"/>
      <c r="R350" s="255"/>
      <c r="S350" s="255"/>
      <c r="T350" s="256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7" t="s">
        <v>150</v>
      </c>
      <c r="AU350" s="257" t="s">
        <v>21</v>
      </c>
      <c r="AV350" s="15" t="s">
        <v>146</v>
      </c>
      <c r="AW350" s="15" t="s">
        <v>41</v>
      </c>
      <c r="AX350" s="15" t="s">
        <v>90</v>
      </c>
      <c r="AY350" s="257" t="s">
        <v>139</v>
      </c>
    </row>
    <row r="351" spans="1:65" s="2" customFormat="1" ht="24.15" customHeight="1">
      <c r="A351" s="41"/>
      <c r="B351" s="42"/>
      <c r="C351" s="207" t="s">
        <v>773</v>
      </c>
      <c r="D351" s="207" t="s">
        <v>141</v>
      </c>
      <c r="E351" s="208" t="s">
        <v>1197</v>
      </c>
      <c r="F351" s="209" t="s">
        <v>1198</v>
      </c>
      <c r="G351" s="210" t="s">
        <v>591</v>
      </c>
      <c r="H351" s="211">
        <v>2.6</v>
      </c>
      <c r="I351" s="212"/>
      <c r="J351" s="213">
        <f>ROUND(I351*H351,2)</f>
        <v>0</v>
      </c>
      <c r="K351" s="209" t="s">
        <v>32</v>
      </c>
      <c r="L351" s="47"/>
      <c r="M351" s="214" t="s">
        <v>32</v>
      </c>
      <c r="N351" s="215" t="s">
        <v>53</v>
      </c>
      <c r="O351" s="87"/>
      <c r="P351" s="216">
        <f>O351*H351</f>
        <v>0</v>
      </c>
      <c r="Q351" s="216">
        <v>0</v>
      </c>
      <c r="R351" s="216">
        <f>Q351*H351</f>
        <v>0</v>
      </c>
      <c r="S351" s="216">
        <v>0</v>
      </c>
      <c r="T351" s="217">
        <f>S351*H351</f>
        <v>0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18" t="s">
        <v>146</v>
      </c>
      <c r="AT351" s="218" t="s">
        <v>141</v>
      </c>
      <c r="AU351" s="218" t="s">
        <v>21</v>
      </c>
      <c r="AY351" s="19" t="s">
        <v>139</v>
      </c>
      <c r="BE351" s="219">
        <f>IF(N351="základní",J351,0)</f>
        <v>0</v>
      </c>
      <c r="BF351" s="219">
        <f>IF(N351="snížená",J351,0)</f>
        <v>0</v>
      </c>
      <c r="BG351" s="219">
        <f>IF(N351="zákl. přenesená",J351,0)</f>
        <v>0</v>
      </c>
      <c r="BH351" s="219">
        <f>IF(N351="sníž. přenesená",J351,0)</f>
        <v>0</v>
      </c>
      <c r="BI351" s="219">
        <f>IF(N351="nulová",J351,0)</f>
        <v>0</v>
      </c>
      <c r="BJ351" s="19" t="s">
        <v>90</v>
      </c>
      <c r="BK351" s="219">
        <f>ROUND(I351*H351,2)</f>
        <v>0</v>
      </c>
      <c r="BL351" s="19" t="s">
        <v>146</v>
      </c>
      <c r="BM351" s="218" t="s">
        <v>1199</v>
      </c>
    </row>
    <row r="352" spans="1:51" s="13" customFormat="1" ht="12">
      <c r="A352" s="13"/>
      <c r="B352" s="225"/>
      <c r="C352" s="226"/>
      <c r="D352" s="227" t="s">
        <v>150</v>
      </c>
      <c r="E352" s="228" t="s">
        <v>32</v>
      </c>
      <c r="F352" s="229" t="s">
        <v>1200</v>
      </c>
      <c r="G352" s="226"/>
      <c r="H352" s="230">
        <v>2.6</v>
      </c>
      <c r="I352" s="231"/>
      <c r="J352" s="226"/>
      <c r="K352" s="226"/>
      <c r="L352" s="232"/>
      <c r="M352" s="233"/>
      <c r="N352" s="234"/>
      <c r="O352" s="234"/>
      <c r="P352" s="234"/>
      <c r="Q352" s="234"/>
      <c r="R352" s="234"/>
      <c r="S352" s="234"/>
      <c r="T352" s="23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6" t="s">
        <v>150</v>
      </c>
      <c r="AU352" s="236" t="s">
        <v>21</v>
      </c>
      <c r="AV352" s="13" t="s">
        <v>21</v>
      </c>
      <c r="AW352" s="13" t="s">
        <v>41</v>
      </c>
      <c r="AX352" s="13" t="s">
        <v>82</v>
      </c>
      <c r="AY352" s="236" t="s">
        <v>139</v>
      </c>
    </row>
    <row r="353" spans="1:51" s="15" customFormat="1" ht="12">
      <c r="A353" s="15"/>
      <c r="B353" s="247"/>
      <c r="C353" s="248"/>
      <c r="D353" s="227" t="s">
        <v>150</v>
      </c>
      <c r="E353" s="249" t="s">
        <v>32</v>
      </c>
      <c r="F353" s="250" t="s">
        <v>153</v>
      </c>
      <c r="G353" s="248"/>
      <c r="H353" s="251">
        <v>2.6</v>
      </c>
      <c r="I353" s="252"/>
      <c r="J353" s="248"/>
      <c r="K353" s="248"/>
      <c r="L353" s="253"/>
      <c r="M353" s="254"/>
      <c r="N353" s="255"/>
      <c r="O353" s="255"/>
      <c r="P353" s="255"/>
      <c r="Q353" s="255"/>
      <c r="R353" s="255"/>
      <c r="S353" s="255"/>
      <c r="T353" s="256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57" t="s">
        <v>150</v>
      </c>
      <c r="AU353" s="257" t="s">
        <v>21</v>
      </c>
      <c r="AV353" s="15" t="s">
        <v>146</v>
      </c>
      <c r="AW353" s="15" t="s">
        <v>41</v>
      </c>
      <c r="AX353" s="15" t="s">
        <v>90</v>
      </c>
      <c r="AY353" s="257" t="s">
        <v>139</v>
      </c>
    </row>
    <row r="354" spans="1:63" s="12" customFormat="1" ht="22.8" customHeight="1">
      <c r="A354" s="12"/>
      <c r="B354" s="191"/>
      <c r="C354" s="192"/>
      <c r="D354" s="193" t="s">
        <v>81</v>
      </c>
      <c r="E354" s="205" t="s">
        <v>146</v>
      </c>
      <c r="F354" s="205" t="s">
        <v>637</v>
      </c>
      <c r="G354" s="192"/>
      <c r="H354" s="192"/>
      <c r="I354" s="195"/>
      <c r="J354" s="206">
        <f>BK354</f>
        <v>0</v>
      </c>
      <c r="K354" s="192"/>
      <c r="L354" s="197"/>
      <c r="M354" s="198"/>
      <c r="N354" s="199"/>
      <c r="O354" s="199"/>
      <c r="P354" s="200">
        <f>SUM(P355:P421)</f>
        <v>0</v>
      </c>
      <c r="Q354" s="199"/>
      <c r="R354" s="200">
        <f>SUM(R355:R421)</f>
        <v>90.93700879999999</v>
      </c>
      <c r="S354" s="199"/>
      <c r="T354" s="201">
        <f>SUM(T355:T421)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02" t="s">
        <v>90</v>
      </c>
      <c r="AT354" s="203" t="s">
        <v>81</v>
      </c>
      <c r="AU354" s="203" t="s">
        <v>90</v>
      </c>
      <c r="AY354" s="202" t="s">
        <v>139</v>
      </c>
      <c r="BK354" s="204">
        <f>SUM(BK355:BK421)</f>
        <v>0</v>
      </c>
    </row>
    <row r="355" spans="1:65" s="2" customFormat="1" ht="16.5" customHeight="1">
      <c r="A355" s="41"/>
      <c r="B355" s="42"/>
      <c r="C355" s="207" t="s">
        <v>776</v>
      </c>
      <c r="D355" s="207" t="s">
        <v>141</v>
      </c>
      <c r="E355" s="208" t="s">
        <v>1201</v>
      </c>
      <c r="F355" s="209" t="s">
        <v>1202</v>
      </c>
      <c r="G355" s="210" t="s">
        <v>591</v>
      </c>
      <c r="H355" s="211">
        <v>3.5</v>
      </c>
      <c r="I355" s="212"/>
      <c r="J355" s="213">
        <f>ROUND(I355*H355,2)</f>
        <v>0</v>
      </c>
      <c r="K355" s="209" t="s">
        <v>32</v>
      </c>
      <c r="L355" s="47"/>
      <c r="M355" s="214" t="s">
        <v>32</v>
      </c>
      <c r="N355" s="215" t="s">
        <v>53</v>
      </c>
      <c r="O355" s="87"/>
      <c r="P355" s="216">
        <f>O355*H355</f>
        <v>0</v>
      </c>
      <c r="Q355" s="216">
        <v>0</v>
      </c>
      <c r="R355" s="216">
        <f>Q355*H355</f>
        <v>0</v>
      </c>
      <c r="S355" s="216">
        <v>0</v>
      </c>
      <c r="T355" s="217">
        <f>S355*H355</f>
        <v>0</v>
      </c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R355" s="218" t="s">
        <v>146</v>
      </c>
      <c r="AT355" s="218" t="s">
        <v>141</v>
      </c>
      <c r="AU355" s="218" t="s">
        <v>21</v>
      </c>
      <c r="AY355" s="19" t="s">
        <v>139</v>
      </c>
      <c r="BE355" s="219">
        <f>IF(N355="základní",J355,0)</f>
        <v>0</v>
      </c>
      <c r="BF355" s="219">
        <f>IF(N355="snížená",J355,0)</f>
        <v>0</v>
      </c>
      <c r="BG355" s="219">
        <f>IF(N355="zákl. přenesená",J355,0)</f>
        <v>0</v>
      </c>
      <c r="BH355" s="219">
        <f>IF(N355="sníž. přenesená",J355,0)</f>
        <v>0</v>
      </c>
      <c r="BI355" s="219">
        <f>IF(N355="nulová",J355,0)</f>
        <v>0</v>
      </c>
      <c r="BJ355" s="19" t="s">
        <v>90</v>
      </c>
      <c r="BK355" s="219">
        <f>ROUND(I355*H355,2)</f>
        <v>0</v>
      </c>
      <c r="BL355" s="19" t="s">
        <v>146</v>
      </c>
      <c r="BM355" s="218" t="s">
        <v>1203</v>
      </c>
    </row>
    <row r="356" spans="1:51" s="14" customFormat="1" ht="12">
      <c r="A356" s="14"/>
      <c r="B356" s="237"/>
      <c r="C356" s="238"/>
      <c r="D356" s="227" t="s">
        <v>150</v>
      </c>
      <c r="E356" s="239" t="s">
        <v>32</v>
      </c>
      <c r="F356" s="240" t="s">
        <v>1204</v>
      </c>
      <c r="G356" s="238"/>
      <c r="H356" s="239" t="s">
        <v>32</v>
      </c>
      <c r="I356" s="241"/>
      <c r="J356" s="238"/>
      <c r="K356" s="238"/>
      <c r="L356" s="242"/>
      <c r="M356" s="243"/>
      <c r="N356" s="244"/>
      <c r="O356" s="244"/>
      <c r="P356" s="244"/>
      <c r="Q356" s="244"/>
      <c r="R356" s="244"/>
      <c r="S356" s="244"/>
      <c r="T356" s="245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6" t="s">
        <v>150</v>
      </c>
      <c r="AU356" s="246" t="s">
        <v>21</v>
      </c>
      <c r="AV356" s="14" t="s">
        <v>90</v>
      </c>
      <c r="AW356" s="14" t="s">
        <v>41</v>
      </c>
      <c r="AX356" s="14" t="s">
        <v>82</v>
      </c>
      <c r="AY356" s="246" t="s">
        <v>139</v>
      </c>
    </row>
    <row r="357" spans="1:51" s="13" customFormat="1" ht="12">
      <c r="A357" s="13"/>
      <c r="B357" s="225"/>
      <c r="C357" s="226"/>
      <c r="D357" s="227" t="s">
        <v>150</v>
      </c>
      <c r="E357" s="228" t="s">
        <v>32</v>
      </c>
      <c r="F357" s="229" t="s">
        <v>1205</v>
      </c>
      <c r="G357" s="226"/>
      <c r="H357" s="230">
        <v>3.5</v>
      </c>
      <c r="I357" s="231"/>
      <c r="J357" s="226"/>
      <c r="K357" s="226"/>
      <c r="L357" s="232"/>
      <c r="M357" s="233"/>
      <c r="N357" s="234"/>
      <c r="O357" s="234"/>
      <c r="P357" s="234"/>
      <c r="Q357" s="234"/>
      <c r="R357" s="234"/>
      <c r="S357" s="234"/>
      <c r="T357" s="235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6" t="s">
        <v>150</v>
      </c>
      <c r="AU357" s="236" t="s">
        <v>21</v>
      </c>
      <c r="AV357" s="13" t="s">
        <v>21</v>
      </c>
      <c r="AW357" s="13" t="s">
        <v>41</v>
      </c>
      <c r="AX357" s="13" t="s">
        <v>82</v>
      </c>
      <c r="AY357" s="236" t="s">
        <v>139</v>
      </c>
    </row>
    <row r="358" spans="1:51" s="15" customFormat="1" ht="12">
      <c r="A358" s="15"/>
      <c r="B358" s="247"/>
      <c r="C358" s="248"/>
      <c r="D358" s="227" t="s">
        <v>150</v>
      </c>
      <c r="E358" s="249" t="s">
        <v>32</v>
      </c>
      <c r="F358" s="250" t="s">
        <v>153</v>
      </c>
      <c r="G358" s="248"/>
      <c r="H358" s="251">
        <v>3.5</v>
      </c>
      <c r="I358" s="252"/>
      <c r="J358" s="248"/>
      <c r="K358" s="248"/>
      <c r="L358" s="253"/>
      <c r="M358" s="254"/>
      <c r="N358" s="255"/>
      <c r="O358" s="255"/>
      <c r="P358" s="255"/>
      <c r="Q358" s="255"/>
      <c r="R358" s="255"/>
      <c r="S358" s="255"/>
      <c r="T358" s="256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57" t="s">
        <v>150</v>
      </c>
      <c r="AU358" s="257" t="s">
        <v>21</v>
      </c>
      <c r="AV358" s="15" t="s">
        <v>146</v>
      </c>
      <c r="AW358" s="15" t="s">
        <v>41</v>
      </c>
      <c r="AX358" s="15" t="s">
        <v>90</v>
      </c>
      <c r="AY358" s="257" t="s">
        <v>139</v>
      </c>
    </row>
    <row r="359" spans="1:65" s="2" customFormat="1" ht="21.75" customHeight="1">
      <c r="A359" s="41"/>
      <c r="B359" s="42"/>
      <c r="C359" s="207" t="s">
        <v>782</v>
      </c>
      <c r="D359" s="207" t="s">
        <v>141</v>
      </c>
      <c r="E359" s="208" t="s">
        <v>1206</v>
      </c>
      <c r="F359" s="209" t="s">
        <v>1207</v>
      </c>
      <c r="G359" s="210" t="s">
        <v>591</v>
      </c>
      <c r="H359" s="211">
        <v>5.95</v>
      </c>
      <c r="I359" s="212"/>
      <c r="J359" s="213">
        <f>ROUND(I359*H359,2)</f>
        <v>0</v>
      </c>
      <c r="K359" s="209" t="s">
        <v>145</v>
      </c>
      <c r="L359" s="47"/>
      <c r="M359" s="214" t="s">
        <v>32</v>
      </c>
      <c r="N359" s="215" t="s">
        <v>53</v>
      </c>
      <c r="O359" s="87"/>
      <c r="P359" s="216">
        <f>O359*H359</f>
        <v>0</v>
      </c>
      <c r="Q359" s="216">
        <v>0</v>
      </c>
      <c r="R359" s="216">
        <f>Q359*H359</f>
        <v>0</v>
      </c>
      <c r="S359" s="216">
        <v>0</v>
      </c>
      <c r="T359" s="217">
        <f>S359*H359</f>
        <v>0</v>
      </c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R359" s="218" t="s">
        <v>146</v>
      </c>
      <c r="AT359" s="218" t="s">
        <v>141</v>
      </c>
      <c r="AU359" s="218" t="s">
        <v>21</v>
      </c>
      <c r="AY359" s="19" t="s">
        <v>139</v>
      </c>
      <c r="BE359" s="219">
        <f>IF(N359="základní",J359,0)</f>
        <v>0</v>
      </c>
      <c r="BF359" s="219">
        <f>IF(N359="snížená",J359,0)</f>
        <v>0</v>
      </c>
      <c r="BG359" s="219">
        <f>IF(N359="zákl. přenesená",J359,0)</f>
        <v>0</v>
      </c>
      <c r="BH359" s="219">
        <f>IF(N359="sníž. přenesená",J359,0)</f>
        <v>0</v>
      </c>
      <c r="BI359" s="219">
        <f>IF(N359="nulová",J359,0)</f>
        <v>0</v>
      </c>
      <c r="BJ359" s="19" t="s">
        <v>90</v>
      </c>
      <c r="BK359" s="219">
        <f>ROUND(I359*H359,2)</f>
        <v>0</v>
      </c>
      <c r="BL359" s="19" t="s">
        <v>146</v>
      </c>
      <c r="BM359" s="218" t="s">
        <v>1208</v>
      </c>
    </row>
    <row r="360" spans="1:47" s="2" customFormat="1" ht="12">
      <c r="A360" s="41"/>
      <c r="B360" s="42"/>
      <c r="C360" s="43"/>
      <c r="D360" s="220" t="s">
        <v>148</v>
      </c>
      <c r="E360" s="43"/>
      <c r="F360" s="221" t="s">
        <v>1209</v>
      </c>
      <c r="G360" s="43"/>
      <c r="H360" s="43"/>
      <c r="I360" s="222"/>
      <c r="J360" s="43"/>
      <c r="K360" s="43"/>
      <c r="L360" s="47"/>
      <c r="M360" s="223"/>
      <c r="N360" s="224"/>
      <c r="O360" s="87"/>
      <c r="P360" s="87"/>
      <c r="Q360" s="87"/>
      <c r="R360" s="87"/>
      <c r="S360" s="87"/>
      <c r="T360" s="88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T360" s="19" t="s">
        <v>148</v>
      </c>
      <c r="AU360" s="19" t="s">
        <v>21</v>
      </c>
    </row>
    <row r="361" spans="1:51" s="13" customFormat="1" ht="12">
      <c r="A361" s="13"/>
      <c r="B361" s="225"/>
      <c r="C361" s="226"/>
      <c r="D361" s="227" t="s">
        <v>150</v>
      </c>
      <c r="E361" s="228" t="s">
        <v>32</v>
      </c>
      <c r="F361" s="229" t="s">
        <v>1210</v>
      </c>
      <c r="G361" s="226"/>
      <c r="H361" s="230">
        <v>5.95</v>
      </c>
      <c r="I361" s="231"/>
      <c r="J361" s="226"/>
      <c r="K361" s="226"/>
      <c r="L361" s="232"/>
      <c r="M361" s="233"/>
      <c r="N361" s="234"/>
      <c r="O361" s="234"/>
      <c r="P361" s="234"/>
      <c r="Q361" s="234"/>
      <c r="R361" s="234"/>
      <c r="S361" s="234"/>
      <c r="T361" s="235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6" t="s">
        <v>150</v>
      </c>
      <c r="AU361" s="236" t="s">
        <v>21</v>
      </c>
      <c r="AV361" s="13" t="s">
        <v>21</v>
      </c>
      <c r="AW361" s="13" t="s">
        <v>41</v>
      </c>
      <c r="AX361" s="13" t="s">
        <v>82</v>
      </c>
      <c r="AY361" s="236" t="s">
        <v>139</v>
      </c>
    </row>
    <row r="362" spans="1:51" s="14" customFormat="1" ht="12">
      <c r="A362" s="14"/>
      <c r="B362" s="237"/>
      <c r="C362" s="238"/>
      <c r="D362" s="227" t="s">
        <v>150</v>
      </c>
      <c r="E362" s="239" t="s">
        <v>32</v>
      </c>
      <c r="F362" s="240" t="s">
        <v>152</v>
      </c>
      <c r="G362" s="238"/>
      <c r="H362" s="239" t="s">
        <v>32</v>
      </c>
      <c r="I362" s="241"/>
      <c r="J362" s="238"/>
      <c r="K362" s="238"/>
      <c r="L362" s="242"/>
      <c r="M362" s="243"/>
      <c r="N362" s="244"/>
      <c r="O362" s="244"/>
      <c r="P362" s="244"/>
      <c r="Q362" s="244"/>
      <c r="R362" s="244"/>
      <c r="S362" s="244"/>
      <c r="T362" s="245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6" t="s">
        <v>150</v>
      </c>
      <c r="AU362" s="246" t="s">
        <v>21</v>
      </c>
      <c r="AV362" s="14" t="s">
        <v>90</v>
      </c>
      <c r="AW362" s="14" t="s">
        <v>41</v>
      </c>
      <c r="AX362" s="14" t="s">
        <v>82</v>
      </c>
      <c r="AY362" s="246" t="s">
        <v>139</v>
      </c>
    </row>
    <row r="363" spans="1:51" s="15" customFormat="1" ht="12">
      <c r="A363" s="15"/>
      <c r="B363" s="247"/>
      <c r="C363" s="248"/>
      <c r="D363" s="227" t="s">
        <v>150</v>
      </c>
      <c r="E363" s="249" t="s">
        <v>32</v>
      </c>
      <c r="F363" s="250" t="s">
        <v>153</v>
      </c>
      <c r="G363" s="248"/>
      <c r="H363" s="251">
        <v>5.95</v>
      </c>
      <c r="I363" s="252"/>
      <c r="J363" s="248"/>
      <c r="K363" s="248"/>
      <c r="L363" s="253"/>
      <c r="M363" s="254"/>
      <c r="N363" s="255"/>
      <c r="O363" s="255"/>
      <c r="P363" s="255"/>
      <c r="Q363" s="255"/>
      <c r="R363" s="255"/>
      <c r="S363" s="255"/>
      <c r="T363" s="256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57" t="s">
        <v>150</v>
      </c>
      <c r="AU363" s="257" t="s">
        <v>21</v>
      </c>
      <c r="AV363" s="15" t="s">
        <v>146</v>
      </c>
      <c r="AW363" s="15" t="s">
        <v>41</v>
      </c>
      <c r="AX363" s="15" t="s">
        <v>90</v>
      </c>
      <c r="AY363" s="257" t="s">
        <v>139</v>
      </c>
    </row>
    <row r="364" spans="1:65" s="2" customFormat="1" ht="24.15" customHeight="1">
      <c r="A364" s="41"/>
      <c r="B364" s="42"/>
      <c r="C364" s="207" t="s">
        <v>151</v>
      </c>
      <c r="D364" s="207" t="s">
        <v>141</v>
      </c>
      <c r="E364" s="208" t="s">
        <v>1211</v>
      </c>
      <c r="F364" s="209" t="s">
        <v>1212</v>
      </c>
      <c r="G364" s="210" t="s">
        <v>591</v>
      </c>
      <c r="H364" s="211">
        <v>5.95</v>
      </c>
      <c r="I364" s="212"/>
      <c r="J364" s="213">
        <f>ROUND(I364*H364,2)</f>
        <v>0</v>
      </c>
      <c r="K364" s="209" t="s">
        <v>145</v>
      </c>
      <c r="L364" s="47"/>
      <c r="M364" s="214" t="s">
        <v>32</v>
      </c>
      <c r="N364" s="215" t="s">
        <v>53</v>
      </c>
      <c r="O364" s="87"/>
      <c r="P364" s="216">
        <f>O364*H364</f>
        <v>0</v>
      </c>
      <c r="Q364" s="216">
        <v>0</v>
      </c>
      <c r="R364" s="216">
        <f>Q364*H364</f>
        <v>0</v>
      </c>
      <c r="S364" s="216">
        <v>0</v>
      </c>
      <c r="T364" s="217">
        <f>S364*H364</f>
        <v>0</v>
      </c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R364" s="218" t="s">
        <v>146</v>
      </c>
      <c r="AT364" s="218" t="s">
        <v>141</v>
      </c>
      <c r="AU364" s="218" t="s">
        <v>21</v>
      </c>
      <c r="AY364" s="19" t="s">
        <v>139</v>
      </c>
      <c r="BE364" s="219">
        <f>IF(N364="základní",J364,0)</f>
        <v>0</v>
      </c>
      <c r="BF364" s="219">
        <f>IF(N364="snížená",J364,0)</f>
        <v>0</v>
      </c>
      <c r="BG364" s="219">
        <f>IF(N364="zákl. přenesená",J364,0)</f>
        <v>0</v>
      </c>
      <c r="BH364" s="219">
        <f>IF(N364="sníž. přenesená",J364,0)</f>
        <v>0</v>
      </c>
      <c r="BI364" s="219">
        <f>IF(N364="nulová",J364,0)</f>
        <v>0</v>
      </c>
      <c r="BJ364" s="19" t="s">
        <v>90</v>
      </c>
      <c r="BK364" s="219">
        <f>ROUND(I364*H364,2)</f>
        <v>0</v>
      </c>
      <c r="BL364" s="19" t="s">
        <v>146</v>
      </c>
      <c r="BM364" s="218" t="s">
        <v>1213</v>
      </c>
    </row>
    <row r="365" spans="1:47" s="2" customFormat="1" ht="12">
      <c r="A365" s="41"/>
      <c r="B365" s="42"/>
      <c r="C365" s="43"/>
      <c r="D365" s="220" t="s">
        <v>148</v>
      </c>
      <c r="E365" s="43"/>
      <c r="F365" s="221" t="s">
        <v>1214</v>
      </c>
      <c r="G365" s="43"/>
      <c r="H365" s="43"/>
      <c r="I365" s="222"/>
      <c r="J365" s="43"/>
      <c r="K365" s="43"/>
      <c r="L365" s="47"/>
      <c r="M365" s="223"/>
      <c r="N365" s="224"/>
      <c r="O365" s="87"/>
      <c r="P365" s="87"/>
      <c r="Q365" s="87"/>
      <c r="R365" s="87"/>
      <c r="S365" s="87"/>
      <c r="T365" s="88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T365" s="19" t="s">
        <v>148</v>
      </c>
      <c r="AU365" s="19" t="s">
        <v>21</v>
      </c>
    </row>
    <row r="366" spans="1:65" s="2" customFormat="1" ht="16.5" customHeight="1">
      <c r="A366" s="41"/>
      <c r="B366" s="42"/>
      <c r="C366" s="207" t="s">
        <v>749</v>
      </c>
      <c r="D366" s="207" t="s">
        <v>141</v>
      </c>
      <c r="E366" s="208" t="s">
        <v>1215</v>
      </c>
      <c r="F366" s="209" t="s">
        <v>1216</v>
      </c>
      <c r="G366" s="210" t="s">
        <v>144</v>
      </c>
      <c r="H366" s="211">
        <v>6.75</v>
      </c>
      <c r="I366" s="212"/>
      <c r="J366" s="213">
        <f>ROUND(I366*H366,2)</f>
        <v>0</v>
      </c>
      <c r="K366" s="209" t="s">
        <v>145</v>
      </c>
      <c r="L366" s="47"/>
      <c r="M366" s="214" t="s">
        <v>32</v>
      </c>
      <c r="N366" s="215" t="s">
        <v>53</v>
      </c>
      <c r="O366" s="87"/>
      <c r="P366" s="216">
        <f>O366*H366</f>
        <v>0</v>
      </c>
      <c r="Q366" s="216">
        <v>0.0075</v>
      </c>
      <c r="R366" s="216">
        <f>Q366*H366</f>
        <v>0.050624999999999996</v>
      </c>
      <c r="S366" s="216">
        <v>0</v>
      </c>
      <c r="T366" s="217">
        <f>S366*H366</f>
        <v>0</v>
      </c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R366" s="218" t="s">
        <v>146</v>
      </c>
      <c r="AT366" s="218" t="s">
        <v>141</v>
      </c>
      <c r="AU366" s="218" t="s">
        <v>21</v>
      </c>
      <c r="AY366" s="19" t="s">
        <v>139</v>
      </c>
      <c r="BE366" s="219">
        <f>IF(N366="základní",J366,0)</f>
        <v>0</v>
      </c>
      <c r="BF366" s="219">
        <f>IF(N366="snížená",J366,0)</f>
        <v>0</v>
      </c>
      <c r="BG366" s="219">
        <f>IF(N366="zákl. přenesená",J366,0)</f>
        <v>0</v>
      </c>
      <c r="BH366" s="219">
        <f>IF(N366="sníž. přenesená",J366,0)</f>
        <v>0</v>
      </c>
      <c r="BI366" s="219">
        <f>IF(N366="nulová",J366,0)</f>
        <v>0</v>
      </c>
      <c r="BJ366" s="19" t="s">
        <v>90</v>
      </c>
      <c r="BK366" s="219">
        <f>ROUND(I366*H366,2)</f>
        <v>0</v>
      </c>
      <c r="BL366" s="19" t="s">
        <v>146</v>
      </c>
      <c r="BM366" s="218" t="s">
        <v>1217</v>
      </c>
    </row>
    <row r="367" spans="1:47" s="2" customFormat="1" ht="12">
      <c r="A367" s="41"/>
      <c r="B367" s="42"/>
      <c r="C367" s="43"/>
      <c r="D367" s="220" t="s">
        <v>148</v>
      </c>
      <c r="E367" s="43"/>
      <c r="F367" s="221" t="s">
        <v>1218</v>
      </c>
      <c r="G367" s="43"/>
      <c r="H367" s="43"/>
      <c r="I367" s="222"/>
      <c r="J367" s="43"/>
      <c r="K367" s="43"/>
      <c r="L367" s="47"/>
      <c r="M367" s="223"/>
      <c r="N367" s="224"/>
      <c r="O367" s="87"/>
      <c r="P367" s="87"/>
      <c r="Q367" s="87"/>
      <c r="R367" s="87"/>
      <c r="S367" s="87"/>
      <c r="T367" s="88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T367" s="19" t="s">
        <v>148</v>
      </c>
      <c r="AU367" s="19" t="s">
        <v>21</v>
      </c>
    </row>
    <row r="368" spans="1:51" s="13" customFormat="1" ht="12">
      <c r="A368" s="13"/>
      <c r="B368" s="225"/>
      <c r="C368" s="226"/>
      <c r="D368" s="227" t="s">
        <v>150</v>
      </c>
      <c r="E368" s="228" t="s">
        <v>32</v>
      </c>
      <c r="F368" s="229" t="s">
        <v>1219</v>
      </c>
      <c r="G368" s="226"/>
      <c r="H368" s="230">
        <v>6.75</v>
      </c>
      <c r="I368" s="231"/>
      <c r="J368" s="226"/>
      <c r="K368" s="226"/>
      <c r="L368" s="232"/>
      <c r="M368" s="233"/>
      <c r="N368" s="234"/>
      <c r="O368" s="234"/>
      <c r="P368" s="234"/>
      <c r="Q368" s="234"/>
      <c r="R368" s="234"/>
      <c r="S368" s="234"/>
      <c r="T368" s="23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6" t="s">
        <v>150</v>
      </c>
      <c r="AU368" s="236" t="s">
        <v>21</v>
      </c>
      <c r="AV368" s="13" t="s">
        <v>21</v>
      </c>
      <c r="AW368" s="13" t="s">
        <v>41</v>
      </c>
      <c r="AX368" s="13" t="s">
        <v>82</v>
      </c>
      <c r="AY368" s="236" t="s">
        <v>139</v>
      </c>
    </row>
    <row r="369" spans="1:51" s="14" customFormat="1" ht="12">
      <c r="A369" s="14"/>
      <c r="B369" s="237"/>
      <c r="C369" s="238"/>
      <c r="D369" s="227" t="s">
        <v>150</v>
      </c>
      <c r="E369" s="239" t="s">
        <v>32</v>
      </c>
      <c r="F369" s="240" t="s">
        <v>152</v>
      </c>
      <c r="G369" s="238"/>
      <c r="H369" s="239" t="s">
        <v>32</v>
      </c>
      <c r="I369" s="241"/>
      <c r="J369" s="238"/>
      <c r="K369" s="238"/>
      <c r="L369" s="242"/>
      <c r="M369" s="243"/>
      <c r="N369" s="244"/>
      <c r="O369" s="244"/>
      <c r="P369" s="244"/>
      <c r="Q369" s="244"/>
      <c r="R369" s="244"/>
      <c r="S369" s="244"/>
      <c r="T369" s="245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6" t="s">
        <v>150</v>
      </c>
      <c r="AU369" s="246" t="s">
        <v>21</v>
      </c>
      <c r="AV369" s="14" t="s">
        <v>90</v>
      </c>
      <c r="AW369" s="14" t="s">
        <v>41</v>
      </c>
      <c r="AX369" s="14" t="s">
        <v>82</v>
      </c>
      <c r="AY369" s="246" t="s">
        <v>139</v>
      </c>
    </row>
    <row r="370" spans="1:51" s="15" customFormat="1" ht="12">
      <c r="A370" s="15"/>
      <c r="B370" s="247"/>
      <c r="C370" s="248"/>
      <c r="D370" s="227" t="s">
        <v>150</v>
      </c>
      <c r="E370" s="249" t="s">
        <v>32</v>
      </c>
      <c r="F370" s="250" t="s">
        <v>153</v>
      </c>
      <c r="G370" s="248"/>
      <c r="H370" s="251">
        <v>6.75</v>
      </c>
      <c r="I370" s="252"/>
      <c r="J370" s="248"/>
      <c r="K370" s="248"/>
      <c r="L370" s="253"/>
      <c r="M370" s="254"/>
      <c r="N370" s="255"/>
      <c r="O370" s="255"/>
      <c r="P370" s="255"/>
      <c r="Q370" s="255"/>
      <c r="R370" s="255"/>
      <c r="S370" s="255"/>
      <c r="T370" s="256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57" t="s">
        <v>150</v>
      </c>
      <c r="AU370" s="257" t="s">
        <v>21</v>
      </c>
      <c r="AV370" s="15" t="s">
        <v>146</v>
      </c>
      <c r="AW370" s="15" t="s">
        <v>41</v>
      </c>
      <c r="AX370" s="15" t="s">
        <v>90</v>
      </c>
      <c r="AY370" s="257" t="s">
        <v>139</v>
      </c>
    </row>
    <row r="371" spans="1:65" s="2" customFormat="1" ht="16.5" customHeight="1">
      <c r="A371" s="41"/>
      <c r="B371" s="42"/>
      <c r="C371" s="207" t="s">
        <v>791</v>
      </c>
      <c r="D371" s="207" t="s">
        <v>141</v>
      </c>
      <c r="E371" s="208" t="s">
        <v>1220</v>
      </c>
      <c r="F371" s="209" t="s">
        <v>1221</v>
      </c>
      <c r="G371" s="210" t="s">
        <v>179</v>
      </c>
      <c r="H371" s="211">
        <v>1.01</v>
      </c>
      <c r="I371" s="212"/>
      <c r="J371" s="213">
        <f>ROUND(I371*H371,2)</f>
        <v>0</v>
      </c>
      <c r="K371" s="209" t="s">
        <v>145</v>
      </c>
      <c r="L371" s="47"/>
      <c r="M371" s="214" t="s">
        <v>32</v>
      </c>
      <c r="N371" s="215" t="s">
        <v>53</v>
      </c>
      <c r="O371" s="87"/>
      <c r="P371" s="216">
        <f>O371*H371</f>
        <v>0</v>
      </c>
      <c r="Q371" s="216">
        <v>1.05958</v>
      </c>
      <c r="R371" s="216">
        <f>Q371*H371</f>
        <v>1.0701758</v>
      </c>
      <c r="S371" s="216">
        <v>0</v>
      </c>
      <c r="T371" s="217">
        <f>S371*H371</f>
        <v>0</v>
      </c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R371" s="218" t="s">
        <v>146</v>
      </c>
      <c r="AT371" s="218" t="s">
        <v>141</v>
      </c>
      <c r="AU371" s="218" t="s">
        <v>21</v>
      </c>
      <c r="AY371" s="19" t="s">
        <v>139</v>
      </c>
      <c r="BE371" s="219">
        <f>IF(N371="základní",J371,0)</f>
        <v>0</v>
      </c>
      <c r="BF371" s="219">
        <f>IF(N371="snížená",J371,0)</f>
        <v>0</v>
      </c>
      <c r="BG371" s="219">
        <f>IF(N371="zákl. přenesená",J371,0)</f>
        <v>0</v>
      </c>
      <c r="BH371" s="219">
        <f>IF(N371="sníž. přenesená",J371,0)</f>
        <v>0</v>
      </c>
      <c r="BI371" s="219">
        <f>IF(N371="nulová",J371,0)</f>
        <v>0</v>
      </c>
      <c r="BJ371" s="19" t="s">
        <v>90</v>
      </c>
      <c r="BK371" s="219">
        <f>ROUND(I371*H371,2)</f>
        <v>0</v>
      </c>
      <c r="BL371" s="19" t="s">
        <v>146</v>
      </c>
      <c r="BM371" s="218" t="s">
        <v>1222</v>
      </c>
    </row>
    <row r="372" spans="1:47" s="2" customFormat="1" ht="12">
      <c r="A372" s="41"/>
      <c r="B372" s="42"/>
      <c r="C372" s="43"/>
      <c r="D372" s="220" t="s">
        <v>148</v>
      </c>
      <c r="E372" s="43"/>
      <c r="F372" s="221" t="s">
        <v>1223</v>
      </c>
      <c r="G372" s="43"/>
      <c r="H372" s="43"/>
      <c r="I372" s="222"/>
      <c r="J372" s="43"/>
      <c r="K372" s="43"/>
      <c r="L372" s="47"/>
      <c r="M372" s="223"/>
      <c r="N372" s="224"/>
      <c r="O372" s="87"/>
      <c r="P372" s="87"/>
      <c r="Q372" s="87"/>
      <c r="R372" s="87"/>
      <c r="S372" s="87"/>
      <c r="T372" s="88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T372" s="19" t="s">
        <v>148</v>
      </c>
      <c r="AU372" s="19" t="s">
        <v>21</v>
      </c>
    </row>
    <row r="373" spans="1:51" s="13" customFormat="1" ht="12">
      <c r="A373" s="13"/>
      <c r="B373" s="225"/>
      <c r="C373" s="226"/>
      <c r="D373" s="227" t="s">
        <v>150</v>
      </c>
      <c r="E373" s="228" t="s">
        <v>32</v>
      </c>
      <c r="F373" s="229" t="s">
        <v>1224</v>
      </c>
      <c r="G373" s="226"/>
      <c r="H373" s="230">
        <v>1.01</v>
      </c>
      <c r="I373" s="231"/>
      <c r="J373" s="226"/>
      <c r="K373" s="226"/>
      <c r="L373" s="232"/>
      <c r="M373" s="233"/>
      <c r="N373" s="234"/>
      <c r="O373" s="234"/>
      <c r="P373" s="234"/>
      <c r="Q373" s="234"/>
      <c r="R373" s="234"/>
      <c r="S373" s="234"/>
      <c r="T373" s="235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6" t="s">
        <v>150</v>
      </c>
      <c r="AU373" s="236" t="s">
        <v>21</v>
      </c>
      <c r="AV373" s="13" t="s">
        <v>21</v>
      </c>
      <c r="AW373" s="13" t="s">
        <v>41</v>
      </c>
      <c r="AX373" s="13" t="s">
        <v>82</v>
      </c>
      <c r="AY373" s="236" t="s">
        <v>139</v>
      </c>
    </row>
    <row r="374" spans="1:51" s="14" customFormat="1" ht="12">
      <c r="A374" s="14"/>
      <c r="B374" s="237"/>
      <c r="C374" s="238"/>
      <c r="D374" s="227" t="s">
        <v>150</v>
      </c>
      <c r="E374" s="239" t="s">
        <v>32</v>
      </c>
      <c r="F374" s="240" t="s">
        <v>152</v>
      </c>
      <c r="G374" s="238"/>
      <c r="H374" s="239" t="s">
        <v>32</v>
      </c>
      <c r="I374" s="241"/>
      <c r="J374" s="238"/>
      <c r="K374" s="238"/>
      <c r="L374" s="242"/>
      <c r="M374" s="243"/>
      <c r="N374" s="244"/>
      <c r="O374" s="244"/>
      <c r="P374" s="244"/>
      <c r="Q374" s="244"/>
      <c r="R374" s="244"/>
      <c r="S374" s="244"/>
      <c r="T374" s="245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6" t="s">
        <v>150</v>
      </c>
      <c r="AU374" s="246" t="s">
        <v>21</v>
      </c>
      <c r="AV374" s="14" t="s">
        <v>90</v>
      </c>
      <c r="AW374" s="14" t="s">
        <v>41</v>
      </c>
      <c r="AX374" s="14" t="s">
        <v>82</v>
      </c>
      <c r="AY374" s="246" t="s">
        <v>139</v>
      </c>
    </row>
    <row r="375" spans="1:51" s="15" customFormat="1" ht="12">
      <c r="A375" s="15"/>
      <c r="B375" s="247"/>
      <c r="C375" s="248"/>
      <c r="D375" s="227" t="s">
        <v>150</v>
      </c>
      <c r="E375" s="249" t="s">
        <v>32</v>
      </c>
      <c r="F375" s="250" t="s">
        <v>153</v>
      </c>
      <c r="G375" s="248"/>
      <c r="H375" s="251">
        <v>1.01</v>
      </c>
      <c r="I375" s="252"/>
      <c r="J375" s="248"/>
      <c r="K375" s="248"/>
      <c r="L375" s="253"/>
      <c r="M375" s="254"/>
      <c r="N375" s="255"/>
      <c r="O375" s="255"/>
      <c r="P375" s="255"/>
      <c r="Q375" s="255"/>
      <c r="R375" s="255"/>
      <c r="S375" s="255"/>
      <c r="T375" s="256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57" t="s">
        <v>150</v>
      </c>
      <c r="AU375" s="257" t="s">
        <v>21</v>
      </c>
      <c r="AV375" s="15" t="s">
        <v>146</v>
      </c>
      <c r="AW375" s="15" t="s">
        <v>41</v>
      </c>
      <c r="AX375" s="15" t="s">
        <v>90</v>
      </c>
      <c r="AY375" s="257" t="s">
        <v>139</v>
      </c>
    </row>
    <row r="376" spans="1:65" s="2" customFormat="1" ht="16.5" customHeight="1">
      <c r="A376" s="41"/>
      <c r="B376" s="42"/>
      <c r="C376" s="207" t="s">
        <v>796</v>
      </c>
      <c r="D376" s="207" t="s">
        <v>141</v>
      </c>
      <c r="E376" s="208" t="s">
        <v>1225</v>
      </c>
      <c r="F376" s="209" t="s">
        <v>1226</v>
      </c>
      <c r="G376" s="210" t="s">
        <v>179</v>
      </c>
      <c r="H376" s="211">
        <v>0.4</v>
      </c>
      <c r="I376" s="212"/>
      <c r="J376" s="213">
        <f>ROUND(I376*H376,2)</f>
        <v>0</v>
      </c>
      <c r="K376" s="209" t="s">
        <v>145</v>
      </c>
      <c r="L376" s="47"/>
      <c r="M376" s="214" t="s">
        <v>32</v>
      </c>
      <c r="N376" s="215" t="s">
        <v>53</v>
      </c>
      <c r="O376" s="87"/>
      <c r="P376" s="216">
        <f>O376*H376</f>
        <v>0</v>
      </c>
      <c r="Q376" s="216">
        <v>1.09687</v>
      </c>
      <c r="R376" s="216">
        <f>Q376*H376</f>
        <v>0.438748</v>
      </c>
      <c r="S376" s="216">
        <v>0</v>
      </c>
      <c r="T376" s="217">
        <f>S376*H376</f>
        <v>0</v>
      </c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R376" s="218" t="s">
        <v>146</v>
      </c>
      <c r="AT376" s="218" t="s">
        <v>141</v>
      </c>
      <c r="AU376" s="218" t="s">
        <v>21</v>
      </c>
      <c r="AY376" s="19" t="s">
        <v>139</v>
      </c>
      <c r="BE376" s="219">
        <f>IF(N376="základní",J376,0)</f>
        <v>0</v>
      </c>
      <c r="BF376" s="219">
        <f>IF(N376="snížená",J376,0)</f>
        <v>0</v>
      </c>
      <c r="BG376" s="219">
        <f>IF(N376="zákl. přenesená",J376,0)</f>
        <v>0</v>
      </c>
      <c r="BH376" s="219">
        <f>IF(N376="sníž. přenesená",J376,0)</f>
        <v>0</v>
      </c>
      <c r="BI376" s="219">
        <f>IF(N376="nulová",J376,0)</f>
        <v>0</v>
      </c>
      <c r="BJ376" s="19" t="s">
        <v>90</v>
      </c>
      <c r="BK376" s="219">
        <f>ROUND(I376*H376,2)</f>
        <v>0</v>
      </c>
      <c r="BL376" s="19" t="s">
        <v>146</v>
      </c>
      <c r="BM376" s="218" t="s">
        <v>1227</v>
      </c>
    </row>
    <row r="377" spans="1:47" s="2" customFormat="1" ht="12">
      <c r="A377" s="41"/>
      <c r="B377" s="42"/>
      <c r="C377" s="43"/>
      <c r="D377" s="220" t="s">
        <v>148</v>
      </c>
      <c r="E377" s="43"/>
      <c r="F377" s="221" t="s">
        <v>1228</v>
      </c>
      <c r="G377" s="43"/>
      <c r="H377" s="43"/>
      <c r="I377" s="222"/>
      <c r="J377" s="43"/>
      <c r="K377" s="43"/>
      <c r="L377" s="47"/>
      <c r="M377" s="223"/>
      <c r="N377" s="224"/>
      <c r="O377" s="87"/>
      <c r="P377" s="87"/>
      <c r="Q377" s="87"/>
      <c r="R377" s="87"/>
      <c r="S377" s="87"/>
      <c r="T377" s="88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T377" s="19" t="s">
        <v>148</v>
      </c>
      <c r="AU377" s="19" t="s">
        <v>21</v>
      </c>
    </row>
    <row r="378" spans="1:51" s="13" customFormat="1" ht="12">
      <c r="A378" s="13"/>
      <c r="B378" s="225"/>
      <c r="C378" s="226"/>
      <c r="D378" s="227" t="s">
        <v>150</v>
      </c>
      <c r="E378" s="228" t="s">
        <v>32</v>
      </c>
      <c r="F378" s="229" t="s">
        <v>1229</v>
      </c>
      <c r="G378" s="226"/>
      <c r="H378" s="230">
        <v>0.4</v>
      </c>
      <c r="I378" s="231"/>
      <c r="J378" s="226"/>
      <c r="K378" s="226"/>
      <c r="L378" s="232"/>
      <c r="M378" s="233"/>
      <c r="N378" s="234"/>
      <c r="O378" s="234"/>
      <c r="P378" s="234"/>
      <c r="Q378" s="234"/>
      <c r="R378" s="234"/>
      <c r="S378" s="234"/>
      <c r="T378" s="23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6" t="s">
        <v>150</v>
      </c>
      <c r="AU378" s="236" t="s">
        <v>21</v>
      </c>
      <c r="AV378" s="13" t="s">
        <v>21</v>
      </c>
      <c r="AW378" s="13" t="s">
        <v>41</v>
      </c>
      <c r="AX378" s="13" t="s">
        <v>82</v>
      </c>
      <c r="AY378" s="236" t="s">
        <v>139</v>
      </c>
    </row>
    <row r="379" spans="1:51" s="14" customFormat="1" ht="12">
      <c r="A379" s="14"/>
      <c r="B379" s="237"/>
      <c r="C379" s="238"/>
      <c r="D379" s="227" t="s">
        <v>150</v>
      </c>
      <c r="E379" s="239" t="s">
        <v>32</v>
      </c>
      <c r="F379" s="240" t="s">
        <v>1230</v>
      </c>
      <c r="G379" s="238"/>
      <c r="H379" s="239" t="s">
        <v>32</v>
      </c>
      <c r="I379" s="241"/>
      <c r="J379" s="238"/>
      <c r="K379" s="238"/>
      <c r="L379" s="242"/>
      <c r="M379" s="243"/>
      <c r="N379" s="244"/>
      <c r="O379" s="244"/>
      <c r="P379" s="244"/>
      <c r="Q379" s="244"/>
      <c r="R379" s="244"/>
      <c r="S379" s="244"/>
      <c r="T379" s="245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6" t="s">
        <v>150</v>
      </c>
      <c r="AU379" s="246" t="s">
        <v>21</v>
      </c>
      <c r="AV379" s="14" t="s">
        <v>90</v>
      </c>
      <c r="AW379" s="14" t="s">
        <v>41</v>
      </c>
      <c r="AX379" s="14" t="s">
        <v>82</v>
      </c>
      <c r="AY379" s="246" t="s">
        <v>139</v>
      </c>
    </row>
    <row r="380" spans="1:51" s="15" customFormat="1" ht="12">
      <c r="A380" s="15"/>
      <c r="B380" s="247"/>
      <c r="C380" s="248"/>
      <c r="D380" s="227" t="s">
        <v>150</v>
      </c>
      <c r="E380" s="249" t="s">
        <v>32</v>
      </c>
      <c r="F380" s="250" t="s">
        <v>153</v>
      </c>
      <c r="G380" s="248"/>
      <c r="H380" s="251">
        <v>0.4</v>
      </c>
      <c r="I380" s="252"/>
      <c r="J380" s="248"/>
      <c r="K380" s="248"/>
      <c r="L380" s="253"/>
      <c r="M380" s="254"/>
      <c r="N380" s="255"/>
      <c r="O380" s="255"/>
      <c r="P380" s="255"/>
      <c r="Q380" s="255"/>
      <c r="R380" s="255"/>
      <c r="S380" s="255"/>
      <c r="T380" s="256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57" t="s">
        <v>150</v>
      </c>
      <c r="AU380" s="257" t="s">
        <v>21</v>
      </c>
      <c r="AV380" s="15" t="s">
        <v>146</v>
      </c>
      <c r="AW380" s="15" t="s">
        <v>41</v>
      </c>
      <c r="AX380" s="15" t="s">
        <v>90</v>
      </c>
      <c r="AY380" s="257" t="s">
        <v>139</v>
      </c>
    </row>
    <row r="381" spans="1:65" s="2" customFormat="1" ht="24.15" customHeight="1">
      <c r="A381" s="41"/>
      <c r="B381" s="42"/>
      <c r="C381" s="207" t="s">
        <v>798</v>
      </c>
      <c r="D381" s="207" t="s">
        <v>141</v>
      </c>
      <c r="E381" s="208" t="s">
        <v>1231</v>
      </c>
      <c r="F381" s="209" t="s">
        <v>1232</v>
      </c>
      <c r="G381" s="210" t="s">
        <v>144</v>
      </c>
      <c r="H381" s="211">
        <v>54</v>
      </c>
      <c r="I381" s="212"/>
      <c r="J381" s="213">
        <f>ROUND(I381*H381,2)</f>
        <v>0</v>
      </c>
      <c r="K381" s="209" t="s">
        <v>145</v>
      </c>
      <c r="L381" s="47"/>
      <c r="M381" s="214" t="s">
        <v>32</v>
      </c>
      <c r="N381" s="215" t="s">
        <v>53</v>
      </c>
      <c r="O381" s="87"/>
      <c r="P381" s="216">
        <f>O381*H381</f>
        <v>0</v>
      </c>
      <c r="Q381" s="216">
        <v>0</v>
      </c>
      <c r="R381" s="216">
        <f>Q381*H381</f>
        <v>0</v>
      </c>
      <c r="S381" s="216">
        <v>0</v>
      </c>
      <c r="T381" s="217">
        <f>S381*H381</f>
        <v>0</v>
      </c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R381" s="218" t="s">
        <v>146</v>
      </c>
      <c r="AT381" s="218" t="s">
        <v>141</v>
      </c>
      <c r="AU381" s="218" t="s">
        <v>21</v>
      </c>
      <c r="AY381" s="19" t="s">
        <v>139</v>
      </c>
      <c r="BE381" s="219">
        <f>IF(N381="základní",J381,0)</f>
        <v>0</v>
      </c>
      <c r="BF381" s="219">
        <f>IF(N381="snížená",J381,0)</f>
        <v>0</v>
      </c>
      <c r="BG381" s="219">
        <f>IF(N381="zákl. přenesená",J381,0)</f>
        <v>0</v>
      </c>
      <c r="BH381" s="219">
        <f>IF(N381="sníž. přenesená",J381,0)</f>
        <v>0</v>
      </c>
      <c r="BI381" s="219">
        <f>IF(N381="nulová",J381,0)</f>
        <v>0</v>
      </c>
      <c r="BJ381" s="19" t="s">
        <v>90</v>
      </c>
      <c r="BK381" s="219">
        <f>ROUND(I381*H381,2)</f>
        <v>0</v>
      </c>
      <c r="BL381" s="19" t="s">
        <v>146</v>
      </c>
      <c r="BM381" s="218" t="s">
        <v>1233</v>
      </c>
    </row>
    <row r="382" spans="1:47" s="2" customFormat="1" ht="12">
      <c r="A382" s="41"/>
      <c r="B382" s="42"/>
      <c r="C382" s="43"/>
      <c r="D382" s="220" t="s">
        <v>148</v>
      </c>
      <c r="E382" s="43"/>
      <c r="F382" s="221" t="s">
        <v>1234</v>
      </c>
      <c r="G382" s="43"/>
      <c r="H382" s="43"/>
      <c r="I382" s="222"/>
      <c r="J382" s="43"/>
      <c r="K382" s="43"/>
      <c r="L382" s="47"/>
      <c r="M382" s="223"/>
      <c r="N382" s="224"/>
      <c r="O382" s="87"/>
      <c r="P382" s="87"/>
      <c r="Q382" s="87"/>
      <c r="R382" s="87"/>
      <c r="S382" s="87"/>
      <c r="T382" s="88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T382" s="19" t="s">
        <v>148</v>
      </c>
      <c r="AU382" s="19" t="s">
        <v>21</v>
      </c>
    </row>
    <row r="383" spans="1:65" s="2" customFormat="1" ht="16.5" customHeight="1">
      <c r="A383" s="41"/>
      <c r="B383" s="42"/>
      <c r="C383" s="207" t="s">
        <v>800</v>
      </c>
      <c r="D383" s="207" t="s">
        <v>141</v>
      </c>
      <c r="E383" s="208" t="s">
        <v>1235</v>
      </c>
      <c r="F383" s="209" t="s">
        <v>1236</v>
      </c>
      <c r="G383" s="210" t="s">
        <v>144</v>
      </c>
      <c r="H383" s="211">
        <v>2</v>
      </c>
      <c r="I383" s="212"/>
      <c r="J383" s="213">
        <f>ROUND(I383*H383,2)</f>
        <v>0</v>
      </c>
      <c r="K383" s="209" t="s">
        <v>145</v>
      </c>
      <c r="L383" s="47"/>
      <c r="M383" s="214" t="s">
        <v>32</v>
      </c>
      <c r="N383" s="215" t="s">
        <v>53</v>
      </c>
      <c r="O383" s="87"/>
      <c r="P383" s="216">
        <f>O383*H383</f>
        <v>0</v>
      </c>
      <c r="Q383" s="216">
        <v>0.02102</v>
      </c>
      <c r="R383" s="216">
        <f>Q383*H383</f>
        <v>0.04204</v>
      </c>
      <c r="S383" s="216">
        <v>0</v>
      </c>
      <c r="T383" s="217">
        <f>S383*H383</f>
        <v>0</v>
      </c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R383" s="218" t="s">
        <v>146</v>
      </c>
      <c r="AT383" s="218" t="s">
        <v>141</v>
      </c>
      <c r="AU383" s="218" t="s">
        <v>21</v>
      </c>
      <c r="AY383" s="19" t="s">
        <v>139</v>
      </c>
      <c r="BE383" s="219">
        <f>IF(N383="základní",J383,0)</f>
        <v>0</v>
      </c>
      <c r="BF383" s="219">
        <f>IF(N383="snížená",J383,0)</f>
        <v>0</v>
      </c>
      <c r="BG383" s="219">
        <f>IF(N383="zákl. přenesená",J383,0)</f>
        <v>0</v>
      </c>
      <c r="BH383" s="219">
        <f>IF(N383="sníž. přenesená",J383,0)</f>
        <v>0</v>
      </c>
      <c r="BI383" s="219">
        <f>IF(N383="nulová",J383,0)</f>
        <v>0</v>
      </c>
      <c r="BJ383" s="19" t="s">
        <v>90</v>
      </c>
      <c r="BK383" s="219">
        <f>ROUND(I383*H383,2)</f>
        <v>0</v>
      </c>
      <c r="BL383" s="19" t="s">
        <v>146</v>
      </c>
      <c r="BM383" s="218" t="s">
        <v>1237</v>
      </c>
    </row>
    <row r="384" spans="1:47" s="2" customFormat="1" ht="12">
      <c r="A384" s="41"/>
      <c r="B384" s="42"/>
      <c r="C384" s="43"/>
      <c r="D384" s="220" t="s">
        <v>148</v>
      </c>
      <c r="E384" s="43"/>
      <c r="F384" s="221" t="s">
        <v>1238</v>
      </c>
      <c r="G384" s="43"/>
      <c r="H384" s="43"/>
      <c r="I384" s="222"/>
      <c r="J384" s="43"/>
      <c r="K384" s="43"/>
      <c r="L384" s="47"/>
      <c r="M384" s="223"/>
      <c r="N384" s="224"/>
      <c r="O384" s="87"/>
      <c r="P384" s="87"/>
      <c r="Q384" s="87"/>
      <c r="R384" s="87"/>
      <c r="S384" s="87"/>
      <c r="T384" s="88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T384" s="19" t="s">
        <v>148</v>
      </c>
      <c r="AU384" s="19" t="s">
        <v>21</v>
      </c>
    </row>
    <row r="385" spans="1:51" s="13" customFormat="1" ht="12">
      <c r="A385" s="13"/>
      <c r="B385" s="225"/>
      <c r="C385" s="226"/>
      <c r="D385" s="227" t="s">
        <v>150</v>
      </c>
      <c r="E385" s="228" t="s">
        <v>32</v>
      </c>
      <c r="F385" s="229" t="s">
        <v>1239</v>
      </c>
      <c r="G385" s="226"/>
      <c r="H385" s="230">
        <v>2</v>
      </c>
      <c r="I385" s="231"/>
      <c r="J385" s="226"/>
      <c r="K385" s="226"/>
      <c r="L385" s="232"/>
      <c r="M385" s="233"/>
      <c r="N385" s="234"/>
      <c r="O385" s="234"/>
      <c r="P385" s="234"/>
      <c r="Q385" s="234"/>
      <c r="R385" s="234"/>
      <c r="S385" s="234"/>
      <c r="T385" s="23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6" t="s">
        <v>150</v>
      </c>
      <c r="AU385" s="236" t="s">
        <v>21</v>
      </c>
      <c r="AV385" s="13" t="s">
        <v>21</v>
      </c>
      <c r="AW385" s="13" t="s">
        <v>41</v>
      </c>
      <c r="AX385" s="13" t="s">
        <v>82</v>
      </c>
      <c r="AY385" s="236" t="s">
        <v>139</v>
      </c>
    </row>
    <row r="386" spans="1:51" s="14" customFormat="1" ht="12">
      <c r="A386" s="14"/>
      <c r="B386" s="237"/>
      <c r="C386" s="238"/>
      <c r="D386" s="227" t="s">
        <v>150</v>
      </c>
      <c r="E386" s="239" t="s">
        <v>32</v>
      </c>
      <c r="F386" s="240" t="s">
        <v>1240</v>
      </c>
      <c r="G386" s="238"/>
      <c r="H386" s="239" t="s">
        <v>32</v>
      </c>
      <c r="I386" s="241"/>
      <c r="J386" s="238"/>
      <c r="K386" s="238"/>
      <c r="L386" s="242"/>
      <c r="M386" s="243"/>
      <c r="N386" s="244"/>
      <c r="O386" s="244"/>
      <c r="P386" s="244"/>
      <c r="Q386" s="244"/>
      <c r="R386" s="244"/>
      <c r="S386" s="244"/>
      <c r="T386" s="245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6" t="s">
        <v>150</v>
      </c>
      <c r="AU386" s="246" t="s">
        <v>21</v>
      </c>
      <c r="AV386" s="14" t="s">
        <v>90</v>
      </c>
      <c r="AW386" s="14" t="s">
        <v>41</v>
      </c>
      <c r="AX386" s="14" t="s">
        <v>82</v>
      </c>
      <c r="AY386" s="246" t="s">
        <v>139</v>
      </c>
    </row>
    <row r="387" spans="1:51" s="15" customFormat="1" ht="12">
      <c r="A387" s="15"/>
      <c r="B387" s="247"/>
      <c r="C387" s="248"/>
      <c r="D387" s="227" t="s">
        <v>150</v>
      </c>
      <c r="E387" s="249" t="s">
        <v>32</v>
      </c>
      <c r="F387" s="250" t="s">
        <v>153</v>
      </c>
      <c r="G387" s="248"/>
      <c r="H387" s="251">
        <v>2</v>
      </c>
      <c r="I387" s="252"/>
      <c r="J387" s="248"/>
      <c r="K387" s="248"/>
      <c r="L387" s="253"/>
      <c r="M387" s="254"/>
      <c r="N387" s="255"/>
      <c r="O387" s="255"/>
      <c r="P387" s="255"/>
      <c r="Q387" s="255"/>
      <c r="R387" s="255"/>
      <c r="S387" s="255"/>
      <c r="T387" s="256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57" t="s">
        <v>150</v>
      </c>
      <c r="AU387" s="257" t="s">
        <v>21</v>
      </c>
      <c r="AV387" s="15" t="s">
        <v>146</v>
      </c>
      <c r="AW387" s="15" t="s">
        <v>41</v>
      </c>
      <c r="AX387" s="15" t="s">
        <v>90</v>
      </c>
      <c r="AY387" s="257" t="s">
        <v>139</v>
      </c>
    </row>
    <row r="388" spans="1:65" s="2" customFormat="1" ht="16.5" customHeight="1">
      <c r="A388" s="41"/>
      <c r="B388" s="42"/>
      <c r="C388" s="207" t="s">
        <v>802</v>
      </c>
      <c r="D388" s="207" t="s">
        <v>141</v>
      </c>
      <c r="E388" s="208" t="s">
        <v>1241</v>
      </c>
      <c r="F388" s="209" t="s">
        <v>1242</v>
      </c>
      <c r="G388" s="210" t="s">
        <v>144</v>
      </c>
      <c r="H388" s="211">
        <v>8</v>
      </c>
      <c r="I388" s="212"/>
      <c r="J388" s="213">
        <f>ROUND(I388*H388,2)</f>
        <v>0</v>
      </c>
      <c r="K388" s="209" t="s">
        <v>145</v>
      </c>
      <c r="L388" s="47"/>
      <c r="M388" s="214" t="s">
        <v>32</v>
      </c>
      <c r="N388" s="215" t="s">
        <v>53</v>
      </c>
      <c r="O388" s="87"/>
      <c r="P388" s="216">
        <f>O388*H388</f>
        <v>0</v>
      </c>
      <c r="Q388" s="216">
        <v>0.02102</v>
      </c>
      <c r="R388" s="216">
        <f>Q388*H388</f>
        <v>0.16816</v>
      </c>
      <c r="S388" s="216">
        <v>0</v>
      </c>
      <c r="T388" s="217">
        <f>S388*H388</f>
        <v>0</v>
      </c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R388" s="218" t="s">
        <v>146</v>
      </c>
      <c r="AT388" s="218" t="s">
        <v>141</v>
      </c>
      <c r="AU388" s="218" t="s">
        <v>21</v>
      </c>
      <c r="AY388" s="19" t="s">
        <v>139</v>
      </c>
      <c r="BE388" s="219">
        <f>IF(N388="základní",J388,0)</f>
        <v>0</v>
      </c>
      <c r="BF388" s="219">
        <f>IF(N388="snížená",J388,0)</f>
        <v>0</v>
      </c>
      <c r="BG388" s="219">
        <f>IF(N388="zákl. přenesená",J388,0)</f>
        <v>0</v>
      </c>
      <c r="BH388" s="219">
        <f>IF(N388="sníž. přenesená",J388,0)</f>
        <v>0</v>
      </c>
      <c r="BI388" s="219">
        <f>IF(N388="nulová",J388,0)</f>
        <v>0</v>
      </c>
      <c r="BJ388" s="19" t="s">
        <v>90</v>
      </c>
      <c r="BK388" s="219">
        <f>ROUND(I388*H388,2)</f>
        <v>0</v>
      </c>
      <c r="BL388" s="19" t="s">
        <v>146</v>
      </c>
      <c r="BM388" s="218" t="s">
        <v>1243</v>
      </c>
    </row>
    <row r="389" spans="1:47" s="2" customFormat="1" ht="12">
      <c r="A389" s="41"/>
      <c r="B389" s="42"/>
      <c r="C389" s="43"/>
      <c r="D389" s="220" t="s">
        <v>148</v>
      </c>
      <c r="E389" s="43"/>
      <c r="F389" s="221" t="s">
        <v>1244</v>
      </c>
      <c r="G389" s="43"/>
      <c r="H389" s="43"/>
      <c r="I389" s="222"/>
      <c r="J389" s="43"/>
      <c r="K389" s="43"/>
      <c r="L389" s="47"/>
      <c r="M389" s="223"/>
      <c r="N389" s="224"/>
      <c r="O389" s="87"/>
      <c r="P389" s="87"/>
      <c r="Q389" s="87"/>
      <c r="R389" s="87"/>
      <c r="S389" s="87"/>
      <c r="T389" s="88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T389" s="19" t="s">
        <v>148</v>
      </c>
      <c r="AU389" s="19" t="s">
        <v>21</v>
      </c>
    </row>
    <row r="390" spans="1:51" s="13" customFormat="1" ht="12">
      <c r="A390" s="13"/>
      <c r="B390" s="225"/>
      <c r="C390" s="226"/>
      <c r="D390" s="227" t="s">
        <v>150</v>
      </c>
      <c r="E390" s="228" t="s">
        <v>32</v>
      </c>
      <c r="F390" s="229" t="s">
        <v>1245</v>
      </c>
      <c r="G390" s="226"/>
      <c r="H390" s="230">
        <v>8</v>
      </c>
      <c r="I390" s="231"/>
      <c r="J390" s="226"/>
      <c r="K390" s="226"/>
      <c r="L390" s="232"/>
      <c r="M390" s="233"/>
      <c r="N390" s="234"/>
      <c r="O390" s="234"/>
      <c r="P390" s="234"/>
      <c r="Q390" s="234"/>
      <c r="R390" s="234"/>
      <c r="S390" s="234"/>
      <c r="T390" s="235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6" t="s">
        <v>150</v>
      </c>
      <c r="AU390" s="236" t="s">
        <v>21</v>
      </c>
      <c r="AV390" s="13" t="s">
        <v>21</v>
      </c>
      <c r="AW390" s="13" t="s">
        <v>41</v>
      </c>
      <c r="AX390" s="13" t="s">
        <v>82</v>
      </c>
      <c r="AY390" s="236" t="s">
        <v>139</v>
      </c>
    </row>
    <row r="391" spans="1:51" s="14" customFormat="1" ht="12">
      <c r="A391" s="14"/>
      <c r="B391" s="237"/>
      <c r="C391" s="238"/>
      <c r="D391" s="227" t="s">
        <v>150</v>
      </c>
      <c r="E391" s="239" t="s">
        <v>32</v>
      </c>
      <c r="F391" s="240" t="s">
        <v>1246</v>
      </c>
      <c r="G391" s="238"/>
      <c r="H391" s="239" t="s">
        <v>32</v>
      </c>
      <c r="I391" s="241"/>
      <c r="J391" s="238"/>
      <c r="K391" s="238"/>
      <c r="L391" s="242"/>
      <c r="M391" s="243"/>
      <c r="N391" s="244"/>
      <c r="O391" s="244"/>
      <c r="P391" s="244"/>
      <c r="Q391" s="244"/>
      <c r="R391" s="244"/>
      <c r="S391" s="244"/>
      <c r="T391" s="245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6" t="s">
        <v>150</v>
      </c>
      <c r="AU391" s="246" t="s">
        <v>21</v>
      </c>
      <c r="AV391" s="14" t="s">
        <v>90</v>
      </c>
      <c r="AW391" s="14" t="s">
        <v>41</v>
      </c>
      <c r="AX391" s="14" t="s">
        <v>82</v>
      </c>
      <c r="AY391" s="246" t="s">
        <v>139</v>
      </c>
    </row>
    <row r="392" spans="1:51" s="15" customFormat="1" ht="12">
      <c r="A392" s="15"/>
      <c r="B392" s="247"/>
      <c r="C392" s="248"/>
      <c r="D392" s="227" t="s">
        <v>150</v>
      </c>
      <c r="E392" s="249" t="s">
        <v>32</v>
      </c>
      <c r="F392" s="250" t="s">
        <v>153</v>
      </c>
      <c r="G392" s="248"/>
      <c r="H392" s="251">
        <v>8</v>
      </c>
      <c r="I392" s="252"/>
      <c r="J392" s="248"/>
      <c r="K392" s="248"/>
      <c r="L392" s="253"/>
      <c r="M392" s="254"/>
      <c r="N392" s="255"/>
      <c r="O392" s="255"/>
      <c r="P392" s="255"/>
      <c r="Q392" s="255"/>
      <c r="R392" s="255"/>
      <c r="S392" s="255"/>
      <c r="T392" s="256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57" t="s">
        <v>150</v>
      </c>
      <c r="AU392" s="257" t="s">
        <v>21</v>
      </c>
      <c r="AV392" s="15" t="s">
        <v>146</v>
      </c>
      <c r="AW392" s="15" t="s">
        <v>41</v>
      </c>
      <c r="AX392" s="15" t="s">
        <v>90</v>
      </c>
      <c r="AY392" s="257" t="s">
        <v>139</v>
      </c>
    </row>
    <row r="393" spans="1:65" s="2" customFormat="1" ht="16.5" customHeight="1">
      <c r="A393" s="41"/>
      <c r="B393" s="42"/>
      <c r="C393" s="207" t="s">
        <v>808</v>
      </c>
      <c r="D393" s="207" t="s">
        <v>141</v>
      </c>
      <c r="E393" s="208" t="s">
        <v>1247</v>
      </c>
      <c r="F393" s="209" t="s">
        <v>1248</v>
      </c>
      <c r="G393" s="210" t="s">
        <v>144</v>
      </c>
      <c r="H393" s="211">
        <v>6.6</v>
      </c>
      <c r="I393" s="212"/>
      <c r="J393" s="213">
        <f>ROUND(I393*H393,2)</f>
        <v>0</v>
      </c>
      <c r="K393" s="209" t="s">
        <v>145</v>
      </c>
      <c r="L393" s="47"/>
      <c r="M393" s="214" t="s">
        <v>32</v>
      </c>
      <c r="N393" s="215" t="s">
        <v>53</v>
      </c>
      <c r="O393" s="87"/>
      <c r="P393" s="216">
        <f>O393*H393</f>
        <v>0</v>
      </c>
      <c r="Q393" s="216">
        <v>0.05305</v>
      </c>
      <c r="R393" s="216">
        <f>Q393*H393</f>
        <v>0.35013</v>
      </c>
      <c r="S393" s="216">
        <v>0</v>
      </c>
      <c r="T393" s="217">
        <f>S393*H393</f>
        <v>0</v>
      </c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R393" s="218" t="s">
        <v>146</v>
      </c>
      <c r="AT393" s="218" t="s">
        <v>141</v>
      </c>
      <c r="AU393" s="218" t="s">
        <v>21</v>
      </c>
      <c r="AY393" s="19" t="s">
        <v>139</v>
      </c>
      <c r="BE393" s="219">
        <f>IF(N393="základní",J393,0)</f>
        <v>0</v>
      </c>
      <c r="BF393" s="219">
        <f>IF(N393="snížená",J393,0)</f>
        <v>0</v>
      </c>
      <c r="BG393" s="219">
        <f>IF(N393="zákl. přenesená",J393,0)</f>
        <v>0</v>
      </c>
      <c r="BH393" s="219">
        <f>IF(N393="sníž. přenesená",J393,0)</f>
        <v>0</v>
      </c>
      <c r="BI393" s="219">
        <f>IF(N393="nulová",J393,0)</f>
        <v>0</v>
      </c>
      <c r="BJ393" s="19" t="s">
        <v>90</v>
      </c>
      <c r="BK393" s="219">
        <f>ROUND(I393*H393,2)</f>
        <v>0</v>
      </c>
      <c r="BL393" s="19" t="s">
        <v>146</v>
      </c>
      <c r="BM393" s="218" t="s">
        <v>1249</v>
      </c>
    </row>
    <row r="394" spans="1:47" s="2" customFormat="1" ht="12">
      <c r="A394" s="41"/>
      <c r="B394" s="42"/>
      <c r="C394" s="43"/>
      <c r="D394" s="220" t="s">
        <v>148</v>
      </c>
      <c r="E394" s="43"/>
      <c r="F394" s="221" t="s">
        <v>1250</v>
      </c>
      <c r="G394" s="43"/>
      <c r="H394" s="43"/>
      <c r="I394" s="222"/>
      <c r="J394" s="43"/>
      <c r="K394" s="43"/>
      <c r="L394" s="47"/>
      <c r="M394" s="223"/>
      <c r="N394" s="224"/>
      <c r="O394" s="87"/>
      <c r="P394" s="87"/>
      <c r="Q394" s="87"/>
      <c r="R394" s="87"/>
      <c r="S394" s="87"/>
      <c r="T394" s="88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T394" s="19" t="s">
        <v>148</v>
      </c>
      <c r="AU394" s="19" t="s">
        <v>21</v>
      </c>
    </row>
    <row r="395" spans="1:51" s="13" customFormat="1" ht="12">
      <c r="A395" s="13"/>
      <c r="B395" s="225"/>
      <c r="C395" s="226"/>
      <c r="D395" s="227" t="s">
        <v>150</v>
      </c>
      <c r="E395" s="228" t="s">
        <v>32</v>
      </c>
      <c r="F395" s="229" t="s">
        <v>1251</v>
      </c>
      <c r="G395" s="226"/>
      <c r="H395" s="230">
        <v>6.6</v>
      </c>
      <c r="I395" s="231"/>
      <c r="J395" s="226"/>
      <c r="K395" s="226"/>
      <c r="L395" s="232"/>
      <c r="M395" s="233"/>
      <c r="N395" s="234"/>
      <c r="O395" s="234"/>
      <c r="P395" s="234"/>
      <c r="Q395" s="234"/>
      <c r="R395" s="234"/>
      <c r="S395" s="234"/>
      <c r="T395" s="235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6" t="s">
        <v>150</v>
      </c>
      <c r="AU395" s="236" t="s">
        <v>21</v>
      </c>
      <c r="AV395" s="13" t="s">
        <v>21</v>
      </c>
      <c r="AW395" s="13" t="s">
        <v>41</v>
      </c>
      <c r="AX395" s="13" t="s">
        <v>82</v>
      </c>
      <c r="AY395" s="236" t="s">
        <v>139</v>
      </c>
    </row>
    <row r="396" spans="1:51" s="14" customFormat="1" ht="12">
      <c r="A396" s="14"/>
      <c r="B396" s="237"/>
      <c r="C396" s="238"/>
      <c r="D396" s="227" t="s">
        <v>150</v>
      </c>
      <c r="E396" s="239" t="s">
        <v>32</v>
      </c>
      <c r="F396" s="240" t="s">
        <v>152</v>
      </c>
      <c r="G396" s="238"/>
      <c r="H396" s="239" t="s">
        <v>32</v>
      </c>
      <c r="I396" s="241"/>
      <c r="J396" s="238"/>
      <c r="K396" s="238"/>
      <c r="L396" s="242"/>
      <c r="M396" s="243"/>
      <c r="N396" s="244"/>
      <c r="O396" s="244"/>
      <c r="P396" s="244"/>
      <c r="Q396" s="244"/>
      <c r="R396" s="244"/>
      <c r="S396" s="244"/>
      <c r="T396" s="245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6" t="s">
        <v>150</v>
      </c>
      <c r="AU396" s="246" t="s">
        <v>21</v>
      </c>
      <c r="AV396" s="14" t="s">
        <v>90</v>
      </c>
      <c r="AW396" s="14" t="s">
        <v>41</v>
      </c>
      <c r="AX396" s="14" t="s">
        <v>82</v>
      </c>
      <c r="AY396" s="246" t="s">
        <v>139</v>
      </c>
    </row>
    <row r="397" spans="1:51" s="15" customFormat="1" ht="12">
      <c r="A397" s="15"/>
      <c r="B397" s="247"/>
      <c r="C397" s="248"/>
      <c r="D397" s="227" t="s">
        <v>150</v>
      </c>
      <c r="E397" s="249" t="s">
        <v>32</v>
      </c>
      <c r="F397" s="250" t="s">
        <v>153</v>
      </c>
      <c r="G397" s="248"/>
      <c r="H397" s="251">
        <v>6.6</v>
      </c>
      <c r="I397" s="252"/>
      <c r="J397" s="248"/>
      <c r="K397" s="248"/>
      <c r="L397" s="253"/>
      <c r="M397" s="254"/>
      <c r="N397" s="255"/>
      <c r="O397" s="255"/>
      <c r="P397" s="255"/>
      <c r="Q397" s="255"/>
      <c r="R397" s="255"/>
      <c r="S397" s="255"/>
      <c r="T397" s="256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57" t="s">
        <v>150</v>
      </c>
      <c r="AU397" s="257" t="s">
        <v>21</v>
      </c>
      <c r="AV397" s="15" t="s">
        <v>146</v>
      </c>
      <c r="AW397" s="15" t="s">
        <v>41</v>
      </c>
      <c r="AX397" s="15" t="s">
        <v>90</v>
      </c>
      <c r="AY397" s="257" t="s">
        <v>139</v>
      </c>
    </row>
    <row r="398" spans="1:65" s="2" customFormat="1" ht="16.5" customHeight="1">
      <c r="A398" s="41"/>
      <c r="B398" s="42"/>
      <c r="C398" s="207" t="s">
        <v>809</v>
      </c>
      <c r="D398" s="207" t="s">
        <v>141</v>
      </c>
      <c r="E398" s="208" t="s">
        <v>1252</v>
      </c>
      <c r="F398" s="209" t="s">
        <v>1253</v>
      </c>
      <c r="G398" s="210" t="s">
        <v>144</v>
      </c>
      <c r="H398" s="211">
        <v>19.8</v>
      </c>
      <c r="I398" s="212"/>
      <c r="J398" s="213">
        <f>ROUND(I398*H398,2)</f>
        <v>0</v>
      </c>
      <c r="K398" s="209" t="s">
        <v>145</v>
      </c>
      <c r="L398" s="47"/>
      <c r="M398" s="214" t="s">
        <v>32</v>
      </c>
      <c r="N398" s="215" t="s">
        <v>53</v>
      </c>
      <c r="O398" s="87"/>
      <c r="P398" s="216">
        <f>O398*H398</f>
        <v>0</v>
      </c>
      <c r="Q398" s="216">
        <v>0.05305</v>
      </c>
      <c r="R398" s="216">
        <f>Q398*H398</f>
        <v>1.05039</v>
      </c>
      <c r="S398" s="216">
        <v>0</v>
      </c>
      <c r="T398" s="217">
        <f>S398*H398</f>
        <v>0</v>
      </c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R398" s="218" t="s">
        <v>146</v>
      </c>
      <c r="AT398" s="218" t="s">
        <v>141</v>
      </c>
      <c r="AU398" s="218" t="s">
        <v>21</v>
      </c>
      <c r="AY398" s="19" t="s">
        <v>139</v>
      </c>
      <c r="BE398" s="219">
        <f>IF(N398="základní",J398,0)</f>
        <v>0</v>
      </c>
      <c r="BF398" s="219">
        <f>IF(N398="snížená",J398,0)</f>
        <v>0</v>
      </c>
      <c r="BG398" s="219">
        <f>IF(N398="zákl. přenesená",J398,0)</f>
        <v>0</v>
      </c>
      <c r="BH398" s="219">
        <f>IF(N398="sníž. přenesená",J398,0)</f>
        <v>0</v>
      </c>
      <c r="BI398" s="219">
        <f>IF(N398="nulová",J398,0)</f>
        <v>0</v>
      </c>
      <c r="BJ398" s="19" t="s">
        <v>90</v>
      </c>
      <c r="BK398" s="219">
        <f>ROUND(I398*H398,2)</f>
        <v>0</v>
      </c>
      <c r="BL398" s="19" t="s">
        <v>146</v>
      </c>
      <c r="BM398" s="218" t="s">
        <v>1254</v>
      </c>
    </row>
    <row r="399" spans="1:47" s="2" customFormat="1" ht="12">
      <c r="A399" s="41"/>
      <c r="B399" s="42"/>
      <c r="C399" s="43"/>
      <c r="D399" s="220" t="s">
        <v>148</v>
      </c>
      <c r="E399" s="43"/>
      <c r="F399" s="221" t="s">
        <v>1255</v>
      </c>
      <c r="G399" s="43"/>
      <c r="H399" s="43"/>
      <c r="I399" s="222"/>
      <c r="J399" s="43"/>
      <c r="K399" s="43"/>
      <c r="L399" s="47"/>
      <c r="M399" s="223"/>
      <c r="N399" s="224"/>
      <c r="O399" s="87"/>
      <c r="P399" s="87"/>
      <c r="Q399" s="87"/>
      <c r="R399" s="87"/>
      <c r="S399" s="87"/>
      <c r="T399" s="88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T399" s="19" t="s">
        <v>148</v>
      </c>
      <c r="AU399" s="19" t="s">
        <v>21</v>
      </c>
    </row>
    <row r="400" spans="1:51" s="13" customFormat="1" ht="12">
      <c r="A400" s="13"/>
      <c r="B400" s="225"/>
      <c r="C400" s="226"/>
      <c r="D400" s="227" t="s">
        <v>150</v>
      </c>
      <c r="E400" s="228" t="s">
        <v>32</v>
      </c>
      <c r="F400" s="229" t="s">
        <v>1256</v>
      </c>
      <c r="G400" s="226"/>
      <c r="H400" s="230">
        <v>19.8</v>
      </c>
      <c r="I400" s="231"/>
      <c r="J400" s="226"/>
      <c r="K400" s="226"/>
      <c r="L400" s="232"/>
      <c r="M400" s="233"/>
      <c r="N400" s="234"/>
      <c r="O400" s="234"/>
      <c r="P400" s="234"/>
      <c r="Q400" s="234"/>
      <c r="R400" s="234"/>
      <c r="S400" s="234"/>
      <c r="T400" s="235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6" t="s">
        <v>150</v>
      </c>
      <c r="AU400" s="236" t="s">
        <v>21</v>
      </c>
      <c r="AV400" s="13" t="s">
        <v>21</v>
      </c>
      <c r="AW400" s="13" t="s">
        <v>41</v>
      </c>
      <c r="AX400" s="13" t="s">
        <v>82</v>
      </c>
      <c r="AY400" s="236" t="s">
        <v>139</v>
      </c>
    </row>
    <row r="401" spans="1:51" s="15" customFormat="1" ht="12">
      <c r="A401" s="15"/>
      <c r="B401" s="247"/>
      <c r="C401" s="248"/>
      <c r="D401" s="227" t="s">
        <v>150</v>
      </c>
      <c r="E401" s="249" t="s">
        <v>32</v>
      </c>
      <c r="F401" s="250" t="s">
        <v>153</v>
      </c>
      <c r="G401" s="248"/>
      <c r="H401" s="251">
        <v>19.8</v>
      </c>
      <c r="I401" s="252"/>
      <c r="J401" s="248"/>
      <c r="K401" s="248"/>
      <c r="L401" s="253"/>
      <c r="M401" s="254"/>
      <c r="N401" s="255"/>
      <c r="O401" s="255"/>
      <c r="P401" s="255"/>
      <c r="Q401" s="255"/>
      <c r="R401" s="255"/>
      <c r="S401" s="255"/>
      <c r="T401" s="256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57" t="s">
        <v>150</v>
      </c>
      <c r="AU401" s="257" t="s">
        <v>21</v>
      </c>
      <c r="AV401" s="15" t="s">
        <v>146</v>
      </c>
      <c r="AW401" s="15" t="s">
        <v>41</v>
      </c>
      <c r="AX401" s="15" t="s">
        <v>90</v>
      </c>
      <c r="AY401" s="257" t="s">
        <v>139</v>
      </c>
    </row>
    <row r="402" spans="1:65" s="2" customFormat="1" ht="24.15" customHeight="1">
      <c r="A402" s="41"/>
      <c r="B402" s="42"/>
      <c r="C402" s="207" t="s">
        <v>1257</v>
      </c>
      <c r="D402" s="207" t="s">
        <v>141</v>
      </c>
      <c r="E402" s="208" t="s">
        <v>1258</v>
      </c>
      <c r="F402" s="209" t="s">
        <v>1259</v>
      </c>
      <c r="G402" s="210" t="s">
        <v>591</v>
      </c>
      <c r="H402" s="211">
        <v>13</v>
      </c>
      <c r="I402" s="212"/>
      <c r="J402" s="213">
        <f>ROUND(I402*H402,2)</f>
        <v>0</v>
      </c>
      <c r="K402" s="209" t="s">
        <v>145</v>
      </c>
      <c r="L402" s="47"/>
      <c r="M402" s="214" t="s">
        <v>32</v>
      </c>
      <c r="N402" s="215" t="s">
        <v>53</v>
      </c>
      <c r="O402" s="87"/>
      <c r="P402" s="216">
        <f>O402*H402</f>
        <v>0</v>
      </c>
      <c r="Q402" s="216">
        <v>0</v>
      </c>
      <c r="R402" s="216">
        <f>Q402*H402</f>
        <v>0</v>
      </c>
      <c r="S402" s="216">
        <v>0</v>
      </c>
      <c r="T402" s="217">
        <f>S402*H402</f>
        <v>0</v>
      </c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R402" s="218" t="s">
        <v>146</v>
      </c>
      <c r="AT402" s="218" t="s">
        <v>141</v>
      </c>
      <c r="AU402" s="218" t="s">
        <v>21</v>
      </c>
      <c r="AY402" s="19" t="s">
        <v>139</v>
      </c>
      <c r="BE402" s="219">
        <f>IF(N402="základní",J402,0)</f>
        <v>0</v>
      </c>
      <c r="BF402" s="219">
        <f>IF(N402="snížená",J402,0)</f>
        <v>0</v>
      </c>
      <c r="BG402" s="219">
        <f>IF(N402="zákl. přenesená",J402,0)</f>
        <v>0</v>
      </c>
      <c r="BH402" s="219">
        <f>IF(N402="sníž. přenesená",J402,0)</f>
        <v>0</v>
      </c>
      <c r="BI402" s="219">
        <f>IF(N402="nulová",J402,0)</f>
        <v>0</v>
      </c>
      <c r="BJ402" s="19" t="s">
        <v>90</v>
      </c>
      <c r="BK402" s="219">
        <f>ROUND(I402*H402,2)</f>
        <v>0</v>
      </c>
      <c r="BL402" s="19" t="s">
        <v>146</v>
      </c>
      <c r="BM402" s="218" t="s">
        <v>1260</v>
      </c>
    </row>
    <row r="403" spans="1:47" s="2" customFormat="1" ht="12">
      <c r="A403" s="41"/>
      <c r="B403" s="42"/>
      <c r="C403" s="43"/>
      <c r="D403" s="220" t="s">
        <v>148</v>
      </c>
      <c r="E403" s="43"/>
      <c r="F403" s="221" t="s">
        <v>1261</v>
      </c>
      <c r="G403" s="43"/>
      <c r="H403" s="43"/>
      <c r="I403" s="222"/>
      <c r="J403" s="43"/>
      <c r="K403" s="43"/>
      <c r="L403" s="47"/>
      <c r="M403" s="223"/>
      <c r="N403" s="224"/>
      <c r="O403" s="87"/>
      <c r="P403" s="87"/>
      <c r="Q403" s="87"/>
      <c r="R403" s="87"/>
      <c r="S403" s="87"/>
      <c r="T403" s="88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T403" s="19" t="s">
        <v>148</v>
      </c>
      <c r="AU403" s="19" t="s">
        <v>21</v>
      </c>
    </row>
    <row r="404" spans="1:51" s="13" customFormat="1" ht="12">
      <c r="A404" s="13"/>
      <c r="B404" s="225"/>
      <c r="C404" s="226"/>
      <c r="D404" s="227" t="s">
        <v>150</v>
      </c>
      <c r="E404" s="228" t="s">
        <v>32</v>
      </c>
      <c r="F404" s="229" t="s">
        <v>1262</v>
      </c>
      <c r="G404" s="226"/>
      <c r="H404" s="230">
        <v>13</v>
      </c>
      <c r="I404" s="231"/>
      <c r="J404" s="226"/>
      <c r="K404" s="226"/>
      <c r="L404" s="232"/>
      <c r="M404" s="233"/>
      <c r="N404" s="234"/>
      <c r="O404" s="234"/>
      <c r="P404" s="234"/>
      <c r="Q404" s="234"/>
      <c r="R404" s="234"/>
      <c r="S404" s="234"/>
      <c r="T404" s="235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6" t="s">
        <v>150</v>
      </c>
      <c r="AU404" s="236" t="s">
        <v>21</v>
      </c>
      <c r="AV404" s="13" t="s">
        <v>21</v>
      </c>
      <c r="AW404" s="13" t="s">
        <v>41</v>
      </c>
      <c r="AX404" s="13" t="s">
        <v>82</v>
      </c>
      <c r="AY404" s="236" t="s">
        <v>139</v>
      </c>
    </row>
    <row r="405" spans="1:51" s="14" customFormat="1" ht="12">
      <c r="A405" s="14"/>
      <c r="B405" s="237"/>
      <c r="C405" s="238"/>
      <c r="D405" s="227" t="s">
        <v>150</v>
      </c>
      <c r="E405" s="239" t="s">
        <v>32</v>
      </c>
      <c r="F405" s="240" t="s">
        <v>1263</v>
      </c>
      <c r="G405" s="238"/>
      <c r="H405" s="239" t="s">
        <v>32</v>
      </c>
      <c r="I405" s="241"/>
      <c r="J405" s="238"/>
      <c r="K405" s="238"/>
      <c r="L405" s="242"/>
      <c r="M405" s="243"/>
      <c r="N405" s="244"/>
      <c r="O405" s="244"/>
      <c r="P405" s="244"/>
      <c r="Q405" s="244"/>
      <c r="R405" s="244"/>
      <c r="S405" s="244"/>
      <c r="T405" s="245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6" t="s">
        <v>150</v>
      </c>
      <c r="AU405" s="246" t="s">
        <v>21</v>
      </c>
      <c r="AV405" s="14" t="s">
        <v>90</v>
      </c>
      <c r="AW405" s="14" t="s">
        <v>41</v>
      </c>
      <c r="AX405" s="14" t="s">
        <v>82</v>
      </c>
      <c r="AY405" s="246" t="s">
        <v>139</v>
      </c>
    </row>
    <row r="406" spans="1:51" s="15" customFormat="1" ht="12">
      <c r="A406" s="15"/>
      <c r="B406" s="247"/>
      <c r="C406" s="248"/>
      <c r="D406" s="227" t="s">
        <v>150</v>
      </c>
      <c r="E406" s="249" t="s">
        <v>32</v>
      </c>
      <c r="F406" s="250" t="s">
        <v>153</v>
      </c>
      <c r="G406" s="248"/>
      <c r="H406" s="251">
        <v>13</v>
      </c>
      <c r="I406" s="252"/>
      <c r="J406" s="248"/>
      <c r="K406" s="248"/>
      <c r="L406" s="253"/>
      <c r="M406" s="254"/>
      <c r="N406" s="255"/>
      <c r="O406" s="255"/>
      <c r="P406" s="255"/>
      <c r="Q406" s="255"/>
      <c r="R406" s="255"/>
      <c r="S406" s="255"/>
      <c r="T406" s="256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57" t="s">
        <v>150</v>
      </c>
      <c r="AU406" s="257" t="s">
        <v>21</v>
      </c>
      <c r="AV406" s="15" t="s">
        <v>146</v>
      </c>
      <c r="AW406" s="15" t="s">
        <v>41</v>
      </c>
      <c r="AX406" s="15" t="s">
        <v>90</v>
      </c>
      <c r="AY406" s="257" t="s">
        <v>139</v>
      </c>
    </row>
    <row r="407" spans="1:65" s="2" customFormat="1" ht="16.5" customHeight="1">
      <c r="A407" s="41"/>
      <c r="B407" s="42"/>
      <c r="C407" s="207" t="s">
        <v>1264</v>
      </c>
      <c r="D407" s="207" t="s">
        <v>141</v>
      </c>
      <c r="E407" s="208" t="s">
        <v>1265</v>
      </c>
      <c r="F407" s="209" t="s">
        <v>1266</v>
      </c>
      <c r="G407" s="210" t="s">
        <v>591</v>
      </c>
      <c r="H407" s="211">
        <v>7.5</v>
      </c>
      <c r="I407" s="212"/>
      <c r="J407" s="213">
        <f>ROUND(I407*H407,2)</f>
        <v>0</v>
      </c>
      <c r="K407" s="209" t="s">
        <v>145</v>
      </c>
      <c r="L407" s="47"/>
      <c r="M407" s="214" t="s">
        <v>32</v>
      </c>
      <c r="N407" s="215" t="s">
        <v>53</v>
      </c>
      <c r="O407" s="87"/>
      <c r="P407" s="216">
        <f>O407*H407</f>
        <v>0</v>
      </c>
      <c r="Q407" s="216">
        <v>2.43</v>
      </c>
      <c r="R407" s="216">
        <f>Q407*H407</f>
        <v>18.225</v>
      </c>
      <c r="S407" s="216">
        <v>0</v>
      </c>
      <c r="T407" s="217">
        <f>S407*H407</f>
        <v>0</v>
      </c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R407" s="218" t="s">
        <v>146</v>
      </c>
      <c r="AT407" s="218" t="s">
        <v>141</v>
      </c>
      <c r="AU407" s="218" t="s">
        <v>21</v>
      </c>
      <c r="AY407" s="19" t="s">
        <v>139</v>
      </c>
      <c r="BE407" s="219">
        <f>IF(N407="základní",J407,0)</f>
        <v>0</v>
      </c>
      <c r="BF407" s="219">
        <f>IF(N407="snížená",J407,0)</f>
        <v>0</v>
      </c>
      <c r="BG407" s="219">
        <f>IF(N407="zákl. přenesená",J407,0)</f>
        <v>0</v>
      </c>
      <c r="BH407" s="219">
        <f>IF(N407="sníž. přenesená",J407,0)</f>
        <v>0</v>
      </c>
      <c r="BI407" s="219">
        <f>IF(N407="nulová",J407,0)</f>
        <v>0</v>
      </c>
      <c r="BJ407" s="19" t="s">
        <v>90</v>
      </c>
      <c r="BK407" s="219">
        <f>ROUND(I407*H407,2)</f>
        <v>0</v>
      </c>
      <c r="BL407" s="19" t="s">
        <v>146</v>
      </c>
      <c r="BM407" s="218" t="s">
        <v>1267</v>
      </c>
    </row>
    <row r="408" spans="1:47" s="2" customFormat="1" ht="12">
      <c r="A408" s="41"/>
      <c r="B408" s="42"/>
      <c r="C408" s="43"/>
      <c r="D408" s="220" t="s">
        <v>148</v>
      </c>
      <c r="E408" s="43"/>
      <c r="F408" s="221" t="s">
        <v>1268</v>
      </c>
      <c r="G408" s="43"/>
      <c r="H408" s="43"/>
      <c r="I408" s="222"/>
      <c r="J408" s="43"/>
      <c r="K408" s="43"/>
      <c r="L408" s="47"/>
      <c r="M408" s="223"/>
      <c r="N408" s="224"/>
      <c r="O408" s="87"/>
      <c r="P408" s="87"/>
      <c r="Q408" s="87"/>
      <c r="R408" s="87"/>
      <c r="S408" s="87"/>
      <c r="T408" s="88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T408" s="19" t="s">
        <v>148</v>
      </c>
      <c r="AU408" s="19" t="s">
        <v>21</v>
      </c>
    </row>
    <row r="409" spans="1:51" s="13" customFormat="1" ht="12">
      <c r="A409" s="13"/>
      <c r="B409" s="225"/>
      <c r="C409" s="226"/>
      <c r="D409" s="227" t="s">
        <v>150</v>
      </c>
      <c r="E409" s="228" t="s">
        <v>32</v>
      </c>
      <c r="F409" s="229" t="s">
        <v>1269</v>
      </c>
      <c r="G409" s="226"/>
      <c r="H409" s="230">
        <v>7.5</v>
      </c>
      <c r="I409" s="231"/>
      <c r="J409" s="226"/>
      <c r="K409" s="226"/>
      <c r="L409" s="232"/>
      <c r="M409" s="233"/>
      <c r="N409" s="234"/>
      <c r="O409" s="234"/>
      <c r="P409" s="234"/>
      <c r="Q409" s="234"/>
      <c r="R409" s="234"/>
      <c r="S409" s="234"/>
      <c r="T409" s="235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6" t="s">
        <v>150</v>
      </c>
      <c r="AU409" s="236" t="s">
        <v>21</v>
      </c>
      <c r="AV409" s="13" t="s">
        <v>21</v>
      </c>
      <c r="AW409" s="13" t="s">
        <v>41</v>
      </c>
      <c r="AX409" s="13" t="s">
        <v>82</v>
      </c>
      <c r="AY409" s="236" t="s">
        <v>139</v>
      </c>
    </row>
    <row r="410" spans="1:51" s="14" customFormat="1" ht="12">
      <c r="A410" s="14"/>
      <c r="B410" s="237"/>
      <c r="C410" s="238"/>
      <c r="D410" s="227" t="s">
        <v>150</v>
      </c>
      <c r="E410" s="239" t="s">
        <v>32</v>
      </c>
      <c r="F410" s="240" t="s">
        <v>152</v>
      </c>
      <c r="G410" s="238"/>
      <c r="H410" s="239" t="s">
        <v>32</v>
      </c>
      <c r="I410" s="241"/>
      <c r="J410" s="238"/>
      <c r="K410" s="238"/>
      <c r="L410" s="242"/>
      <c r="M410" s="243"/>
      <c r="N410" s="244"/>
      <c r="O410" s="244"/>
      <c r="P410" s="244"/>
      <c r="Q410" s="244"/>
      <c r="R410" s="244"/>
      <c r="S410" s="244"/>
      <c r="T410" s="245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6" t="s">
        <v>150</v>
      </c>
      <c r="AU410" s="246" t="s">
        <v>21</v>
      </c>
      <c r="AV410" s="14" t="s">
        <v>90</v>
      </c>
      <c r="AW410" s="14" t="s">
        <v>41</v>
      </c>
      <c r="AX410" s="14" t="s">
        <v>82</v>
      </c>
      <c r="AY410" s="246" t="s">
        <v>139</v>
      </c>
    </row>
    <row r="411" spans="1:51" s="15" customFormat="1" ht="12">
      <c r="A411" s="15"/>
      <c r="B411" s="247"/>
      <c r="C411" s="248"/>
      <c r="D411" s="227" t="s">
        <v>150</v>
      </c>
      <c r="E411" s="249" t="s">
        <v>32</v>
      </c>
      <c r="F411" s="250" t="s">
        <v>153</v>
      </c>
      <c r="G411" s="248"/>
      <c r="H411" s="251">
        <v>7.5</v>
      </c>
      <c r="I411" s="252"/>
      <c r="J411" s="248"/>
      <c r="K411" s="248"/>
      <c r="L411" s="253"/>
      <c r="M411" s="254"/>
      <c r="N411" s="255"/>
      <c r="O411" s="255"/>
      <c r="P411" s="255"/>
      <c r="Q411" s="255"/>
      <c r="R411" s="255"/>
      <c r="S411" s="255"/>
      <c r="T411" s="256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57" t="s">
        <v>150</v>
      </c>
      <c r="AU411" s="257" t="s">
        <v>21</v>
      </c>
      <c r="AV411" s="15" t="s">
        <v>146</v>
      </c>
      <c r="AW411" s="15" t="s">
        <v>41</v>
      </c>
      <c r="AX411" s="15" t="s">
        <v>90</v>
      </c>
      <c r="AY411" s="257" t="s">
        <v>139</v>
      </c>
    </row>
    <row r="412" spans="1:65" s="2" customFormat="1" ht="16.5" customHeight="1">
      <c r="A412" s="41"/>
      <c r="B412" s="42"/>
      <c r="C412" s="207" t="s">
        <v>1270</v>
      </c>
      <c r="D412" s="207" t="s">
        <v>141</v>
      </c>
      <c r="E412" s="208" t="s">
        <v>1271</v>
      </c>
      <c r="F412" s="209" t="s">
        <v>1272</v>
      </c>
      <c r="G412" s="210" t="s">
        <v>591</v>
      </c>
      <c r="H412" s="211">
        <v>63</v>
      </c>
      <c r="I412" s="212"/>
      <c r="J412" s="213">
        <f>ROUND(I412*H412,2)</f>
        <v>0</v>
      </c>
      <c r="K412" s="209" t="s">
        <v>145</v>
      </c>
      <c r="L412" s="47"/>
      <c r="M412" s="214" t="s">
        <v>32</v>
      </c>
      <c r="N412" s="215" t="s">
        <v>53</v>
      </c>
      <c r="O412" s="87"/>
      <c r="P412" s="216">
        <f>O412*H412</f>
        <v>0</v>
      </c>
      <c r="Q412" s="216">
        <v>0</v>
      </c>
      <c r="R412" s="216">
        <f>Q412*H412</f>
        <v>0</v>
      </c>
      <c r="S412" s="216">
        <v>0</v>
      </c>
      <c r="T412" s="217">
        <f>S412*H412</f>
        <v>0</v>
      </c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R412" s="218" t="s">
        <v>146</v>
      </c>
      <c r="AT412" s="218" t="s">
        <v>141</v>
      </c>
      <c r="AU412" s="218" t="s">
        <v>21</v>
      </c>
      <c r="AY412" s="19" t="s">
        <v>139</v>
      </c>
      <c r="BE412" s="219">
        <f>IF(N412="základní",J412,0)</f>
        <v>0</v>
      </c>
      <c r="BF412" s="219">
        <f>IF(N412="snížená",J412,0)</f>
        <v>0</v>
      </c>
      <c r="BG412" s="219">
        <f>IF(N412="zákl. přenesená",J412,0)</f>
        <v>0</v>
      </c>
      <c r="BH412" s="219">
        <f>IF(N412="sníž. přenesená",J412,0)</f>
        <v>0</v>
      </c>
      <c r="BI412" s="219">
        <f>IF(N412="nulová",J412,0)</f>
        <v>0</v>
      </c>
      <c r="BJ412" s="19" t="s">
        <v>90</v>
      </c>
      <c r="BK412" s="219">
        <f>ROUND(I412*H412,2)</f>
        <v>0</v>
      </c>
      <c r="BL412" s="19" t="s">
        <v>146</v>
      </c>
      <c r="BM412" s="218" t="s">
        <v>1273</v>
      </c>
    </row>
    <row r="413" spans="1:47" s="2" customFormat="1" ht="12">
      <c r="A413" s="41"/>
      <c r="B413" s="42"/>
      <c r="C413" s="43"/>
      <c r="D413" s="220" t="s">
        <v>148</v>
      </c>
      <c r="E413" s="43"/>
      <c r="F413" s="221" t="s">
        <v>1274</v>
      </c>
      <c r="G413" s="43"/>
      <c r="H413" s="43"/>
      <c r="I413" s="222"/>
      <c r="J413" s="43"/>
      <c r="K413" s="43"/>
      <c r="L413" s="47"/>
      <c r="M413" s="223"/>
      <c r="N413" s="224"/>
      <c r="O413" s="87"/>
      <c r="P413" s="87"/>
      <c r="Q413" s="87"/>
      <c r="R413" s="87"/>
      <c r="S413" s="87"/>
      <c r="T413" s="88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T413" s="19" t="s">
        <v>148</v>
      </c>
      <c r="AU413" s="19" t="s">
        <v>21</v>
      </c>
    </row>
    <row r="414" spans="1:51" s="13" customFormat="1" ht="12">
      <c r="A414" s="13"/>
      <c r="B414" s="225"/>
      <c r="C414" s="226"/>
      <c r="D414" s="227" t="s">
        <v>150</v>
      </c>
      <c r="E414" s="228" t="s">
        <v>32</v>
      </c>
      <c r="F414" s="229" t="s">
        <v>1275</v>
      </c>
      <c r="G414" s="226"/>
      <c r="H414" s="230">
        <v>63</v>
      </c>
      <c r="I414" s="231"/>
      <c r="J414" s="226"/>
      <c r="K414" s="226"/>
      <c r="L414" s="232"/>
      <c r="M414" s="233"/>
      <c r="N414" s="234"/>
      <c r="O414" s="234"/>
      <c r="P414" s="234"/>
      <c r="Q414" s="234"/>
      <c r="R414" s="234"/>
      <c r="S414" s="234"/>
      <c r="T414" s="235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6" t="s">
        <v>150</v>
      </c>
      <c r="AU414" s="236" t="s">
        <v>21</v>
      </c>
      <c r="AV414" s="13" t="s">
        <v>21</v>
      </c>
      <c r="AW414" s="13" t="s">
        <v>41</v>
      </c>
      <c r="AX414" s="13" t="s">
        <v>82</v>
      </c>
      <c r="AY414" s="236" t="s">
        <v>139</v>
      </c>
    </row>
    <row r="415" spans="1:51" s="14" customFormat="1" ht="12">
      <c r="A415" s="14"/>
      <c r="B415" s="237"/>
      <c r="C415" s="238"/>
      <c r="D415" s="227" t="s">
        <v>150</v>
      </c>
      <c r="E415" s="239" t="s">
        <v>32</v>
      </c>
      <c r="F415" s="240" t="s">
        <v>1276</v>
      </c>
      <c r="G415" s="238"/>
      <c r="H415" s="239" t="s">
        <v>32</v>
      </c>
      <c r="I415" s="241"/>
      <c r="J415" s="238"/>
      <c r="K415" s="238"/>
      <c r="L415" s="242"/>
      <c r="M415" s="243"/>
      <c r="N415" s="244"/>
      <c r="O415" s="244"/>
      <c r="P415" s="244"/>
      <c r="Q415" s="244"/>
      <c r="R415" s="244"/>
      <c r="S415" s="244"/>
      <c r="T415" s="245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6" t="s">
        <v>150</v>
      </c>
      <c r="AU415" s="246" t="s">
        <v>21</v>
      </c>
      <c r="AV415" s="14" t="s">
        <v>90</v>
      </c>
      <c r="AW415" s="14" t="s">
        <v>41</v>
      </c>
      <c r="AX415" s="14" t="s">
        <v>82</v>
      </c>
      <c r="AY415" s="246" t="s">
        <v>139</v>
      </c>
    </row>
    <row r="416" spans="1:51" s="15" customFormat="1" ht="12">
      <c r="A416" s="15"/>
      <c r="B416" s="247"/>
      <c r="C416" s="248"/>
      <c r="D416" s="227" t="s">
        <v>150</v>
      </c>
      <c r="E416" s="249" t="s">
        <v>32</v>
      </c>
      <c r="F416" s="250" t="s">
        <v>153</v>
      </c>
      <c r="G416" s="248"/>
      <c r="H416" s="251">
        <v>63</v>
      </c>
      <c r="I416" s="252"/>
      <c r="J416" s="248"/>
      <c r="K416" s="248"/>
      <c r="L416" s="253"/>
      <c r="M416" s="254"/>
      <c r="N416" s="255"/>
      <c r="O416" s="255"/>
      <c r="P416" s="255"/>
      <c r="Q416" s="255"/>
      <c r="R416" s="255"/>
      <c r="S416" s="255"/>
      <c r="T416" s="256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57" t="s">
        <v>150</v>
      </c>
      <c r="AU416" s="257" t="s">
        <v>21</v>
      </c>
      <c r="AV416" s="15" t="s">
        <v>146</v>
      </c>
      <c r="AW416" s="15" t="s">
        <v>41</v>
      </c>
      <c r="AX416" s="15" t="s">
        <v>90</v>
      </c>
      <c r="AY416" s="257" t="s">
        <v>139</v>
      </c>
    </row>
    <row r="417" spans="1:65" s="2" customFormat="1" ht="24.15" customHeight="1">
      <c r="A417" s="41"/>
      <c r="B417" s="42"/>
      <c r="C417" s="207" t="s">
        <v>1277</v>
      </c>
      <c r="D417" s="207" t="s">
        <v>141</v>
      </c>
      <c r="E417" s="208" t="s">
        <v>1278</v>
      </c>
      <c r="F417" s="209" t="s">
        <v>1279</v>
      </c>
      <c r="G417" s="210" t="s">
        <v>144</v>
      </c>
      <c r="H417" s="211">
        <v>54</v>
      </c>
      <c r="I417" s="212"/>
      <c r="J417" s="213">
        <f>ROUND(I417*H417,2)</f>
        <v>0</v>
      </c>
      <c r="K417" s="209" t="s">
        <v>145</v>
      </c>
      <c r="L417" s="47"/>
      <c r="M417" s="214" t="s">
        <v>32</v>
      </c>
      <c r="N417" s="215" t="s">
        <v>53</v>
      </c>
      <c r="O417" s="87"/>
      <c r="P417" s="216">
        <f>O417*H417</f>
        <v>0</v>
      </c>
      <c r="Q417" s="216">
        <v>1.28781</v>
      </c>
      <c r="R417" s="216">
        <f>Q417*H417</f>
        <v>69.54173999999999</v>
      </c>
      <c r="S417" s="216">
        <v>0</v>
      </c>
      <c r="T417" s="217">
        <f>S417*H417</f>
        <v>0</v>
      </c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R417" s="218" t="s">
        <v>146</v>
      </c>
      <c r="AT417" s="218" t="s">
        <v>141</v>
      </c>
      <c r="AU417" s="218" t="s">
        <v>21</v>
      </c>
      <c r="AY417" s="19" t="s">
        <v>139</v>
      </c>
      <c r="BE417" s="219">
        <f>IF(N417="základní",J417,0)</f>
        <v>0</v>
      </c>
      <c r="BF417" s="219">
        <f>IF(N417="snížená",J417,0)</f>
        <v>0</v>
      </c>
      <c r="BG417" s="219">
        <f>IF(N417="zákl. přenesená",J417,0)</f>
        <v>0</v>
      </c>
      <c r="BH417" s="219">
        <f>IF(N417="sníž. přenesená",J417,0)</f>
        <v>0</v>
      </c>
      <c r="BI417" s="219">
        <f>IF(N417="nulová",J417,0)</f>
        <v>0</v>
      </c>
      <c r="BJ417" s="19" t="s">
        <v>90</v>
      </c>
      <c r="BK417" s="219">
        <f>ROUND(I417*H417,2)</f>
        <v>0</v>
      </c>
      <c r="BL417" s="19" t="s">
        <v>146</v>
      </c>
      <c r="BM417" s="218" t="s">
        <v>1280</v>
      </c>
    </row>
    <row r="418" spans="1:47" s="2" customFormat="1" ht="12">
      <c r="A418" s="41"/>
      <c r="B418" s="42"/>
      <c r="C418" s="43"/>
      <c r="D418" s="220" t="s">
        <v>148</v>
      </c>
      <c r="E418" s="43"/>
      <c r="F418" s="221" t="s">
        <v>1281</v>
      </c>
      <c r="G418" s="43"/>
      <c r="H418" s="43"/>
      <c r="I418" s="222"/>
      <c r="J418" s="43"/>
      <c r="K418" s="43"/>
      <c r="L418" s="47"/>
      <c r="M418" s="223"/>
      <c r="N418" s="224"/>
      <c r="O418" s="87"/>
      <c r="P418" s="87"/>
      <c r="Q418" s="87"/>
      <c r="R418" s="87"/>
      <c r="S418" s="87"/>
      <c r="T418" s="88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T418" s="19" t="s">
        <v>148</v>
      </c>
      <c r="AU418" s="19" t="s">
        <v>21</v>
      </c>
    </row>
    <row r="419" spans="1:51" s="13" customFormat="1" ht="12">
      <c r="A419" s="13"/>
      <c r="B419" s="225"/>
      <c r="C419" s="226"/>
      <c r="D419" s="227" t="s">
        <v>150</v>
      </c>
      <c r="E419" s="228" t="s">
        <v>32</v>
      </c>
      <c r="F419" s="229" t="s">
        <v>1282</v>
      </c>
      <c r="G419" s="226"/>
      <c r="H419" s="230">
        <v>54</v>
      </c>
      <c r="I419" s="231"/>
      <c r="J419" s="226"/>
      <c r="K419" s="226"/>
      <c r="L419" s="232"/>
      <c r="M419" s="233"/>
      <c r="N419" s="234"/>
      <c r="O419" s="234"/>
      <c r="P419" s="234"/>
      <c r="Q419" s="234"/>
      <c r="R419" s="234"/>
      <c r="S419" s="234"/>
      <c r="T419" s="235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6" t="s">
        <v>150</v>
      </c>
      <c r="AU419" s="236" t="s">
        <v>21</v>
      </c>
      <c r="AV419" s="13" t="s">
        <v>21</v>
      </c>
      <c r="AW419" s="13" t="s">
        <v>41</v>
      </c>
      <c r="AX419" s="13" t="s">
        <v>82</v>
      </c>
      <c r="AY419" s="236" t="s">
        <v>139</v>
      </c>
    </row>
    <row r="420" spans="1:51" s="14" customFormat="1" ht="12">
      <c r="A420" s="14"/>
      <c r="B420" s="237"/>
      <c r="C420" s="238"/>
      <c r="D420" s="227" t="s">
        <v>150</v>
      </c>
      <c r="E420" s="239" t="s">
        <v>32</v>
      </c>
      <c r="F420" s="240" t="s">
        <v>152</v>
      </c>
      <c r="G420" s="238"/>
      <c r="H420" s="239" t="s">
        <v>32</v>
      </c>
      <c r="I420" s="241"/>
      <c r="J420" s="238"/>
      <c r="K420" s="238"/>
      <c r="L420" s="242"/>
      <c r="M420" s="243"/>
      <c r="N420" s="244"/>
      <c r="O420" s="244"/>
      <c r="P420" s="244"/>
      <c r="Q420" s="244"/>
      <c r="R420" s="244"/>
      <c r="S420" s="244"/>
      <c r="T420" s="245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6" t="s">
        <v>150</v>
      </c>
      <c r="AU420" s="246" t="s">
        <v>21</v>
      </c>
      <c r="AV420" s="14" t="s">
        <v>90</v>
      </c>
      <c r="AW420" s="14" t="s">
        <v>41</v>
      </c>
      <c r="AX420" s="14" t="s">
        <v>82</v>
      </c>
      <c r="AY420" s="246" t="s">
        <v>139</v>
      </c>
    </row>
    <row r="421" spans="1:51" s="15" customFormat="1" ht="12">
      <c r="A421" s="15"/>
      <c r="B421" s="247"/>
      <c r="C421" s="248"/>
      <c r="D421" s="227" t="s">
        <v>150</v>
      </c>
      <c r="E421" s="249" t="s">
        <v>32</v>
      </c>
      <c r="F421" s="250" t="s">
        <v>153</v>
      </c>
      <c r="G421" s="248"/>
      <c r="H421" s="251">
        <v>54</v>
      </c>
      <c r="I421" s="252"/>
      <c r="J421" s="248"/>
      <c r="K421" s="248"/>
      <c r="L421" s="253"/>
      <c r="M421" s="254"/>
      <c r="N421" s="255"/>
      <c r="O421" s="255"/>
      <c r="P421" s="255"/>
      <c r="Q421" s="255"/>
      <c r="R421" s="255"/>
      <c r="S421" s="255"/>
      <c r="T421" s="256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257" t="s">
        <v>150</v>
      </c>
      <c r="AU421" s="257" t="s">
        <v>21</v>
      </c>
      <c r="AV421" s="15" t="s">
        <v>146</v>
      </c>
      <c r="AW421" s="15" t="s">
        <v>41</v>
      </c>
      <c r="AX421" s="15" t="s">
        <v>90</v>
      </c>
      <c r="AY421" s="257" t="s">
        <v>139</v>
      </c>
    </row>
    <row r="422" spans="1:63" s="12" customFormat="1" ht="22.8" customHeight="1">
      <c r="A422" s="12"/>
      <c r="B422" s="191"/>
      <c r="C422" s="192"/>
      <c r="D422" s="193" t="s">
        <v>81</v>
      </c>
      <c r="E422" s="205" t="s">
        <v>170</v>
      </c>
      <c r="F422" s="205" t="s">
        <v>171</v>
      </c>
      <c r="G422" s="192"/>
      <c r="H422" s="192"/>
      <c r="I422" s="195"/>
      <c r="J422" s="206">
        <f>BK422</f>
        <v>0</v>
      </c>
      <c r="K422" s="192"/>
      <c r="L422" s="197"/>
      <c r="M422" s="198"/>
      <c r="N422" s="199"/>
      <c r="O422" s="199"/>
      <c r="P422" s="200">
        <f>SUM(P423:P465)</f>
        <v>0</v>
      </c>
      <c r="Q422" s="199"/>
      <c r="R422" s="200">
        <f>SUM(R423:R465)</f>
        <v>38.5734</v>
      </c>
      <c r="S422" s="199"/>
      <c r="T422" s="201">
        <f>SUM(T423:T465)</f>
        <v>0</v>
      </c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R422" s="202" t="s">
        <v>90</v>
      </c>
      <c r="AT422" s="203" t="s">
        <v>81</v>
      </c>
      <c r="AU422" s="203" t="s">
        <v>90</v>
      </c>
      <c r="AY422" s="202" t="s">
        <v>139</v>
      </c>
      <c r="BK422" s="204">
        <f>SUM(BK423:BK465)</f>
        <v>0</v>
      </c>
    </row>
    <row r="423" spans="1:65" s="2" customFormat="1" ht="24.15" customHeight="1">
      <c r="A423" s="41"/>
      <c r="B423" s="42"/>
      <c r="C423" s="207" t="s">
        <v>1283</v>
      </c>
      <c r="D423" s="207" t="s">
        <v>141</v>
      </c>
      <c r="E423" s="208" t="s">
        <v>1284</v>
      </c>
      <c r="F423" s="209" t="s">
        <v>1285</v>
      </c>
      <c r="G423" s="210" t="s">
        <v>144</v>
      </c>
      <c r="H423" s="211">
        <v>40</v>
      </c>
      <c r="I423" s="212"/>
      <c r="J423" s="213">
        <f>ROUND(I423*H423,2)</f>
        <v>0</v>
      </c>
      <c r="K423" s="209" t="s">
        <v>32</v>
      </c>
      <c r="L423" s="47"/>
      <c r="M423" s="214" t="s">
        <v>32</v>
      </c>
      <c r="N423" s="215" t="s">
        <v>53</v>
      </c>
      <c r="O423" s="87"/>
      <c r="P423" s="216">
        <f>O423*H423</f>
        <v>0</v>
      </c>
      <c r="Q423" s="216">
        <v>0</v>
      </c>
      <c r="R423" s="216">
        <f>Q423*H423</f>
        <v>0</v>
      </c>
      <c r="S423" s="216">
        <v>0</v>
      </c>
      <c r="T423" s="217">
        <f>S423*H423</f>
        <v>0</v>
      </c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R423" s="218" t="s">
        <v>146</v>
      </c>
      <c r="AT423" s="218" t="s">
        <v>141</v>
      </c>
      <c r="AU423" s="218" t="s">
        <v>21</v>
      </c>
      <c r="AY423" s="19" t="s">
        <v>139</v>
      </c>
      <c r="BE423" s="219">
        <f>IF(N423="základní",J423,0)</f>
        <v>0</v>
      </c>
      <c r="BF423" s="219">
        <f>IF(N423="snížená",J423,0)</f>
        <v>0</v>
      </c>
      <c r="BG423" s="219">
        <f>IF(N423="zákl. přenesená",J423,0)</f>
        <v>0</v>
      </c>
      <c r="BH423" s="219">
        <f>IF(N423="sníž. přenesená",J423,0)</f>
        <v>0</v>
      </c>
      <c r="BI423" s="219">
        <f>IF(N423="nulová",J423,0)</f>
        <v>0</v>
      </c>
      <c r="BJ423" s="19" t="s">
        <v>90</v>
      </c>
      <c r="BK423" s="219">
        <f>ROUND(I423*H423,2)</f>
        <v>0</v>
      </c>
      <c r="BL423" s="19" t="s">
        <v>146</v>
      </c>
      <c r="BM423" s="218" t="s">
        <v>1286</v>
      </c>
    </row>
    <row r="424" spans="1:51" s="13" customFormat="1" ht="12">
      <c r="A424" s="13"/>
      <c r="B424" s="225"/>
      <c r="C424" s="226"/>
      <c r="D424" s="227" t="s">
        <v>150</v>
      </c>
      <c r="E424" s="228" t="s">
        <v>32</v>
      </c>
      <c r="F424" s="229" t="s">
        <v>1287</v>
      </c>
      <c r="G424" s="226"/>
      <c r="H424" s="230">
        <v>40</v>
      </c>
      <c r="I424" s="231"/>
      <c r="J424" s="226"/>
      <c r="K424" s="226"/>
      <c r="L424" s="232"/>
      <c r="M424" s="233"/>
      <c r="N424" s="234"/>
      <c r="O424" s="234"/>
      <c r="P424" s="234"/>
      <c r="Q424" s="234"/>
      <c r="R424" s="234"/>
      <c r="S424" s="234"/>
      <c r="T424" s="235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6" t="s">
        <v>150</v>
      </c>
      <c r="AU424" s="236" t="s">
        <v>21</v>
      </c>
      <c r="AV424" s="13" t="s">
        <v>21</v>
      </c>
      <c r="AW424" s="13" t="s">
        <v>41</v>
      </c>
      <c r="AX424" s="13" t="s">
        <v>82</v>
      </c>
      <c r="AY424" s="236" t="s">
        <v>139</v>
      </c>
    </row>
    <row r="425" spans="1:51" s="14" customFormat="1" ht="12">
      <c r="A425" s="14"/>
      <c r="B425" s="237"/>
      <c r="C425" s="238"/>
      <c r="D425" s="227" t="s">
        <v>150</v>
      </c>
      <c r="E425" s="239" t="s">
        <v>32</v>
      </c>
      <c r="F425" s="240" t="s">
        <v>1288</v>
      </c>
      <c r="G425" s="238"/>
      <c r="H425" s="239" t="s">
        <v>32</v>
      </c>
      <c r="I425" s="241"/>
      <c r="J425" s="238"/>
      <c r="K425" s="238"/>
      <c r="L425" s="242"/>
      <c r="M425" s="243"/>
      <c r="N425" s="244"/>
      <c r="O425" s="244"/>
      <c r="P425" s="244"/>
      <c r="Q425" s="244"/>
      <c r="R425" s="244"/>
      <c r="S425" s="244"/>
      <c r="T425" s="245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6" t="s">
        <v>150</v>
      </c>
      <c r="AU425" s="246" t="s">
        <v>21</v>
      </c>
      <c r="AV425" s="14" t="s">
        <v>90</v>
      </c>
      <c r="AW425" s="14" t="s">
        <v>41</v>
      </c>
      <c r="AX425" s="14" t="s">
        <v>82</v>
      </c>
      <c r="AY425" s="246" t="s">
        <v>139</v>
      </c>
    </row>
    <row r="426" spans="1:51" s="15" customFormat="1" ht="12">
      <c r="A426" s="15"/>
      <c r="B426" s="247"/>
      <c r="C426" s="248"/>
      <c r="D426" s="227" t="s">
        <v>150</v>
      </c>
      <c r="E426" s="249" t="s">
        <v>32</v>
      </c>
      <c r="F426" s="250" t="s">
        <v>153</v>
      </c>
      <c r="G426" s="248"/>
      <c r="H426" s="251">
        <v>40</v>
      </c>
      <c r="I426" s="252"/>
      <c r="J426" s="248"/>
      <c r="K426" s="248"/>
      <c r="L426" s="253"/>
      <c r="M426" s="254"/>
      <c r="N426" s="255"/>
      <c r="O426" s="255"/>
      <c r="P426" s="255"/>
      <c r="Q426" s="255"/>
      <c r="R426" s="255"/>
      <c r="S426" s="255"/>
      <c r="T426" s="256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57" t="s">
        <v>150</v>
      </c>
      <c r="AU426" s="257" t="s">
        <v>21</v>
      </c>
      <c r="AV426" s="15" t="s">
        <v>146</v>
      </c>
      <c r="AW426" s="15" t="s">
        <v>41</v>
      </c>
      <c r="AX426" s="15" t="s">
        <v>90</v>
      </c>
      <c r="AY426" s="257" t="s">
        <v>139</v>
      </c>
    </row>
    <row r="427" spans="1:65" s="2" customFormat="1" ht="21.75" customHeight="1">
      <c r="A427" s="41"/>
      <c r="B427" s="42"/>
      <c r="C427" s="207" t="s">
        <v>1289</v>
      </c>
      <c r="D427" s="207" t="s">
        <v>141</v>
      </c>
      <c r="E427" s="208" t="s">
        <v>1290</v>
      </c>
      <c r="F427" s="209" t="s">
        <v>1291</v>
      </c>
      <c r="G427" s="210" t="s">
        <v>144</v>
      </c>
      <c r="H427" s="211">
        <v>112.5</v>
      </c>
      <c r="I427" s="212"/>
      <c r="J427" s="213">
        <f>ROUND(I427*H427,2)</f>
        <v>0</v>
      </c>
      <c r="K427" s="209" t="s">
        <v>145</v>
      </c>
      <c r="L427" s="47"/>
      <c r="M427" s="214" t="s">
        <v>32</v>
      </c>
      <c r="N427" s="215" t="s">
        <v>53</v>
      </c>
      <c r="O427" s="87"/>
      <c r="P427" s="216">
        <f>O427*H427</f>
        <v>0</v>
      </c>
      <c r="Q427" s="216">
        <v>0</v>
      </c>
      <c r="R427" s="216">
        <f>Q427*H427</f>
        <v>0</v>
      </c>
      <c r="S427" s="216">
        <v>0</v>
      </c>
      <c r="T427" s="217">
        <f>S427*H427</f>
        <v>0</v>
      </c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R427" s="218" t="s">
        <v>146</v>
      </c>
      <c r="AT427" s="218" t="s">
        <v>141</v>
      </c>
      <c r="AU427" s="218" t="s">
        <v>21</v>
      </c>
      <c r="AY427" s="19" t="s">
        <v>139</v>
      </c>
      <c r="BE427" s="219">
        <f>IF(N427="základní",J427,0)</f>
        <v>0</v>
      </c>
      <c r="BF427" s="219">
        <f>IF(N427="snížená",J427,0)</f>
        <v>0</v>
      </c>
      <c r="BG427" s="219">
        <f>IF(N427="zákl. přenesená",J427,0)</f>
        <v>0</v>
      </c>
      <c r="BH427" s="219">
        <f>IF(N427="sníž. přenesená",J427,0)</f>
        <v>0</v>
      </c>
      <c r="BI427" s="219">
        <f>IF(N427="nulová",J427,0)</f>
        <v>0</v>
      </c>
      <c r="BJ427" s="19" t="s">
        <v>90</v>
      </c>
      <c r="BK427" s="219">
        <f>ROUND(I427*H427,2)</f>
        <v>0</v>
      </c>
      <c r="BL427" s="19" t="s">
        <v>146</v>
      </c>
      <c r="BM427" s="218" t="s">
        <v>1292</v>
      </c>
    </row>
    <row r="428" spans="1:47" s="2" customFormat="1" ht="12">
      <c r="A428" s="41"/>
      <c r="B428" s="42"/>
      <c r="C428" s="43"/>
      <c r="D428" s="220" t="s">
        <v>148</v>
      </c>
      <c r="E428" s="43"/>
      <c r="F428" s="221" t="s">
        <v>1293</v>
      </c>
      <c r="G428" s="43"/>
      <c r="H428" s="43"/>
      <c r="I428" s="222"/>
      <c r="J428" s="43"/>
      <c r="K428" s="43"/>
      <c r="L428" s="47"/>
      <c r="M428" s="223"/>
      <c r="N428" s="224"/>
      <c r="O428" s="87"/>
      <c r="P428" s="87"/>
      <c r="Q428" s="87"/>
      <c r="R428" s="87"/>
      <c r="S428" s="87"/>
      <c r="T428" s="88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T428" s="19" t="s">
        <v>148</v>
      </c>
      <c r="AU428" s="19" t="s">
        <v>21</v>
      </c>
    </row>
    <row r="429" spans="1:51" s="13" customFormat="1" ht="12">
      <c r="A429" s="13"/>
      <c r="B429" s="225"/>
      <c r="C429" s="226"/>
      <c r="D429" s="227" t="s">
        <v>150</v>
      </c>
      <c r="E429" s="228" t="s">
        <v>32</v>
      </c>
      <c r="F429" s="229" t="s">
        <v>953</v>
      </c>
      <c r="G429" s="226"/>
      <c r="H429" s="230">
        <v>112.5</v>
      </c>
      <c r="I429" s="231"/>
      <c r="J429" s="226"/>
      <c r="K429" s="226"/>
      <c r="L429" s="232"/>
      <c r="M429" s="233"/>
      <c r="N429" s="234"/>
      <c r="O429" s="234"/>
      <c r="P429" s="234"/>
      <c r="Q429" s="234"/>
      <c r="R429" s="234"/>
      <c r="S429" s="234"/>
      <c r="T429" s="23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6" t="s">
        <v>150</v>
      </c>
      <c r="AU429" s="236" t="s">
        <v>21</v>
      </c>
      <c r="AV429" s="13" t="s">
        <v>21</v>
      </c>
      <c r="AW429" s="13" t="s">
        <v>41</v>
      </c>
      <c r="AX429" s="13" t="s">
        <v>82</v>
      </c>
      <c r="AY429" s="236" t="s">
        <v>139</v>
      </c>
    </row>
    <row r="430" spans="1:51" s="14" customFormat="1" ht="12">
      <c r="A430" s="14"/>
      <c r="B430" s="237"/>
      <c r="C430" s="238"/>
      <c r="D430" s="227" t="s">
        <v>150</v>
      </c>
      <c r="E430" s="239" t="s">
        <v>32</v>
      </c>
      <c r="F430" s="240" t="s">
        <v>152</v>
      </c>
      <c r="G430" s="238"/>
      <c r="H430" s="239" t="s">
        <v>32</v>
      </c>
      <c r="I430" s="241"/>
      <c r="J430" s="238"/>
      <c r="K430" s="238"/>
      <c r="L430" s="242"/>
      <c r="M430" s="243"/>
      <c r="N430" s="244"/>
      <c r="O430" s="244"/>
      <c r="P430" s="244"/>
      <c r="Q430" s="244"/>
      <c r="R430" s="244"/>
      <c r="S430" s="244"/>
      <c r="T430" s="245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6" t="s">
        <v>150</v>
      </c>
      <c r="AU430" s="246" t="s">
        <v>21</v>
      </c>
      <c r="AV430" s="14" t="s">
        <v>90</v>
      </c>
      <c r="AW430" s="14" t="s">
        <v>41</v>
      </c>
      <c r="AX430" s="14" t="s">
        <v>82</v>
      </c>
      <c r="AY430" s="246" t="s">
        <v>139</v>
      </c>
    </row>
    <row r="431" spans="1:51" s="15" customFormat="1" ht="12">
      <c r="A431" s="15"/>
      <c r="B431" s="247"/>
      <c r="C431" s="248"/>
      <c r="D431" s="227" t="s">
        <v>150</v>
      </c>
      <c r="E431" s="249" t="s">
        <v>32</v>
      </c>
      <c r="F431" s="250" t="s">
        <v>153</v>
      </c>
      <c r="G431" s="248"/>
      <c r="H431" s="251">
        <v>112.5</v>
      </c>
      <c r="I431" s="252"/>
      <c r="J431" s="248"/>
      <c r="K431" s="248"/>
      <c r="L431" s="253"/>
      <c r="M431" s="254"/>
      <c r="N431" s="255"/>
      <c r="O431" s="255"/>
      <c r="P431" s="255"/>
      <c r="Q431" s="255"/>
      <c r="R431" s="255"/>
      <c r="S431" s="255"/>
      <c r="T431" s="256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57" t="s">
        <v>150</v>
      </c>
      <c r="AU431" s="257" t="s">
        <v>21</v>
      </c>
      <c r="AV431" s="15" t="s">
        <v>146</v>
      </c>
      <c r="AW431" s="15" t="s">
        <v>41</v>
      </c>
      <c r="AX431" s="15" t="s">
        <v>90</v>
      </c>
      <c r="AY431" s="257" t="s">
        <v>139</v>
      </c>
    </row>
    <row r="432" spans="1:65" s="2" customFormat="1" ht="24.15" customHeight="1">
      <c r="A432" s="41"/>
      <c r="B432" s="42"/>
      <c r="C432" s="207" t="s">
        <v>1294</v>
      </c>
      <c r="D432" s="207" t="s">
        <v>141</v>
      </c>
      <c r="E432" s="208" t="s">
        <v>1295</v>
      </c>
      <c r="F432" s="209" t="s">
        <v>1296</v>
      </c>
      <c r="G432" s="210" t="s">
        <v>144</v>
      </c>
      <c r="H432" s="211">
        <v>116.25</v>
      </c>
      <c r="I432" s="212"/>
      <c r="J432" s="213">
        <f>ROUND(I432*H432,2)</f>
        <v>0</v>
      </c>
      <c r="K432" s="209" t="s">
        <v>145</v>
      </c>
      <c r="L432" s="47"/>
      <c r="M432" s="214" t="s">
        <v>32</v>
      </c>
      <c r="N432" s="215" t="s">
        <v>53</v>
      </c>
      <c r="O432" s="87"/>
      <c r="P432" s="216">
        <f>O432*H432</f>
        <v>0</v>
      </c>
      <c r="Q432" s="216">
        <v>0</v>
      </c>
      <c r="R432" s="216">
        <f>Q432*H432</f>
        <v>0</v>
      </c>
      <c r="S432" s="216">
        <v>0</v>
      </c>
      <c r="T432" s="217">
        <f>S432*H432</f>
        <v>0</v>
      </c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R432" s="218" t="s">
        <v>146</v>
      </c>
      <c r="AT432" s="218" t="s">
        <v>141</v>
      </c>
      <c r="AU432" s="218" t="s">
        <v>21</v>
      </c>
      <c r="AY432" s="19" t="s">
        <v>139</v>
      </c>
      <c r="BE432" s="219">
        <f>IF(N432="základní",J432,0)</f>
        <v>0</v>
      </c>
      <c r="BF432" s="219">
        <f>IF(N432="snížená",J432,0)</f>
        <v>0</v>
      </c>
      <c r="BG432" s="219">
        <f>IF(N432="zákl. přenesená",J432,0)</f>
        <v>0</v>
      </c>
      <c r="BH432" s="219">
        <f>IF(N432="sníž. přenesená",J432,0)</f>
        <v>0</v>
      </c>
      <c r="BI432" s="219">
        <f>IF(N432="nulová",J432,0)</f>
        <v>0</v>
      </c>
      <c r="BJ432" s="19" t="s">
        <v>90</v>
      </c>
      <c r="BK432" s="219">
        <f>ROUND(I432*H432,2)</f>
        <v>0</v>
      </c>
      <c r="BL432" s="19" t="s">
        <v>146</v>
      </c>
      <c r="BM432" s="218" t="s">
        <v>1297</v>
      </c>
    </row>
    <row r="433" spans="1:47" s="2" customFormat="1" ht="12">
      <c r="A433" s="41"/>
      <c r="B433" s="42"/>
      <c r="C433" s="43"/>
      <c r="D433" s="220" t="s">
        <v>148</v>
      </c>
      <c r="E433" s="43"/>
      <c r="F433" s="221" t="s">
        <v>1298</v>
      </c>
      <c r="G433" s="43"/>
      <c r="H433" s="43"/>
      <c r="I433" s="222"/>
      <c r="J433" s="43"/>
      <c r="K433" s="43"/>
      <c r="L433" s="47"/>
      <c r="M433" s="223"/>
      <c r="N433" s="224"/>
      <c r="O433" s="87"/>
      <c r="P433" s="87"/>
      <c r="Q433" s="87"/>
      <c r="R433" s="87"/>
      <c r="S433" s="87"/>
      <c r="T433" s="88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T433" s="19" t="s">
        <v>148</v>
      </c>
      <c r="AU433" s="19" t="s">
        <v>21</v>
      </c>
    </row>
    <row r="434" spans="1:51" s="13" customFormat="1" ht="12">
      <c r="A434" s="13"/>
      <c r="B434" s="225"/>
      <c r="C434" s="226"/>
      <c r="D434" s="227" t="s">
        <v>150</v>
      </c>
      <c r="E434" s="228" t="s">
        <v>32</v>
      </c>
      <c r="F434" s="229" t="s">
        <v>1299</v>
      </c>
      <c r="G434" s="226"/>
      <c r="H434" s="230">
        <v>116.25</v>
      </c>
      <c r="I434" s="231"/>
      <c r="J434" s="226"/>
      <c r="K434" s="226"/>
      <c r="L434" s="232"/>
      <c r="M434" s="233"/>
      <c r="N434" s="234"/>
      <c r="O434" s="234"/>
      <c r="P434" s="234"/>
      <c r="Q434" s="234"/>
      <c r="R434" s="234"/>
      <c r="S434" s="234"/>
      <c r="T434" s="235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6" t="s">
        <v>150</v>
      </c>
      <c r="AU434" s="236" t="s">
        <v>21</v>
      </c>
      <c r="AV434" s="13" t="s">
        <v>21</v>
      </c>
      <c r="AW434" s="13" t="s">
        <v>41</v>
      </c>
      <c r="AX434" s="13" t="s">
        <v>82</v>
      </c>
      <c r="AY434" s="236" t="s">
        <v>139</v>
      </c>
    </row>
    <row r="435" spans="1:51" s="14" customFormat="1" ht="12">
      <c r="A435" s="14"/>
      <c r="B435" s="237"/>
      <c r="C435" s="238"/>
      <c r="D435" s="227" t="s">
        <v>150</v>
      </c>
      <c r="E435" s="239" t="s">
        <v>32</v>
      </c>
      <c r="F435" s="240" t="s">
        <v>152</v>
      </c>
      <c r="G435" s="238"/>
      <c r="H435" s="239" t="s">
        <v>32</v>
      </c>
      <c r="I435" s="241"/>
      <c r="J435" s="238"/>
      <c r="K435" s="238"/>
      <c r="L435" s="242"/>
      <c r="M435" s="243"/>
      <c r="N435" s="244"/>
      <c r="O435" s="244"/>
      <c r="P435" s="244"/>
      <c r="Q435" s="244"/>
      <c r="R435" s="244"/>
      <c r="S435" s="244"/>
      <c r="T435" s="245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6" t="s">
        <v>150</v>
      </c>
      <c r="AU435" s="246" t="s">
        <v>21</v>
      </c>
      <c r="AV435" s="14" t="s">
        <v>90</v>
      </c>
      <c r="AW435" s="14" t="s">
        <v>41</v>
      </c>
      <c r="AX435" s="14" t="s">
        <v>82</v>
      </c>
      <c r="AY435" s="246" t="s">
        <v>139</v>
      </c>
    </row>
    <row r="436" spans="1:51" s="15" customFormat="1" ht="12">
      <c r="A436" s="15"/>
      <c r="B436" s="247"/>
      <c r="C436" s="248"/>
      <c r="D436" s="227" t="s">
        <v>150</v>
      </c>
      <c r="E436" s="249" t="s">
        <v>32</v>
      </c>
      <c r="F436" s="250" t="s">
        <v>153</v>
      </c>
      <c r="G436" s="248"/>
      <c r="H436" s="251">
        <v>116.25</v>
      </c>
      <c r="I436" s="252"/>
      <c r="J436" s="248"/>
      <c r="K436" s="248"/>
      <c r="L436" s="253"/>
      <c r="M436" s="254"/>
      <c r="N436" s="255"/>
      <c r="O436" s="255"/>
      <c r="P436" s="255"/>
      <c r="Q436" s="255"/>
      <c r="R436" s="255"/>
      <c r="S436" s="255"/>
      <c r="T436" s="256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57" t="s">
        <v>150</v>
      </c>
      <c r="AU436" s="257" t="s">
        <v>21</v>
      </c>
      <c r="AV436" s="15" t="s">
        <v>146</v>
      </c>
      <c r="AW436" s="15" t="s">
        <v>41</v>
      </c>
      <c r="AX436" s="15" t="s">
        <v>90</v>
      </c>
      <c r="AY436" s="257" t="s">
        <v>139</v>
      </c>
    </row>
    <row r="437" spans="1:65" s="2" customFormat="1" ht="24.15" customHeight="1">
      <c r="A437" s="41"/>
      <c r="B437" s="42"/>
      <c r="C437" s="207" t="s">
        <v>1300</v>
      </c>
      <c r="D437" s="207" t="s">
        <v>141</v>
      </c>
      <c r="E437" s="208" t="s">
        <v>659</v>
      </c>
      <c r="F437" s="209" t="s">
        <v>1301</v>
      </c>
      <c r="G437" s="210" t="s">
        <v>144</v>
      </c>
      <c r="H437" s="211">
        <v>118.125</v>
      </c>
      <c r="I437" s="212"/>
      <c r="J437" s="213">
        <f>ROUND(I437*H437,2)</f>
        <v>0</v>
      </c>
      <c r="K437" s="209" t="s">
        <v>145</v>
      </c>
      <c r="L437" s="47"/>
      <c r="M437" s="214" t="s">
        <v>32</v>
      </c>
      <c r="N437" s="215" t="s">
        <v>53</v>
      </c>
      <c r="O437" s="87"/>
      <c r="P437" s="216">
        <f>O437*H437</f>
        <v>0</v>
      </c>
      <c r="Q437" s="216">
        <v>0</v>
      </c>
      <c r="R437" s="216">
        <f>Q437*H437</f>
        <v>0</v>
      </c>
      <c r="S437" s="216">
        <v>0</v>
      </c>
      <c r="T437" s="217">
        <f>S437*H437</f>
        <v>0</v>
      </c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R437" s="218" t="s">
        <v>146</v>
      </c>
      <c r="AT437" s="218" t="s">
        <v>141</v>
      </c>
      <c r="AU437" s="218" t="s">
        <v>21</v>
      </c>
      <c r="AY437" s="19" t="s">
        <v>139</v>
      </c>
      <c r="BE437" s="219">
        <f>IF(N437="základní",J437,0)</f>
        <v>0</v>
      </c>
      <c r="BF437" s="219">
        <f>IF(N437="snížená",J437,0)</f>
        <v>0</v>
      </c>
      <c r="BG437" s="219">
        <f>IF(N437="zákl. přenesená",J437,0)</f>
        <v>0</v>
      </c>
      <c r="BH437" s="219">
        <f>IF(N437="sníž. přenesená",J437,0)</f>
        <v>0</v>
      </c>
      <c r="BI437" s="219">
        <f>IF(N437="nulová",J437,0)</f>
        <v>0</v>
      </c>
      <c r="BJ437" s="19" t="s">
        <v>90</v>
      </c>
      <c r="BK437" s="219">
        <f>ROUND(I437*H437,2)</f>
        <v>0</v>
      </c>
      <c r="BL437" s="19" t="s">
        <v>146</v>
      </c>
      <c r="BM437" s="218" t="s">
        <v>1302</v>
      </c>
    </row>
    <row r="438" spans="1:47" s="2" customFormat="1" ht="12">
      <c r="A438" s="41"/>
      <c r="B438" s="42"/>
      <c r="C438" s="43"/>
      <c r="D438" s="220" t="s">
        <v>148</v>
      </c>
      <c r="E438" s="43"/>
      <c r="F438" s="221" t="s">
        <v>662</v>
      </c>
      <c r="G438" s="43"/>
      <c r="H438" s="43"/>
      <c r="I438" s="222"/>
      <c r="J438" s="43"/>
      <c r="K438" s="43"/>
      <c r="L438" s="47"/>
      <c r="M438" s="223"/>
      <c r="N438" s="224"/>
      <c r="O438" s="87"/>
      <c r="P438" s="87"/>
      <c r="Q438" s="87"/>
      <c r="R438" s="87"/>
      <c r="S438" s="87"/>
      <c r="T438" s="88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T438" s="19" t="s">
        <v>148</v>
      </c>
      <c r="AU438" s="19" t="s">
        <v>21</v>
      </c>
    </row>
    <row r="439" spans="1:51" s="13" customFormat="1" ht="12">
      <c r="A439" s="13"/>
      <c r="B439" s="225"/>
      <c r="C439" s="226"/>
      <c r="D439" s="227" t="s">
        <v>150</v>
      </c>
      <c r="E439" s="228" t="s">
        <v>32</v>
      </c>
      <c r="F439" s="229" t="s">
        <v>1303</v>
      </c>
      <c r="G439" s="226"/>
      <c r="H439" s="230">
        <v>118.125</v>
      </c>
      <c r="I439" s="231"/>
      <c r="J439" s="226"/>
      <c r="K439" s="226"/>
      <c r="L439" s="232"/>
      <c r="M439" s="233"/>
      <c r="N439" s="234"/>
      <c r="O439" s="234"/>
      <c r="P439" s="234"/>
      <c r="Q439" s="234"/>
      <c r="R439" s="234"/>
      <c r="S439" s="234"/>
      <c r="T439" s="235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6" t="s">
        <v>150</v>
      </c>
      <c r="AU439" s="236" t="s">
        <v>21</v>
      </c>
      <c r="AV439" s="13" t="s">
        <v>21</v>
      </c>
      <c r="AW439" s="13" t="s">
        <v>41</v>
      </c>
      <c r="AX439" s="13" t="s">
        <v>82</v>
      </c>
      <c r="AY439" s="236" t="s">
        <v>139</v>
      </c>
    </row>
    <row r="440" spans="1:51" s="14" customFormat="1" ht="12">
      <c r="A440" s="14"/>
      <c r="B440" s="237"/>
      <c r="C440" s="238"/>
      <c r="D440" s="227" t="s">
        <v>150</v>
      </c>
      <c r="E440" s="239" t="s">
        <v>32</v>
      </c>
      <c r="F440" s="240" t="s">
        <v>152</v>
      </c>
      <c r="G440" s="238"/>
      <c r="H440" s="239" t="s">
        <v>32</v>
      </c>
      <c r="I440" s="241"/>
      <c r="J440" s="238"/>
      <c r="K440" s="238"/>
      <c r="L440" s="242"/>
      <c r="M440" s="243"/>
      <c r="N440" s="244"/>
      <c r="O440" s="244"/>
      <c r="P440" s="244"/>
      <c r="Q440" s="244"/>
      <c r="R440" s="244"/>
      <c r="S440" s="244"/>
      <c r="T440" s="245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6" t="s">
        <v>150</v>
      </c>
      <c r="AU440" s="246" t="s">
        <v>21</v>
      </c>
      <c r="AV440" s="14" t="s">
        <v>90</v>
      </c>
      <c r="AW440" s="14" t="s">
        <v>41</v>
      </c>
      <c r="AX440" s="14" t="s">
        <v>82</v>
      </c>
      <c r="AY440" s="246" t="s">
        <v>139</v>
      </c>
    </row>
    <row r="441" spans="1:51" s="15" customFormat="1" ht="12">
      <c r="A441" s="15"/>
      <c r="B441" s="247"/>
      <c r="C441" s="248"/>
      <c r="D441" s="227" t="s">
        <v>150</v>
      </c>
      <c r="E441" s="249" t="s">
        <v>32</v>
      </c>
      <c r="F441" s="250" t="s">
        <v>153</v>
      </c>
      <c r="G441" s="248"/>
      <c r="H441" s="251">
        <v>118.125</v>
      </c>
      <c r="I441" s="252"/>
      <c r="J441" s="248"/>
      <c r="K441" s="248"/>
      <c r="L441" s="253"/>
      <c r="M441" s="254"/>
      <c r="N441" s="255"/>
      <c r="O441" s="255"/>
      <c r="P441" s="255"/>
      <c r="Q441" s="255"/>
      <c r="R441" s="255"/>
      <c r="S441" s="255"/>
      <c r="T441" s="256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57" t="s">
        <v>150</v>
      </c>
      <c r="AU441" s="257" t="s">
        <v>21</v>
      </c>
      <c r="AV441" s="15" t="s">
        <v>146</v>
      </c>
      <c r="AW441" s="15" t="s">
        <v>41</v>
      </c>
      <c r="AX441" s="15" t="s">
        <v>90</v>
      </c>
      <c r="AY441" s="257" t="s">
        <v>139</v>
      </c>
    </row>
    <row r="442" spans="1:65" s="2" customFormat="1" ht="16.5" customHeight="1">
      <c r="A442" s="41"/>
      <c r="B442" s="42"/>
      <c r="C442" s="207" t="s">
        <v>1304</v>
      </c>
      <c r="D442" s="207" t="s">
        <v>141</v>
      </c>
      <c r="E442" s="208" t="s">
        <v>1305</v>
      </c>
      <c r="F442" s="209" t="s">
        <v>1306</v>
      </c>
      <c r="G442" s="210" t="s">
        <v>591</v>
      </c>
      <c r="H442" s="211">
        <v>12.8</v>
      </c>
      <c r="I442" s="212"/>
      <c r="J442" s="213">
        <f>ROUND(I442*H442,2)</f>
        <v>0</v>
      </c>
      <c r="K442" s="209" t="s">
        <v>145</v>
      </c>
      <c r="L442" s="47"/>
      <c r="M442" s="214" t="s">
        <v>32</v>
      </c>
      <c r="N442" s="215" t="s">
        <v>53</v>
      </c>
      <c r="O442" s="87"/>
      <c r="P442" s="216">
        <f>O442*H442</f>
        <v>0</v>
      </c>
      <c r="Q442" s="216">
        <v>0</v>
      </c>
      <c r="R442" s="216">
        <f>Q442*H442</f>
        <v>0</v>
      </c>
      <c r="S442" s="216">
        <v>0</v>
      </c>
      <c r="T442" s="217">
        <f>S442*H442</f>
        <v>0</v>
      </c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R442" s="218" t="s">
        <v>146</v>
      </c>
      <c r="AT442" s="218" t="s">
        <v>141</v>
      </c>
      <c r="AU442" s="218" t="s">
        <v>21</v>
      </c>
      <c r="AY442" s="19" t="s">
        <v>139</v>
      </c>
      <c r="BE442" s="219">
        <f>IF(N442="základní",J442,0)</f>
        <v>0</v>
      </c>
      <c r="BF442" s="219">
        <f>IF(N442="snížená",J442,0)</f>
        <v>0</v>
      </c>
      <c r="BG442" s="219">
        <f>IF(N442="zákl. přenesená",J442,0)</f>
        <v>0</v>
      </c>
      <c r="BH442" s="219">
        <f>IF(N442="sníž. přenesená",J442,0)</f>
        <v>0</v>
      </c>
      <c r="BI442" s="219">
        <f>IF(N442="nulová",J442,0)</f>
        <v>0</v>
      </c>
      <c r="BJ442" s="19" t="s">
        <v>90</v>
      </c>
      <c r="BK442" s="219">
        <f>ROUND(I442*H442,2)</f>
        <v>0</v>
      </c>
      <c r="BL442" s="19" t="s">
        <v>146</v>
      </c>
      <c r="BM442" s="218" t="s">
        <v>1307</v>
      </c>
    </row>
    <row r="443" spans="1:47" s="2" customFormat="1" ht="12">
      <c r="A443" s="41"/>
      <c r="B443" s="42"/>
      <c r="C443" s="43"/>
      <c r="D443" s="220" t="s">
        <v>148</v>
      </c>
      <c r="E443" s="43"/>
      <c r="F443" s="221" t="s">
        <v>1308</v>
      </c>
      <c r="G443" s="43"/>
      <c r="H443" s="43"/>
      <c r="I443" s="222"/>
      <c r="J443" s="43"/>
      <c r="K443" s="43"/>
      <c r="L443" s="47"/>
      <c r="M443" s="223"/>
      <c r="N443" s="224"/>
      <c r="O443" s="87"/>
      <c r="P443" s="87"/>
      <c r="Q443" s="87"/>
      <c r="R443" s="87"/>
      <c r="S443" s="87"/>
      <c r="T443" s="88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T443" s="19" t="s">
        <v>148</v>
      </c>
      <c r="AU443" s="19" t="s">
        <v>21</v>
      </c>
    </row>
    <row r="444" spans="1:51" s="13" customFormat="1" ht="12">
      <c r="A444" s="13"/>
      <c r="B444" s="225"/>
      <c r="C444" s="226"/>
      <c r="D444" s="227" t="s">
        <v>150</v>
      </c>
      <c r="E444" s="228" t="s">
        <v>32</v>
      </c>
      <c r="F444" s="229" t="s">
        <v>1309</v>
      </c>
      <c r="G444" s="226"/>
      <c r="H444" s="230">
        <v>12.8</v>
      </c>
      <c r="I444" s="231"/>
      <c r="J444" s="226"/>
      <c r="K444" s="226"/>
      <c r="L444" s="232"/>
      <c r="M444" s="233"/>
      <c r="N444" s="234"/>
      <c r="O444" s="234"/>
      <c r="P444" s="234"/>
      <c r="Q444" s="234"/>
      <c r="R444" s="234"/>
      <c r="S444" s="234"/>
      <c r="T444" s="23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6" t="s">
        <v>150</v>
      </c>
      <c r="AU444" s="236" t="s">
        <v>21</v>
      </c>
      <c r="AV444" s="13" t="s">
        <v>21</v>
      </c>
      <c r="AW444" s="13" t="s">
        <v>41</v>
      </c>
      <c r="AX444" s="13" t="s">
        <v>82</v>
      </c>
      <c r="AY444" s="236" t="s">
        <v>139</v>
      </c>
    </row>
    <row r="445" spans="1:51" s="14" customFormat="1" ht="12">
      <c r="A445" s="14"/>
      <c r="B445" s="237"/>
      <c r="C445" s="238"/>
      <c r="D445" s="227" t="s">
        <v>150</v>
      </c>
      <c r="E445" s="239" t="s">
        <v>32</v>
      </c>
      <c r="F445" s="240" t="s">
        <v>1310</v>
      </c>
      <c r="G445" s="238"/>
      <c r="H445" s="239" t="s">
        <v>32</v>
      </c>
      <c r="I445" s="241"/>
      <c r="J445" s="238"/>
      <c r="K445" s="238"/>
      <c r="L445" s="242"/>
      <c r="M445" s="243"/>
      <c r="N445" s="244"/>
      <c r="O445" s="244"/>
      <c r="P445" s="244"/>
      <c r="Q445" s="244"/>
      <c r="R445" s="244"/>
      <c r="S445" s="244"/>
      <c r="T445" s="245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6" t="s">
        <v>150</v>
      </c>
      <c r="AU445" s="246" t="s">
        <v>21</v>
      </c>
      <c r="AV445" s="14" t="s">
        <v>90</v>
      </c>
      <c r="AW445" s="14" t="s">
        <v>41</v>
      </c>
      <c r="AX445" s="14" t="s">
        <v>82</v>
      </c>
      <c r="AY445" s="246" t="s">
        <v>139</v>
      </c>
    </row>
    <row r="446" spans="1:51" s="15" customFormat="1" ht="12">
      <c r="A446" s="15"/>
      <c r="B446" s="247"/>
      <c r="C446" s="248"/>
      <c r="D446" s="227" t="s">
        <v>150</v>
      </c>
      <c r="E446" s="249" t="s">
        <v>32</v>
      </c>
      <c r="F446" s="250" t="s">
        <v>153</v>
      </c>
      <c r="G446" s="248"/>
      <c r="H446" s="251">
        <v>12.8</v>
      </c>
      <c r="I446" s="252"/>
      <c r="J446" s="248"/>
      <c r="K446" s="248"/>
      <c r="L446" s="253"/>
      <c r="M446" s="254"/>
      <c r="N446" s="255"/>
      <c r="O446" s="255"/>
      <c r="P446" s="255"/>
      <c r="Q446" s="255"/>
      <c r="R446" s="255"/>
      <c r="S446" s="255"/>
      <c r="T446" s="256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57" t="s">
        <v>150</v>
      </c>
      <c r="AU446" s="257" t="s">
        <v>21</v>
      </c>
      <c r="AV446" s="15" t="s">
        <v>146</v>
      </c>
      <c r="AW446" s="15" t="s">
        <v>41</v>
      </c>
      <c r="AX446" s="15" t="s">
        <v>90</v>
      </c>
      <c r="AY446" s="257" t="s">
        <v>139</v>
      </c>
    </row>
    <row r="447" spans="1:65" s="2" customFormat="1" ht="16.5" customHeight="1">
      <c r="A447" s="41"/>
      <c r="B447" s="42"/>
      <c r="C447" s="258" t="s">
        <v>1311</v>
      </c>
      <c r="D447" s="258" t="s">
        <v>211</v>
      </c>
      <c r="E447" s="259" t="s">
        <v>1312</v>
      </c>
      <c r="F447" s="260" t="s">
        <v>1313</v>
      </c>
      <c r="G447" s="261" t="s">
        <v>179</v>
      </c>
      <c r="H447" s="262">
        <v>25.6</v>
      </c>
      <c r="I447" s="263"/>
      <c r="J447" s="264">
        <f>ROUND(I447*H447,2)</f>
        <v>0</v>
      </c>
      <c r="K447" s="260" t="s">
        <v>145</v>
      </c>
      <c r="L447" s="265"/>
      <c r="M447" s="266" t="s">
        <v>32</v>
      </c>
      <c r="N447" s="267" t="s">
        <v>53</v>
      </c>
      <c r="O447" s="87"/>
      <c r="P447" s="216">
        <f>O447*H447</f>
        <v>0</v>
      </c>
      <c r="Q447" s="216">
        <v>1</v>
      </c>
      <c r="R447" s="216">
        <f>Q447*H447</f>
        <v>25.6</v>
      </c>
      <c r="S447" s="216">
        <v>0</v>
      </c>
      <c r="T447" s="217">
        <f>S447*H447</f>
        <v>0</v>
      </c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R447" s="218" t="s">
        <v>191</v>
      </c>
      <c r="AT447" s="218" t="s">
        <v>211</v>
      </c>
      <c r="AU447" s="218" t="s">
        <v>21</v>
      </c>
      <c r="AY447" s="19" t="s">
        <v>139</v>
      </c>
      <c r="BE447" s="219">
        <f>IF(N447="základní",J447,0)</f>
        <v>0</v>
      </c>
      <c r="BF447" s="219">
        <f>IF(N447="snížená",J447,0)</f>
        <v>0</v>
      </c>
      <c r="BG447" s="219">
        <f>IF(N447="zákl. přenesená",J447,0)</f>
        <v>0</v>
      </c>
      <c r="BH447" s="219">
        <f>IF(N447="sníž. přenesená",J447,0)</f>
        <v>0</v>
      </c>
      <c r="BI447" s="219">
        <f>IF(N447="nulová",J447,0)</f>
        <v>0</v>
      </c>
      <c r="BJ447" s="19" t="s">
        <v>90</v>
      </c>
      <c r="BK447" s="219">
        <f>ROUND(I447*H447,2)</f>
        <v>0</v>
      </c>
      <c r="BL447" s="19" t="s">
        <v>146</v>
      </c>
      <c r="BM447" s="218" t="s">
        <v>1314</v>
      </c>
    </row>
    <row r="448" spans="1:51" s="13" customFormat="1" ht="12">
      <c r="A448" s="13"/>
      <c r="B448" s="225"/>
      <c r="C448" s="226"/>
      <c r="D448" s="227" t="s">
        <v>150</v>
      </c>
      <c r="E448" s="226"/>
      <c r="F448" s="229" t="s">
        <v>1315</v>
      </c>
      <c r="G448" s="226"/>
      <c r="H448" s="230">
        <v>25.6</v>
      </c>
      <c r="I448" s="231"/>
      <c r="J448" s="226"/>
      <c r="K448" s="226"/>
      <c r="L448" s="232"/>
      <c r="M448" s="233"/>
      <c r="N448" s="234"/>
      <c r="O448" s="234"/>
      <c r="P448" s="234"/>
      <c r="Q448" s="234"/>
      <c r="R448" s="234"/>
      <c r="S448" s="234"/>
      <c r="T448" s="235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6" t="s">
        <v>150</v>
      </c>
      <c r="AU448" s="236" t="s">
        <v>21</v>
      </c>
      <c r="AV448" s="13" t="s">
        <v>21</v>
      </c>
      <c r="AW448" s="13" t="s">
        <v>4</v>
      </c>
      <c r="AX448" s="13" t="s">
        <v>90</v>
      </c>
      <c r="AY448" s="236" t="s">
        <v>139</v>
      </c>
    </row>
    <row r="449" spans="1:65" s="2" customFormat="1" ht="24.15" customHeight="1">
      <c r="A449" s="41"/>
      <c r="B449" s="42"/>
      <c r="C449" s="207" t="s">
        <v>1316</v>
      </c>
      <c r="D449" s="207" t="s">
        <v>141</v>
      </c>
      <c r="E449" s="208" t="s">
        <v>172</v>
      </c>
      <c r="F449" s="209" t="s">
        <v>173</v>
      </c>
      <c r="G449" s="210" t="s">
        <v>144</v>
      </c>
      <c r="H449" s="211">
        <v>16</v>
      </c>
      <c r="I449" s="212"/>
      <c r="J449" s="213">
        <f>ROUND(I449*H449,2)</f>
        <v>0</v>
      </c>
      <c r="K449" s="209" t="s">
        <v>145</v>
      </c>
      <c r="L449" s="47"/>
      <c r="M449" s="214" t="s">
        <v>32</v>
      </c>
      <c r="N449" s="215" t="s">
        <v>53</v>
      </c>
      <c r="O449" s="87"/>
      <c r="P449" s="216">
        <f>O449*H449</f>
        <v>0</v>
      </c>
      <c r="Q449" s="216">
        <v>0.324</v>
      </c>
      <c r="R449" s="216">
        <f>Q449*H449</f>
        <v>5.184</v>
      </c>
      <c r="S449" s="216">
        <v>0</v>
      </c>
      <c r="T449" s="217">
        <f>S449*H449</f>
        <v>0</v>
      </c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R449" s="218" t="s">
        <v>146</v>
      </c>
      <c r="AT449" s="218" t="s">
        <v>141</v>
      </c>
      <c r="AU449" s="218" t="s">
        <v>21</v>
      </c>
      <c r="AY449" s="19" t="s">
        <v>139</v>
      </c>
      <c r="BE449" s="219">
        <f>IF(N449="základní",J449,0)</f>
        <v>0</v>
      </c>
      <c r="BF449" s="219">
        <f>IF(N449="snížená",J449,0)</f>
        <v>0</v>
      </c>
      <c r="BG449" s="219">
        <f>IF(N449="zákl. přenesená",J449,0)</f>
        <v>0</v>
      </c>
      <c r="BH449" s="219">
        <f>IF(N449="sníž. přenesená",J449,0)</f>
        <v>0</v>
      </c>
      <c r="BI449" s="219">
        <f>IF(N449="nulová",J449,0)</f>
        <v>0</v>
      </c>
      <c r="BJ449" s="19" t="s">
        <v>90</v>
      </c>
      <c r="BK449" s="219">
        <f>ROUND(I449*H449,2)</f>
        <v>0</v>
      </c>
      <c r="BL449" s="19" t="s">
        <v>146</v>
      </c>
      <c r="BM449" s="218" t="s">
        <v>1317</v>
      </c>
    </row>
    <row r="450" spans="1:47" s="2" customFormat="1" ht="12">
      <c r="A450" s="41"/>
      <c r="B450" s="42"/>
      <c r="C450" s="43"/>
      <c r="D450" s="220" t="s">
        <v>148</v>
      </c>
      <c r="E450" s="43"/>
      <c r="F450" s="221" t="s">
        <v>175</v>
      </c>
      <c r="G450" s="43"/>
      <c r="H450" s="43"/>
      <c r="I450" s="222"/>
      <c r="J450" s="43"/>
      <c r="K450" s="43"/>
      <c r="L450" s="47"/>
      <c r="M450" s="223"/>
      <c r="N450" s="224"/>
      <c r="O450" s="87"/>
      <c r="P450" s="87"/>
      <c r="Q450" s="87"/>
      <c r="R450" s="87"/>
      <c r="S450" s="87"/>
      <c r="T450" s="88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T450" s="19" t="s">
        <v>148</v>
      </c>
      <c r="AU450" s="19" t="s">
        <v>21</v>
      </c>
    </row>
    <row r="451" spans="1:51" s="13" customFormat="1" ht="12">
      <c r="A451" s="13"/>
      <c r="B451" s="225"/>
      <c r="C451" s="226"/>
      <c r="D451" s="227" t="s">
        <v>150</v>
      </c>
      <c r="E451" s="228" t="s">
        <v>32</v>
      </c>
      <c r="F451" s="229" t="s">
        <v>240</v>
      </c>
      <c r="G451" s="226"/>
      <c r="H451" s="230">
        <v>16</v>
      </c>
      <c r="I451" s="231"/>
      <c r="J451" s="226"/>
      <c r="K451" s="226"/>
      <c r="L451" s="232"/>
      <c r="M451" s="233"/>
      <c r="N451" s="234"/>
      <c r="O451" s="234"/>
      <c r="P451" s="234"/>
      <c r="Q451" s="234"/>
      <c r="R451" s="234"/>
      <c r="S451" s="234"/>
      <c r="T451" s="235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6" t="s">
        <v>150</v>
      </c>
      <c r="AU451" s="236" t="s">
        <v>21</v>
      </c>
      <c r="AV451" s="13" t="s">
        <v>21</v>
      </c>
      <c r="AW451" s="13" t="s">
        <v>41</v>
      </c>
      <c r="AX451" s="13" t="s">
        <v>82</v>
      </c>
      <c r="AY451" s="236" t="s">
        <v>139</v>
      </c>
    </row>
    <row r="452" spans="1:51" s="14" customFormat="1" ht="12">
      <c r="A452" s="14"/>
      <c r="B452" s="237"/>
      <c r="C452" s="238"/>
      <c r="D452" s="227" t="s">
        <v>150</v>
      </c>
      <c r="E452" s="239" t="s">
        <v>32</v>
      </c>
      <c r="F452" s="240" t="s">
        <v>152</v>
      </c>
      <c r="G452" s="238"/>
      <c r="H452" s="239" t="s">
        <v>32</v>
      </c>
      <c r="I452" s="241"/>
      <c r="J452" s="238"/>
      <c r="K452" s="238"/>
      <c r="L452" s="242"/>
      <c r="M452" s="243"/>
      <c r="N452" s="244"/>
      <c r="O452" s="244"/>
      <c r="P452" s="244"/>
      <c r="Q452" s="244"/>
      <c r="R452" s="244"/>
      <c r="S452" s="244"/>
      <c r="T452" s="245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6" t="s">
        <v>150</v>
      </c>
      <c r="AU452" s="246" t="s">
        <v>21</v>
      </c>
      <c r="AV452" s="14" t="s">
        <v>90</v>
      </c>
      <c r="AW452" s="14" t="s">
        <v>41</v>
      </c>
      <c r="AX452" s="14" t="s">
        <v>82</v>
      </c>
      <c r="AY452" s="246" t="s">
        <v>139</v>
      </c>
    </row>
    <row r="453" spans="1:51" s="15" customFormat="1" ht="12">
      <c r="A453" s="15"/>
      <c r="B453" s="247"/>
      <c r="C453" s="248"/>
      <c r="D453" s="227" t="s">
        <v>150</v>
      </c>
      <c r="E453" s="249" t="s">
        <v>32</v>
      </c>
      <c r="F453" s="250" t="s">
        <v>153</v>
      </c>
      <c r="G453" s="248"/>
      <c r="H453" s="251">
        <v>16</v>
      </c>
      <c r="I453" s="252"/>
      <c r="J453" s="248"/>
      <c r="K453" s="248"/>
      <c r="L453" s="253"/>
      <c r="M453" s="254"/>
      <c r="N453" s="255"/>
      <c r="O453" s="255"/>
      <c r="P453" s="255"/>
      <c r="Q453" s="255"/>
      <c r="R453" s="255"/>
      <c r="S453" s="255"/>
      <c r="T453" s="256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57" t="s">
        <v>150</v>
      </c>
      <c r="AU453" s="257" t="s">
        <v>21</v>
      </c>
      <c r="AV453" s="15" t="s">
        <v>146</v>
      </c>
      <c r="AW453" s="15" t="s">
        <v>41</v>
      </c>
      <c r="AX453" s="15" t="s">
        <v>90</v>
      </c>
      <c r="AY453" s="257" t="s">
        <v>139</v>
      </c>
    </row>
    <row r="454" spans="1:65" s="2" customFormat="1" ht="16.5" customHeight="1">
      <c r="A454" s="41"/>
      <c r="B454" s="42"/>
      <c r="C454" s="207" t="s">
        <v>1318</v>
      </c>
      <c r="D454" s="207" t="s">
        <v>141</v>
      </c>
      <c r="E454" s="208" t="s">
        <v>667</v>
      </c>
      <c r="F454" s="209" t="s">
        <v>491</v>
      </c>
      <c r="G454" s="210" t="s">
        <v>144</v>
      </c>
      <c r="H454" s="211">
        <v>120</v>
      </c>
      <c r="I454" s="212"/>
      <c r="J454" s="213">
        <f>ROUND(I454*H454,2)</f>
        <v>0</v>
      </c>
      <c r="K454" s="209" t="s">
        <v>145</v>
      </c>
      <c r="L454" s="47"/>
      <c r="M454" s="214" t="s">
        <v>32</v>
      </c>
      <c r="N454" s="215" t="s">
        <v>53</v>
      </c>
      <c r="O454" s="87"/>
      <c r="P454" s="216">
        <f>O454*H454</f>
        <v>0</v>
      </c>
      <c r="Q454" s="216">
        <v>0</v>
      </c>
      <c r="R454" s="216">
        <f>Q454*H454</f>
        <v>0</v>
      </c>
      <c r="S454" s="216">
        <v>0</v>
      </c>
      <c r="T454" s="217">
        <f>S454*H454</f>
        <v>0</v>
      </c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R454" s="218" t="s">
        <v>146</v>
      </c>
      <c r="AT454" s="218" t="s">
        <v>141</v>
      </c>
      <c r="AU454" s="218" t="s">
        <v>21</v>
      </c>
      <c r="AY454" s="19" t="s">
        <v>139</v>
      </c>
      <c r="BE454" s="219">
        <f>IF(N454="základní",J454,0)</f>
        <v>0</v>
      </c>
      <c r="BF454" s="219">
        <f>IF(N454="snížená",J454,0)</f>
        <v>0</v>
      </c>
      <c r="BG454" s="219">
        <f>IF(N454="zákl. přenesená",J454,0)</f>
        <v>0</v>
      </c>
      <c r="BH454" s="219">
        <f>IF(N454="sníž. přenesená",J454,0)</f>
        <v>0</v>
      </c>
      <c r="BI454" s="219">
        <f>IF(N454="nulová",J454,0)</f>
        <v>0</v>
      </c>
      <c r="BJ454" s="19" t="s">
        <v>90</v>
      </c>
      <c r="BK454" s="219">
        <f>ROUND(I454*H454,2)</f>
        <v>0</v>
      </c>
      <c r="BL454" s="19" t="s">
        <v>146</v>
      </c>
      <c r="BM454" s="218" t="s">
        <v>668</v>
      </c>
    </row>
    <row r="455" spans="1:47" s="2" customFormat="1" ht="12">
      <c r="A455" s="41"/>
      <c r="B455" s="42"/>
      <c r="C455" s="43"/>
      <c r="D455" s="220" t="s">
        <v>148</v>
      </c>
      <c r="E455" s="43"/>
      <c r="F455" s="221" t="s">
        <v>669</v>
      </c>
      <c r="G455" s="43"/>
      <c r="H455" s="43"/>
      <c r="I455" s="222"/>
      <c r="J455" s="43"/>
      <c r="K455" s="43"/>
      <c r="L455" s="47"/>
      <c r="M455" s="223"/>
      <c r="N455" s="224"/>
      <c r="O455" s="87"/>
      <c r="P455" s="87"/>
      <c r="Q455" s="87"/>
      <c r="R455" s="87"/>
      <c r="S455" s="87"/>
      <c r="T455" s="88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T455" s="19" t="s">
        <v>148</v>
      </c>
      <c r="AU455" s="19" t="s">
        <v>21</v>
      </c>
    </row>
    <row r="456" spans="1:51" s="13" customFormat="1" ht="12">
      <c r="A456" s="13"/>
      <c r="B456" s="225"/>
      <c r="C456" s="226"/>
      <c r="D456" s="227" t="s">
        <v>150</v>
      </c>
      <c r="E456" s="228" t="s">
        <v>32</v>
      </c>
      <c r="F456" s="229" t="s">
        <v>823</v>
      </c>
      <c r="G456" s="226"/>
      <c r="H456" s="230">
        <v>120</v>
      </c>
      <c r="I456" s="231"/>
      <c r="J456" s="226"/>
      <c r="K456" s="226"/>
      <c r="L456" s="232"/>
      <c r="M456" s="233"/>
      <c r="N456" s="234"/>
      <c r="O456" s="234"/>
      <c r="P456" s="234"/>
      <c r="Q456" s="234"/>
      <c r="R456" s="234"/>
      <c r="S456" s="234"/>
      <c r="T456" s="235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6" t="s">
        <v>150</v>
      </c>
      <c r="AU456" s="236" t="s">
        <v>21</v>
      </c>
      <c r="AV456" s="13" t="s">
        <v>21</v>
      </c>
      <c r="AW456" s="13" t="s">
        <v>41</v>
      </c>
      <c r="AX456" s="13" t="s">
        <v>82</v>
      </c>
      <c r="AY456" s="236" t="s">
        <v>139</v>
      </c>
    </row>
    <row r="457" spans="1:51" s="14" customFormat="1" ht="12">
      <c r="A457" s="14"/>
      <c r="B457" s="237"/>
      <c r="C457" s="238"/>
      <c r="D457" s="227" t="s">
        <v>150</v>
      </c>
      <c r="E457" s="239" t="s">
        <v>32</v>
      </c>
      <c r="F457" s="240" t="s">
        <v>1319</v>
      </c>
      <c r="G457" s="238"/>
      <c r="H457" s="239" t="s">
        <v>32</v>
      </c>
      <c r="I457" s="241"/>
      <c r="J457" s="238"/>
      <c r="K457" s="238"/>
      <c r="L457" s="242"/>
      <c r="M457" s="243"/>
      <c r="N457" s="244"/>
      <c r="O457" s="244"/>
      <c r="P457" s="244"/>
      <c r="Q457" s="244"/>
      <c r="R457" s="244"/>
      <c r="S457" s="244"/>
      <c r="T457" s="245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6" t="s">
        <v>150</v>
      </c>
      <c r="AU457" s="246" t="s">
        <v>21</v>
      </c>
      <c r="AV457" s="14" t="s">
        <v>90</v>
      </c>
      <c r="AW457" s="14" t="s">
        <v>41</v>
      </c>
      <c r="AX457" s="14" t="s">
        <v>82</v>
      </c>
      <c r="AY457" s="246" t="s">
        <v>139</v>
      </c>
    </row>
    <row r="458" spans="1:51" s="15" customFormat="1" ht="12">
      <c r="A458" s="15"/>
      <c r="B458" s="247"/>
      <c r="C458" s="248"/>
      <c r="D458" s="227" t="s">
        <v>150</v>
      </c>
      <c r="E458" s="249" t="s">
        <v>32</v>
      </c>
      <c r="F458" s="250" t="s">
        <v>153</v>
      </c>
      <c r="G458" s="248"/>
      <c r="H458" s="251">
        <v>120</v>
      </c>
      <c r="I458" s="252"/>
      <c r="J458" s="248"/>
      <c r="K458" s="248"/>
      <c r="L458" s="253"/>
      <c r="M458" s="254"/>
      <c r="N458" s="255"/>
      <c r="O458" s="255"/>
      <c r="P458" s="255"/>
      <c r="Q458" s="255"/>
      <c r="R458" s="255"/>
      <c r="S458" s="255"/>
      <c r="T458" s="256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57" t="s">
        <v>150</v>
      </c>
      <c r="AU458" s="257" t="s">
        <v>21</v>
      </c>
      <c r="AV458" s="15" t="s">
        <v>146</v>
      </c>
      <c r="AW458" s="15" t="s">
        <v>41</v>
      </c>
      <c r="AX458" s="15" t="s">
        <v>90</v>
      </c>
      <c r="AY458" s="257" t="s">
        <v>139</v>
      </c>
    </row>
    <row r="459" spans="1:65" s="2" customFormat="1" ht="24.15" customHeight="1">
      <c r="A459" s="41"/>
      <c r="B459" s="42"/>
      <c r="C459" s="207" t="s">
        <v>919</v>
      </c>
      <c r="D459" s="207" t="s">
        <v>141</v>
      </c>
      <c r="E459" s="208" t="s">
        <v>198</v>
      </c>
      <c r="F459" s="209" t="s">
        <v>199</v>
      </c>
      <c r="G459" s="210" t="s">
        <v>144</v>
      </c>
      <c r="H459" s="211">
        <v>120</v>
      </c>
      <c r="I459" s="212"/>
      <c r="J459" s="213">
        <f>ROUND(I459*H459,2)</f>
        <v>0</v>
      </c>
      <c r="K459" s="209" t="s">
        <v>145</v>
      </c>
      <c r="L459" s="47"/>
      <c r="M459" s="214" t="s">
        <v>32</v>
      </c>
      <c r="N459" s="215" t="s">
        <v>53</v>
      </c>
      <c r="O459" s="87"/>
      <c r="P459" s="216">
        <f>O459*H459</f>
        <v>0</v>
      </c>
      <c r="Q459" s="216">
        <v>0</v>
      </c>
      <c r="R459" s="216">
        <f>Q459*H459</f>
        <v>0</v>
      </c>
      <c r="S459" s="216">
        <v>0</v>
      </c>
      <c r="T459" s="217">
        <f>S459*H459</f>
        <v>0</v>
      </c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R459" s="218" t="s">
        <v>146</v>
      </c>
      <c r="AT459" s="218" t="s">
        <v>141</v>
      </c>
      <c r="AU459" s="218" t="s">
        <v>21</v>
      </c>
      <c r="AY459" s="19" t="s">
        <v>139</v>
      </c>
      <c r="BE459" s="219">
        <f>IF(N459="základní",J459,0)</f>
        <v>0</v>
      </c>
      <c r="BF459" s="219">
        <f>IF(N459="snížená",J459,0)</f>
        <v>0</v>
      </c>
      <c r="BG459" s="219">
        <f>IF(N459="zákl. přenesená",J459,0)</f>
        <v>0</v>
      </c>
      <c r="BH459" s="219">
        <f>IF(N459="sníž. přenesená",J459,0)</f>
        <v>0</v>
      </c>
      <c r="BI459" s="219">
        <f>IF(N459="nulová",J459,0)</f>
        <v>0</v>
      </c>
      <c r="BJ459" s="19" t="s">
        <v>90</v>
      </c>
      <c r="BK459" s="219">
        <f>ROUND(I459*H459,2)</f>
        <v>0</v>
      </c>
      <c r="BL459" s="19" t="s">
        <v>146</v>
      </c>
      <c r="BM459" s="218" t="s">
        <v>1320</v>
      </c>
    </row>
    <row r="460" spans="1:47" s="2" customFormat="1" ht="12">
      <c r="A460" s="41"/>
      <c r="B460" s="42"/>
      <c r="C460" s="43"/>
      <c r="D460" s="220" t="s">
        <v>148</v>
      </c>
      <c r="E460" s="43"/>
      <c r="F460" s="221" t="s">
        <v>201</v>
      </c>
      <c r="G460" s="43"/>
      <c r="H460" s="43"/>
      <c r="I460" s="222"/>
      <c r="J460" s="43"/>
      <c r="K460" s="43"/>
      <c r="L460" s="47"/>
      <c r="M460" s="223"/>
      <c r="N460" s="224"/>
      <c r="O460" s="87"/>
      <c r="P460" s="87"/>
      <c r="Q460" s="87"/>
      <c r="R460" s="87"/>
      <c r="S460" s="87"/>
      <c r="T460" s="88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T460" s="19" t="s">
        <v>148</v>
      </c>
      <c r="AU460" s="19" t="s">
        <v>21</v>
      </c>
    </row>
    <row r="461" spans="1:51" s="13" customFormat="1" ht="12">
      <c r="A461" s="13"/>
      <c r="B461" s="225"/>
      <c r="C461" s="226"/>
      <c r="D461" s="227" t="s">
        <v>150</v>
      </c>
      <c r="E461" s="228" t="s">
        <v>32</v>
      </c>
      <c r="F461" s="229" t="s">
        <v>1321</v>
      </c>
      <c r="G461" s="226"/>
      <c r="H461" s="230">
        <v>120</v>
      </c>
      <c r="I461" s="231"/>
      <c r="J461" s="226"/>
      <c r="K461" s="226"/>
      <c r="L461" s="232"/>
      <c r="M461" s="233"/>
      <c r="N461" s="234"/>
      <c r="O461" s="234"/>
      <c r="P461" s="234"/>
      <c r="Q461" s="234"/>
      <c r="R461" s="234"/>
      <c r="S461" s="234"/>
      <c r="T461" s="235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6" t="s">
        <v>150</v>
      </c>
      <c r="AU461" s="236" t="s">
        <v>21</v>
      </c>
      <c r="AV461" s="13" t="s">
        <v>21</v>
      </c>
      <c r="AW461" s="13" t="s">
        <v>41</v>
      </c>
      <c r="AX461" s="13" t="s">
        <v>82</v>
      </c>
      <c r="AY461" s="236" t="s">
        <v>139</v>
      </c>
    </row>
    <row r="462" spans="1:51" s="14" customFormat="1" ht="12">
      <c r="A462" s="14"/>
      <c r="B462" s="237"/>
      <c r="C462" s="238"/>
      <c r="D462" s="227" t="s">
        <v>150</v>
      </c>
      <c r="E462" s="239" t="s">
        <v>32</v>
      </c>
      <c r="F462" s="240" t="s">
        <v>152</v>
      </c>
      <c r="G462" s="238"/>
      <c r="H462" s="239" t="s">
        <v>32</v>
      </c>
      <c r="I462" s="241"/>
      <c r="J462" s="238"/>
      <c r="K462" s="238"/>
      <c r="L462" s="242"/>
      <c r="M462" s="243"/>
      <c r="N462" s="244"/>
      <c r="O462" s="244"/>
      <c r="P462" s="244"/>
      <c r="Q462" s="244"/>
      <c r="R462" s="244"/>
      <c r="S462" s="244"/>
      <c r="T462" s="245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6" t="s">
        <v>150</v>
      </c>
      <c r="AU462" s="246" t="s">
        <v>21</v>
      </c>
      <c r="AV462" s="14" t="s">
        <v>90</v>
      </c>
      <c r="AW462" s="14" t="s">
        <v>41</v>
      </c>
      <c r="AX462" s="14" t="s">
        <v>82</v>
      </c>
      <c r="AY462" s="246" t="s">
        <v>139</v>
      </c>
    </row>
    <row r="463" spans="1:51" s="15" customFormat="1" ht="12">
      <c r="A463" s="15"/>
      <c r="B463" s="247"/>
      <c r="C463" s="248"/>
      <c r="D463" s="227" t="s">
        <v>150</v>
      </c>
      <c r="E463" s="249" t="s">
        <v>32</v>
      </c>
      <c r="F463" s="250" t="s">
        <v>153</v>
      </c>
      <c r="G463" s="248"/>
      <c r="H463" s="251">
        <v>120</v>
      </c>
      <c r="I463" s="252"/>
      <c r="J463" s="248"/>
      <c r="K463" s="248"/>
      <c r="L463" s="253"/>
      <c r="M463" s="254"/>
      <c r="N463" s="255"/>
      <c r="O463" s="255"/>
      <c r="P463" s="255"/>
      <c r="Q463" s="255"/>
      <c r="R463" s="255"/>
      <c r="S463" s="255"/>
      <c r="T463" s="256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57" t="s">
        <v>150</v>
      </c>
      <c r="AU463" s="257" t="s">
        <v>21</v>
      </c>
      <c r="AV463" s="15" t="s">
        <v>146</v>
      </c>
      <c r="AW463" s="15" t="s">
        <v>41</v>
      </c>
      <c r="AX463" s="15" t="s">
        <v>90</v>
      </c>
      <c r="AY463" s="257" t="s">
        <v>139</v>
      </c>
    </row>
    <row r="464" spans="1:65" s="2" customFormat="1" ht="24.15" customHeight="1">
      <c r="A464" s="41"/>
      <c r="B464" s="42"/>
      <c r="C464" s="207" t="s">
        <v>487</v>
      </c>
      <c r="D464" s="207" t="s">
        <v>141</v>
      </c>
      <c r="E464" s="208" t="s">
        <v>692</v>
      </c>
      <c r="F464" s="209" t="s">
        <v>693</v>
      </c>
      <c r="G464" s="210" t="s">
        <v>144</v>
      </c>
      <c r="H464" s="211">
        <v>145</v>
      </c>
      <c r="I464" s="212"/>
      <c r="J464" s="213">
        <f>ROUND(I464*H464,2)</f>
        <v>0</v>
      </c>
      <c r="K464" s="209" t="s">
        <v>145</v>
      </c>
      <c r="L464" s="47"/>
      <c r="M464" s="214" t="s">
        <v>32</v>
      </c>
      <c r="N464" s="215" t="s">
        <v>53</v>
      </c>
      <c r="O464" s="87"/>
      <c r="P464" s="216">
        <f>O464*H464</f>
        <v>0</v>
      </c>
      <c r="Q464" s="216">
        <v>0.05372</v>
      </c>
      <c r="R464" s="216">
        <f>Q464*H464</f>
        <v>7.7894</v>
      </c>
      <c r="S464" s="216">
        <v>0</v>
      </c>
      <c r="T464" s="217">
        <f>S464*H464</f>
        <v>0</v>
      </c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R464" s="218" t="s">
        <v>146</v>
      </c>
      <c r="AT464" s="218" t="s">
        <v>141</v>
      </c>
      <c r="AU464" s="218" t="s">
        <v>21</v>
      </c>
      <c r="AY464" s="19" t="s">
        <v>139</v>
      </c>
      <c r="BE464" s="219">
        <f>IF(N464="základní",J464,0)</f>
        <v>0</v>
      </c>
      <c r="BF464" s="219">
        <f>IF(N464="snížená",J464,0)</f>
        <v>0</v>
      </c>
      <c r="BG464" s="219">
        <f>IF(N464="zákl. přenesená",J464,0)</f>
        <v>0</v>
      </c>
      <c r="BH464" s="219">
        <f>IF(N464="sníž. přenesená",J464,0)</f>
        <v>0</v>
      </c>
      <c r="BI464" s="219">
        <f>IF(N464="nulová",J464,0)</f>
        <v>0</v>
      </c>
      <c r="BJ464" s="19" t="s">
        <v>90</v>
      </c>
      <c r="BK464" s="219">
        <f>ROUND(I464*H464,2)</f>
        <v>0</v>
      </c>
      <c r="BL464" s="19" t="s">
        <v>146</v>
      </c>
      <c r="BM464" s="218" t="s">
        <v>694</v>
      </c>
    </row>
    <row r="465" spans="1:47" s="2" customFormat="1" ht="12">
      <c r="A465" s="41"/>
      <c r="B465" s="42"/>
      <c r="C465" s="43"/>
      <c r="D465" s="220" t="s">
        <v>148</v>
      </c>
      <c r="E465" s="43"/>
      <c r="F465" s="221" t="s">
        <v>695</v>
      </c>
      <c r="G465" s="43"/>
      <c r="H465" s="43"/>
      <c r="I465" s="222"/>
      <c r="J465" s="43"/>
      <c r="K465" s="43"/>
      <c r="L465" s="47"/>
      <c r="M465" s="223"/>
      <c r="N465" s="224"/>
      <c r="O465" s="87"/>
      <c r="P465" s="87"/>
      <c r="Q465" s="87"/>
      <c r="R465" s="87"/>
      <c r="S465" s="87"/>
      <c r="T465" s="88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T465" s="19" t="s">
        <v>148</v>
      </c>
      <c r="AU465" s="19" t="s">
        <v>21</v>
      </c>
    </row>
    <row r="466" spans="1:63" s="12" customFormat="1" ht="22.8" customHeight="1">
      <c r="A466" s="12"/>
      <c r="B466" s="191"/>
      <c r="C466" s="192"/>
      <c r="D466" s="193" t="s">
        <v>81</v>
      </c>
      <c r="E466" s="205" t="s">
        <v>182</v>
      </c>
      <c r="F466" s="205" t="s">
        <v>1322</v>
      </c>
      <c r="G466" s="192"/>
      <c r="H466" s="192"/>
      <c r="I466" s="195"/>
      <c r="J466" s="206">
        <f>BK466</f>
        <v>0</v>
      </c>
      <c r="K466" s="192"/>
      <c r="L466" s="197"/>
      <c r="M466" s="198"/>
      <c r="N466" s="199"/>
      <c r="O466" s="199"/>
      <c r="P466" s="200">
        <f>SUM(P467:P486)</f>
        <v>0</v>
      </c>
      <c r="Q466" s="199"/>
      <c r="R466" s="200">
        <f>SUM(R467:R486)</f>
        <v>1.3465072000000002</v>
      </c>
      <c r="S466" s="199"/>
      <c r="T466" s="201">
        <f>SUM(T467:T486)</f>
        <v>0</v>
      </c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R466" s="202" t="s">
        <v>90</v>
      </c>
      <c r="AT466" s="203" t="s">
        <v>81</v>
      </c>
      <c r="AU466" s="203" t="s">
        <v>90</v>
      </c>
      <c r="AY466" s="202" t="s">
        <v>139</v>
      </c>
      <c r="BK466" s="204">
        <f>SUM(BK467:BK486)</f>
        <v>0</v>
      </c>
    </row>
    <row r="467" spans="1:65" s="2" customFormat="1" ht="16.5" customHeight="1">
      <c r="A467" s="41"/>
      <c r="B467" s="42"/>
      <c r="C467" s="207" t="s">
        <v>1323</v>
      </c>
      <c r="D467" s="207" t="s">
        <v>141</v>
      </c>
      <c r="E467" s="208" t="s">
        <v>1324</v>
      </c>
      <c r="F467" s="209" t="s">
        <v>1325</v>
      </c>
      <c r="G467" s="210" t="s">
        <v>144</v>
      </c>
      <c r="H467" s="211">
        <v>36</v>
      </c>
      <c r="I467" s="212"/>
      <c r="J467" s="213">
        <f>ROUND(I467*H467,2)</f>
        <v>0</v>
      </c>
      <c r="K467" s="209" t="s">
        <v>145</v>
      </c>
      <c r="L467" s="47"/>
      <c r="M467" s="214" t="s">
        <v>32</v>
      </c>
      <c r="N467" s="215" t="s">
        <v>53</v>
      </c>
      <c r="O467" s="87"/>
      <c r="P467" s="216">
        <f>O467*H467</f>
        <v>0</v>
      </c>
      <c r="Q467" s="216">
        <v>0.00082</v>
      </c>
      <c r="R467" s="216">
        <f>Q467*H467</f>
        <v>0.029519999999999998</v>
      </c>
      <c r="S467" s="216">
        <v>0</v>
      </c>
      <c r="T467" s="217">
        <f>S467*H467</f>
        <v>0</v>
      </c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R467" s="218" t="s">
        <v>146</v>
      </c>
      <c r="AT467" s="218" t="s">
        <v>141</v>
      </c>
      <c r="AU467" s="218" t="s">
        <v>21</v>
      </c>
      <c r="AY467" s="19" t="s">
        <v>139</v>
      </c>
      <c r="BE467" s="219">
        <f>IF(N467="základní",J467,0)</f>
        <v>0</v>
      </c>
      <c r="BF467" s="219">
        <f>IF(N467="snížená",J467,0)</f>
        <v>0</v>
      </c>
      <c r="BG467" s="219">
        <f>IF(N467="zákl. přenesená",J467,0)</f>
        <v>0</v>
      </c>
      <c r="BH467" s="219">
        <f>IF(N467="sníž. přenesená",J467,0)</f>
        <v>0</v>
      </c>
      <c r="BI467" s="219">
        <f>IF(N467="nulová",J467,0)</f>
        <v>0</v>
      </c>
      <c r="BJ467" s="19" t="s">
        <v>90</v>
      </c>
      <c r="BK467" s="219">
        <f>ROUND(I467*H467,2)</f>
        <v>0</v>
      </c>
      <c r="BL467" s="19" t="s">
        <v>146</v>
      </c>
      <c r="BM467" s="218" t="s">
        <v>1326</v>
      </c>
    </row>
    <row r="468" spans="1:47" s="2" customFormat="1" ht="12">
      <c r="A468" s="41"/>
      <c r="B468" s="42"/>
      <c r="C468" s="43"/>
      <c r="D468" s="220" t="s">
        <v>148</v>
      </c>
      <c r="E468" s="43"/>
      <c r="F468" s="221" t="s">
        <v>1327</v>
      </c>
      <c r="G468" s="43"/>
      <c r="H468" s="43"/>
      <c r="I468" s="222"/>
      <c r="J468" s="43"/>
      <c r="K468" s="43"/>
      <c r="L468" s="47"/>
      <c r="M468" s="223"/>
      <c r="N468" s="224"/>
      <c r="O468" s="87"/>
      <c r="P468" s="87"/>
      <c r="Q468" s="87"/>
      <c r="R468" s="87"/>
      <c r="S468" s="87"/>
      <c r="T468" s="88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T468" s="19" t="s">
        <v>148</v>
      </c>
      <c r="AU468" s="19" t="s">
        <v>21</v>
      </c>
    </row>
    <row r="469" spans="1:51" s="13" customFormat="1" ht="12">
      <c r="A469" s="13"/>
      <c r="B469" s="225"/>
      <c r="C469" s="226"/>
      <c r="D469" s="227" t="s">
        <v>150</v>
      </c>
      <c r="E469" s="228" t="s">
        <v>32</v>
      </c>
      <c r="F469" s="229" t="s">
        <v>1328</v>
      </c>
      <c r="G469" s="226"/>
      <c r="H469" s="230">
        <v>26</v>
      </c>
      <c r="I469" s="231"/>
      <c r="J469" s="226"/>
      <c r="K469" s="226"/>
      <c r="L469" s="232"/>
      <c r="M469" s="233"/>
      <c r="N469" s="234"/>
      <c r="O469" s="234"/>
      <c r="P469" s="234"/>
      <c r="Q469" s="234"/>
      <c r="R469" s="234"/>
      <c r="S469" s="234"/>
      <c r="T469" s="235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6" t="s">
        <v>150</v>
      </c>
      <c r="AU469" s="236" t="s">
        <v>21</v>
      </c>
      <c r="AV469" s="13" t="s">
        <v>21</v>
      </c>
      <c r="AW469" s="13" t="s">
        <v>41</v>
      </c>
      <c r="AX469" s="13" t="s">
        <v>82</v>
      </c>
      <c r="AY469" s="236" t="s">
        <v>139</v>
      </c>
    </row>
    <row r="470" spans="1:51" s="14" customFormat="1" ht="12">
      <c r="A470" s="14"/>
      <c r="B470" s="237"/>
      <c r="C470" s="238"/>
      <c r="D470" s="227" t="s">
        <v>150</v>
      </c>
      <c r="E470" s="239" t="s">
        <v>32</v>
      </c>
      <c r="F470" s="240" t="s">
        <v>987</v>
      </c>
      <c r="G470" s="238"/>
      <c r="H470" s="239" t="s">
        <v>32</v>
      </c>
      <c r="I470" s="241"/>
      <c r="J470" s="238"/>
      <c r="K470" s="238"/>
      <c r="L470" s="242"/>
      <c r="M470" s="243"/>
      <c r="N470" s="244"/>
      <c r="O470" s="244"/>
      <c r="P470" s="244"/>
      <c r="Q470" s="244"/>
      <c r="R470" s="244"/>
      <c r="S470" s="244"/>
      <c r="T470" s="245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6" t="s">
        <v>150</v>
      </c>
      <c r="AU470" s="246" t="s">
        <v>21</v>
      </c>
      <c r="AV470" s="14" t="s">
        <v>90</v>
      </c>
      <c r="AW470" s="14" t="s">
        <v>41</v>
      </c>
      <c r="AX470" s="14" t="s">
        <v>82</v>
      </c>
      <c r="AY470" s="246" t="s">
        <v>139</v>
      </c>
    </row>
    <row r="471" spans="1:51" s="13" customFormat="1" ht="12">
      <c r="A471" s="13"/>
      <c r="B471" s="225"/>
      <c r="C471" s="226"/>
      <c r="D471" s="227" t="s">
        <v>150</v>
      </c>
      <c r="E471" s="228" t="s">
        <v>32</v>
      </c>
      <c r="F471" s="229" t="s">
        <v>203</v>
      </c>
      <c r="G471" s="226"/>
      <c r="H471" s="230">
        <v>10</v>
      </c>
      <c r="I471" s="231"/>
      <c r="J471" s="226"/>
      <c r="K471" s="226"/>
      <c r="L471" s="232"/>
      <c r="M471" s="233"/>
      <c r="N471" s="234"/>
      <c r="O471" s="234"/>
      <c r="P471" s="234"/>
      <c r="Q471" s="234"/>
      <c r="R471" s="234"/>
      <c r="S471" s="234"/>
      <c r="T471" s="235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6" t="s">
        <v>150</v>
      </c>
      <c r="AU471" s="236" t="s">
        <v>21</v>
      </c>
      <c r="AV471" s="13" t="s">
        <v>21</v>
      </c>
      <c r="AW471" s="13" t="s">
        <v>41</v>
      </c>
      <c r="AX471" s="13" t="s">
        <v>82</v>
      </c>
      <c r="AY471" s="236" t="s">
        <v>139</v>
      </c>
    </row>
    <row r="472" spans="1:51" s="14" customFormat="1" ht="12">
      <c r="A472" s="14"/>
      <c r="B472" s="237"/>
      <c r="C472" s="238"/>
      <c r="D472" s="227" t="s">
        <v>150</v>
      </c>
      <c r="E472" s="239" t="s">
        <v>32</v>
      </c>
      <c r="F472" s="240" t="s">
        <v>1329</v>
      </c>
      <c r="G472" s="238"/>
      <c r="H472" s="239" t="s">
        <v>32</v>
      </c>
      <c r="I472" s="241"/>
      <c r="J472" s="238"/>
      <c r="K472" s="238"/>
      <c r="L472" s="242"/>
      <c r="M472" s="243"/>
      <c r="N472" s="244"/>
      <c r="O472" s="244"/>
      <c r="P472" s="244"/>
      <c r="Q472" s="244"/>
      <c r="R472" s="244"/>
      <c r="S472" s="244"/>
      <c r="T472" s="245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6" t="s">
        <v>150</v>
      </c>
      <c r="AU472" s="246" t="s">
        <v>21</v>
      </c>
      <c r="AV472" s="14" t="s">
        <v>90</v>
      </c>
      <c r="AW472" s="14" t="s">
        <v>41</v>
      </c>
      <c r="AX472" s="14" t="s">
        <v>82</v>
      </c>
      <c r="AY472" s="246" t="s">
        <v>139</v>
      </c>
    </row>
    <row r="473" spans="1:51" s="14" customFormat="1" ht="12">
      <c r="A473" s="14"/>
      <c r="B473" s="237"/>
      <c r="C473" s="238"/>
      <c r="D473" s="227" t="s">
        <v>150</v>
      </c>
      <c r="E473" s="239" t="s">
        <v>32</v>
      </c>
      <c r="F473" s="240" t="s">
        <v>209</v>
      </c>
      <c r="G473" s="238"/>
      <c r="H473" s="239" t="s">
        <v>32</v>
      </c>
      <c r="I473" s="241"/>
      <c r="J473" s="238"/>
      <c r="K473" s="238"/>
      <c r="L473" s="242"/>
      <c r="M473" s="243"/>
      <c r="N473" s="244"/>
      <c r="O473" s="244"/>
      <c r="P473" s="244"/>
      <c r="Q473" s="244"/>
      <c r="R473" s="244"/>
      <c r="S473" s="244"/>
      <c r="T473" s="245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6" t="s">
        <v>150</v>
      </c>
      <c r="AU473" s="246" t="s">
        <v>21</v>
      </c>
      <c r="AV473" s="14" t="s">
        <v>90</v>
      </c>
      <c r="AW473" s="14" t="s">
        <v>41</v>
      </c>
      <c r="AX473" s="14" t="s">
        <v>82</v>
      </c>
      <c r="AY473" s="246" t="s">
        <v>139</v>
      </c>
    </row>
    <row r="474" spans="1:51" s="15" customFormat="1" ht="12">
      <c r="A474" s="15"/>
      <c r="B474" s="247"/>
      <c r="C474" s="248"/>
      <c r="D474" s="227" t="s">
        <v>150</v>
      </c>
      <c r="E474" s="249" t="s">
        <v>32</v>
      </c>
      <c r="F474" s="250" t="s">
        <v>153</v>
      </c>
      <c r="G474" s="248"/>
      <c r="H474" s="251">
        <v>36</v>
      </c>
      <c r="I474" s="252"/>
      <c r="J474" s="248"/>
      <c r="K474" s="248"/>
      <c r="L474" s="253"/>
      <c r="M474" s="254"/>
      <c r="N474" s="255"/>
      <c r="O474" s="255"/>
      <c r="P474" s="255"/>
      <c r="Q474" s="255"/>
      <c r="R474" s="255"/>
      <c r="S474" s="255"/>
      <c r="T474" s="256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57" t="s">
        <v>150</v>
      </c>
      <c r="AU474" s="257" t="s">
        <v>21</v>
      </c>
      <c r="AV474" s="15" t="s">
        <v>146</v>
      </c>
      <c r="AW474" s="15" t="s">
        <v>41</v>
      </c>
      <c r="AX474" s="15" t="s">
        <v>90</v>
      </c>
      <c r="AY474" s="257" t="s">
        <v>139</v>
      </c>
    </row>
    <row r="475" spans="1:65" s="2" customFormat="1" ht="16.5" customHeight="1">
      <c r="A475" s="41"/>
      <c r="B475" s="42"/>
      <c r="C475" s="207" t="s">
        <v>1330</v>
      </c>
      <c r="D475" s="207" t="s">
        <v>141</v>
      </c>
      <c r="E475" s="208" t="s">
        <v>1331</v>
      </c>
      <c r="F475" s="209" t="s">
        <v>1332</v>
      </c>
      <c r="G475" s="210" t="s">
        <v>144</v>
      </c>
      <c r="H475" s="211">
        <v>35.68</v>
      </c>
      <c r="I475" s="212"/>
      <c r="J475" s="213">
        <f>ROUND(I475*H475,2)</f>
        <v>0</v>
      </c>
      <c r="K475" s="209" t="s">
        <v>145</v>
      </c>
      <c r="L475" s="47"/>
      <c r="M475" s="214" t="s">
        <v>32</v>
      </c>
      <c r="N475" s="215" t="s">
        <v>53</v>
      </c>
      <c r="O475" s="87"/>
      <c r="P475" s="216">
        <f>O475*H475</f>
        <v>0</v>
      </c>
      <c r="Q475" s="216">
        <v>0.00079</v>
      </c>
      <c r="R475" s="216">
        <f>Q475*H475</f>
        <v>0.0281872</v>
      </c>
      <c r="S475" s="216">
        <v>0</v>
      </c>
      <c r="T475" s="217">
        <f>S475*H475</f>
        <v>0</v>
      </c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R475" s="218" t="s">
        <v>146</v>
      </c>
      <c r="AT475" s="218" t="s">
        <v>141</v>
      </c>
      <c r="AU475" s="218" t="s">
        <v>21</v>
      </c>
      <c r="AY475" s="19" t="s">
        <v>139</v>
      </c>
      <c r="BE475" s="219">
        <f>IF(N475="základní",J475,0)</f>
        <v>0</v>
      </c>
      <c r="BF475" s="219">
        <f>IF(N475="snížená",J475,0)</f>
        <v>0</v>
      </c>
      <c r="BG475" s="219">
        <f>IF(N475="zákl. přenesená",J475,0)</f>
        <v>0</v>
      </c>
      <c r="BH475" s="219">
        <f>IF(N475="sníž. přenesená",J475,0)</f>
        <v>0</v>
      </c>
      <c r="BI475" s="219">
        <f>IF(N475="nulová",J475,0)</f>
        <v>0</v>
      </c>
      <c r="BJ475" s="19" t="s">
        <v>90</v>
      </c>
      <c r="BK475" s="219">
        <f>ROUND(I475*H475,2)</f>
        <v>0</v>
      </c>
      <c r="BL475" s="19" t="s">
        <v>146</v>
      </c>
      <c r="BM475" s="218" t="s">
        <v>1333</v>
      </c>
    </row>
    <row r="476" spans="1:47" s="2" customFormat="1" ht="12">
      <c r="A476" s="41"/>
      <c r="B476" s="42"/>
      <c r="C476" s="43"/>
      <c r="D476" s="220" t="s">
        <v>148</v>
      </c>
      <c r="E476" s="43"/>
      <c r="F476" s="221" t="s">
        <v>1334</v>
      </c>
      <c r="G476" s="43"/>
      <c r="H476" s="43"/>
      <c r="I476" s="222"/>
      <c r="J476" s="43"/>
      <c r="K476" s="43"/>
      <c r="L476" s="47"/>
      <c r="M476" s="223"/>
      <c r="N476" s="224"/>
      <c r="O476" s="87"/>
      <c r="P476" s="87"/>
      <c r="Q476" s="87"/>
      <c r="R476" s="87"/>
      <c r="S476" s="87"/>
      <c r="T476" s="88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T476" s="19" t="s">
        <v>148</v>
      </c>
      <c r="AU476" s="19" t="s">
        <v>21</v>
      </c>
    </row>
    <row r="477" spans="1:51" s="13" customFormat="1" ht="12">
      <c r="A477" s="13"/>
      <c r="B477" s="225"/>
      <c r="C477" s="226"/>
      <c r="D477" s="227" t="s">
        <v>150</v>
      </c>
      <c r="E477" s="228" t="s">
        <v>32</v>
      </c>
      <c r="F477" s="229" t="s">
        <v>1335</v>
      </c>
      <c r="G477" s="226"/>
      <c r="H477" s="230">
        <v>35.68</v>
      </c>
      <c r="I477" s="231"/>
      <c r="J477" s="226"/>
      <c r="K477" s="226"/>
      <c r="L477" s="232"/>
      <c r="M477" s="233"/>
      <c r="N477" s="234"/>
      <c r="O477" s="234"/>
      <c r="P477" s="234"/>
      <c r="Q477" s="234"/>
      <c r="R477" s="234"/>
      <c r="S477" s="234"/>
      <c r="T477" s="235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6" t="s">
        <v>150</v>
      </c>
      <c r="AU477" s="236" t="s">
        <v>21</v>
      </c>
      <c r="AV477" s="13" t="s">
        <v>21</v>
      </c>
      <c r="AW477" s="13" t="s">
        <v>41</v>
      </c>
      <c r="AX477" s="13" t="s">
        <v>82</v>
      </c>
      <c r="AY477" s="236" t="s">
        <v>139</v>
      </c>
    </row>
    <row r="478" spans="1:51" s="14" customFormat="1" ht="12">
      <c r="A478" s="14"/>
      <c r="B478" s="237"/>
      <c r="C478" s="238"/>
      <c r="D478" s="227" t="s">
        <v>150</v>
      </c>
      <c r="E478" s="239" t="s">
        <v>32</v>
      </c>
      <c r="F478" s="240" t="s">
        <v>1336</v>
      </c>
      <c r="G478" s="238"/>
      <c r="H478" s="239" t="s">
        <v>32</v>
      </c>
      <c r="I478" s="241"/>
      <c r="J478" s="238"/>
      <c r="K478" s="238"/>
      <c r="L478" s="242"/>
      <c r="M478" s="243"/>
      <c r="N478" s="244"/>
      <c r="O478" s="244"/>
      <c r="P478" s="244"/>
      <c r="Q478" s="244"/>
      <c r="R478" s="244"/>
      <c r="S478" s="244"/>
      <c r="T478" s="245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6" t="s">
        <v>150</v>
      </c>
      <c r="AU478" s="246" t="s">
        <v>21</v>
      </c>
      <c r="AV478" s="14" t="s">
        <v>90</v>
      </c>
      <c r="AW478" s="14" t="s">
        <v>41</v>
      </c>
      <c r="AX478" s="14" t="s">
        <v>82</v>
      </c>
      <c r="AY478" s="246" t="s">
        <v>139</v>
      </c>
    </row>
    <row r="479" spans="1:51" s="15" customFormat="1" ht="12">
      <c r="A479" s="15"/>
      <c r="B479" s="247"/>
      <c r="C479" s="248"/>
      <c r="D479" s="227" t="s">
        <v>150</v>
      </c>
      <c r="E479" s="249" t="s">
        <v>32</v>
      </c>
      <c r="F479" s="250" t="s">
        <v>153</v>
      </c>
      <c r="G479" s="248"/>
      <c r="H479" s="251">
        <v>35.68</v>
      </c>
      <c r="I479" s="252"/>
      <c r="J479" s="248"/>
      <c r="K479" s="248"/>
      <c r="L479" s="253"/>
      <c r="M479" s="254"/>
      <c r="N479" s="255"/>
      <c r="O479" s="255"/>
      <c r="P479" s="255"/>
      <c r="Q479" s="255"/>
      <c r="R479" s="255"/>
      <c r="S479" s="255"/>
      <c r="T479" s="256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57" t="s">
        <v>150</v>
      </c>
      <c r="AU479" s="257" t="s">
        <v>21</v>
      </c>
      <c r="AV479" s="15" t="s">
        <v>146</v>
      </c>
      <c r="AW479" s="15" t="s">
        <v>41</v>
      </c>
      <c r="AX479" s="15" t="s">
        <v>90</v>
      </c>
      <c r="AY479" s="257" t="s">
        <v>139</v>
      </c>
    </row>
    <row r="480" spans="1:65" s="2" customFormat="1" ht="24.15" customHeight="1">
      <c r="A480" s="41"/>
      <c r="B480" s="42"/>
      <c r="C480" s="207" t="s">
        <v>1337</v>
      </c>
      <c r="D480" s="207" t="s">
        <v>141</v>
      </c>
      <c r="E480" s="208" t="s">
        <v>1338</v>
      </c>
      <c r="F480" s="209" t="s">
        <v>1339</v>
      </c>
      <c r="G480" s="210" t="s">
        <v>144</v>
      </c>
      <c r="H480" s="211">
        <v>54</v>
      </c>
      <c r="I480" s="212"/>
      <c r="J480" s="213">
        <f>ROUND(I480*H480,2)</f>
        <v>0</v>
      </c>
      <c r="K480" s="209" t="s">
        <v>145</v>
      </c>
      <c r="L480" s="47"/>
      <c r="M480" s="214" t="s">
        <v>32</v>
      </c>
      <c r="N480" s="215" t="s">
        <v>53</v>
      </c>
      <c r="O480" s="87"/>
      <c r="P480" s="216">
        <f>O480*H480</f>
        <v>0</v>
      </c>
      <c r="Q480" s="216">
        <v>0.02324</v>
      </c>
      <c r="R480" s="216">
        <f>Q480*H480</f>
        <v>1.25496</v>
      </c>
      <c r="S480" s="216">
        <v>0</v>
      </c>
      <c r="T480" s="217">
        <f>S480*H480</f>
        <v>0</v>
      </c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R480" s="218" t="s">
        <v>146</v>
      </c>
      <c r="AT480" s="218" t="s">
        <v>141</v>
      </c>
      <c r="AU480" s="218" t="s">
        <v>21</v>
      </c>
      <c r="AY480" s="19" t="s">
        <v>139</v>
      </c>
      <c r="BE480" s="219">
        <f>IF(N480="základní",J480,0)</f>
        <v>0</v>
      </c>
      <c r="BF480" s="219">
        <f>IF(N480="snížená",J480,0)</f>
        <v>0</v>
      </c>
      <c r="BG480" s="219">
        <f>IF(N480="zákl. přenesená",J480,0)</f>
        <v>0</v>
      </c>
      <c r="BH480" s="219">
        <f>IF(N480="sníž. přenesená",J480,0)</f>
        <v>0</v>
      </c>
      <c r="BI480" s="219">
        <f>IF(N480="nulová",J480,0)</f>
        <v>0</v>
      </c>
      <c r="BJ480" s="19" t="s">
        <v>90</v>
      </c>
      <c r="BK480" s="219">
        <f>ROUND(I480*H480,2)</f>
        <v>0</v>
      </c>
      <c r="BL480" s="19" t="s">
        <v>146</v>
      </c>
      <c r="BM480" s="218" t="s">
        <v>1340</v>
      </c>
    </row>
    <row r="481" spans="1:47" s="2" customFormat="1" ht="12">
      <c r="A481" s="41"/>
      <c r="B481" s="42"/>
      <c r="C481" s="43"/>
      <c r="D481" s="220" t="s">
        <v>148</v>
      </c>
      <c r="E481" s="43"/>
      <c r="F481" s="221" t="s">
        <v>1341</v>
      </c>
      <c r="G481" s="43"/>
      <c r="H481" s="43"/>
      <c r="I481" s="222"/>
      <c r="J481" s="43"/>
      <c r="K481" s="43"/>
      <c r="L481" s="47"/>
      <c r="M481" s="223"/>
      <c r="N481" s="224"/>
      <c r="O481" s="87"/>
      <c r="P481" s="87"/>
      <c r="Q481" s="87"/>
      <c r="R481" s="87"/>
      <c r="S481" s="87"/>
      <c r="T481" s="88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T481" s="19" t="s">
        <v>148</v>
      </c>
      <c r="AU481" s="19" t="s">
        <v>21</v>
      </c>
    </row>
    <row r="482" spans="1:65" s="2" customFormat="1" ht="33" customHeight="1">
      <c r="A482" s="41"/>
      <c r="B482" s="42"/>
      <c r="C482" s="207" t="s">
        <v>687</v>
      </c>
      <c r="D482" s="207" t="s">
        <v>141</v>
      </c>
      <c r="E482" s="208" t="s">
        <v>1342</v>
      </c>
      <c r="F482" s="209" t="s">
        <v>1343</v>
      </c>
      <c r="G482" s="210" t="s">
        <v>232</v>
      </c>
      <c r="H482" s="211">
        <v>72</v>
      </c>
      <c r="I482" s="212"/>
      <c r="J482" s="213">
        <f>ROUND(I482*H482,2)</f>
        <v>0</v>
      </c>
      <c r="K482" s="209" t="s">
        <v>145</v>
      </c>
      <c r="L482" s="47"/>
      <c r="M482" s="214" t="s">
        <v>32</v>
      </c>
      <c r="N482" s="215" t="s">
        <v>53</v>
      </c>
      <c r="O482" s="87"/>
      <c r="P482" s="216">
        <f>O482*H482</f>
        <v>0</v>
      </c>
      <c r="Q482" s="216">
        <v>0.00047</v>
      </c>
      <c r="R482" s="216">
        <f>Q482*H482</f>
        <v>0.03384</v>
      </c>
      <c r="S482" s="216">
        <v>0</v>
      </c>
      <c r="T482" s="217">
        <f>S482*H482</f>
        <v>0</v>
      </c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R482" s="218" t="s">
        <v>146</v>
      </c>
      <c r="AT482" s="218" t="s">
        <v>141</v>
      </c>
      <c r="AU482" s="218" t="s">
        <v>21</v>
      </c>
      <c r="AY482" s="19" t="s">
        <v>139</v>
      </c>
      <c r="BE482" s="219">
        <f>IF(N482="základní",J482,0)</f>
        <v>0</v>
      </c>
      <c r="BF482" s="219">
        <f>IF(N482="snížená",J482,0)</f>
        <v>0</v>
      </c>
      <c r="BG482" s="219">
        <f>IF(N482="zákl. přenesená",J482,0)</f>
        <v>0</v>
      </c>
      <c r="BH482" s="219">
        <f>IF(N482="sníž. přenesená",J482,0)</f>
        <v>0</v>
      </c>
      <c r="BI482" s="219">
        <f>IF(N482="nulová",J482,0)</f>
        <v>0</v>
      </c>
      <c r="BJ482" s="19" t="s">
        <v>90</v>
      </c>
      <c r="BK482" s="219">
        <f>ROUND(I482*H482,2)</f>
        <v>0</v>
      </c>
      <c r="BL482" s="19" t="s">
        <v>146</v>
      </c>
      <c r="BM482" s="218" t="s">
        <v>1344</v>
      </c>
    </row>
    <row r="483" spans="1:47" s="2" customFormat="1" ht="12">
      <c r="A483" s="41"/>
      <c r="B483" s="42"/>
      <c r="C483" s="43"/>
      <c r="D483" s="220" t="s">
        <v>148</v>
      </c>
      <c r="E483" s="43"/>
      <c r="F483" s="221" t="s">
        <v>1345</v>
      </c>
      <c r="G483" s="43"/>
      <c r="H483" s="43"/>
      <c r="I483" s="222"/>
      <c r="J483" s="43"/>
      <c r="K483" s="43"/>
      <c r="L483" s="47"/>
      <c r="M483" s="223"/>
      <c r="N483" s="224"/>
      <c r="O483" s="87"/>
      <c r="P483" s="87"/>
      <c r="Q483" s="87"/>
      <c r="R483" s="87"/>
      <c r="S483" s="87"/>
      <c r="T483" s="88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T483" s="19" t="s">
        <v>148</v>
      </c>
      <c r="AU483" s="19" t="s">
        <v>21</v>
      </c>
    </row>
    <row r="484" spans="1:51" s="13" customFormat="1" ht="12">
      <c r="A484" s="13"/>
      <c r="B484" s="225"/>
      <c r="C484" s="226"/>
      <c r="D484" s="227" t="s">
        <v>150</v>
      </c>
      <c r="E484" s="228" t="s">
        <v>32</v>
      </c>
      <c r="F484" s="229" t="s">
        <v>1346</v>
      </c>
      <c r="G484" s="226"/>
      <c r="H484" s="230">
        <v>72</v>
      </c>
      <c r="I484" s="231"/>
      <c r="J484" s="226"/>
      <c r="K484" s="226"/>
      <c r="L484" s="232"/>
      <c r="M484" s="233"/>
      <c r="N484" s="234"/>
      <c r="O484" s="234"/>
      <c r="P484" s="234"/>
      <c r="Q484" s="234"/>
      <c r="R484" s="234"/>
      <c r="S484" s="234"/>
      <c r="T484" s="235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6" t="s">
        <v>150</v>
      </c>
      <c r="AU484" s="236" t="s">
        <v>21</v>
      </c>
      <c r="AV484" s="13" t="s">
        <v>21</v>
      </c>
      <c r="AW484" s="13" t="s">
        <v>41</v>
      </c>
      <c r="AX484" s="13" t="s">
        <v>82</v>
      </c>
      <c r="AY484" s="236" t="s">
        <v>139</v>
      </c>
    </row>
    <row r="485" spans="1:51" s="14" customFormat="1" ht="12">
      <c r="A485" s="14"/>
      <c r="B485" s="237"/>
      <c r="C485" s="238"/>
      <c r="D485" s="227" t="s">
        <v>150</v>
      </c>
      <c r="E485" s="239" t="s">
        <v>32</v>
      </c>
      <c r="F485" s="240" t="s">
        <v>152</v>
      </c>
      <c r="G485" s="238"/>
      <c r="H485" s="239" t="s">
        <v>32</v>
      </c>
      <c r="I485" s="241"/>
      <c r="J485" s="238"/>
      <c r="K485" s="238"/>
      <c r="L485" s="242"/>
      <c r="M485" s="243"/>
      <c r="N485" s="244"/>
      <c r="O485" s="244"/>
      <c r="P485" s="244"/>
      <c r="Q485" s="244"/>
      <c r="R485" s="244"/>
      <c r="S485" s="244"/>
      <c r="T485" s="245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6" t="s">
        <v>150</v>
      </c>
      <c r="AU485" s="246" t="s">
        <v>21</v>
      </c>
      <c r="AV485" s="14" t="s">
        <v>90</v>
      </c>
      <c r="AW485" s="14" t="s">
        <v>41</v>
      </c>
      <c r="AX485" s="14" t="s">
        <v>82</v>
      </c>
      <c r="AY485" s="246" t="s">
        <v>139</v>
      </c>
    </row>
    <row r="486" spans="1:51" s="15" customFormat="1" ht="12">
      <c r="A486" s="15"/>
      <c r="B486" s="247"/>
      <c r="C486" s="248"/>
      <c r="D486" s="227" t="s">
        <v>150</v>
      </c>
      <c r="E486" s="249" t="s">
        <v>32</v>
      </c>
      <c r="F486" s="250" t="s">
        <v>153</v>
      </c>
      <c r="G486" s="248"/>
      <c r="H486" s="251">
        <v>72</v>
      </c>
      <c r="I486" s="252"/>
      <c r="J486" s="248"/>
      <c r="K486" s="248"/>
      <c r="L486" s="253"/>
      <c r="M486" s="254"/>
      <c r="N486" s="255"/>
      <c r="O486" s="255"/>
      <c r="P486" s="255"/>
      <c r="Q486" s="255"/>
      <c r="R486" s="255"/>
      <c r="S486" s="255"/>
      <c r="T486" s="256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57" t="s">
        <v>150</v>
      </c>
      <c r="AU486" s="257" t="s">
        <v>21</v>
      </c>
      <c r="AV486" s="15" t="s">
        <v>146</v>
      </c>
      <c r="AW486" s="15" t="s">
        <v>41</v>
      </c>
      <c r="AX486" s="15" t="s">
        <v>90</v>
      </c>
      <c r="AY486" s="257" t="s">
        <v>139</v>
      </c>
    </row>
    <row r="487" spans="1:63" s="12" customFormat="1" ht="22.8" customHeight="1">
      <c r="A487" s="12"/>
      <c r="B487" s="191"/>
      <c r="C487" s="192"/>
      <c r="D487" s="193" t="s">
        <v>81</v>
      </c>
      <c r="E487" s="205" t="s">
        <v>197</v>
      </c>
      <c r="F487" s="205" t="s">
        <v>228</v>
      </c>
      <c r="G487" s="192"/>
      <c r="H487" s="192"/>
      <c r="I487" s="195"/>
      <c r="J487" s="206">
        <f>BK487</f>
        <v>0</v>
      </c>
      <c r="K487" s="192"/>
      <c r="L487" s="197"/>
      <c r="M487" s="198"/>
      <c r="N487" s="199"/>
      <c r="O487" s="199"/>
      <c r="P487" s="200">
        <f>SUM(P488:P562)</f>
        <v>0</v>
      </c>
      <c r="Q487" s="199"/>
      <c r="R487" s="200">
        <f>SUM(R488:R562)</f>
        <v>9.101250799999999</v>
      </c>
      <c r="S487" s="199"/>
      <c r="T487" s="201">
        <f>SUM(T488:T562)</f>
        <v>65.3468</v>
      </c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R487" s="202" t="s">
        <v>90</v>
      </c>
      <c r="AT487" s="203" t="s">
        <v>81</v>
      </c>
      <c r="AU487" s="203" t="s">
        <v>90</v>
      </c>
      <c r="AY487" s="202" t="s">
        <v>139</v>
      </c>
      <c r="BK487" s="204">
        <f>SUM(BK488:BK562)</f>
        <v>0</v>
      </c>
    </row>
    <row r="488" spans="1:65" s="2" customFormat="1" ht="16.5" customHeight="1">
      <c r="A488" s="41"/>
      <c r="B488" s="42"/>
      <c r="C488" s="207" t="s">
        <v>1347</v>
      </c>
      <c r="D488" s="207" t="s">
        <v>141</v>
      </c>
      <c r="E488" s="208" t="s">
        <v>1348</v>
      </c>
      <c r="F488" s="209" t="s">
        <v>1349</v>
      </c>
      <c r="G488" s="210" t="s">
        <v>220</v>
      </c>
      <c r="H488" s="211">
        <v>2</v>
      </c>
      <c r="I488" s="212"/>
      <c r="J488" s="213">
        <f>ROUND(I488*H488,2)</f>
        <v>0</v>
      </c>
      <c r="K488" s="209" t="s">
        <v>145</v>
      </c>
      <c r="L488" s="47"/>
      <c r="M488" s="214" t="s">
        <v>32</v>
      </c>
      <c r="N488" s="215" t="s">
        <v>53</v>
      </c>
      <c r="O488" s="87"/>
      <c r="P488" s="216">
        <f>O488*H488</f>
        <v>0</v>
      </c>
      <c r="Q488" s="216">
        <v>0.08112</v>
      </c>
      <c r="R488" s="216">
        <f>Q488*H488</f>
        <v>0.16224</v>
      </c>
      <c r="S488" s="216">
        <v>0</v>
      </c>
      <c r="T488" s="217">
        <f>S488*H488</f>
        <v>0</v>
      </c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R488" s="218" t="s">
        <v>146</v>
      </c>
      <c r="AT488" s="218" t="s">
        <v>141</v>
      </c>
      <c r="AU488" s="218" t="s">
        <v>21</v>
      </c>
      <c r="AY488" s="19" t="s">
        <v>139</v>
      </c>
      <c r="BE488" s="219">
        <f>IF(N488="základní",J488,0)</f>
        <v>0</v>
      </c>
      <c r="BF488" s="219">
        <f>IF(N488="snížená",J488,0)</f>
        <v>0</v>
      </c>
      <c r="BG488" s="219">
        <f>IF(N488="zákl. přenesená",J488,0)</f>
        <v>0</v>
      </c>
      <c r="BH488" s="219">
        <f>IF(N488="sníž. přenesená",J488,0)</f>
        <v>0</v>
      </c>
      <c r="BI488" s="219">
        <f>IF(N488="nulová",J488,0)</f>
        <v>0</v>
      </c>
      <c r="BJ488" s="19" t="s">
        <v>90</v>
      </c>
      <c r="BK488" s="219">
        <f>ROUND(I488*H488,2)</f>
        <v>0</v>
      </c>
      <c r="BL488" s="19" t="s">
        <v>146</v>
      </c>
      <c r="BM488" s="218" t="s">
        <v>1350</v>
      </c>
    </row>
    <row r="489" spans="1:47" s="2" customFormat="1" ht="12">
      <c r="A489" s="41"/>
      <c r="B489" s="42"/>
      <c r="C489" s="43"/>
      <c r="D489" s="220" t="s">
        <v>148</v>
      </c>
      <c r="E489" s="43"/>
      <c r="F489" s="221" t="s">
        <v>1351</v>
      </c>
      <c r="G489" s="43"/>
      <c r="H489" s="43"/>
      <c r="I489" s="222"/>
      <c r="J489" s="43"/>
      <c r="K489" s="43"/>
      <c r="L489" s="47"/>
      <c r="M489" s="223"/>
      <c r="N489" s="224"/>
      <c r="O489" s="87"/>
      <c r="P489" s="87"/>
      <c r="Q489" s="87"/>
      <c r="R489" s="87"/>
      <c r="S489" s="87"/>
      <c r="T489" s="88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T489" s="19" t="s">
        <v>148</v>
      </c>
      <c r="AU489" s="19" t="s">
        <v>21</v>
      </c>
    </row>
    <row r="490" spans="1:51" s="13" customFormat="1" ht="12">
      <c r="A490" s="13"/>
      <c r="B490" s="225"/>
      <c r="C490" s="226"/>
      <c r="D490" s="227" t="s">
        <v>150</v>
      </c>
      <c r="E490" s="228" t="s">
        <v>32</v>
      </c>
      <c r="F490" s="229" t="s">
        <v>21</v>
      </c>
      <c r="G490" s="226"/>
      <c r="H490" s="230">
        <v>2</v>
      </c>
      <c r="I490" s="231"/>
      <c r="J490" s="226"/>
      <c r="K490" s="226"/>
      <c r="L490" s="232"/>
      <c r="M490" s="233"/>
      <c r="N490" s="234"/>
      <c r="O490" s="234"/>
      <c r="P490" s="234"/>
      <c r="Q490" s="234"/>
      <c r="R490" s="234"/>
      <c r="S490" s="234"/>
      <c r="T490" s="235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6" t="s">
        <v>150</v>
      </c>
      <c r="AU490" s="236" t="s">
        <v>21</v>
      </c>
      <c r="AV490" s="13" t="s">
        <v>21</v>
      </c>
      <c r="AW490" s="13" t="s">
        <v>41</v>
      </c>
      <c r="AX490" s="13" t="s">
        <v>82</v>
      </c>
      <c r="AY490" s="236" t="s">
        <v>139</v>
      </c>
    </row>
    <row r="491" spans="1:51" s="14" customFormat="1" ht="12">
      <c r="A491" s="14"/>
      <c r="B491" s="237"/>
      <c r="C491" s="238"/>
      <c r="D491" s="227" t="s">
        <v>150</v>
      </c>
      <c r="E491" s="239" t="s">
        <v>32</v>
      </c>
      <c r="F491" s="240" t="s">
        <v>152</v>
      </c>
      <c r="G491" s="238"/>
      <c r="H491" s="239" t="s">
        <v>32</v>
      </c>
      <c r="I491" s="241"/>
      <c r="J491" s="238"/>
      <c r="K491" s="238"/>
      <c r="L491" s="242"/>
      <c r="M491" s="243"/>
      <c r="N491" s="244"/>
      <c r="O491" s="244"/>
      <c r="P491" s="244"/>
      <c r="Q491" s="244"/>
      <c r="R491" s="244"/>
      <c r="S491" s="244"/>
      <c r="T491" s="245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6" t="s">
        <v>150</v>
      </c>
      <c r="AU491" s="246" t="s">
        <v>21</v>
      </c>
      <c r="AV491" s="14" t="s">
        <v>90</v>
      </c>
      <c r="AW491" s="14" t="s">
        <v>41</v>
      </c>
      <c r="AX491" s="14" t="s">
        <v>82</v>
      </c>
      <c r="AY491" s="246" t="s">
        <v>139</v>
      </c>
    </row>
    <row r="492" spans="1:51" s="15" customFormat="1" ht="12">
      <c r="A492" s="15"/>
      <c r="B492" s="247"/>
      <c r="C492" s="248"/>
      <c r="D492" s="227" t="s">
        <v>150</v>
      </c>
      <c r="E492" s="249" t="s">
        <v>32</v>
      </c>
      <c r="F492" s="250" t="s">
        <v>153</v>
      </c>
      <c r="G492" s="248"/>
      <c r="H492" s="251">
        <v>2</v>
      </c>
      <c r="I492" s="252"/>
      <c r="J492" s="248"/>
      <c r="K492" s="248"/>
      <c r="L492" s="253"/>
      <c r="M492" s="254"/>
      <c r="N492" s="255"/>
      <c r="O492" s="255"/>
      <c r="P492" s="255"/>
      <c r="Q492" s="255"/>
      <c r="R492" s="255"/>
      <c r="S492" s="255"/>
      <c r="T492" s="256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57" t="s">
        <v>150</v>
      </c>
      <c r="AU492" s="257" t="s">
        <v>21</v>
      </c>
      <c r="AV492" s="15" t="s">
        <v>146</v>
      </c>
      <c r="AW492" s="15" t="s">
        <v>41</v>
      </c>
      <c r="AX492" s="15" t="s">
        <v>90</v>
      </c>
      <c r="AY492" s="257" t="s">
        <v>139</v>
      </c>
    </row>
    <row r="493" spans="1:65" s="2" customFormat="1" ht="16.5" customHeight="1">
      <c r="A493" s="41"/>
      <c r="B493" s="42"/>
      <c r="C493" s="207" t="s">
        <v>1352</v>
      </c>
      <c r="D493" s="207" t="s">
        <v>141</v>
      </c>
      <c r="E493" s="208" t="s">
        <v>1353</v>
      </c>
      <c r="F493" s="209" t="s">
        <v>1354</v>
      </c>
      <c r="G493" s="210" t="s">
        <v>220</v>
      </c>
      <c r="H493" s="211">
        <v>1</v>
      </c>
      <c r="I493" s="212"/>
      <c r="J493" s="213">
        <f>ROUND(I493*H493,2)</f>
        <v>0</v>
      </c>
      <c r="K493" s="209" t="s">
        <v>32</v>
      </c>
      <c r="L493" s="47"/>
      <c r="M493" s="214" t="s">
        <v>32</v>
      </c>
      <c r="N493" s="215" t="s">
        <v>53</v>
      </c>
      <c r="O493" s="87"/>
      <c r="P493" s="216">
        <f>O493*H493</f>
        <v>0</v>
      </c>
      <c r="Q493" s="216">
        <v>0.08112</v>
      </c>
      <c r="R493" s="216">
        <f>Q493*H493</f>
        <v>0.08112</v>
      </c>
      <c r="S493" s="216">
        <v>0</v>
      </c>
      <c r="T493" s="217">
        <f>S493*H493</f>
        <v>0</v>
      </c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R493" s="218" t="s">
        <v>146</v>
      </c>
      <c r="AT493" s="218" t="s">
        <v>141</v>
      </c>
      <c r="AU493" s="218" t="s">
        <v>21</v>
      </c>
      <c r="AY493" s="19" t="s">
        <v>139</v>
      </c>
      <c r="BE493" s="219">
        <f>IF(N493="základní",J493,0)</f>
        <v>0</v>
      </c>
      <c r="BF493" s="219">
        <f>IF(N493="snížená",J493,0)</f>
        <v>0</v>
      </c>
      <c r="BG493" s="219">
        <f>IF(N493="zákl. přenesená",J493,0)</f>
        <v>0</v>
      </c>
      <c r="BH493" s="219">
        <f>IF(N493="sníž. přenesená",J493,0)</f>
        <v>0</v>
      </c>
      <c r="BI493" s="219">
        <f>IF(N493="nulová",J493,0)</f>
        <v>0</v>
      </c>
      <c r="BJ493" s="19" t="s">
        <v>90</v>
      </c>
      <c r="BK493" s="219">
        <f>ROUND(I493*H493,2)</f>
        <v>0</v>
      </c>
      <c r="BL493" s="19" t="s">
        <v>146</v>
      </c>
      <c r="BM493" s="218" t="s">
        <v>1355</v>
      </c>
    </row>
    <row r="494" spans="1:51" s="13" customFormat="1" ht="12">
      <c r="A494" s="13"/>
      <c r="B494" s="225"/>
      <c r="C494" s="226"/>
      <c r="D494" s="227" t="s">
        <v>150</v>
      </c>
      <c r="E494" s="228" t="s">
        <v>32</v>
      </c>
      <c r="F494" s="229" t="s">
        <v>90</v>
      </c>
      <c r="G494" s="226"/>
      <c r="H494" s="230">
        <v>1</v>
      </c>
      <c r="I494" s="231"/>
      <c r="J494" s="226"/>
      <c r="K494" s="226"/>
      <c r="L494" s="232"/>
      <c r="M494" s="233"/>
      <c r="N494" s="234"/>
      <c r="O494" s="234"/>
      <c r="P494" s="234"/>
      <c r="Q494" s="234"/>
      <c r="R494" s="234"/>
      <c r="S494" s="234"/>
      <c r="T494" s="235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6" t="s">
        <v>150</v>
      </c>
      <c r="AU494" s="236" t="s">
        <v>21</v>
      </c>
      <c r="AV494" s="13" t="s">
        <v>21</v>
      </c>
      <c r="AW494" s="13" t="s">
        <v>41</v>
      </c>
      <c r="AX494" s="13" t="s">
        <v>82</v>
      </c>
      <c r="AY494" s="236" t="s">
        <v>139</v>
      </c>
    </row>
    <row r="495" spans="1:51" s="14" customFormat="1" ht="12">
      <c r="A495" s="14"/>
      <c r="B495" s="237"/>
      <c r="C495" s="238"/>
      <c r="D495" s="227" t="s">
        <v>150</v>
      </c>
      <c r="E495" s="239" t="s">
        <v>32</v>
      </c>
      <c r="F495" s="240" t="s">
        <v>152</v>
      </c>
      <c r="G495" s="238"/>
      <c r="H495" s="239" t="s">
        <v>32</v>
      </c>
      <c r="I495" s="241"/>
      <c r="J495" s="238"/>
      <c r="K495" s="238"/>
      <c r="L495" s="242"/>
      <c r="M495" s="243"/>
      <c r="N495" s="244"/>
      <c r="O495" s="244"/>
      <c r="P495" s="244"/>
      <c r="Q495" s="244"/>
      <c r="R495" s="244"/>
      <c r="S495" s="244"/>
      <c r="T495" s="245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6" t="s">
        <v>150</v>
      </c>
      <c r="AU495" s="246" t="s">
        <v>21</v>
      </c>
      <c r="AV495" s="14" t="s">
        <v>90</v>
      </c>
      <c r="AW495" s="14" t="s">
        <v>41</v>
      </c>
      <c r="AX495" s="14" t="s">
        <v>82</v>
      </c>
      <c r="AY495" s="246" t="s">
        <v>139</v>
      </c>
    </row>
    <row r="496" spans="1:51" s="15" customFormat="1" ht="12">
      <c r="A496" s="15"/>
      <c r="B496" s="247"/>
      <c r="C496" s="248"/>
      <c r="D496" s="227" t="s">
        <v>150</v>
      </c>
      <c r="E496" s="249" t="s">
        <v>32</v>
      </c>
      <c r="F496" s="250" t="s">
        <v>153</v>
      </c>
      <c r="G496" s="248"/>
      <c r="H496" s="251">
        <v>1</v>
      </c>
      <c r="I496" s="252"/>
      <c r="J496" s="248"/>
      <c r="K496" s="248"/>
      <c r="L496" s="253"/>
      <c r="M496" s="254"/>
      <c r="N496" s="255"/>
      <c r="O496" s="255"/>
      <c r="P496" s="255"/>
      <c r="Q496" s="255"/>
      <c r="R496" s="255"/>
      <c r="S496" s="255"/>
      <c r="T496" s="256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57" t="s">
        <v>150</v>
      </c>
      <c r="AU496" s="257" t="s">
        <v>21</v>
      </c>
      <c r="AV496" s="15" t="s">
        <v>146</v>
      </c>
      <c r="AW496" s="15" t="s">
        <v>41</v>
      </c>
      <c r="AX496" s="15" t="s">
        <v>90</v>
      </c>
      <c r="AY496" s="257" t="s">
        <v>139</v>
      </c>
    </row>
    <row r="497" spans="1:65" s="2" customFormat="1" ht="24.15" customHeight="1">
      <c r="A497" s="41"/>
      <c r="B497" s="42"/>
      <c r="C497" s="207" t="s">
        <v>1356</v>
      </c>
      <c r="D497" s="207" t="s">
        <v>141</v>
      </c>
      <c r="E497" s="208" t="s">
        <v>526</v>
      </c>
      <c r="F497" s="209" t="s">
        <v>527</v>
      </c>
      <c r="G497" s="210" t="s">
        <v>232</v>
      </c>
      <c r="H497" s="211">
        <v>14</v>
      </c>
      <c r="I497" s="212"/>
      <c r="J497" s="213">
        <f>ROUND(I497*H497,2)</f>
        <v>0</v>
      </c>
      <c r="K497" s="209" t="s">
        <v>145</v>
      </c>
      <c r="L497" s="47"/>
      <c r="M497" s="214" t="s">
        <v>32</v>
      </c>
      <c r="N497" s="215" t="s">
        <v>53</v>
      </c>
      <c r="O497" s="87"/>
      <c r="P497" s="216">
        <f>O497*H497</f>
        <v>0</v>
      </c>
      <c r="Q497" s="216">
        <v>0.1554</v>
      </c>
      <c r="R497" s="216">
        <f>Q497*H497</f>
        <v>2.1756</v>
      </c>
      <c r="S497" s="216">
        <v>0</v>
      </c>
      <c r="T497" s="217">
        <f>S497*H497</f>
        <v>0</v>
      </c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R497" s="218" t="s">
        <v>146</v>
      </c>
      <c r="AT497" s="218" t="s">
        <v>141</v>
      </c>
      <c r="AU497" s="218" t="s">
        <v>21</v>
      </c>
      <c r="AY497" s="19" t="s">
        <v>139</v>
      </c>
      <c r="BE497" s="219">
        <f>IF(N497="základní",J497,0)</f>
        <v>0</v>
      </c>
      <c r="BF497" s="219">
        <f>IF(N497="snížená",J497,0)</f>
        <v>0</v>
      </c>
      <c r="BG497" s="219">
        <f>IF(N497="zákl. přenesená",J497,0)</f>
        <v>0</v>
      </c>
      <c r="BH497" s="219">
        <f>IF(N497="sníž. přenesená",J497,0)</f>
        <v>0</v>
      </c>
      <c r="BI497" s="219">
        <f>IF(N497="nulová",J497,0)</f>
        <v>0</v>
      </c>
      <c r="BJ497" s="19" t="s">
        <v>90</v>
      </c>
      <c r="BK497" s="219">
        <f>ROUND(I497*H497,2)</f>
        <v>0</v>
      </c>
      <c r="BL497" s="19" t="s">
        <v>146</v>
      </c>
      <c r="BM497" s="218" t="s">
        <v>1357</v>
      </c>
    </row>
    <row r="498" spans="1:47" s="2" customFormat="1" ht="12">
      <c r="A498" s="41"/>
      <c r="B498" s="42"/>
      <c r="C498" s="43"/>
      <c r="D498" s="220" t="s">
        <v>148</v>
      </c>
      <c r="E498" s="43"/>
      <c r="F498" s="221" t="s">
        <v>529</v>
      </c>
      <c r="G498" s="43"/>
      <c r="H498" s="43"/>
      <c r="I498" s="222"/>
      <c r="J498" s="43"/>
      <c r="K498" s="43"/>
      <c r="L498" s="47"/>
      <c r="M498" s="223"/>
      <c r="N498" s="224"/>
      <c r="O498" s="87"/>
      <c r="P498" s="87"/>
      <c r="Q498" s="87"/>
      <c r="R498" s="87"/>
      <c r="S498" s="87"/>
      <c r="T498" s="88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T498" s="19" t="s">
        <v>148</v>
      </c>
      <c r="AU498" s="19" t="s">
        <v>21</v>
      </c>
    </row>
    <row r="499" spans="1:51" s="13" customFormat="1" ht="12">
      <c r="A499" s="13"/>
      <c r="B499" s="225"/>
      <c r="C499" s="226"/>
      <c r="D499" s="227" t="s">
        <v>150</v>
      </c>
      <c r="E499" s="228" t="s">
        <v>32</v>
      </c>
      <c r="F499" s="229" t="s">
        <v>1358</v>
      </c>
      <c r="G499" s="226"/>
      <c r="H499" s="230">
        <v>14</v>
      </c>
      <c r="I499" s="231"/>
      <c r="J499" s="226"/>
      <c r="K499" s="226"/>
      <c r="L499" s="232"/>
      <c r="M499" s="233"/>
      <c r="N499" s="234"/>
      <c r="O499" s="234"/>
      <c r="P499" s="234"/>
      <c r="Q499" s="234"/>
      <c r="R499" s="234"/>
      <c r="S499" s="234"/>
      <c r="T499" s="235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6" t="s">
        <v>150</v>
      </c>
      <c r="AU499" s="236" t="s">
        <v>21</v>
      </c>
      <c r="AV499" s="13" t="s">
        <v>21</v>
      </c>
      <c r="AW499" s="13" t="s">
        <v>41</v>
      </c>
      <c r="AX499" s="13" t="s">
        <v>82</v>
      </c>
      <c r="AY499" s="236" t="s">
        <v>139</v>
      </c>
    </row>
    <row r="500" spans="1:51" s="14" customFormat="1" ht="12">
      <c r="A500" s="14"/>
      <c r="B500" s="237"/>
      <c r="C500" s="238"/>
      <c r="D500" s="227" t="s">
        <v>150</v>
      </c>
      <c r="E500" s="239" t="s">
        <v>32</v>
      </c>
      <c r="F500" s="240" t="s">
        <v>152</v>
      </c>
      <c r="G500" s="238"/>
      <c r="H500" s="239" t="s">
        <v>32</v>
      </c>
      <c r="I500" s="241"/>
      <c r="J500" s="238"/>
      <c r="K500" s="238"/>
      <c r="L500" s="242"/>
      <c r="M500" s="243"/>
      <c r="N500" s="244"/>
      <c r="O500" s="244"/>
      <c r="P500" s="244"/>
      <c r="Q500" s="244"/>
      <c r="R500" s="244"/>
      <c r="S500" s="244"/>
      <c r="T500" s="245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46" t="s">
        <v>150</v>
      </c>
      <c r="AU500" s="246" t="s">
        <v>21</v>
      </c>
      <c r="AV500" s="14" t="s">
        <v>90</v>
      </c>
      <c r="AW500" s="14" t="s">
        <v>41</v>
      </c>
      <c r="AX500" s="14" t="s">
        <v>82</v>
      </c>
      <c r="AY500" s="246" t="s">
        <v>139</v>
      </c>
    </row>
    <row r="501" spans="1:51" s="15" customFormat="1" ht="12">
      <c r="A501" s="15"/>
      <c r="B501" s="247"/>
      <c r="C501" s="248"/>
      <c r="D501" s="227" t="s">
        <v>150</v>
      </c>
      <c r="E501" s="249" t="s">
        <v>32</v>
      </c>
      <c r="F501" s="250" t="s">
        <v>153</v>
      </c>
      <c r="G501" s="248"/>
      <c r="H501" s="251">
        <v>14</v>
      </c>
      <c r="I501" s="252"/>
      <c r="J501" s="248"/>
      <c r="K501" s="248"/>
      <c r="L501" s="253"/>
      <c r="M501" s="254"/>
      <c r="N501" s="255"/>
      <c r="O501" s="255"/>
      <c r="P501" s="255"/>
      <c r="Q501" s="255"/>
      <c r="R501" s="255"/>
      <c r="S501" s="255"/>
      <c r="T501" s="256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57" t="s">
        <v>150</v>
      </c>
      <c r="AU501" s="257" t="s">
        <v>21</v>
      </c>
      <c r="AV501" s="15" t="s">
        <v>146</v>
      </c>
      <c r="AW501" s="15" t="s">
        <v>41</v>
      </c>
      <c r="AX501" s="15" t="s">
        <v>90</v>
      </c>
      <c r="AY501" s="257" t="s">
        <v>139</v>
      </c>
    </row>
    <row r="502" spans="1:65" s="2" customFormat="1" ht="16.5" customHeight="1">
      <c r="A502" s="41"/>
      <c r="B502" s="42"/>
      <c r="C502" s="258" t="s">
        <v>1359</v>
      </c>
      <c r="D502" s="258" t="s">
        <v>211</v>
      </c>
      <c r="E502" s="259" t="s">
        <v>531</v>
      </c>
      <c r="F502" s="260" t="s">
        <v>532</v>
      </c>
      <c r="G502" s="261" t="s">
        <v>232</v>
      </c>
      <c r="H502" s="262">
        <v>14.28</v>
      </c>
      <c r="I502" s="263"/>
      <c r="J502" s="264">
        <f>ROUND(I502*H502,2)</f>
        <v>0</v>
      </c>
      <c r="K502" s="260" t="s">
        <v>145</v>
      </c>
      <c r="L502" s="265"/>
      <c r="M502" s="266" t="s">
        <v>32</v>
      </c>
      <c r="N502" s="267" t="s">
        <v>53</v>
      </c>
      <c r="O502" s="87"/>
      <c r="P502" s="216">
        <f>O502*H502</f>
        <v>0</v>
      </c>
      <c r="Q502" s="216">
        <v>0.102</v>
      </c>
      <c r="R502" s="216">
        <f>Q502*H502</f>
        <v>1.4565599999999999</v>
      </c>
      <c r="S502" s="216">
        <v>0</v>
      </c>
      <c r="T502" s="217">
        <f>S502*H502</f>
        <v>0</v>
      </c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R502" s="218" t="s">
        <v>191</v>
      </c>
      <c r="AT502" s="218" t="s">
        <v>211</v>
      </c>
      <c r="AU502" s="218" t="s">
        <v>21</v>
      </c>
      <c r="AY502" s="19" t="s">
        <v>139</v>
      </c>
      <c r="BE502" s="219">
        <f>IF(N502="základní",J502,0)</f>
        <v>0</v>
      </c>
      <c r="BF502" s="219">
        <f>IF(N502="snížená",J502,0)</f>
        <v>0</v>
      </c>
      <c r="BG502" s="219">
        <f>IF(N502="zákl. přenesená",J502,0)</f>
        <v>0</v>
      </c>
      <c r="BH502" s="219">
        <f>IF(N502="sníž. přenesená",J502,0)</f>
        <v>0</v>
      </c>
      <c r="BI502" s="219">
        <f>IF(N502="nulová",J502,0)</f>
        <v>0</v>
      </c>
      <c r="BJ502" s="19" t="s">
        <v>90</v>
      </c>
      <c r="BK502" s="219">
        <f>ROUND(I502*H502,2)</f>
        <v>0</v>
      </c>
      <c r="BL502" s="19" t="s">
        <v>146</v>
      </c>
      <c r="BM502" s="218" t="s">
        <v>1360</v>
      </c>
    </row>
    <row r="503" spans="1:51" s="13" customFormat="1" ht="12">
      <c r="A503" s="13"/>
      <c r="B503" s="225"/>
      <c r="C503" s="226"/>
      <c r="D503" s="227" t="s">
        <v>150</v>
      </c>
      <c r="E503" s="226"/>
      <c r="F503" s="229" t="s">
        <v>1361</v>
      </c>
      <c r="G503" s="226"/>
      <c r="H503" s="230">
        <v>14.28</v>
      </c>
      <c r="I503" s="231"/>
      <c r="J503" s="226"/>
      <c r="K503" s="226"/>
      <c r="L503" s="232"/>
      <c r="M503" s="233"/>
      <c r="N503" s="234"/>
      <c r="O503" s="234"/>
      <c r="P503" s="234"/>
      <c r="Q503" s="234"/>
      <c r="R503" s="234"/>
      <c r="S503" s="234"/>
      <c r="T503" s="235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6" t="s">
        <v>150</v>
      </c>
      <c r="AU503" s="236" t="s">
        <v>21</v>
      </c>
      <c r="AV503" s="13" t="s">
        <v>21</v>
      </c>
      <c r="AW503" s="13" t="s">
        <v>4</v>
      </c>
      <c r="AX503" s="13" t="s">
        <v>90</v>
      </c>
      <c r="AY503" s="236" t="s">
        <v>139</v>
      </c>
    </row>
    <row r="504" spans="1:65" s="2" customFormat="1" ht="16.5" customHeight="1">
      <c r="A504" s="41"/>
      <c r="B504" s="42"/>
      <c r="C504" s="207" t="s">
        <v>1362</v>
      </c>
      <c r="D504" s="207" t="s">
        <v>141</v>
      </c>
      <c r="E504" s="208" t="s">
        <v>1363</v>
      </c>
      <c r="F504" s="209" t="s">
        <v>1364</v>
      </c>
      <c r="G504" s="210" t="s">
        <v>232</v>
      </c>
      <c r="H504" s="211">
        <v>22</v>
      </c>
      <c r="I504" s="212"/>
      <c r="J504" s="213">
        <f>ROUND(I504*H504,2)</f>
        <v>0</v>
      </c>
      <c r="K504" s="209" t="s">
        <v>145</v>
      </c>
      <c r="L504" s="47"/>
      <c r="M504" s="214" t="s">
        <v>32</v>
      </c>
      <c r="N504" s="215" t="s">
        <v>53</v>
      </c>
      <c r="O504" s="87"/>
      <c r="P504" s="216">
        <f>O504*H504</f>
        <v>0</v>
      </c>
      <c r="Q504" s="216">
        <v>0.04125</v>
      </c>
      <c r="R504" s="216">
        <f>Q504*H504</f>
        <v>0.9075000000000001</v>
      </c>
      <c r="S504" s="216">
        <v>0</v>
      </c>
      <c r="T504" s="217">
        <f>S504*H504</f>
        <v>0</v>
      </c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R504" s="218" t="s">
        <v>146</v>
      </c>
      <c r="AT504" s="218" t="s">
        <v>141</v>
      </c>
      <c r="AU504" s="218" t="s">
        <v>21</v>
      </c>
      <c r="AY504" s="19" t="s">
        <v>139</v>
      </c>
      <c r="BE504" s="219">
        <f>IF(N504="základní",J504,0)</f>
        <v>0</v>
      </c>
      <c r="BF504" s="219">
        <f>IF(N504="snížená",J504,0)</f>
        <v>0</v>
      </c>
      <c r="BG504" s="219">
        <f>IF(N504="zákl. přenesená",J504,0)</f>
        <v>0</v>
      </c>
      <c r="BH504" s="219">
        <f>IF(N504="sníž. přenesená",J504,0)</f>
        <v>0</v>
      </c>
      <c r="BI504" s="219">
        <f>IF(N504="nulová",J504,0)</f>
        <v>0</v>
      </c>
      <c r="BJ504" s="19" t="s">
        <v>90</v>
      </c>
      <c r="BK504" s="219">
        <f>ROUND(I504*H504,2)</f>
        <v>0</v>
      </c>
      <c r="BL504" s="19" t="s">
        <v>146</v>
      </c>
      <c r="BM504" s="218" t="s">
        <v>1365</v>
      </c>
    </row>
    <row r="505" spans="1:47" s="2" customFormat="1" ht="12">
      <c r="A505" s="41"/>
      <c r="B505" s="42"/>
      <c r="C505" s="43"/>
      <c r="D505" s="220" t="s">
        <v>148</v>
      </c>
      <c r="E505" s="43"/>
      <c r="F505" s="221" t="s">
        <v>1366</v>
      </c>
      <c r="G505" s="43"/>
      <c r="H505" s="43"/>
      <c r="I505" s="222"/>
      <c r="J505" s="43"/>
      <c r="K505" s="43"/>
      <c r="L505" s="47"/>
      <c r="M505" s="223"/>
      <c r="N505" s="224"/>
      <c r="O505" s="87"/>
      <c r="P505" s="87"/>
      <c r="Q505" s="87"/>
      <c r="R505" s="87"/>
      <c r="S505" s="87"/>
      <c r="T505" s="88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T505" s="19" t="s">
        <v>148</v>
      </c>
      <c r="AU505" s="19" t="s">
        <v>21</v>
      </c>
    </row>
    <row r="506" spans="1:51" s="13" customFormat="1" ht="12">
      <c r="A506" s="13"/>
      <c r="B506" s="225"/>
      <c r="C506" s="226"/>
      <c r="D506" s="227" t="s">
        <v>150</v>
      </c>
      <c r="E506" s="228" t="s">
        <v>32</v>
      </c>
      <c r="F506" s="229" t="s">
        <v>1367</v>
      </c>
      <c r="G506" s="226"/>
      <c r="H506" s="230">
        <v>22</v>
      </c>
      <c r="I506" s="231"/>
      <c r="J506" s="226"/>
      <c r="K506" s="226"/>
      <c r="L506" s="232"/>
      <c r="M506" s="233"/>
      <c r="N506" s="234"/>
      <c r="O506" s="234"/>
      <c r="P506" s="234"/>
      <c r="Q506" s="234"/>
      <c r="R506" s="234"/>
      <c r="S506" s="234"/>
      <c r="T506" s="235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6" t="s">
        <v>150</v>
      </c>
      <c r="AU506" s="236" t="s">
        <v>21</v>
      </c>
      <c r="AV506" s="13" t="s">
        <v>21</v>
      </c>
      <c r="AW506" s="13" t="s">
        <v>41</v>
      </c>
      <c r="AX506" s="13" t="s">
        <v>82</v>
      </c>
      <c r="AY506" s="236" t="s">
        <v>139</v>
      </c>
    </row>
    <row r="507" spans="1:51" s="14" customFormat="1" ht="12">
      <c r="A507" s="14"/>
      <c r="B507" s="237"/>
      <c r="C507" s="238"/>
      <c r="D507" s="227" t="s">
        <v>150</v>
      </c>
      <c r="E507" s="239" t="s">
        <v>32</v>
      </c>
      <c r="F507" s="240" t="s">
        <v>152</v>
      </c>
      <c r="G507" s="238"/>
      <c r="H507" s="239" t="s">
        <v>32</v>
      </c>
      <c r="I507" s="241"/>
      <c r="J507" s="238"/>
      <c r="K507" s="238"/>
      <c r="L507" s="242"/>
      <c r="M507" s="243"/>
      <c r="N507" s="244"/>
      <c r="O507" s="244"/>
      <c r="P507" s="244"/>
      <c r="Q507" s="244"/>
      <c r="R507" s="244"/>
      <c r="S507" s="244"/>
      <c r="T507" s="245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6" t="s">
        <v>150</v>
      </c>
      <c r="AU507" s="246" t="s">
        <v>21</v>
      </c>
      <c r="AV507" s="14" t="s">
        <v>90</v>
      </c>
      <c r="AW507" s="14" t="s">
        <v>41</v>
      </c>
      <c r="AX507" s="14" t="s">
        <v>82</v>
      </c>
      <c r="AY507" s="246" t="s">
        <v>139</v>
      </c>
    </row>
    <row r="508" spans="1:51" s="15" customFormat="1" ht="12">
      <c r="A508" s="15"/>
      <c r="B508" s="247"/>
      <c r="C508" s="248"/>
      <c r="D508" s="227" t="s">
        <v>150</v>
      </c>
      <c r="E508" s="249" t="s">
        <v>32</v>
      </c>
      <c r="F508" s="250" t="s">
        <v>153</v>
      </c>
      <c r="G508" s="248"/>
      <c r="H508" s="251">
        <v>22</v>
      </c>
      <c r="I508" s="252"/>
      <c r="J508" s="248"/>
      <c r="K508" s="248"/>
      <c r="L508" s="253"/>
      <c r="M508" s="254"/>
      <c r="N508" s="255"/>
      <c r="O508" s="255"/>
      <c r="P508" s="255"/>
      <c r="Q508" s="255"/>
      <c r="R508" s="255"/>
      <c r="S508" s="255"/>
      <c r="T508" s="256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T508" s="257" t="s">
        <v>150</v>
      </c>
      <c r="AU508" s="257" t="s">
        <v>21</v>
      </c>
      <c r="AV508" s="15" t="s">
        <v>146</v>
      </c>
      <c r="AW508" s="15" t="s">
        <v>41</v>
      </c>
      <c r="AX508" s="15" t="s">
        <v>90</v>
      </c>
      <c r="AY508" s="257" t="s">
        <v>139</v>
      </c>
    </row>
    <row r="509" spans="1:65" s="2" customFormat="1" ht="16.5" customHeight="1">
      <c r="A509" s="41"/>
      <c r="B509" s="42"/>
      <c r="C509" s="258" t="s">
        <v>1368</v>
      </c>
      <c r="D509" s="258" t="s">
        <v>211</v>
      </c>
      <c r="E509" s="259" t="s">
        <v>1369</v>
      </c>
      <c r="F509" s="260" t="s">
        <v>1370</v>
      </c>
      <c r="G509" s="261" t="s">
        <v>232</v>
      </c>
      <c r="H509" s="262">
        <v>22.22</v>
      </c>
      <c r="I509" s="263"/>
      <c r="J509" s="264">
        <f>ROUND(I509*H509,2)</f>
        <v>0</v>
      </c>
      <c r="K509" s="260" t="s">
        <v>32</v>
      </c>
      <c r="L509" s="265"/>
      <c r="M509" s="266" t="s">
        <v>32</v>
      </c>
      <c r="N509" s="267" t="s">
        <v>53</v>
      </c>
      <c r="O509" s="87"/>
      <c r="P509" s="216">
        <f>O509*H509</f>
        <v>0</v>
      </c>
      <c r="Q509" s="216">
        <v>0.104</v>
      </c>
      <c r="R509" s="216">
        <f>Q509*H509</f>
        <v>2.3108799999999996</v>
      </c>
      <c r="S509" s="216">
        <v>0</v>
      </c>
      <c r="T509" s="217">
        <f>S509*H509</f>
        <v>0</v>
      </c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R509" s="218" t="s">
        <v>191</v>
      </c>
      <c r="AT509" s="218" t="s">
        <v>211</v>
      </c>
      <c r="AU509" s="218" t="s">
        <v>21</v>
      </c>
      <c r="AY509" s="19" t="s">
        <v>139</v>
      </c>
      <c r="BE509" s="219">
        <f>IF(N509="základní",J509,0)</f>
        <v>0</v>
      </c>
      <c r="BF509" s="219">
        <f>IF(N509="snížená",J509,0)</f>
        <v>0</v>
      </c>
      <c r="BG509" s="219">
        <f>IF(N509="zákl. přenesená",J509,0)</f>
        <v>0</v>
      </c>
      <c r="BH509" s="219">
        <f>IF(N509="sníž. přenesená",J509,0)</f>
        <v>0</v>
      </c>
      <c r="BI509" s="219">
        <f>IF(N509="nulová",J509,0)</f>
        <v>0</v>
      </c>
      <c r="BJ509" s="19" t="s">
        <v>90</v>
      </c>
      <c r="BK509" s="219">
        <f>ROUND(I509*H509,2)</f>
        <v>0</v>
      </c>
      <c r="BL509" s="19" t="s">
        <v>146</v>
      </c>
      <c r="BM509" s="218" t="s">
        <v>1371</v>
      </c>
    </row>
    <row r="510" spans="1:51" s="13" customFormat="1" ht="12">
      <c r="A510" s="13"/>
      <c r="B510" s="225"/>
      <c r="C510" s="226"/>
      <c r="D510" s="227" t="s">
        <v>150</v>
      </c>
      <c r="E510" s="226"/>
      <c r="F510" s="229" t="s">
        <v>1372</v>
      </c>
      <c r="G510" s="226"/>
      <c r="H510" s="230">
        <v>22.22</v>
      </c>
      <c r="I510" s="231"/>
      <c r="J510" s="226"/>
      <c r="K510" s="226"/>
      <c r="L510" s="232"/>
      <c r="M510" s="233"/>
      <c r="N510" s="234"/>
      <c r="O510" s="234"/>
      <c r="P510" s="234"/>
      <c r="Q510" s="234"/>
      <c r="R510" s="234"/>
      <c r="S510" s="234"/>
      <c r="T510" s="235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6" t="s">
        <v>150</v>
      </c>
      <c r="AU510" s="236" t="s">
        <v>21</v>
      </c>
      <c r="AV510" s="13" t="s">
        <v>21</v>
      </c>
      <c r="AW510" s="13" t="s">
        <v>4</v>
      </c>
      <c r="AX510" s="13" t="s">
        <v>90</v>
      </c>
      <c r="AY510" s="236" t="s">
        <v>139</v>
      </c>
    </row>
    <row r="511" spans="1:65" s="2" customFormat="1" ht="16.5" customHeight="1">
      <c r="A511" s="41"/>
      <c r="B511" s="42"/>
      <c r="C511" s="207" t="s">
        <v>1373</v>
      </c>
      <c r="D511" s="207" t="s">
        <v>141</v>
      </c>
      <c r="E511" s="208" t="s">
        <v>1374</v>
      </c>
      <c r="F511" s="209" t="s">
        <v>1375</v>
      </c>
      <c r="G511" s="210" t="s">
        <v>591</v>
      </c>
      <c r="H511" s="211">
        <v>0.42</v>
      </c>
      <c r="I511" s="212"/>
      <c r="J511" s="213">
        <f>ROUND(I511*H511,2)</f>
        <v>0</v>
      </c>
      <c r="K511" s="209" t="s">
        <v>145</v>
      </c>
      <c r="L511" s="47"/>
      <c r="M511" s="214" t="s">
        <v>32</v>
      </c>
      <c r="N511" s="215" t="s">
        <v>53</v>
      </c>
      <c r="O511" s="87"/>
      <c r="P511" s="216">
        <f>O511*H511</f>
        <v>0</v>
      </c>
      <c r="Q511" s="216">
        <v>2.25634</v>
      </c>
      <c r="R511" s="216">
        <f>Q511*H511</f>
        <v>0.9476627999999999</v>
      </c>
      <c r="S511" s="216">
        <v>0</v>
      </c>
      <c r="T511" s="217">
        <f>S511*H511</f>
        <v>0</v>
      </c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R511" s="218" t="s">
        <v>146</v>
      </c>
      <c r="AT511" s="218" t="s">
        <v>141</v>
      </c>
      <c r="AU511" s="218" t="s">
        <v>21</v>
      </c>
      <c r="AY511" s="19" t="s">
        <v>139</v>
      </c>
      <c r="BE511" s="219">
        <f>IF(N511="základní",J511,0)</f>
        <v>0</v>
      </c>
      <c r="BF511" s="219">
        <f>IF(N511="snížená",J511,0)</f>
        <v>0</v>
      </c>
      <c r="BG511" s="219">
        <f>IF(N511="zákl. přenesená",J511,0)</f>
        <v>0</v>
      </c>
      <c r="BH511" s="219">
        <f>IF(N511="sníž. přenesená",J511,0)</f>
        <v>0</v>
      </c>
      <c r="BI511" s="219">
        <f>IF(N511="nulová",J511,0)</f>
        <v>0</v>
      </c>
      <c r="BJ511" s="19" t="s">
        <v>90</v>
      </c>
      <c r="BK511" s="219">
        <f>ROUND(I511*H511,2)</f>
        <v>0</v>
      </c>
      <c r="BL511" s="19" t="s">
        <v>146</v>
      </c>
      <c r="BM511" s="218" t="s">
        <v>1376</v>
      </c>
    </row>
    <row r="512" spans="1:47" s="2" customFormat="1" ht="12">
      <c r="A512" s="41"/>
      <c r="B512" s="42"/>
      <c r="C512" s="43"/>
      <c r="D512" s="220" t="s">
        <v>148</v>
      </c>
      <c r="E512" s="43"/>
      <c r="F512" s="221" t="s">
        <v>1377</v>
      </c>
      <c r="G512" s="43"/>
      <c r="H512" s="43"/>
      <c r="I512" s="222"/>
      <c r="J512" s="43"/>
      <c r="K512" s="43"/>
      <c r="L512" s="47"/>
      <c r="M512" s="223"/>
      <c r="N512" s="224"/>
      <c r="O512" s="87"/>
      <c r="P512" s="87"/>
      <c r="Q512" s="87"/>
      <c r="R512" s="87"/>
      <c r="S512" s="87"/>
      <c r="T512" s="88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T512" s="19" t="s">
        <v>148</v>
      </c>
      <c r="AU512" s="19" t="s">
        <v>21</v>
      </c>
    </row>
    <row r="513" spans="1:51" s="13" customFormat="1" ht="12">
      <c r="A513" s="13"/>
      <c r="B513" s="225"/>
      <c r="C513" s="226"/>
      <c r="D513" s="227" t="s">
        <v>150</v>
      </c>
      <c r="E513" s="228" t="s">
        <v>32</v>
      </c>
      <c r="F513" s="229" t="s">
        <v>1378</v>
      </c>
      <c r="G513" s="226"/>
      <c r="H513" s="230">
        <v>0.42</v>
      </c>
      <c r="I513" s="231"/>
      <c r="J513" s="226"/>
      <c r="K513" s="226"/>
      <c r="L513" s="232"/>
      <c r="M513" s="233"/>
      <c r="N513" s="234"/>
      <c r="O513" s="234"/>
      <c r="P513" s="234"/>
      <c r="Q513" s="234"/>
      <c r="R513" s="234"/>
      <c r="S513" s="234"/>
      <c r="T513" s="235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6" t="s">
        <v>150</v>
      </c>
      <c r="AU513" s="236" t="s">
        <v>21</v>
      </c>
      <c r="AV513" s="13" t="s">
        <v>21</v>
      </c>
      <c r="AW513" s="13" t="s">
        <v>41</v>
      </c>
      <c r="AX513" s="13" t="s">
        <v>82</v>
      </c>
      <c r="AY513" s="236" t="s">
        <v>139</v>
      </c>
    </row>
    <row r="514" spans="1:51" s="15" customFormat="1" ht="12">
      <c r="A514" s="15"/>
      <c r="B514" s="247"/>
      <c r="C514" s="248"/>
      <c r="D514" s="227" t="s">
        <v>150</v>
      </c>
      <c r="E514" s="249" t="s">
        <v>32</v>
      </c>
      <c r="F514" s="250" t="s">
        <v>153</v>
      </c>
      <c r="G514" s="248"/>
      <c r="H514" s="251">
        <v>0.42</v>
      </c>
      <c r="I514" s="252"/>
      <c r="J514" s="248"/>
      <c r="K514" s="248"/>
      <c r="L514" s="253"/>
      <c r="M514" s="254"/>
      <c r="N514" s="255"/>
      <c r="O514" s="255"/>
      <c r="P514" s="255"/>
      <c r="Q514" s="255"/>
      <c r="R514" s="255"/>
      <c r="S514" s="255"/>
      <c r="T514" s="256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57" t="s">
        <v>150</v>
      </c>
      <c r="AU514" s="257" t="s">
        <v>21</v>
      </c>
      <c r="AV514" s="15" t="s">
        <v>146</v>
      </c>
      <c r="AW514" s="15" t="s">
        <v>41</v>
      </c>
      <c r="AX514" s="15" t="s">
        <v>90</v>
      </c>
      <c r="AY514" s="257" t="s">
        <v>139</v>
      </c>
    </row>
    <row r="515" spans="1:65" s="2" customFormat="1" ht="24.15" customHeight="1">
      <c r="A515" s="41"/>
      <c r="B515" s="42"/>
      <c r="C515" s="207" t="s">
        <v>1379</v>
      </c>
      <c r="D515" s="207" t="s">
        <v>141</v>
      </c>
      <c r="E515" s="208" t="s">
        <v>1380</v>
      </c>
      <c r="F515" s="209" t="s">
        <v>1381</v>
      </c>
      <c r="G515" s="210" t="s">
        <v>232</v>
      </c>
      <c r="H515" s="211">
        <v>49.2</v>
      </c>
      <c r="I515" s="212"/>
      <c r="J515" s="213">
        <f>ROUND(I515*H515,2)</f>
        <v>0</v>
      </c>
      <c r="K515" s="209" t="s">
        <v>145</v>
      </c>
      <c r="L515" s="47"/>
      <c r="M515" s="214" t="s">
        <v>32</v>
      </c>
      <c r="N515" s="215" t="s">
        <v>53</v>
      </c>
      <c r="O515" s="87"/>
      <c r="P515" s="216">
        <f>O515*H515</f>
        <v>0</v>
      </c>
      <c r="Q515" s="216">
        <v>0.00034</v>
      </c>
      <c r="R515" s="216">
        <f>Q515*H515</f>
        <v>0.016728000000000003</v>
      </c>
      <c r="S515" s="216">
        <v>0</v>
      </c>
      <c r="T515" s="217">
        <f>S515*H515</f>
        <v>0</v>
      </c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R515" s="218" t="s">
        <v>146</v>
      </c>
      <c r="AT515" s="218" t="s">
        <v>141</v>
      </c>
      <c r="AU515" s="218" t="s">
        <v>21</v>
      </c>
      <c r="AY515" s="19" t="s">
        <v>139</v>
      </c>
      <c r="BE515" s="219">
        <f>IF(N515="základní",J515,0)</f>
        <v>0</v>
      </c>
      <c r="BF515" s="219">
        <f>IF(N515="snížená",J515,0)</f>
        <v>0</v>
      </c>
      <c r="BG515" s="219">
        <f>IF(N515="zákl. přenesená",J515,0)</f>
        <v>0</v>
      </c>
      <c r="BH515" s="219">
        <f>IF(N515="sníž. přenesená",J515,0)</f>
        <v>0</v>
      </c>
      <c r="BI515" s="219">
        <f>IF(N515="nulová",J515,0)</f>
        <v>0</v>
      </c>
      <c r="BJ515" s="19" t="s">
        <v>90</v>
      </c>
      <c r="BK515" s="219">
        <f>ROUND(I515*H515,2)</f>
        <v>0</v>
      </c>
      <c r="BL515" s="19" t="s">
        <v>146</v>
      </c>
      <c r="BM515" s="218" t="s">
        <v>1382</v>
      </c>
    </row>
    <row r="516" spans="1:47" s="2" customFormat="1" ht="12">
      <c r="A516" s="41"/>
      <c r="B516" s="42"/>
      <c r="C516" s="43"/>
      <c r="D516" s="220" t="s">
        <v>148</v>
      </c>
      <c r="E516" s="43"/>
      <c r="F516" s="221" t="s">
        <v>1383</v>
      </c>
      <c r="G516" s="43"/>
      <c r="H516" s="43"/>
      <c r="I516" s="222"/>
      <c r="J516" s="43"/>
      <c r="K516" s="43"/>
      <c r="L516" s="47"/>
      <c r="M516" s="223"/>
      <c r="N516" s="224"/>
      <c r="O516" s="87"/>
      <c r="P516" s="87"/>
      <c r="Q516" s="87"/>
      <c r="R516" s="87"/>
      <c r="S516" s="87"/>
      <c r="T516" s="88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T516" s="19" t="s">
        <v>148</v>
      </c>
      <c r="AU516" s="19" t="s">
        <v>21</v>
      </c>
    </row>
    <row r="517" spans="1:51" s="13" customFormat="1" ht="12">
      <c r="A517" s="13"/>
      <c r="B517" s="225"/>
      <c r="C517" s="226"/>
      <c r="D517" s="227" t="s">
        <v>150</v>
      </c>
      <c r="E517" s="228" t="s">
        <v>32</v>
      </c>
      <c r="F517" s="229" t="s">
        <v>1384</v>
      </c>
      <c r="G517" s="226"/>
      <c r="H517" s="230">
        <v>49.2</v>
      </c>
      <c r="I517" s="231"/>
      <c r="J517" s="226"/>
      <c r="K517" s="226"/>
      <c r="L517" s="232"/>
      <c r="M517" s="233"/>
      <c r="N517" s="234"/>
      <c r="O517" s="234"/>
      <c r="P517" s="234"/>
      <c r="Q517" s="234"/>
      <c r="R517" s="234"/>
      <c r="S517" s="234"/>
      <c r="T517" s="235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6" t="s">
        <v>150</v>
      </c>
      <c r="AU517" s="236" t="s">
        <v>21</v>
      </c>
      <c r="AV517" s="13" t="s">
        <v>21</v>
      </c>
      <c r="AW517" s="13" t="s">
        <v>41</v>
      </c>
      <c r="AX517" s="13" t="s">
        <v>82</v>
      </c>
      <c r="AY517" s="236" t="s">
        <v>139</v>
      </c>
    </row>
    <row r="518" spans="1:51" s="14" customFormat="1" ht="12">
      <c r="A518" s="14"/>
      <c r="B518" s="237"/>
      <c r="C518" s="238"/>
      <c r="D518" s="227" t="s">
        <v>150</v>
      </c>
      <c r="E518" s="239" t="s">
        <v>32</v>
      </c>
      <c r="F518" s="240" t="s">
        <v>152</v>
      </c>
      <c r="G518" s="238"/>
      <c r="H518" s="239" t="s">
        <v>32</v>
      </c>
      <c r="I518" s="241"/>
      <c r="J518" s="238"/>
      <c r="K518" s="238"/>
      <c r="L518" s="242"/>
      <c r="M518" s="243"/>
      <c r="N518" s="244"/>
      <c r="O518" s="244"/>
      <c r="P518" s="244"/>
      <c r="Q518" s="244"/>
      <c r="R518" s="244"/>
      <c r="S518" s="244"/>
      <c r="T518" s="245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6" t="s">
        <v>150</v>
      </c>
      <c r="AU518" s="246" t="s">
        <v>21</v>
      </c>
      <c r="AV518" s="14" t="s">
        <v>90</v>
      </c>
      <c r="AW518" s="14" t="s">
        <v>41</v>
      </c>
      <c r="AX518" s="14" t="s">
        <v>82</v>
      </c>
      <c r="AY518" s="246" t="s">
        <v>139</v>
      </c>
    </row>
    <row r="519" spans="1:51" s="15" customFormat="1" ht="12">
      <c r="A519" s="15"/>
      <c r="B519" s="247"/>
      <c r="C519" s="248"/>
      <c r="D519" s="227" t="s">
        <v>150</v>
      </c>
      <c r="E519" s="249" t="s">
        <v>32</v>
      </c>
      <c r="F519" s="250" t="s">
        <v>153</v>
      </c>
      <c r="G519" s="248"/>
      <c r="H519" s="251">
        <v>49.2</v>
      </c>
      <c r="I519" s="252"/>
      <c r="J519" s="248"/>
      <c r="K519" s="248"/>
      <c r="L519" s="253"/>
      <c r="M519" s="254"/>
      <c r="N519" s="255"/>
      <c r="O519" s="255"/>
      <c r="P519" s="255"/>
      <c r="Q519" s="255"/>
      <c r="R519" s="255"/>
      <c r="S519" s="255"/>
      <c r="T519" s="256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57" t="s">
        <v>150</v>
      </c>
      <c r="AU519" s="257" t="s">
        <v>21</v>
      </c>
      <c r="AV519" s="15" t="s">
        <v>146</v>
      </c>
      <c r="AW519" s="15" t="s">
        <v>41</v>
      </c>
      <c r="AX519" s="15" t="s">
        <v>90</v>
      </c>
      <c r="AY519" s="257" t="s">
        <v>139</v>
      </c>
    </row>
    <row r="520" spans="1:65" s="2" customFormat="1" ht="24.15" customHeight="1">
      <c r="A520" s="41"/>
      <c r="B520" s="42"/>
      <c r="C520" s="207" t="s">
        <v>1385</v>
      </c>
      <c r="D520" s="207" t="s">
        <v>141</v>
      </c>
      <c r="E520" s="208" t="s">
        <v>1386</v>
      </c>
      <c r="F520" s="209" t="s">
        <v>1387</v>
      </c>
      <c r="G520" s="210" t="s">
        <v>232</v>
      </c>
      <c r="H520" s="211">
        <v>49.2</v>
      </c>
      <c r="I520" s="212"/>
      <c r="J520" s="213">
        <f>ROUND(I520*H520,2)</f>
        <v>0</v>
      </c>
      <c r="K520" s="209" t="s">
        <v>145</v>
      </c>
      <c r="L520" s="47"/>
      <c r="M520" s="214" t="s">
        <v>32</v>
      </c>
      <c r="N520" s="215" t="s">
        <v>53</v>
      </c>
      <c r="O520" s="87"/>
      <c r="P520" s="216">
        <f>O520*H520</f>
        <v>0</v>
      </c>
      <c r="Q520" s="216">
        <v>0</v>
      </c>
      <c r="R520" s="216">
        <f>Q520*H520</f>
        <v>0</v>
      </c>
      <c r="S520" s="216">
        <v>0</v>
      </c>
      <c r="T520" s="217">
        <f>S520*H520</f>
        <v>0</v>
      </c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R520" s="218" t="s">
        <v>146</v>
      </c>
      <c r="AT520" s="218" t="s">
        <v>141</v>
      </c>
      <c r="AU520" s="218" t="s">
        <v>21</v>
      </c>
      <c r="AY520" s="19" t="s">
        <v>139</v>
      </c>
      <c r="BE520" s="219">
        <f>IF(N520="základní",J520,0)</f>
        <v>0</v>
      </c>
      <c r="BF520" s="219">
        <f>IF(N520="snížená",J520,0)</f>
        <v>0</v>
      </c>
      <c r="BG520" s="219">
        <f>IF(N520="zákl. přenesená",J520,0)</f>
        <v>0</v>
      </c>
      <c r="BH520" s="219">
        <f>IF(N520="sníž. přenesená",J520,0)</f>
        <v>0</v>
      </c>
      <c r="BI520" s="219">
        <f>IF(N520="nulová",J520,0)</f>
        <v>0</v>
      </c>
      <c r="BJ520" s="19" t="s">
        <v>90</v>
      </c>
      <c r="BK520" s="219">
        <f>ROUND(I520*H520,2)</f>
        <v>0</v>
      </c>
      <c r="BL520" s="19" t="s">
        <v>146</v>
      </c>
      <c r="BM520" s="218" t="s">
        <v>1388</v>
      </c>
    </row>
    <row r="521" spans="1:47" s="2" customFormat="1" ht="12">
      <c r="A521" s="41"/>
      <c r="B521" s="42"/>
      <c r="C521" s="43"/>
      <c r="D521" s="220" t="s">
        <v>148</v>
      </c>
      <c r="E521" s="43"/>
      <c r="F521" s="221" t="s">
        <v>1389</v>
      </c>
      <c r="G521" s="43"/>
      <c r="H521" s="43"/>
      <c r="I521" s="222"/>
      <c r="J521" s="43"/>
      <c r="K521" s="43"/>
      <c r="L521" s="47"/>
      <c r="M521" s="223"/>
      <c r="N521" s="224"/>
      <c r="O521" s="87"/>
      <c r="P521" s="87"/>
      <c r="Q521" s="87"/>
      <c r="R521" s="87"/>
      <c r="S521" s="87"/>
      <c r="T521" s="88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T521" s="19" t="s">
        <v>148</v>
      </c>
      <c r="AU521" s="19" t="s">
        <v>21</v>
      </c>
    </row>
    <row r="522" spans="1:51" s="13" customFormat="1" ht="12">
      <c r="A522" s="13"/>
      <c r="B522" s="225"/>
      <c r="C522" s="226"/>
      <c r="D522" s="227" t="s">
        <v>150</v>
      </c>
      <c r="E522" s="228" t="s">
        <v>32</v>
      </c>
      <c r="F522" s="229" t="s">
        <v>1390</v>
      </c>
      <c r="G522" s="226"/>
      <c r="H522" s="230">
        <v>49.2</v>
      </c>
      <c r="I522" s="231"/>
      <c r="J522" s="226"/>
      <c r="K522" s="226"/>
      <c r="L522" s="232"/>
      <c r="M522" s="233"/>
      <c r="N522" s="234"/>
      <c r="O522" s="234"/>
      <c r="P522" s="234"/>
      <c r="Q522" s="234"/>
      <c r="R522" s="234"/>
      <c r="S522" s="234"/>
      <c r="T522" s="235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6" t="s">
        <v>150</v>
      </c>
      <c r="AU522" s="236" t="s">
        <v>21</v>
      </c>
      <c r="AV522" s="13" t="s">
        <v>21</v>
      </c>
      <c r="AW522" s="13" t="s">
        <v>41</v>
      </c>
      <c r="AX522" s="13" t="s">
        <v>82</v>
      </c>
      <c r="AY522" s="236" t="s">
        <v>139</v>
      </c>
    </row>
    <row r="523" spans="1:51" s="14" customFormat="1" ht="12">
      <c r="A523" s="14"/>
      <c r="B523" s="237"/>
      <c r="C523" s="238"/>
      <c r="D523" s="227" t="s">
        <v>150</v>
      </c>
      <c r="E523" s="239" t="s">
        <v>32</v>
      </c>
      <c r="F523" s="240" t="s">
        <v>152</v>
      </c>
      <c r="G523" s="238"/>
      <c r="H523" s="239" t="s">
        <v>32</v>
      </c>
      <c r="I523" s="241"/>
      <c r="J523" s="238"/>
      <c r="K523" s="238"/>
      <c r="L523" s="242"/>
      <c r="M523" s="243"/>
      <c r="N523" s="244"/>
      <c r="O523" s="244"/>
      <c r="P523" s="244"/>
      <c r="Q523" s="244"/>
      <c r="R523" s="244"/>
      <c r="S523" s="244"/>
      <c r="T523" s="245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46" t="s">
        <v>150</v>
      </c>
      <c r="AU523" s="246" t="s">
        <v>21</v>
      </c>
      <c r="AV523" s="14" t="s">
        <v>90</v>
      </c>
      <c r="AW523" s="14" t="s">
        <v>41</v>
      </c>
      <c r="AX523" s="14" t="s">
        <v>82</v>
      </c>
      <c r="AY523" s="246" t="s">
        <v>139</v>
      </c>
    </row>
    <row r="524" spans="1:51" s="15" customFormat="1" ht="12">
      <c r="A524" s="15"/>
      <c r="B524" s="247"/>
      <c r="C524" s="248"/>
      <c r="D524" s="227" t="s">
        <v>150</v>
      </c>
      <c r="E524" s="249" t="s">
        <v>32</v>
      </c>
      <c r="F524" s="250" t="s">
        <v>153</v>
      </c>
      <c r="G524" s="248"/>
      <c r="H524" s="251">
        <v>49.2</v>
      </c>
      <c r="I524" s="252"/>
      <c r="J524" s="248"/>
      <c r="K524" s="248"/>
      <c r="L524" s="253"/>
      <c r="M524" s="254"/>
      <c r="N524" s="255"/>
      <c r="O524" s="255"/>
      <c r="P524" s="255"/>
      <c r="Q524" s="255"/>
      <c r="R524" s="255"/>
      <c r="S524" s="255"/>
      <c r="T524" s="256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57" t="s">
        <v>150</v>
      </c>
      <c r="AU524" s="257" t="s">
        <v>21</v>
      </c>
      <c r="AV524" s="15" t="s">
        <v>146</v>
      </c>
      <c r="AW524" s="15" t="s">
        <v>41</v>
      </c>
      <c r="AX524" s="15" t="s">
        <v>90</v>
      </c>
      <c r="AY524" s="257" t="s">
        <v>139</v>
      </c>
    </row>
    <row r="525" spans="1:65" s="2" customFormat="1" ht="21.75" customHeight="1">
      <c r="A525" s="41"/>
      <c r="B525" s="42"/>
      <c r="C525" s="207" t="s">
        <v>1023</v>
      </c>
      <c r="D525" s="207" t="s">
        <v>141</v>
      </c>
      <c r="E525" s="208" t="s">
        <v>1391</v>
      </c>
      <c r="F525" s="209" t="s">
        <v>1392</v>
      </c>
      <c r="G525" s="210" t="s">
        <v>232</v>
      </c>
      <c r="H525" s="211">
        <v>44</v>
      </c>
      <c r="I525" s="212"/>
      <c r="J525" s="213">
        <f>ROUND(I525*H525,2)</f>
        <v>0</v>
      </c>
      <c r="K525" s="209" t="s">
        <v>32</v>
      </c>
      <c r="L525" s="47"/>
      <c r="M525" s="214" t="s">
        <v>32</v>
      </c>
      <c r="N525" s="215" t="s">
        <v>53</v>
      </c>
      <c r="O525" s="87"/>
      <c r="P525" s="216">
        <f>O525*H525</f>
        <v>0</v>
      </c>
      <c r="Q525" s="216">
        <v>0.00017</v>
      </c>
      <c r="R525" s="216">
        <f>Q525*H525</f>
        <v>0.0074800000000000005</v>
      </c>
      <c r="S525" s="216">
        <v>0</v>
      </c>
      <c r="T525" s="217">
        <f>S525*H525</f>
        <v>0</v>
      </c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R525" s="218" t="s">
        <v>146</v>
      </c>
      <c r="AT525" s="218" t="s">
        <v>141</v>
      </c>
      <c r="AU525" s="218" t="s">
        <v>21</v>
      </c>
      <c r="AY525" s="19" t="s">
        <v>139</v>
      </c>
      <c r="BE525" s="219">
        <f>IF(N525="základní",J525,0)</f>
        <v>0</v>
      </c>
      <c r="BF525" s="219">
        <f>IF(N525="snížená",J525,0)</f>
        <v>0</v>
      </c>
      <c r="BG525" s="219">
        <f>IF(N525="zákl. přenesená",J525,0)</f>
        <v>0</v>
      </c>
      <c r="BH525" s="219">
        <f>IF(N525="sníž. přenesená",J525,0)</f>
        <v>0</v>
      </c>
      <c r="BI525" s="219">
        <f>IF(N525="nulová",J525,0)</f>
        <v>0</v>
      </c>
      <c r="BJ525" s="19" t="s">
        <v>90</v>
      </c>
      <c r="BK525" s="219">
        <f>ROUND(I525*H525,2)</f>
        <v>0</v>
      </c>
      <c r="BL525" s="19" t="s">
        <v>146</v>
      </c>
      <c r="BM525" s="218" t="s">
        <v>1393</v>
      </c>
    </row>
    <row r="526" spans="1:51" s="13" customFormat="1" ht="12">
      <c r="A526" s="13"/>
      <c r="B526" s="225"/>
      <c r="C526" s="226"/>
      <c r="D526" s="227" t="s">
        <v>150</v>
      </c>
      <c r="E526" s="228" t="s">
        <v>32</v>
      </c>
      <c r="F526" s="229" t="s">
        <v>249</v>
      </c>
      <c r="G526" s="226"/>
      <c r="H526" s="230">
        <v>18</v>
      </c>
      <c r="I526" s="231"/>
      <c r="J526" s="226"/>
      <c r="K526" s="226"/>
      <c r="L526" s="232"/>
      <c r="M526" s="233"/>
      <c r="N526" s="234"/>
      <c r="O526" s="234"/>
      <c r="P526" s="234"/>
      <c r="Q526" s="234"/>
      <c r="R526" s="234"/>
      <c r="S526" s="234"/>
      <c r="T526" s="235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6" t="s">
        <v>150</v>
      </c>
      <c r="AU526" s="236" t="s">
        <v>21</v>
      </c>
      <c r="AV526" s="13" t="s">
        <v>21</v>
      </c>
      <c r="AW526" s="13" t="s">
        <v>41</v>
      </c>
      <c r="AX526" s="13" t="s">
        <v>82</v>
      </c>
      <c r="AY526" s="236" t="s">
        <v>139</v>
      </c>
    </row>
    <row r="527" spans="1:51" s="14" customFormat="1" ht="12">
      <c r="A527" s="14"/>
      <c r="B527" s="237"/>
      <c r="C527" s="238"/>
      <c r="D527" s="227" t="s">
        <v>150</v>
      </c>
      <c r="E527" s="239" t="s">
        <v>32</v>
      </c>
      <c r="F527" s="240" t="s">
        <v>1394</v>
      </c>
      <c r="G527" s="238"/>
      <c r="H527" s="239" t="s">
        <v>32</v>
      </c>
      <c r="I527" s="241"/>
      <c r="J527" s="238"/>
      <c r="K527" s="238"/>
      <c r="L527" s="242"/>
      <c r="M527" s="243"/>
      <c r="N527" s="244"/>
      <c r="O527" s="244"/>
      <c r="P527" s="244"/>
      <c r="Q527" s="244"/>
      <c r="R527" s="244"/>
      <c r="S527" s="244"/>
      <c r="T527" s="245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6" t="s">
        <v>150</v>
      </c>
      <c r="AU527" s="246" t="s">
        <v>21</v>
      </c>
      <c r="AV527" s="14" t="s">
        <v>90</v>
      </c>
      <c r="AW527" s="14" t="s">
        <v>41</v>
      </c>
      <c r="AX527" s="14" t="s">
        <v>82</v>
      </c>
      <c r="AY527" s="246" t="s">
        <v>139</v>
      </c>
    </row>
    <row r="528" spans="1:51" s="13" customFormat="1" ht="12">
      <c r="A528" s="13"/>
      <c r="B528" s="225"/>
      <c r="C528" s="226"/>
      <c r="D528" s="227" t="s">
        <v>150</v>
      </c>
      <c r="E528" s="228" t="s">
        <v>32</v>
      </c>
      <c r="F528" s="229" t="s">
        <v>272</v>
      </c>
      <c r="G528" s="226"/>
      <c r="H528" s="230">
        <v>24</v>
      </c>
      <c r="I528" s="231"/>
      <c r="J528" s="226"/>
      <c r="K528" s="226"/>
      <c r="L528" s="232"/>
      <c r="M528" s="233"/>
      <c r="N528" s="234"/>
      <c r="O528" s="234"/>
      <c r="P528" s="234"/>
      <c r="Q528" s="234"/>
      <c r="R528" s="234"/>
      <c r="S528" s="234"/>
      <c r="T528" s="235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6" t="s">
        <v>150</v>
      </c>
      <c r="AU528" s="236" t="s">
        <v>21</v>
      </c>
      <c r="AV528" s="13" t="s">
        <v>21</v>
      </c>
      <c r="AW528" s="13" t="s">
        <v>41</v>
      </c>
      <c r="AX528" s="13" t="s">
        <v>82</v>
      </c>
      <c r="AY528" s="236" t="s">
        <v>139</v>
      </c>
    </row>
    <row r="529" spans="1:51" s="14" customFormat="1" ht="12">
      <c r="A529" s="14"/>
      <c r="B529" s="237"/>
      <c r="C529" s="238"/>
      <c r="D529" s="227" t="s">
        <v>150</v>
      </c>
      <c r="E529" s="239" t="s">
        <v>32</v>
      </c>
      <c r="F529" s="240" t="s">
        <v>1395</v>
      </c>
      <c r="G529" s="238"/>
      <c r="H529" s="239" t="s">
        <v>32</v>
      </c>
      <c r="I529" s="241"/>
      <c r="J529" s="238"/>
      <c r="K529" s="238"/>
      <c r="L529" s="242"/>
      <c r="M529" s="243"/>
      <c r="N529" s="244"/>
      <c r="O529" s="244"/>
      <c r="P529" s="244"/>
      <c r="Q529" s="244"/>
      <c r="R529" s="244"/>
      <c r="S529" s="244"/>
      <c r="T529" s="245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46" t="s">
        <v>150</v>
      </c>
      <c r="AU529" s="246" t="s">
        <v>21</v>
      </c>
      <c r="AV529" s="14" t="s">
        <v>90</v>
      </c>
      <c r="AW529" s="14" t="s">
        <v>41</v>
      </c>
      <c r="AX529" s="14" t="s">
        <v>82</v>
      </c>
      <c r="AY529" s="246" t="s">
        <v>139</v>
      </c>
    </row>
    <row r="530" spans="1:51" s="13" customFormat="1" ht="12">
      <c r="A530" s="13"/>
      <c r="B530" s="225"/>
      <c r="C530" s="226"/>
      <c r="D530" s="227" t="s">
        <v>150</v>
      </c>
      <c r="E530" s="228" t="s">
        <v>32</v>
      </c>
      <c r="F530" s="229" t="s">
        <v>21</v>
      </c>
      <c r="G530" s="226"/>
      <c r="H530" s="230">
        <v>2</v>
      </c>
      <c r="I530" s="231"/>
      <c r="J530" s="226"/>
      <c r="K530" s="226"/>
      <c r="L530" s="232"/>
      <c r="M530" s="233"/>
      <c r="N530" s="234"/>
      <c r="O530" s="234"/>
      <c r="P530" s="234"/>
      <c r="Q530" s="234"/>
      <c r="R530" s="234"/>
      <c r="S530" s="234"/>
      <c r="T530" s="235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6" t="s">
        <v>150</v>
      </c>
      <c r="AU530" s="236" t="s">
        <v>21</v>
      </c>
      <c r="AV530" s="13" t="s">
        <v>21</v>
      </c>
      <c r="AW530" s="13" t="s">
        <v>41</v>
      </c>
      <c r="AX530" s="13" t="s">
        <v>82</v>
      </c>
      <c r="AY530" s="236" t="s">
        <v>139</v>
      </c>
    </row>
    <row r="531" spans="1:51" s="14" customFormat="1" ht="12">
      <c r="A531" s="14"/>
      <c r="B531" s="237"/>
      <c r="C531" s="238"/>
      <c r="D531" s="227" t="s">
        <v>150</v>
      </c>
      <c r="E531" s="239" t="s">
        <v>32</v>
      </c>
      <c r="F531" s="240" t="s">
        <v>1396</v>
      </c>
      <c r="G531" s="238"/>
      <c r="H531" s="239" t="s">
        <v>32</v>
      </c>
      <c r="I531" s="241"/>
      <c r="J531" s="238"/>
      <c r="K531" s="238"/>
      <c r="L531" s="242"/>
      <c r="M531" s="243"/>
      <c r="N531" s="244"/>
      <c r="O531" s="244"/>
      <c r="P531" s="244"/>
      <c r="Q531" s="244"/>
      <c r="R531" s="244"/>
      <c r="S531" s="244"/>
      <c r="T531" s="245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6" t="s">
        <v>150</v>
      </c>
      <c r="AU531" s="246" t="s">
        <v>21</v>
      </c>
      <c r="AV531" s="14" t="s">
        <v>90</v>
      </c>
      <c r="AW531" s="14" t="s">
        <v>41</v>
      </c>
      <c r="AX531" s="14" t="s">
        <v>82</v>
      </c>
      <c r="AY531" s="246" t="s">
        <v>139</v>
      </c>
    </row>
    <row r="532" spans="1:51" s="14" customFormat="1" ht="12">
      <c r="A532" s="14"/>
      <c r="B532" s="237"/>
      <c r="C532" s="238"/>
      <c r="D532" s="227" t="s">
        <v>150</v>
      </c>
      <c r="E532" s="239" t="s">
        <v>32</v>
      </c>
      <c r="F532" s="240" t="s">
        <v>152</v>
      </c>
      <c r="G532" s="238"/>
      <c r="H532" s="239" t="s">
        <v>32</v>
      </c>
      <c r="I532" s="241"/>
      <c r="J532" s="238"/>
      <c r="K532" s="238"/>
      <c r="L532" s="242"/>
      <c r="M532" s="243"/>
      <c r="N532" s="244"/>
      <c r="O532" s="244"/>
      <c r="P532" s="244"/>
      <c r="Q532" s="244"/>
      <c r="R532" s="244"/>
      <c r="S532" s="244"/>
      <c r="T532" s="245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6" t="s">
        <v>150</v>
      </c>
      <c r="AU532" s="246" t="s">
        <v>21</v>
      </c>
      <c r="AV532" s="14" t="s">
        <v>90</v>
      </c>
      <c r="AW532" s="14" t="s">
        <v>41</v>
      </c>
      <c r="AX532" s="14" t="s">
        <v>82</v>
      </c>
      <c r="AY532" s="246" t="s">
        <v>139</v>
      </c>
    </row>
    <row r="533" spans="1:51" s="15" customFormat="1" ht="12">
      <c r="A533" s="15"/>
      <c r="B533" s="247"/>
      <c r="C533" s="248"/>
      <c r="D533" s="227" t="s">
        <v>150</v>
      </c>
      <c r="E533" s="249" t="s">
        <v>32</v>
      </c>
      <c r="F533" s="250" t="s">
        <v>153</v>
      </c>
      <c r="G533" s="248"/>
      <c r="H533" s="251">
        <v>44</v>
      </c>
      <c r="I533" s="252"/>
      <c r="J533" s="248"/>
      <c r="K533" s="248"/>
      <c r="L533" s="253"/>
      <c r="M533" s="254"/>
      <c r="N533" s="255"/>
      <c r="O533" s="255"/>
      <c r="P533" s="255"/>
      <c r="Q533" s="255"/>
      <c r="R533" s="255"/>
      <c r="S533" s="255"/>
      <c r="T533" s="256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T533" s="257" t="s">
        <v>150</v>
      </c>
      <c r="AU533" s="257" t="s">
        <v>21</v>
      </c>
      <c r="AV533" s="15" t="s">
        <v>146</v>
      </c>
      <c r="AW533" s="15" t="s">
        <v>41</v>
      </c>
      <c r="AX533" s="15" t="s">
        <v>90</v>
      </c>
      <c r="AY533" s="257" t="s">
        <v>139</v>
      </c>
    </row>
    <row r="534" spans="1:65" s="2" customFormat="1" ht="16.5" customHeight="1">
      <c r="A534" s="41"/>
      <c r="B534" s="42"/>
      <c r="C534" s="207" t="s">
        <v>1397</v>
      </c>
      <c r="D534" s="207" t="s">
        <v>141</v>
      </c>
      <c r="E534" s="208" t="s">
        <v>1398</v>
      </c>
      <c r="F534" s="209" t="s">
        <v>1399</v>
      </c>
      <c r="G534" s="210" t="s">
        <v>220</v>
      </c>
      <c r="H534" s="211">
        <v>2</v>
      </c>
      <c r="I534" s="212"/>
      <c r="J534" s="213">
        <f>ROUND(I534*H534,2)</f>
        <v>0</v>
      </c>
      <c r="K534" s="209" t="s">
        <v>32</v>
      </c>
      <c r="L534" s="47"/>
      <c r="M534" s="214" t="s">
        <v>32</v>
      </c>
      <c r="N534" s="215" t="s">
        <v>53</v>
      </c>
      <c r="O534" s="87"/>
      <c r="P534" s="216">
        <f>O534*H534</f>
        <v>0</v>
      </c>
      <c r="Q534" s="216">
        <v>0.00024</v>
      </c>
      <c r="R534" s="216">
        <f>Q534*H534</f>
        <v>0.00048</v>
      </c>
      <c r="S534" s="216">
        <v>0</v>
      </c>
      <c r="T534" s="217">
        <f>S534*H534</f>
        <v>0</v>
      </c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R534" s="218" t="s">
        <v>146</v>
      </c>
      <c r="AT534" s="218" t="s">
        <v>141</v>
      </c>
      <c r="AU534" s="218" t="s">
        <v>21</v>
      </c>
      <c r="AY534" s="19" t="s">
        <v>139</v>
      </c>
      <c r="BE534" s="219">
        <f>IF(N534="základní",J534,0)</f>
        <v>0</v>
      </c>
      <c r="BF534" s="219">
        <f>IF(N534="snížená",J534,0)</f>
        <v>0</v>
      </c>
      <c r="BG534" s="219">
        <f>IF(N534="zákl. přenesená",J534,0)</f>
        <v>0</v>
      </c>
      <c r="BH534" s="219">
        <f>IF(N534="sníž. přenesená",J534,0)</f>
        <v>0</v>
      </c>
      <c r="BI534" s="219">
        <f>IF(N534="nulová",J534,0)</f>
        <v>0</v>
      </c>
      <c r="BJ534" s="19" t="s">
        <v>90</v>
      </c>
      <c r="BK534" s="219">
        <f>ROUND(I534*H534,2)</f>
        <v>0</v>
      </c>
      <c r="BL534" s="19" t="s">
        <v>146</v>
      </c>
      <c r="BM534" s="218" t="s">
        <v>1400</v>
      </c>
    </row>
    <row r="535" spans="1:51" s="13" customFormat="1" ht="12">
      <c r="A535" s="13"/>
      <c r="B535" s="225"/>
      <c r="C535" s="226"/>
      <c r="D535" s="227" t="s">
        <v>150</v>
      </c>
      <c r="E535" s="228" t="s">
        <v>32</v>
      </c>
      <c r="F535" s="229" t="s">
        <v>21</v>
      </c>
      <c r="G535" s="226"/>
      <c r="H535" s="230">
        <v>2</v>
      </c>
      <c r="I535" s="231"/>
      <c r="J535" s="226"/>
      <c r="K535" s="226"/>
      <c r="L535" s="232"/>
      <c r="M535" s="233"/>
      <c r="N535" s="234"/>
      <c r="O535" s="234"/>
      <c r="P535" s="234"/>
      <c r="Q535" s="234"/>
      <c r="R535" s="234"/>
      <c r="S535" s="234"/>
      <c r="T535" s="235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6" t="s">
        <v>150</v>
      </c>
      <c r="AU535" s="236" t="s">
        <v>21</v>
      </c>
      <c r="AV535" s="13" t="s">
        <v>21</v>
      </c>
      <c r="AW535" s="13" t="s">
        <v>41</v>
      </c>
      <c r="AX535" s="13" t="s">
        <v>82</v>
      </c>
      <c r="AY535" s="236" t="s">
        <v>139</v>
      </c>
    </row>
    <row r="536" spans="1:51" s="14" customFormat="1" ht="12">
      <c r="A536" s="14"/>
      <c r="B536" s="237"/>
      <c r="C536" s="238"/>
      <c r="D536" s="227" t="s">
        <v>150</v>
      </c>
      <c r="E536" s="239" t="s">
        <v>32</v>
      </c>
      <c r="F536" s="240" t="s">
        <v>152</v>
      </c>
      <c r="G536" s="238"/>
      <c r="H536" s="239" t="s">
        <v>32</v>
      </c>
      <c r="I536" s="241"/>
      <c r="J536" s="238"/>
      <c r="K536" s="238"/>
      <c r="L536" s="242"/>
      <c r="M536" s="243"/>
      <c r="N536" s="244"/>
      <c r="O536" s="244"/>
      <c r="P536" s="244"/>
      <c r="Q536" s="244"/>
      <c r="R536" s="244"/>
      <c r="S536" s="244"/>
      <c r="T536" s="245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6" t="s">
        <v>150</v>
      </c>
      <c r="AU536" s="246" t="s">
        <v>21</v>
      </c>
      <c r="AV536" s="14" t="s">
        <v>90</v>
      </c>
      <c r="AW536" s="14" t="s">
        <v>41</v>
      </c>
      <c r="AX536" s="14" t="s">
        <v>82</v>
      </c>
      <c r="AY536" s="246" t="s">
        <v>139</v>
      </c>
    </row>
    <row r="537" spans="1:51" s="15" customFormat="1" ht="12">
      <c r="A537" s="15"/>
      <c r="B537" s="247"/>
      <c r="C537" s="248"/>
      <c r="D537" s="227" t="s">
        <v>150</v>
      </c>
      <c r="E537" s="249" t="s">
        <v>32</v>
      </c>
      <c r="F537" s="250" t="s">
        <v>153</v>
      </c>
      <c r="G537" s="248"/>
      <c r="H537" s="251">
        <v>2</v>
      </c>
      <c r="I537" s="252"/>
      <c r="J537" s="248"/>
      <c r="K537" s="248"/>
      <c r="L537" s="253"/>
      <c r="M537" s="254"/>
      <c r="N537" s="255"/>
      <c r="O537" s="255"/>
      <c r="P537" s="255"/>
      <c r="Q537" s="255"/>
      <c r="R537" s="255"/>
      <c r="S537" s="255"/>
      <c r="T537" s="256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257" t="s">
        <v>150</v>
      </c>
      <c r="AU537" s="257" t="s">
        <v>21</v>
      </c>
      <c r="AV537" s="15" t="s">
        <v>146</v>
      </c>
      <c r="AW537" s="15" t="s">
        <v>41</v>
      </c>
      <c r="AX537" s="15" t="s">
        <v>90</v>
      </c>
      <c r="AY537" s="257" t="s">
        <v>139</v>
      </c>
    </row>
    <row r="538" spans="1:65" s="2" customFormat="1" ht="16.5" customHeight="1">
      <c r="A538" s="41"/>
      <c r="B538" s="42"/>
      <c r="C538" s="207" t="s">
        <v>1401</v>
      </c>
      <c r="D538" s="207" t="s">
        <v>141</v>
      </c>
      <c r="E538" s="208" t="s">
        <v>1402</v>
      </c>
      <c r="F538" s="209" t="s">
        <v>1403</v>
      </c>
      <c r="G538" s="210" t="s">
        <v>144</v>
      </c>
      <c r="H538" s="211">
        <v>34</v>
      </c>
      <c r="I538" s="212"/>
      <c r="J538" s="213">
        <f>ROUND(I538*H538,2)</f>
        <v>0</v>
      </c>
      <c r="K538" s="209" t="s">
        <v>145</v>
      </c>
      <c r="L538" s="47"/>
      <c r="M538" s="214" t="s">
        <v>32</v>
      </c>
      <c r="N538" s="215" t="s">
        <v>53</v>
      </c>
      <c r="O538" s="87"/>
      <c r="P538" s="216">
        <f>O538*H538</f>
        <v>0</v>
      </c>
      <c r="Q538" s="216">
        <v>0</v>
      </c>
      <c r="R538" s="216">
        <f>Q538*H538</f>
        <v>0</v>
      </c>
      <c r="S538" s="216">
        <v>0</v>
      </c>
      <c r="T538" s="217">
        <f>S538*H538</f>
        <v>0</v>
      </c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R538" s="218" t="s">
        <v>146</v>
      </c>
      <c r="AT538" s="218" t="s">
        <v>141</v>
      </c>
      <c r="AU538" s="218" t="s">
        <v>21</v>
      </c>
      <c r="AY538" s="19" t="s">
        <v>139</v>
      </c>
      <c r="BE538" s="219">
        <f>IF(N538="základní",J538,0)</f>
        <v>0</v>
      </c>
      <c r="BF538" s="219">
        <f>IF(N538="snížená",J538,0)</f>
        <v>0</v>
      </c>
      <c r="BG538" s="219">
        <f>IF(N538="zákl. přenesená",J538,0)</f>
        <v>0</v>
      </c>
      <c r="BH538" s="219">
        <f>IF(N538="sníž. přenesená",J538,0)</f>
        <v>0</v>
      </c>
      <c r="BI538" s="219">
        <f>IF(N538="nulová",J538,0)</f>
        <v>0</v>
      </c>
      <c r="BJ538" s="19" t="s">
        <v>90</v>
      </c>
      <c r="BK538" s="219">
        <f>ROUND(I538*H538,2)</f>
        <v>0</v>
      </c>
      <c r="BL538" s="19" t="s">
        <v>146</v>
      </c>
      <c r="BM538" s="218" t="s">
        <v>1404</v>
      </c>
    </row>
    <row r="539" spans="1:47" s="2" customFormat="1" ht="12">
      <c r="A539" s="41"/>
      <c r="B539" s="42"/>
      <c r="C539" s="43"/>
      <c r="D539" s="220" t="s">
        <v>148</v>
      </c>
      <c r="E539" s="43"/>
      <c r="F539" s="221" t="s">
        <v>1405</v>
      </c>
      <c r="G539" s="43"/>
      <c r="H539" s="43"/>
      <c r="I539" s="222"/>
      <c r="J539" s="43"/>
      <c r="K539" s="43"/>
      <c r="L539" s="47"/>
      <c r="M539" s="223"/>
      <c r="N539" s="224"/>
      <c r="O539" s="87"/>
      <c r="P539" s="87"/>
      <c r="Q539" s="87"/>
      <c r="R539" s="87"/>
      <c r="S539" s="87"/>
      <c r="T539" s="88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T539" s="19" t="s">
        <v>148</v>
      </c>
      <c r="AU539" s="19" t="s">
        <v>21</v>
      </c>
    </row>
    <row r="540" spans="1:51" s="13" customFormat="1" ht="12">
      <c r="A540" s="13"/>
      <c r="B540" s="225"/>
      <c r="C540" s="226"/>
      <c r="D540" s="227" t="s">
        <v>150</v>
      </c>
      <c r="E540" s="228" t="s">
        <v>32</v>
      </c>
      <c r="F540" s="229" t="s">
        <v>1406</v>
      </c>
      <c r="G540" s="226"/>
      <c r="H540" s="230">
        <v>34</v>
      </c>
      <c r="I540" s="231"/>
      <c r="J540" s="226"/>
      <c r="K540" s="226"/>
      <c r="L540" s="232"/>
      <c r="M540" s="233"/>
      <c r="N540" s="234"/>
      <c r="O540" s="234"/>
      <c r="P540" s="234"/>
      <c r="Q540" s="234"/>
      <c r="R540" s="234"/>
      <c r="S540" s="234"/>
      <c r="T540" s="235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6" t="s">
        <v>150</v>
      </c>
      <c r="AU540" s="236" t="s">
        <v>21</v>
      </c>
      <c r="AV540" s="13" t="s">
        <v>21</v>
      </c>
      <c r="AW540" s="13" t="s">
        <v>41</v>
      </c>
      <c r="AX540" s="13" t="s">
        <v>82</v>
      </c>
      <c r="AY540" s="236" t="s">
        <v>139</v>
      </c>
    </row>
    <row r="541" spans="1:51" s="14" customFormat="1" ht="12">
      <c r="A541" s="14"/>
      <c r="B541" s="237"/>
      <c r="C541" s="238"/>
      <c r="D541" s="227" t="s">
        <v>150</v>
      </c>
      <c r="E541" s="239" t="s">
        <v>32</v>
      </c>
      <c r="F541" s="240" t="s">
        <v>152</v>
      </c>
      <c r="G541" s="238"/>
      <c r="H541" s="239" t="s">
        <v>32</v>
      </c>
      <c r="I541" s="241"/>
      <c r="J541" s="238"/>
      <c r="K541" s="238"/>
      <c r="L541" s="242"/>
      <c r="M541" s="243"/>
      <c r="N541" s="244"/>
      <c r="O541" s="244"/>
      <c r="P541" s="244"/>
      <c r="Q541" s="244"/>
      <c r="R541" s="244"/>
      <c r="S541" s="244"/>
      <c r="T541" s="245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6" t="s">
        <v>150</v>
      </c>
      <c r="AU541" s="246" t="s">
        <v>21</v>
      </c>
      <c r="AV541" s="14" t="s">
        <v>90</v>
      </c>
      <c r="AW541" s="14" t="s">
        <v>41</v>
      </c>
      <c r="AX541" s="14" t="s">
        <v>82</v>
      </c>
      <c r="AY541" s="246" t="s">
        <v>139</v>
      </c>
    </row>
    <row r="542" spans="1:51" s="15" customFormat="1" ht="12">
      <c r="A542" s="15"/>
      <c r="B542" s="247"/>
      <c r="C542" s="248"/>
      <c r="D542" s="227" t="s">
        <v>150</v>
      </c>
      <c r="E542" s="249" t="s">
        <v>32</v>
      </c>
      <c r="F542" s="250" t="s">
        <v>153</v>
      </c>
      <c r="G542" s="248"/>
      <c r="H542" s="251">
        <v>34</v>
      </c>
      <c r="I542" s="252"/>
      <c r="J542" s="248"/>
      <c r="K542" s="248"/>
      <c r="L542" s="253"/>
      <c r="M542" s="254"/>
      <c r="N542" s="255"/>
      <c r="O542" s="255"/>
      <c r="P542" s="255"/>
      <c r="Q542" s="255"/>
      <c r="R542" s="255"/>
      <c r="S542" s="255"/>
      <c r="T542" s="256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257" t="s">
        <v>150</v>
      </c>
      <c r="AU542" s="257" t="s">
        <v>21</v>
      </c>
      <c r="AV542" s="15" t="s">
        <v>146</v>
      </c>
      <c r="AW542" s="15" t="s">
        <v>41</v>
      </c>
      <c r="AX542" s="15" t="s">
        <v>90</v>
      </c>
      <c r="AY542" s="257" t="s">
        <v>139</v>
      </c>
    </row>
    <row r="543" spans="1:65" s="2" customFormat="1" ht="16.5" customHeight="1">
      <c r="A543" s="41"/>
      <c r="B543" s="42"/>
      <c r="C543" s="207" t="s">
        <v>1407</v>
      </c>
      <c r="D543" s="207" t="s">
        <v>141</v>
      </c>
      <c r="E543" s="208" t="s">
        <v>1408</v>
      </c>
      <c r="F543" s="209" t="s">
        <v>1409</v>
      </c>
      <c r="G543" s="210" t="s">
        <v>591</v>
      </c>
      <c r="H543" s="211">
        <v>4.125</v>
      </c>
      <c r="I543" s="212"/>
      <c r="J543" s="213">
        <f>ROUND(I543*H543,2)</f>
        <v>0</v>
      </c>
      <c r="K543" s="209" t="s">
        <v>145</v>
      </c>
      <c r="L543" s="47"/>
      <c r="M543" s="214" t="s">
        <v>32</v>
      </c>
      <c r="N543" s="215" t="s">
        <v>53</v>
      </c>
      <c r="O543" s="87"/>
      <c r="P543" s="216">
        <f>O543*H543</f>
        <v>0</v>
      </c>
      <c r="Q543" s="216">
        <v>0.12</v>
      </c>
      <c r="R543" s="216">
        <f>Q543*H543</f>
        <v>0.495</v>
      </c>
      <c r="S543" s="216">
        <v>2.2</v>
      </c>
      <c r="T543" s="217">
        <f>S543*H543</f>
        <v>9.075000000000001</v>
      </c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R543" s="218" t="s">
        <v>146</v>
      </c>
      <c r="AT543" s="218" t="s">
        <v>141</v>
      </c>
      <c r="AU543" s="218" t="s">
        <v>21</v>
      </c>
      <c r="AY543" s="19" t="s">
        <v>139</v>
      </c>
      <c r="BE543" s="219">
        <f>IF(N543="základní",J543,0)</f>
        <v>0</v>
      </c>
      <c r="BF543" s="219">
        <f>IF(N543="snížená",J543,0)</f>
        <v>0</v>
      </c>
      <c r="BG543" s="219">
        <f>IF(N543="zákl. přenesená",J543,0)</f>
        <v>0</v>
      </c>
      <c r="BH543" s="219">
        <f>IF(N543="sníž. přenesená",J543,0)</f>
        <v>0</v>
      </c>
      <c r="BI543" s="219">
        <f>IF(N543="nulová",J543,0)</f>
        <v>0</v>
      </c>
      <c r="BJ543" s="19" t="s">
        <v>90</v>
      </c>
      <c r="BK543" s="219">
        <f>ROUND(I543*H543,2)</f>
        <v>0</v>
      </c>
      <c r="BL543" s="19" t="s">
        <v>146</v>
      </c>
      <c r="BM543" s="218" t="s">
        <v>1410</v>
      </c>
    </row>
    <row r="544" spans="1:47" s="2" customFormat="1" ht="12">
      <c r="A544" s="41"/>
      <c r="B544" s="42"/>
      <c r="C544" s="43"/>
      <c r="D544" s="220" t="s">
        <v>148</v>
      </c>
      <c r="E544" s="43"/>
      <c r="F544" s="221" t="s">
        <v>1411</v>
      </c>
      <c r="G544" s="43"/>
      <c r="H544" s="43"/>
      <c r="I544" s="222"/>
      <c r="J544" s="43"/>
      <c r="K544" s="43"/>
      <c r="L544" s="47"/>
      <c r="M544" s="223"/>
      <c r="N544" s="224"/>
      <c r="O544" s="87"/>
      <c r="P544" s="87"/>
      <c r="Q544" s="87"/>
      <c r="R544" s="87"/>
      <c r="S544" s="87"/>
      <c r="T544" s="88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T544" s="19" t="s">
        <v>148</v>
      </c>
      <c r="AU544" s="19" t="s">
        <v>21</v>
      </c>
    </row>
    <row r="545" spans="1:51" s="13" customFormat="1" ht="12">
      <c r="A545" s="13"/>
      <c r="B545" s="225"/>
      <c r="C545" s="226"/>
      <c r="D545" s="227" t="s">
        <v>150</v>
      </c>
      <c r="E545" s="228" t="s">
        <v>32</v>
      </c>
      <c r="F545" s="229" t="s">
        <v>1412</v>
      </c>
      <c r="G545" s="226"/>
      <c r="H545" s="230">
        <v>4.125</v>
      </c>
      <c r="I545" s="231"/>
      <c r="J545" s="226"/>
      <c r="K545" s="226"/>
      <c r="L545" s="232"/>
      <c r="M545" s="233"/>
      <c r="N545" s="234"/>
      <c r="O545" s="234"/>
      <c r="P545" s="234"/>
      <c r="Q545" s="234"/>
      <c r="R545" s="234"/>
      <c r="S545" s="234"/>
      <c r="T545" s="235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6" t="s">
        <v>150</v>
      </c>
      <c r="AU545" s="236" t="s">
        <v>21</v>
      </c>
      <c r="AV545" s="13" t="s">
        <v>21</v>
      </c>
      <c r="AW545" s="13" t="s">
        <v>41</v>
      </c>
      <c r="AX545" s="13" t="s">
        <v>82</v>
      </c>
      <c r="AY545" s="236" t="s">
        <v>139</v>
      </c>
    </row>
    <row r="546" spans="1:51" s="14" customFormat="1" ht="12">
      <c r="A546" s="14"/>
      <c r="B546" s="237"/>
      <c r="C546" s="238"/>
      <c r="D546" s="227" t="s">
        <v>150</v>
      </c>
      <c r="E546" s="239" t="s">
        <v>32</v>
      </c>
      <c r="F546" s="240" t="s">
        <v>1413</v>
      </c>
      <c r="G546" s="238"/>
      <c r="H546" s="239" t="s">
        <v>32</v>
      </c>
      <c r="I546" s="241"/>
      <c r="J546" s="238"/>
      <c r="K546" s="238"/>
      <c r="L546" s="242"/>
      <c r="M546" s="243"/>
      <c r="N546" s="244"/>
      <c r="O546" s="244"/>
      <c r="P546" s="244"/>
      <c r="Q546" s="244"/>
      <c r="R546" s="244"/>
      <c r="S546" s="244"/>
      <c r="T546" s="245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46" t="s">
        <v>150</v>
      </c>
      <c r="AU546" s="246" t="s">
        <v>21</v>
      </c>
      <c r="AV546" s="14" t="s">
        <v>90</v>
      </c>
      <c r="AW546" s="14" t="s">
        <v>41</v>
      </c>
      <c r="AX546" s="14" t="s">
        <v>82</v>
      </c>
      <c r="AY546" s="246" t="s">
        <v>139</v>
      </c>
    </row>
    <row r="547" spans="1:51" s="15" customFormat="1" ht="12">
      <c r="A547" s="15"/>
      <c r="B547" s="247"/>
      <c r="C547" s="248"/>
      <c r="D547" s="227" t="s">
        <v>150</v>
      </c>
      <c r="E547" s="249" t="s">
        <v>32</v>
      </c>
      <c r="F547" s="250" t="s">
        <v>153</v>
      </c>
      <c r="G547" s="248"/>
      <c r="H547" s="251">
        <v>4.125</v>
      </c>
      <c r="I547" s="252"/>
      <c r="J547" s="248"/>
      <c r="K547" s="248"/>
      <c r="L547" s="253"/>
      <c r="M547" s="254"/>
      <c r="N547" s="255"/>
      <c r="O547" s="255"/>
      <c r="P547" s="255"/>
      <c r="Q547" s="255"/>
      <c r="R547" s="255"/>
      <c r="S547" s="255"/>
      <c r="T547" s="256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T547" s="257" t="s">
        <v>150</v>
      </c>
      <c r="AU547" s="257" t="s">
        <v>21</v>
      </c>
      <c r="AV547" s="15" t="s">
        <v>146</v>
      </c>
      <c r="AW547" s="15" t="s">
        <v>41</v>
      </c>
      <c r="AX547" s="15" t="s">
        <v>90</v>
      </c>
      <c r="AY547" s="257" t="s">
        <v>139</v>
      </c>
    </row>
    <row r="548" spans="1:65" s="2" customFormat="1" ht="16.5" customHeight="1">
      <c r="A548" s="41"/>
      <c r="B548" s="42"/>
      <c r="C548" s="207" t="s">
        <v>1414</v>
      </c>
      <c r="D548" s="207" t="s">
        <v>141</v>
      </c>
      <c r="E548" s="208" t="s">
        <v>1415</v>
      </c>
      <c r="F548" s="209" t="s">
        <v>1416</v>
      </c>
      <c r="G548" s="210" t="s">
        <v>591</v>
      </c>
      <c r="H548" s="211">
        <v>4.5</v>
      </c>
      <c r="I548" s="212"/>
      <c r="J548" s="213">
        <f>ROUND(I548*H548,2)</f>
        <v>0</v>
      </c>
      <c r="K548" s="209" t="s">
        <v>32</v>
      </c>
      <c r="L548" s="47"/>
      <c r="M548" s="214" t="s">
        <v>32</v>
      </c>
      <c r="N548" s="215" t="s">
        <v>53</v>
      </c>
      <c r="O548" s="87"/>
      <c r="P548" s="216">
        <f>O548*H548</f>
        <v>0</v>
      </c>
      <c r="Q548" s="216">
        <v>0.12</v>
      </c>
      <c r="R548" s="216">
        <f>Q548*H548</f>
        <v>0.54</v>
      </c>
      <c r="S548" s="216">
        <v>2.49</v>
      </c>
      <c r="T548" s="217">
        <f>S548*H548</f>
        <v>11.205000000000002</v>
      </c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R548" s="218" t="s">
        <v>146</v>
      </c>
      <c r="AT548" s="218" t="s">
        <v>141</v>
      </c>
      <c r="AU548" s="218" t="s">
        <v>21</v>
      </c>
      <c r="AY548" s="19" t="s">
        <v>139</v>
      </c>
      <c r="BE548" s="219">
        <f>IF(N548="základní",J548,0)</f>
        <v>0</v>
      </c>
      <c r="BF548" s="219">
        <f>IF(N548="snížená",J548,0)</f>
        <v>0</v>
      </c>
      <c r="BG548" s="219">
        <f>IF(N548="zákl. přenesená",J548,0)</f>
        <v>0</v>
      </c>
      <c r="BH548" s="219">
        <f>IF(N548="sníž. přenesená",J548,0)</f>
        <v>0</v>
      </c>
      <c r="BI548" s="219">
        <f>IF(N548="nulová",J548,0)</f>
        <v>0</v>
      </c>
      <c r="BJ548" s="19" t="s">
        <v>90</v>
      </c>
      <c r="BK548" s="219">
        <f>ROUND(I548*H548,2)</f>
        <v>0</v>
      </c>
      <c r="BL548" s="19" t="s">
        <v>146</v>
      </c>
      <c r="BM548" s="218" t="s">
        <v>1417</v>
      </c>
    </row>
    <row r="549" spans="1:51" s="13" customFormat="1" ht="12">
      <c r="A549" s="13"/>
      <c r="B549" s="225"/>
      <c r="C549" s="226"/>
      <c r="D549" s="227" t="s">
        <v>150</v>
      </c>
      <c r="E549" s="228" t="s">
        <v>32</v>
      </c>
      <c r="F549" s="229" t="s">
        <v>1418</v>
      </c>
      <c r="G549" s="226"/>
      <c r="H549" s="230">
        <v>4.5</v>
      </c>
      <c r="I549" s="231"/>
      <c r="J549" s="226"/>
      <c r="K549" s="226"/>
      <c r="L549" s="232"/>
      <c r="M549" s="233"/>
      <c r="N549" s="234"/>
      <c r="O549" s="234"/>
      <c r="P549" s="234"/>
      <c r="Q549" s="234"/>
      <c r="R549" s="234"/>
      <c r="S549" s="234"/>
      <c r="T549" s="235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6" t="s">
        <v>150</v>
      </c>
      <c r="AU549" s="236" t="s">
        <v>21</v>
      </c>
      <c r="AV549" s="13" t="s">
        <v>21</v>
      </c>
      <c r="AW549" s="13" t="s">
        <v>41</v>
      </c>
      <c r="AX549" s="13" t="s">
        <v>82</v>
      </c>
      <c r="AY549" s="236" t="s">
        <v>139</v>
      </c>
    </row>
    <row r="550" spans="1:51" s="14" customFormat="1" ht="12">
      <c r="A550" s="14"/>
      <c r="B550" s="237"/>
      <c r="C550" s="238"/>
      <c r="D550" s="227" t="s">
        <v>150</v>
      </c>
      <c r="E550" s="239" t="s">
        <v>32</v>
      </c>
      <c r="F550" s="240" t="s">
        <v>152</v>
      </c>
      <c r="G550" s="238"/>
      <c r="H550" s="239" t="s">
        <v>32</v>
      </c>
      <c r="I550" s="241"/>
      <c r="J550" s="238"/>
      <c r="K550" s="238"/>
      <c r="L550" s="242"/>
      <c r="M550" s="243"/>
      <c r="N550" s="244"/>
      <c r="O550" s="244"/>
      <c r="P550" s="244"/>
      <c r="Q550" s="244"/>
      <c r="R550" s="244"/>
      <c r="S550" s="244"/>
      <c r="T550" s="245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6" t="s">
        <v>150</v>
      </c>
      <c r="AU550" s="246" t="s">
        <v>21</v>
      </c>
      <c r="AV550" s="14" t="s">
        <v>90</v>
      </c>
      <c r="AW550" s="14" t="s">
        <v>41</v>
      </c>
      <c r="AX550" s="14" t="s">
        <v>82</v>
      </c>
      <c r="AY550" s="246" t="s">
        <v>139</v>
      </c>
    </row>
    <row r="551" spans="1:51" s="15" customFormat="1" ht="12">
      <c r="A551" s="15"/>
      <c r="B551" s="247"/>
      <c r="C551" s="248"/>
      <c r="D551" s="227" t="s">
        <v>150</v>
      </c>
      <c r="E551" s="249" t="s">
        <v>32</v>
      </c>
      <c r="F551" s="250" t="s">
        <v>153</v>
      </c>
      <c r="G551" s="248"/>
      <c r="H551" s="251">
        <v>4.5</v>
      </c>
      <c r="I551" s="252"/>
      <c r="J551" s="248"/>
      <c r="K551" s="248"/>
      <c r="L551" s="253"/>
      <c r="M551" s="254"/>
      <c r="N551" s="255"/>
      <c r="O551" s="255"/>
      <c r="P551" s="255"/>
      <c r="Q551" s="255"/>
      <c r="R551" s="255"/>
      <c r="S551" s="255"/>
      <c r="T551" s="256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57" t="s">
        <v>150</v>
      </c>
      <c r="AU551" s="257" t="s">
        <v>21</v>
      </c>
      <c r="AV551" s="15" t="s">
        <v>146</v>
      </c>
      <c r="AW551" s="15" t="s">
        <v>41</v>
      </c>
      <c r="AX551" s="15" t="s">
        <v>90</v>
      </c>
      <c r="AY551" s="257" t="s">
        <v>139</v>
      </c>
    </row>
    <row r="552" spans="1:65" s="2" customFormat="1" ht="33" customHeight="1">
      <c r="A552" s="41"/>
      <c r="B552" s="42"/>
      <c r="C552" s="207" t="s">
        <v>1419</v>
      </c>
      <c r="D552" s="207" t="s">
        <v>141</v>
      </c>
      <c r="E552" s="208" t="s">
        <v>1420</v>
      </c>
      <c r="F552" s="209" t="s">
        <v>1421</v>
      </c>
      <c r="G552" s="210" t="s">
        <v>232</v>
      </c>
      <c r="H552" s="211">
        <v>22</v>
      </c>
      <c r="I552" s="212"/>
      <c r="J552" s="213">
        <f>ROUND(I552*H552,2)</f>
        <v>0</v>
      </c>
      <c r="K552" s="209" t="s">
        <v>145</v>
      </c>
      <c r="L552" s="47"/>
      <c r="M552" s="214" t="s">
        <v>32</v>
      </c>
      <c r="N552" s="215" t="s">
        <v>53</v>
      </c>
      <c r="O552" s="87"/>
      <c r="P552" s="216">
        <f>O552*H552</f>
        <v>0</v>
      </c>
      <c r="Q552" s="216">
        <v>0</v>
      </c>
      <c r="R552" s="216">
        <f>Q552*H552</f>
        <v>0</v>
      </c>
      <c r="S552" s="216">
        <v>0.98</v>
      </c>
      <c r="T552" s="217">
        <f>S552*H552</f>
        <v>21.56</v>
      </c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R552" s="218" t="s">
        <v>146</v>
      </c>
      <c r="AT552" s="218" t="s">
        <v>141</v>
      </c>
      <c r="AU552" s="218" t="s">
        <v>21</v>
      </c>
      <c r="AY552" s="19" t="s">
        <v>139</v>
      </c>
      <c r="BE552" s="219">
        <f>IF(N552="základní",J552,0)</f>
        <v>0</v>
      </c>
      <c r="BF552" s="219">
        <f>IF(N552="snížená",J552,0)</f>
        <v>0</v>
      </c>
      <c r="BG552" s="219">
        <f>IF(N552="zákl. přenesená",J552,0)</f>
        <v>0</v>
      </c>
      <c r="BH552" s="219">
        <f>IF(N552="sníž. přenesená",J552,0)</f>
        <v>0</v>
      </c>
      <c r="BI552" s="219">
        <f>IF(N552="nulová",J552,0)</f>
        <v>0</v>
      </c>
      <c r="BJ552" s="19" t="s">
        <v>90</v>
      </c>
      <c r="BK552" s="219">
        <f>ROUND(I552*H552,2)</f>
        <v>0</v>
      </c>
      <c r="BL552" s="19" t="s">
        <v>146</v>
      </c>
      <c r="BM552" s="218" t="s">
        <v>1422</v>
      </c>
    </row>
    <row r="553" spans="1:47" s="2" customFormat="1" ht="12">
      <c r="A553" s="41"/>
      <c r="B553" s="42"/>
      <c r="C553" s="43"/>
      <c r="D553" s="220" t="s">
        <v>148</v>
      </c>
      <c r="E553" s="43"/>
      <c r="F553" s="221" t="s">
        <v>1423</v>
      </c>
      <c r="G553" s="43"/>
      <c r="H553" s="43"/>
      <c r="I553" s="222"/>
      <c r="J553" s="43"/>
      <c r="K553" s="43"/>
      <c r="L553" s="47"/>
      <c r="M553" s="223"/>
      <c r="N553" s="224"/>
      <c r="O553" s="87"/>
      <c r="P553" s="87"/>
      <c r="Q553" s="87"/>
      <c r="R553" s="87"/>
      <c r="S553" s="87"/>
      <c r="T553" s="88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T553" s="19" t="s">
        <v>148</v>
      </c>
      <c r="AU553" s="19" t="s">
        <v>21</v>
      </c>
    </row>
    <row r="554" spans="1:51" s="13" customFormat="1" ht="12">
      <c r="A554" s="13"/>
      <c r="B554" s="225"/>
      <c r="C554" s="226"/>
      <c r="D554" s="227" t="s">
        <v>150</v>
      </c>
      <c r="E554" s="228" t="s">
        <v>32</v>
      </c>
      <c r="F554" s="229" t="s">
        <v>264</v>
      </c>
      <c r="G554" s="226"/>
      <c r="H554" s="230">
        <v>22</v>
      </c>
      <c r="I554" s="231"/>
      <c r="J554" s="226"/>
      <c r="K554" s="226"/>
      <c r="L554" s="232"/>
      <c r="M554" s="233"/>
      <c r="N554" s="234"/>
      <c r="O554" s="234"/>
      <c r="P554" s="234"/>
      <c r="Q554" s="234"/>
      <c r="R554" s="234"/>
      <c r="S554" s="234"/>
      <c r="T554" s="235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6" t="s">
        <v>150</v>
      </c>
      <c r="AU554" s="236" t="s">
        <v>21</v>
      </c>
      <c r="AV554" s="13" t="s">
        <v>21</v>
      </c>
      <c r="AW554" s="13" t="s">
        <v>41</v>
      </c>
      <c r="AX554" s="13" t="s">
        <v>82</v>
      </c>
      <c r="AY554" s="236" t="s">
        <v>139</v>
      </c>
    </row>
    <row r="555" spans="1:51" s="14" customFormat="1" ht="12">
      <c r="A555" s="14"/>
      <c r="B555" s="237"/>
      <c r="C555" s="238"/>
      <c r="D555" s="227" t="s">
        <v>150</v>
      </c>
      <c r="E555" s="239" t="s">
        <v>32</v>
      </c>
      <c r="F555" s="240" t="s">
        <v>152</v>
      </c>
      <c r="G555" s="238"/>
      <c r="H555" s="239" t="s">
        <v>32</v>
      </c>
      <c r="I555" s="241"/>
      <c r="J555" s="238"/>
      <c r="K555" s="238"/>
      <c r="L555" s="242"/>
      <c r="M555" s="243"/>
      <c r="N555" s="244"/>
      <c r="O555" s="244"/>
      <c r="P555" s="244"/>
      <c r="Q555" s="244"/>
      <c r="R555" s="244"/>
      <c r="S555" s="244"/>
      <c r="T555" s="245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6" t="s">
        <v>150</v>
      </c>
      <c r="AU555" s="246" t="s">
        <v>21</v>
      </c>
      <c r="AV555" s="14" t="s">
        <v>90</v>
      </c>
      <c r="AW555" s="14" t="s">
        <v>41</v>
      </c>
      <c r="AX555" s="14" t="s">
        <v>82</v>
      </c>
      <c r="AY555" s="246" t="s">
        <v>139</v>
      </c>
    </row>
    <row r="556" spans="1:51" s="15" customFormat="1" ht="12">
      <c r="A556" s="15"/>
      <c r="B556" s="247"/>
      <c r="C556" s="248"/>
      <c r="D556" s="227" t="s">
        <v>150</v>
      </c>
      <c r="E556" s="249" t="s">
        <v>32</v>
      </c>
      <c r="F556" s="250" t="s">
        <v>153</v>
      </c>
      <c r="G556" s="248"/>
      <c r="H556" s="251">
        <v>22</v>
      </c>
      <c r="I556" s="252"/>
      <c r="J556" s="248"/>
      <c r="K556" s="248"/>
      <c r="L556" s="253"/>
      <c r="M556" s="254"/>
      <c r="N556" s="255"/>
      <c r="O556" s="255"/>
      <c r="P556" s="255"/>
      <c r="Q556" s="255"/>
      <c r="R556" s="255"/>
      <c r="S556" s="255"/>
      <c r="T556" s="256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57" t="s">
        <v>150</v>
      </c>
      <c r="AU556" s="257" t="s">
        <v>21</v>
      </c>
      <c r="AV556" s="15" t="s">
        <v>146</v>
      </c>
      <c r="AW556" s="15" t="s">
        <v>41</v>
      </c>
      <c r="AX556" s="15" t="s">
        <v>90</v>
      </c>
      <c r="AY556" s="257" t="s">
        <v>139</v>
      </c>
    </row>
    <row r="557" spans="1:65" s="2" customFormat="1" ht="33" customHeight="1">
      <c r="A557" s="41"/>
      <c r="B557" s="42"/>
      <c r="C557" s="207" t="s">
        <v>1424</v>
      </c>
      <c r="D557" s="207" t="s">
        <v>141</v>
      </c>
      <c r="E557" s="208" t="s">
        <v>1425</v>
      </c>
      <c r="F557" s="209" t="s">
        <v>1426</v>
      </c>
      <c r="G557" s="210" t="s">
        <v>232</v>
      </c>
      <c r="H557" s="211">
        <v>11</v>
      </c>
      <c r="I557" s="212"/>
      <c r="J557" s="213">
        <f>ROUND(I557*H557,2)</f>
        <v>0</v>
      </c>
      <c r="K557" s="209" t="s">
        <v>145</v>
      </c>
      <c r="L557" s="47"/>
      <c r="M557" s="214" t="s">
        <v>32</v>
      </c>
      <c r="N557" s="215" t="s">
        <v>53</v>
      </c>
      <c r="O557" s="87"/>
      <c r="P557" s="216">
        <f>O557*H557</f>
        <v>0</v>
      </c>
      <c r="Q557" s="216">
        <v>0</v>
      </c>
      <c r="R557" s="216">
        <f>Q557*H557</f>
        <v>0</v>
      </c>
      <c r="S557" s="216">
        <v>2.055</v>
      </c>
      <c r="T557" s="217">
        <f>S557*H557</f>
        <v>22.605</v>
      </c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R557" s="218" t="s">
        <v>146</v>
      </c>
      <c r="AT557" s="218" t="s">
        <v>141</v>
      </c>
      <c r="AU557" s="218" t="s">
        <v>21</v>
      </c>
      <c r="AY557" s="19" t="s">
        <v>139</v>
      </c>
      <c r="BE557" s="219">
        <f>IF(N557="základní",J557,0)</f>
        <v>0</v>
      </c>
      <c r="BF557" s="219">
        <f>IF(N557="snížená",J557,0)</f>
        <v>0</v>
      </c>
      <c r="BG557" s="219">
        <f>IF(N557="zákl. přenesená",J557,0)</f>
        <v>0</v>
      </c>
      <c r="BH557" s="219">
        <f>IF(N557="sníž. přenesená",J557,0)</f>
        <v>0</v>
      </c>
      <c r="BI557" s="219">
        <f>IF(N557="nulová",J557,0)</f>
        <v>0</v>
      </c>
      <c r="BJ557" s="19" t="s">
        <v>90</v>
      </c>
      <c r="BK557" s="219">
        <f>ROUND(I557*H557,2)</f>
        <v>0</v>
      </c>
      <c r="BL557" s="19" t="s">
        <v>146</v>
      </c>
      <c r="BM557" s="218" t="s">
        <v>1427</v>
      </c>
    </row>
    <row r="558" spans="1:47" s="2" customFormat="1" ht="12">
      <c r="A558" s="41"/>
      <c r="B558" s="42"/>
      <c r="C558" s="43"/>
      <c r="D558" s="220" t="s">
        <v>148</v>
      </c>
      <c r="E558" s="43"/>
      <c r="F558" s="221" t="s">
        <v>1428</v>
      </c>
      <c r="G558" s="43"/>
      <c r="H558" s="43"/>
      <c r="I558" s="222"/>
      <c r="J558" s="43"/>
      <c r="K558" s="43"/>
      <c r="L558" s="47"/>
      <c r="M558" s="223"/>
      <c r="N558" s="224"/>
      <c r="O558" s="87"/>
      <c r="P558" s="87"/>
      <c r="Q558" s="87"/>
      <c r="R558" s="87"/>
      <c r="S558" s="87"/>
      <c r="T558" s="88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T558" s="19" t="s">
        <v>148</v>
      </c>
      <c r="AU558" s="19" t="s">
        <v>21</v>
      </c>
    </row>
    <row r="559" spans="1:51" s="13" customFormat="1" ht="12">
      <c r="A559" s="13"/>
      <c r="B559" s="225"/>
      <c r="C559" s="226"/>
      <c r="D559" s="227" t="s">
        <v>150</v>
      </c>
      <c r="E559" s="228" t="s">
        <v>32</v>
      </c>
      <c r="F559" s="229" t="s">
        <v>210</v>
      </c>
      <c r="G559" s="226"/>
      <c r="H559" s="230">
        <v>11</v>
      </c>
      <c r="I559" s="231"/>
      <c r="J559" s="226"/>
      <c r="K559" s="226"/>
      <c r="L559" s="232"/>
      <c r="M559" s="233"/>
      <c r="N559" s="234"/>
      <c r="O559" s="234"/>
      <c r="P559" s="234"/>
      <c r="Q559" s="234"/>
      <c r="R559" s="234"/>
      <c r="S559" s="234"/>
      <c r="T559" s="235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6" t="s">
        <v>150</v>
      </c>
      <c r="AU559" s="236" t="s">
        <v>21</v>
      </c>
      <c r="AV559" s="13" t="s">
        <v>21</v>
      </c>
      <c r="AW559" s="13" t="s">
        <v>41</v>
      </c>
      <c r="AX559" s="13" t="s">
        <v>82</v>
      </c>
      <c r="AY559" s="236" t="s">
        <v>139</v>
      </c>
    </row>
    <row r="560" spans="1:51" s="14" customFormat="1" ht="12">
      <c r="A560" s="14"/>
      <c r="B560" s="237"/>
      <c r="C560" s="238"/>
      <c r="D560" s="227" t="s">
        <v>150</v>
      </c>
      <c r="E560" s="239" t="s">
        <v>32</v>
      </c>
      <c r="F560" s="240" t="s">
        <v>152</v>
      </c>
      <c r="G560" s="238"/>
      <c r="H560" s="239" t="s">
        <v>32</v>
      </c>
      <c r="I560" s="241"/>
      <c r="J560" s="238"/>
      <c r="K560" s="238"/>
      <c r="L560" s="242"/>
      <c r="M560" s="243"/>
      <c r="N560" s="244"/>
      <c r="O560" s="244"/>
      <c r="P560" s="244"/>
      <c r="Q560" s="244"/>
      <c r="R560" s="244"/>
      <c r="S560" s="244"/>
      <c r="T560" s="245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46" t="s">
        <v>150</v>
      </c>
      <c r="AU560" s="246" t="s">
        <v>21</v>
      </c>
      <c r="AV560" s="14" t="s">
        <v>90</v>
      </c>
      <c r="AW560" s="14" t="s">
        <v>41</v>
      </c>
      <c r="AX560" s="14" t="s">
        <v>82</v>
      </c>
      <c r="AY560" s="246" t="s">
        <v>139</v>
      </c>
    </row>
    <row r="561" spans="1:51" s="15" customFormat="1" ht="12">
      <c r="A561" s="15"/>
      <c r="B561" s="247"/>
      <c r="C561" s="248"/>
      <c r="D561" s="227" t="s">
        <v>150</v>
      </c>
      <c r="E561" s="249" t="s">
        <v>32</v>
      </c>
      <c r="F561" s="250" t="s">
        <v>153</v>
      </c>
      <c r="G561" s="248"/>
      <c r="H561" s="251">
        <v>11</v>
      </c>
      <c r="I561" s="252"/>
      <c r="J561" s="248"/>
      <c r="K561" s="248"/>
      <c r="L561" s="253"/>
      <c r="M561" s="254"/>
      <c r="N561" s="255"/>
      <c r="O561" s="255"/>
      <c r="P561" s="255"/>
      <c r="Q561" s="255"/>
      <c r="R561" s="255"/>
      <c r="S561" s="255"/>
      <c r="T561" s="256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T561" s="257" t="s">
        <v>150</v>
      </c>
      <c r="AU561" s="257" t="s">
        <v>21</v>
      </c>
      <c r="AV561" s="15" t="s">
        <v>146</v>
      </c>
      <c r="AW561" s="15" t="s">
        <v>41</v>
      </c>
      <c r="AX561" s="15" t="s">
        <v>90</v>
      </c>
      <c r="AY561" s="257" t="s">
        <v>139</v>
      </c>
    </row>
    <row r="562" spans="1:65" s="2" customFormat="1" ht="16.5" customHeight="1">
      <c r="A562" s="41"/>
      <c r="B562" s="42"/>
      <c r="C562" s="207" t="s">
        <v>1429</v>
      </c>
      <c r="D562" s="207" t="s">
        <v>141</v>
      </c>
      <c r="E562" s="208" t="s">
        <v>1430</v>
      </c>
      <c r="F562" s="209" t="s">
        <v>1431</v>
      </c>
      <c r="G562" s="210" t="s">
        <v>232</v>
      </c>
      <c r="H562" s="211">
        <v>18</v>
      </c>
      <c r="I562" s="212"/>
      <c r="J562" s="213">
        <f>ROUND(I562*H562,2)</f>
        <v>0</v>
      </c>
      <c r="K562" s="209" t="s">
        <v>32</v>
      </c>
      <c r="L562" s="47"/>
      <c r="M562" s="214" t="s">
        <v>32</v>
      </c>
      <c r="N562" s="215" t="s">
        <v>53</v>
      </c>
      <c r="O562" s="87"/>
      <c r="P562" s="216">
        <f>O562*H562</f>
        <v>0</v>
      </c>
      <c r="Q562" s="216">
        <v>0</v>
      </c>
      <c r="R562" s="216">
        <f>Q562*H562</f>
        <v>0</v>
      </c>
      <c r="S562" s="216">
        <v>0.0501</v>
      </c>
      <c r="T562" s="217">
        <f>S562*H562</f>
        <v>0.9017999999999999</v>
      </c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R562" s="218" t="s">
        <v>146</v>
      </c>
      <c r="AT562" s="218" t="s">
        <v>141</v>
      </c>
      <c r="AU562" s="218" t="s">
        <v>21</v>
      </c>
      <c r="AY562" s="19" t="s">
        <v>139</v>
      </c>
      <c r="BE562" s="219">
        <f>IF(N562="základní",J562,0)</f>
        <v>0</v>
      </c>
      <c r="BF562" s="219">
        <f>IF(N562="snížená",J562,0)</f>
        <v>0</v>
      </c>
      <c r="BG562" s="219">
        <f>IF(N562="zákl. přenesená",J562,0)</f>
        <v>0</v>
      </c>
      <c r="BH562" s="219">
        <f>IF(N562="sníž. přenesená",J562,0)</f>
        <v>0</v>
      </c>
      <c r="BI562" s="219">
        <f>IF(N562="nulová",J562,0)</f>
        <v>0</v>
      </c>
      <c r="BJ562" s="19" t="s">
        <v>90</v>
      </c>
      <c r="BK562" s="219">
        <f>ROUND(I562*H562,2)</f>
        <v>0</v>
      </c>
      <c r="BL562" s="19" t="s">
        <v>146</v>
      </c>
      <c r="BM562" s="218" t="s">
        <v>1432</v>
      </c>
    </row>
    <row r="563" spans="1:63" s="12" customFormat="1" ht="22.8" customHeight="1">
      <c r="A563" s="12"/>
      <c r="B563" s="191"/>
      <c r="C563" s="192"/>
      <c r="D563" s="193" t="s">
        <v>81</v>
      </c>
      <c r="E563" s="205" t="s">
        <v>398</v>
      </c>
      <c r="F563" s="205" t="s">
        <v>399</v>
      </c>
      <c r="G563" s="192"/>
      <c r="H563" s="192"/>
      <c r="I563" s="195"/>
      <c r="J563" s="206">
        <f>BK563</f>
        <v>0</v>
      </c>
      <c r="K563" s="192"/>
      <c r="L563" s="197"/>
      <c r="M563" s="198"/>
      <c r="N563" s="199"/>
      <c r="O563" s="199"/>
      <c r="P563" s="200">
        <f>SUM(P564:P619)</f>
        <v>0</v>
      </c>
      <c r="Q563" s="199"/>
      <c r="R563" s="200">
        <f>SUM(R564:R619)</f>
        <v>0</v>
      </c>
      <c r="S563" s="199"/>
      <c r="T563" s="201">
        <f>SUM(T564:T619)</f>
        <v>0</v>
      </c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R563" s="202" t="s">
        <v>90</v>
      </c>
      <c r="AT563" s="203" t="s">
        <v>81</v>
      </c>
      <c r="AU563" s="203" t="s">
        <v>90</v>
      </c>
      <c r="AY563" s="202" t="s">
        <v>139</v>
      </c>
      <c r="BK563" s="204">
        <f>SUM(BK564:BK619)</f>
        <v>0</v>
      </c>
    </row>
    <row r="564" spans="1:65" s="2" customFormat="1" ht="24.15" customHeight="1">
      <c r="A564" s="41"/>
      <c r="B564" s="42"/>
      <c r="C564" s="207" t="s">
        <v>1433</v>
      </c>
      <c r="D564" s="207" t="s">
        <v>141</v>
      </c>
      <c r="E564" s="208" t="s">
        <v>400</v>
      </c>
      <c r="F564" s="209" t="s">
        <v>401</v>
      </c>
      <c r="G564" s="210" t="s">
        <v>179</v>
      </c>
      <c r="H564" s="211">
        <v>0.902</v>
      </c>
      <c r="I564" s="212"/>
      <c r="J564" s="213">
        <f>ROUND(I564*H564,2)</f>
        <v>0</v>
      </c>
      <c r="K564" s="209" t="s">
        <v>145</v>
      </c>
      <c r="L564" s="47"/>
      <c r="M564" s="214" t="s">
        <v>32</v>
      </c>
      <c r="N564" s="215" t="s">
        <v>53</v>
      </c>
      <c r="O564" s="87"/>
      <c r="P564" s="216">
        <f>O564*H564</f>
        <v>0</v>
      </c>
      <c r="Q564" s="216">
        <v>0</v>
      </c>
      <c r="R564" s="216">
        <f>Q564*H564</f>
        <v>0</v>
      </c>
      <c r="S564" s="216">
        <v>0</v>
      </c>
      <c r="T564" s="217">
        <f>S564*H564</f>
        <v>0</v>
      </c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R564" s="218" t="s">
        <v>146</v>
      </c>
      <c r="AT564" s="218" t="s">
        <v>141</v>
      </c>
      <c r="AU564" s="218" t="s">
        <v>21</v>
      </c>
      <c r="AY564" s="19" t="s">
        <v>139</v>
      </c>
      <c r="BE564" s="219">
        <f>IF(N564="základní",J564,0)</f>
        <v>0</v>
      </c>
      <c r="BF564" s="219">
        <f>IF(N564="snížená",J564,0)</f>
        <v>0</v>
      </c>
      <c r="BG564" s="219">
        <f>IF(N564="zákl. přenesená",J564,0)</f>
        <v>0</v>
      </c>
      <c r="BH564" s="219">
        <f>IF(N564="sníž. přenesená",J564,0)</f>
        <v>0</v>
      </c>
      <c r="BI564" s="219">
        <f>IF(N564="nulová",J564,0)</f>
        <v>0</v>
      </c>
      <c r="BJ564" s="19" t="s">
        <v>90</v>
      </c>
      <c r="BK564" s="219">
        <f>ROUND(I564*H564,2)</f>
        <v>0</v>
      </c>
      <c r="BL564" s="19" t="s">
        <v>146</v>
      </c>
      <c r="BM564" s="218" t="s">
        <v>402</v>
      </c>
    </row>
    <row r="565" spans="1:47" s="2" customFormat="1" ht="12">
      <c r="A565" s="41"/>
      <c r="B565" s="42"/>
      <c r="C565" s="43"/>
      <c r="D565" s="220" t="s">
        <v>148</v>
      </c>
      <c r="E565" s="43"/>
      <c r="F565" s="221" t="s">
        <v>403</v>
      </c>
      <c r="G565" s="43"/>
      <c r="H565" s="43"/>
      <c r="I565" s="222"/>
      <c r="J565" s="43"/>
      <c r="K565" s="43"/>
      <c r="L565" s="47"/>
      <c r="M565" s="223"/>
      <c r="N565" s="224"/>
      <c r="O565" s="87"/>
      <c r="P565" s="87"/>
      <c r="Q565" s="87"/>
      <c r="R565" s="87"/>
      <c r="S565" s="87"/>
      <c r="T565" s="88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T565" s="19" t="s">
        <v>148</v>
      </c>
      <c r="AU565" s="19" t="s">
        <v>21</v>
      </c>
    </row>
    <row r="566" spans="1:51" s="13" customFormat="1" ht="12">
      <c r="A566" s="13"/>
      <c r="B566" s="225"/>
      <c r="C566" s="226"/>
      <c r="D566" s="227" t="s">
        <v>150</v>
      </c>
      <c r="E566" s="228" t="s">
        <v>32</v>
      </c>
      <c r="F566" s="229" t="s">
        <v>1434</v>
      </c>
      <c r="G566" s="226"/>
      <c r="H566" s="230">
        <v>0.902</v>
      </c>
      <c r="I566" s="231"/>
      <c r="J566" s="226"/>
      <c r="K566" s="226"/>
      <c r="L566" s="232"/>
      <c r="M566" s="233"/>
      <c r="N566" s="234"/>
      <c r="O566" s="234"/>
      <c r="P566" s="234"/>
      <c r="Q566" s="234"/>
      <c r="R566" s="234"/>
      <c r="S566" s="234"/>
      <c r="T566" s="235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6" t="s">
        <v>150</v>
      </c>
      <c r="AU566" s="236" t="s">
        <v>21</v>
      </c>
      <c r="AV566" s="13" t="s">
        <v>21</v>
      </c>
      <c r="AW566" s="13" t="s">
        <v>41</v>
      </c>
      <c r="AX566" s="13" t="s">
        <v>82</v>
      </c>
      <c r="AY566" s="236" t="s">
        <v>139</v>
      </c>
    </row>
    <row r="567" spans="1:51" s="14" customFormat="1" ht="12">
      <c r="A567" s="14"/>
      <c r="B567" s="237"/>
      <c r="C567" s="238"/>
      <c r="D567" s="227" t="s">
        <v>150</v>
      </c>
      <c r="E567" s="239" t="s">
        <v>32</v>
      </c>
      <c r="F567" s="240" t="s">
        <v>1435</v>
      </c>
      <c r="G567" s="238"/>
      <c r="H567" s="239" t="s">
        <v>32</v>
      </c>
      <c r="I567" s="241"/>
      <c r="J567" s="238"/>
      <c r="K567" s="238"/>
      <c r="L567" s="242"/>
      <c r="M567" s="243"/>
      <c r="N567" s="244"/>
      <c r="O567" s="244"/>
      <c r="P567" s="244"/>
      <c r="Q567" s="244"/>
      <c r="R567" s="244"/>
      <c r="S567" s="244"/>
      <c r="T567" s="245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46" t="s">
        <v>150</v>
      </c>
      <c r="AU567" s="246" t="s">
        <v>21</v>
      </c>
      <c r="AV567" s="14" t="s">
        <v>90</v>
      </c>
      <c r="AW567" s="14" t="s">
        <v>41</v>
      </c>
      <c r="AX567" s="14" t="s">
        <v>82</v>
      </c>
      <c r="AY567" s="246" t="s">
        <v>139</v>
      </c>
    </row>
    <row r="568" spans="1:51" s="15" customFormat="1" ht="12">
      <c r="A568" s="15"/>
      <c r="B568" s="247"/>
      <c r="C568" s="248"/>
      <c r="D568" s="227" t="s">
        <v>150</v>
      </c>
      <c r="E568" s="249" t="s">
        <v>32</v>
      </c>
      <c r="F568" s="250" t="s">
        <v>153</v>
      </c>
      <c r="G568" s="248"/>
      <c r="H568" s="251">
        <v>0.902</v>
      </c>
      <c r="I568" s="252"/>
      <c r="J568" s="248"/>
      <c r="K568" s="248"/>
      <c r="L568" s="253"/>
      <c r="M568" s="254"/>
      <c r="N568" s="255"/>
      <c r="O568" s="255"/>
      <c r="P568" s="255"/>
      <c r="Q568" s="255"/>
      <c r="R568" s="255"/>
      <c r="S568" s="255"/>
      <c r="T568" s="256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57" t="s">
        <v>150</v>
      </c>
      <c r="AU568" s="257" t="s">
        <v>21</v>
      </c>
      <c r="AV568" s="15" t="s">
        <v>146</v>
      </c>
      <c r="AW568" s="15" t="s">
        <v>41</v>
      </c>
      <c r="AX568" s="15" t="s">
        <v>90</v>
      </c>
      <c r="AY568" s="257" t="s">
        <v>139</v>
      </c>
    </row>
    <row r="569" spans="1:65" s="2" customFormat="1" ht="24.15" customHeight="1">
      <c r="A569" s="41"/>
      <c r="B569" s="42"/>
      <c r="C569" s="207" t="s">
        <v>1436</v>
      </c>
      <c r="D569" s="207" t="s">
        <v>141</v>
      </c>
      <c r="E569" s="208" t="s">
        <v>407</v>
      </c>
      <c r="F569" s="209" t="s">
        <v>408</v>
      </c>
      <c r="G569" s="210" t="s">
        <v>179</v>
      </c>
      <c r="H569" s="211">
        <v>49.28</v>
      </c>
      <c r="I569" s="212"/>
      <c r="J569" s="213">
        <f>ROUND(I569*H569,2)</f>
        <v>0</v>
      </c>
      <c r="K569" s="209" t="s">
        <v>145</v>
      </c>
      <c r="L569" s="47"/>
      <c r="M569" s="214" t="s">
        <v>32</v>
      </c>
      <c r="N569" s="215" t="s">
        <v>53</v>
      </c>
      <c r="O569" s="87"/>
      <c r="P569" s="216">
        <f>O569*H569</f>
        <v>0</v>
      </c>
      <c r="Q569" s="216">
        <v>0</v>
      </c>
      <c r="R569" s="216">
        <f>Q569*H569</f>
        <v>0</v>
      </c>
      <c r="S569" s="216">
        <v>0</v>
      </c>
      <c r="T569" s="217">
        <f>S569*H569</f>
        <v>0</v>
      </c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R569" s="218" t="s">
        <v>146</v>
      </c>
      <c r="AT569" s="218" t="s">
        <v>141</v>
      </c>
      <c r="AU569" s="218" t="s">
        <v>21</v>
      </c>
      <c r="AY569" s="19" t="s">
        <v>139</v>
      </c>
      <c r="BE569" s="219">
        <f>IF(N569="základní",J569,0)</f>
        <v>0</v>
      </c>
      <c r="BF569" s="219">
        <f>IF(N569="snížená",J569,0)</f>
        <v>0</v>
      </c>
      <c r="BG569" s="219">
        <f>IF(N569="zákl. přenesená",J569,0)</f>
        <v>0</v>
      </c>
      <c r="BH569" s="219">
        <f>IF(N569="sníž. přenesená",J569,0)</f>
        <v>0</v>
      </c>
      <c r="BI569" s="219">
        <f>IF(N569="nulová",J569,0)</f>
        <v>0</v>
      </c>
      <c r="BJ569" s="19" t="s">
        <v>90</v>
      </c>
      <c r="BK569" s="219">
        <f>ROUND(I569*H569,2)</f>
        <v>0</v>
      </c>
      <c r="BL569" s="19" t="s">
        <v>146</v>
      </c>
      <c r="BM569" s="218" t="s">
        <v>1437</v>
      </c>
    </row>
    <row r="570" spans="1:47" s="2" customFormat="1" ht="12">
      <c r="A570" s="41"/>
      <c r="B570" s="42"/>
      <c r="C570" s="43"/>
      <c r="D570" s="220" t="s">
        <v>148</v>
      </c>
      <c r="E570" s="43"/>
      <c r="F570" s="221" t="s">
        <v>410</v>
      </c>
      <c r="G570" s="43"/>
      <c r="H570" s="43"/>
      <c r="I570" s="222"/>
      <c r="J570" s="43"/>
      <c r="K570" s="43"/>
      <c r="L570" s="47"/>
      <c r="M570" s="223"/>
      <c r="N570" s="224"/>
      <c r="O570" s="87"/>
      <c r="P570" s="87"/>
      <c r="Q570" s="87"/>
      <c r="R570" s="87"/>
      <c r="S570" s="87"/>
      <c r="T570" s="88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T570" s="19" t="s">
        <v>148</v>
      </c>
      <c r="AU570" s="19" t="s">
        <v>21</v>
      </c>
    </row>
    <row r="571" spans="1:51" s="14" customFormat="1" ht="12">
      <c r="A571" s="14"/>
      <c r="B571" s="237"/>
      <c r="C571" s="238"/>
      <c r="D571" s="227" t="s">
        <v>150</v>
      </c>
      <c r="E571" s="239" t="s">
        <v>32</v>
      </c>
      <c r="F571" s="240" t="s">
        <v>1438</v>
      </c>
      <c r="G571" s="238"/>
      <c r="H571" s="239" t="s">
        <v>32</v>
      </c>
      <c r="I571" s="241"/>
      <c r="J571" s="238"/>
      <c r="K571" s="238"/>
      <c r="L571" s="242"/>
      <c r="M571" s="243"/>
      <c r="N571" s="244"/>
      <c r="O571" s="244"/>
      <c r="P571" s="244"/>
      <c r="Q571" s="244"/>
      <c r="R571" s="244"/>
      <c r="S571" s="244"/>
      <c r="T571" s="245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46" t="s">
        <v>150</v>
      </c>
      <c r="AU571" s="246" t="s">
        <v>21</v>
      </c>
      <c r="AV571" s="14" t="s">
        <v>90</v>
      </c>
      <c r="AW571" s="14" t="s">
        <v>41</v>
      </c>
      <c r="AX571" s="14" t="s">
        <v>82</v>
      </c>
      <c r="AY571" s="246" t="s">
        <v>139</v>
      </c>
    </row>
    <row r="572" spans="1:51" s="13" customFormat="1" ht="12">
      <c r="A572" s="13"/>
      <c r="B572" s="225"/>
      <c r="C572" s="226"/>
      <c r="D572" s="227" t="s">
        <v>150</v>
      </c>
      <c r="E572" s="228" t="s">
        <v>32</v>
      </c>
      <c r="F572" s="229" t="s">
        <v>1439</v>
      </c>
      <c r="G572" s="226"/>
      <c r="H572" s="230">
        <v>49.28</v>
      </c>
      <c r="I572" s="231"/>
      <c r="J572" s="226"/>
      <c r="K572" s="226"/>
      <c r="L572" s="232"/>
      <c r="M572" s="233"/>
      <c r="N572" s="234"/>
      <c r="O572" s="234"/>
      <c r="P572" s="234"/>
      <c r="Q572" s="234"/>
      <c r="R572" s="234"/>
      <c r="S572" s="234"/>
      <c r="T572" s="235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6" t="s">
        <v>150</v>
      </c>
      <c r="AU572" s="236" t="s">
        <v>21</v>
      </c>
      <c r="AV572" s="13" t="s">
        <v>21</v>
      </c>
      <c r="AW572" s="13" t="s">
        <v>41</v>
      </c>
      <c r="AX572" s="13" t="s">
        <v>82</v>
      </c>
      <c r="AY572" s="236" t="s">
        <v>139</v>
      </c>
    </row>
    <row r="573" spans="1:51" s="15" customFormat="1" ht="12">
      <c r="A573" s="15"/>
      <c r="B573" s="247"/>
      <c r="C573" s="248"/>
      <c r="D573" s="227" t="s">
        <v>150</v>
      </c>
      <c r="E573" s="249" t="s">
        <v>32</v>
      </c>
      <c r="F573" s="250" t="s">
        <v>153</v>
      </c>
      <c r="G573" s="248"/>
      <c r="H573" s="251">
        <v>49.28</v>
      </c>
      <c r="I573" s="252"/>
      <c r="J573" s="248"/>
      <c r="K573" s="248"/>
      <c r="L573" s="253"/>
      <c r="M573" s="254"/>
      <c r="N573" s="255"/>
      <c r="O573" s="255"/>
      <c r="P573" s="255"/>
      <c r="Q573" s="255"/>
      <c r="R573" s="255"/>
      <c r="S573" s="255"/>
      <c r="T573" s="256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T573" s="257" t="s">
        <v>150</v>
      </c>
      <c r="AU573" s="257" t="s">
        <v>21</v>
      </c>
      <c r="AV573" s="15" t="s">
        <v>146</v>
      </c>
      <c r="AW573" s="15" t="s">
        <v>41</v>
      </c>
      <c r="AX573" s="15" t="s">
        <v>90</v>
      </c>
      <c r="AY573" s="257" t="s">
        <v>139</v>
      </c>
    </row>
    <row r="574" spans="1:65" s="2" customFormat="1" ht="24.15" customHeight="1">
      <c r="A574" s="41"/>
      <c r="B574" s="42"/>
      <c r="C574" s="207" t="s">
        <v>1440</v>
      </c>
      <c r="D574" s="207" t="s">
        <v>141</v>
      </c>
      <c r="E574" s="208" t="s">
        <v>407</v>
      </c>
      <c r="F574" s="209" t="s">
        <v>408</v>
      </c>
      <c r="G574" s="210" t="s">
        <v>179</v>
      </c>
      <c r="H574" s="211">
        <v>51.75</v>
      </c>
      <c r="I574" s="212"/>
      <c r="J574" s="213">
        <f>ROUND(I574*H574,2)</f>
        <v>0</v>
      </c>
      <c r="K574" s="209" t="s">
        <v>145</v>
      </c>
      <c r="L574" s="47"/>
      <c r="M574" s="214" t="s">
        <v>32</v>
      </c>
      <c r="N574" s="215" t="s">
        <v>53</v>
      </c>
      <c r="O574" s="87"/>
      <c r="P574" s="216">
        <f>O574*H574</f>
        <v>0</v>
      </c>
      <c r="Q574" s="216">
        <v>0</v>
      </c>
      <c r="R574" s="216">
        <f>Q574*H574</f>
        <v>0</v>
      </c>
      <c r="S574" s="216">
        <v>0</v>
      </c>
      <c r="T574" s="217">
        <f>S574*H574</f>
        <v>0</v>
      </c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R574" s="218" t="s">
        <v>146</v>
      </c>
      <c r="AT574" s="218" t="s">
        <v>141</v>
      </c>
      <c r="AU574" s="218" t="s">
        <v>21</v>
      </c>
      <c r="AY574" s="19" t="s">
        <v>139</v>
      </c>
      <c r="BE574" s="219">
        <f>IF(N574="základní",J574,0)</f>
        <v>0</v>
      </c>
      <c r="BF574" s="219">
        <f>IF(N574="snížená",J574,0)</f>
        <v>0</v>
      </c>
      <c r="BG574" s="219">
        <f>IF(N574="zákl. přenesená",J574,0)</f>
        <v>0</v>
      </c>
      <c r="BH574" s="219">
        <f>IF(N574="sníž. přenesená",J574,0)</f>
        <v>0</v>
      </c>
      <c r="BI574" s="219">
        <f>IF(N574="nulová",J574,0)</f>
        <v>0</v>
      </c>
      <c r="BJ574" s="19" t="s">
        <v>90</v>
      </c>
      <c r="BK574" s="219">
        <f>ROUND(I574*H574,2)</f>
        <v>0</v>
      </c>
      <c r="BL574" s="19" t="s">
        <v>146</v>
      </c>
      <c r="BM574" s="218" t="s">
        <v>1441</v>
      </c>
    </row>
    <row r="575" spans="1:47" s="2" customFormat="1" ht="12">
      <c r="A575" s="41"/>
      <c r="B575" s="42"/>
      <c r="C575" s="43"/>
      <c r="D575" s="220" t="s">
        <v>148</v>
      </c>
      <c r="E575" s="43"/>
      <c r="F575" s="221" t="s">
        <v>410</v>
      </c>
      <c r="G575" s="43"/>
      <c r="H575" s="43"/>
      <c r="I575" s="222"/>
      <c r="J575" s="43"/>
      <c r="K575" s="43"/>
      <c r="L575" s="47"/>
      <c r="M575" s="223"/>
      <c r="N575" s="224"/>
      <c r="O575" s="87"/>
      <c r="P575" s="87"/>
      <c r="Q575" s="87"/>
      <c r="R575" s="87"/>
      <c r="S575" s="87"/>
      <c r="T575" s="88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T575" s="19" t="s">
        <v>148</v>
      </c>
      <c r="AU575" s="19" t="s">
        <v>21</v>
      </c>
    </row>
    <row r="576" spans="1:51" s="13" customFormat="1" ht="12">
      <c r="A576" s="13"/>
      <c r="B576" s="225"/>
      <c r="C576" s="226"/>
      <c r="D576" s="227" t="s">
        <v>150</v>
      </c>
      <c r="E576" s="228" t="s">
        <v>32</v>
      </c>
      <c r="F576" s="229" t="s">
        <v>1442</v>
      </c>
      <c r="G576" s="226"/>
      <c r="H576" s="230">
        <v>51.75</v>
      </c>
      <c r="I576" s="231"/>
      <c r="J576" s="226"/>
      <c r="K576" s="226"/>
      <c r="L576" s="232"/>
      <c r="M576" s="233"/>
      <c r="N576" s="234"/>
      <c r="O576" s="234"/>
      <c r="P576" s="234"/>
      <c r="Q576" s="234"/>
      <c r="R576" s="234"/>
      <c r="S576" s="234"/>
      <c r="T576" s="235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6" t="s">
        <v>150</v>
      </c>
      <c r="AU576" s="236" t="s">
        <v>21</v>
      </c>
      <c r="AV576" s="13" t="s">
        <v>21</v>
      </c>
      <c r="AW576" s="13" t="s">
        <v>41</v>
      </c>
      <c r="AX576" s="13" t="s">
        <v>82</v>
      </c>
      <c r="AY576" s="236" t="s">
        <v>139</v>
      </c>
    </row>
    <row r="577" spans="1:51" s="14" customFormat="1" ht="12">
      <c r="A577" s="14"/>
      <c r="B577" s="237"/>
      <c r="C577" s="238"/>
      <c r="D577" s="227" t="s">
        <v>150</v>
      </c>
      <c r="E577" s="239" t="s">
        <v>32</v>
      </c>
      <c r="F577" s="240" t="s">
        <v>1443</v>
      </c>
      <c r="G577" s="238"/>
      <c r="H577" s="239" t="s">
        <v>32</v>
      </c>
      <c r="I577" s="241"/>
      <c r="J577" s="238"/>
      <c r="K577" s="238"/>
      <c r="L577" s="242"/>
      <c r="M577" s="243"/>
      <c r="N577" s="244"/>
      <c r="O577" s="244"/>
      <c r="P577" s="244"/>
      <c r="Q577" s="244"/>
      <c r="R577" s="244"/>
      <c r="S577" s="244"/>
      <c r="T577" s="245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46" t="s">
        <v>150</v>
      </c>
      <c r="AU577" s="246" t="s">
        <v>21</v>
      </c>
      <c r="AV577" s="14" t="s">
        <v>90</v>
      </c>
      <c r="AW577" s="14" t="s">
        <v>41</v>
      </c>
      <c r="AX577" s="14" t="s">
        <v>82</v>
      </c>
      <c r="AY577" s="246" t="s">
        <v>139</v>
      </c>
    </row>
    <row r="578" spans="1:51" s="15" customFormat="1" ht="12">
      <c r="A578" s="15"/>
      <c r="B578" s="247"/>
      <c r="C578" s="248"/>
      <c r="D578" s="227" t="s">
        <v>150</v>
      </c>
      <c r="E578" s="249" t="s">
        <v>32</v>
      </c>
      <c r="F578" s="250" t="s">
        <v>153</v>
      </c>
      <c r="G578" s="248"/>
      <c r="H578" s="251">
        <v>51.75</v>
      </c>
      <c r="I578" s="252"/>
      <c r="J578" s="248"/>
      <c r="K578" s="248"/>
      <c r="L578" s="253"/>
      <c r="M578" s="254"/>
      <c r="N578" s="255"/>
      <c r="O578" s="255"/>
      <c r="P578" s="255"/>
      <c r="Q578" s="255"/>
      <c r="R578" s="255"/>
      <c r="S578" s="255"/>
      <c r="T578" s="256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T578" s="257" t="s">
        <v>150</v>
      </c>
      <c r="AU578" s="257" t="s">
        <v>21</v>
      </c>
      <c r="AV578" s="15" t="s">
        <v>146</v>
      </c>
      <c r="AW578" s="15" t="s">
        <v>41</v>
      </c>
      <c r="AX578" s="15" t="s">
        <v>90</v>
      </c>
      <c r="AY578" s="257" t="s">
        <v>139</v>
      </c>
    </row>
    <row r="579" spans="1:65" s="2" customFormat="1" ht="24.15" customHeight="1">
      <c r="A579" s="41"/>
      <c r="B579" s="42"/>
      <c r="C579" s="207" t="s">
        <v>1444</v>
      </c>
      <c r="D579" s="207" t="s">
        <v>141</v>
      </c>
      <c r="E579" s="208" t="s">
        <v>416</v>
      </c>
      <c r="F579" s="209" t="s">
        <v>417</v>
      </c>
      <c r="G579" s="210" t="s">
        <v>179</v>
      </c>
      <c r="H579" s="211">
        <v>689.92</v>
      </c>
      <c r="I579" s="212"/>
      <c r="J579" s="213">
        <f>ROUND(I579*H579,2)</f>
        <v>0</v>
      </c>
      <c r="K579" s="209" t="s">
        <v>145</v>
      </c>
      <c r="L579" s="47"/>
      <c r="M579" s="214" t="s">
        <v>32</v>
      </c>
      <c r="N579" s="215" t="s">
        <v>53</v>
      </c>
      <c r="O579" s="87"/>
      <c r="P579" s="216">
        <f>O579*H579</f>
        <v>0</v>
      </c>
      <c r="Q579" s="216">
        <v>0</v>
      </c>
      <c r="R579" s="216">
        <f>Q579*H579</f>
        <v>0</v>
      </c>
      <c r="S579" s="216">
        <v>0</v>
      </c>
      <c r="T579" s="217">
        <f>S579*H579</f>
        <v>0</v>
      </c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R579" s="218" t="s">
        <v>146</v>
      </c>
      <c r="AT579" s="218" t="s">
        <v>141</v>
      </c>
      <c r="AU579" s="218" t="s">
        <v>21</v>
      </c>
      <c r="AY579" s="19" t="s">
        <v>139</v>
      </c>
      <c r="BE579" s="219">
        <f>IF(N579="základní",J579,0)</f>
        <v>0</v>
      </c>
      <c r="BF579" s="219">
        <f>IF(N579="snížená",J579,0)</f>
        <v>0</v>
      </c>
      <c r="BG579" s="219">
        <f>IF(N579="zákl. přenesená",J579,0)</f>
        <v>0</v>
      </c>
      <c r="BH579" s="219">
        <f>IF(N579="sníž. přenesená",J579,0)</f>
        <v>0</v>
      </c>
      <c r="BI579" s="219">
        <f>IF(N579="nulová",J579,0)</f>
        <v>0</v>
      </c>
      <c r="BJ579" s="19" t="s">
        <v>90</v>
      </c>
      <c r="BK579" s="219">
        <f>ROUND(I579*H579,2)</f>
        <v>0</v>
      </c>
      <c r="BL579" s="19" t="s">
        <v>146</v>
      </c>
      <c r="BM579" s="218" t="s">
        <v>418</v>
      </c>
    </row>
    <row r="580" spans="1:47" s="2" customFormat="1" ht="12">
      <c r="A580" s="41"/>
      <c r="B580" s="42"/>
      <c r="C580" s="43"/>
      <c r="D580" s="220" t="s">
        <v>148</v>
      </c>
      <c r="E580" s="43"/>
      <c r="F580" s="221" t="s">
        <v>419</v>
      </c>
      <c r="G580" s="43"/>
      <c r="H580" s="43"/>
      <c r="I580" s="222"/>
      <c r="J580" s="43"/>
      <c r="K580" s="43"/>
      <c r="L580" s="47"/>
      <c r="M580" s="223"/>
      <c r="N580" s="224"/>
      <c r="O580" s="87"/>
      <c r="P580" s="87"/>
      <c r="Q580" s="87"/>
      <c r="R580" s="87"/>
      <c r="S580" s="87"/>
      <c r="T580" s="88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T580" s="19" t="s">
        <v>148</v>
      </c>
      <c r="AU580" s="19" t="s">
        <v>21</v>
      </c>
    </row>
    <row r="581" spans="1:51" s="13" customFormat="1" ht="12">
      <c r="A581" s="13"/>
      <c r="B581" s="225"/>
      <c r="C581" s="226"/>
      <c r="D581" s="227" t="s">
        <v>150</v>
      </c>
      <c r="E581" s="228" t="s">
        <v>32</v>
      </c>
      <c r="F581" s="229" t="s">
        <v>1445</v>
      </c>
      <c r="G581" s="226"/>
      <c r="H581" s="230">
        <v>689.92</v>
      </c>
      <c r="I581" s="231"/>
      <c r="J581" s="226"/>
      <c r="K581" s="226"/>
      <c r="L581" s="232"/>
      <c r="M581" s="233"/>
      <c r="N581" s="234"/>
      <c r="O581" s="234"/>
      <c r="P581" s="234"/>
      <c r="Q581" s="234"/>
      <c r="R581" s="234"/>
      <c r="S581" s="234"/>
      <c r="T581" s="235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36" t="s">
        <v>150</v>
      </c>
      <c r="AU581" s="236" t="s">
        <v>21</v>
      </c>
      <c r="AV581" s="13" t="s">
        <v>21</v>
      </c>
      <c r="AW581" s="13" t="s">
        <v>41</v>
      </c>
      <c r="AX581" s="13" t="s">
        <v>82</v>
      </c>
      <c r="AY581" s="236" t="s">
        <v>139</v>
      </c>
    </row>
    <row r="582" spans="1:51" s="15" customFormat="1" ht="12">
      <c r="A582" s="15"/>
      <c r="B582" s="247"/>
      <c r="C582" s="248"/>
      <c r="D582" s="227" t="s">
        <v>150</v>
      </c>
      <c r="E582" s="249" t="s">
        <v>32</v>
      </c>
      <c r="F582" s="250" t="s">
        <v>153</v>
      </c>
      <c r="G582" s="248"/>
      <c r="H582" s="251">
        <v>689.92</v>
      </c>
      <c r="I582" s="252"/>
      <c r="J582" s="248"/>
      <c r="K582" s="248"/>
      <c r="L582" s="253"/>
      <c r="M582" s="254"/>
      <c r="N582" s="255"/>
      <c r="O582" s="255"/>
      <c r="P582" s="255"/>
      <c r="Q582" s="255"/>
      <c r="R582" s="255"/>
      <c r="S582" s="255"/>
      <c r="T582" s="256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T582" s="257" t="s">
        <v>150</v>
      </c>
      <c r="AU582" s="257" t="s">
        <v>21</v>
      </c>
      <c r="AV582" s="15" t="s">
        <v>146</v>
      </c>
      <c r="AW582" s="15" t="s">
        <v>41</v>
      </c>
      <c r="AX582" s="15" t="s">
        <v>90</v>
      </c>
      <c r="AY582" s="257" t="s">
        <v>139</v>
      </c>
    </row>
    <row r="583" spans="1:65" s="2" customFormat="1" ht="24.15" customHeight="1">
      <c r="A583" s="41"/>
      <c r="B583" s="42"/>
      <c r="C583" s="207" t="s">
        <v>1446</v>
      </c>
      <c r="D583" s="207" t="s">
        <v>141</v>
      </c>
      <c r="E583" s="208" t="s">
        <v>416</v>
      </c>
      <c r="F583" s="209" t="s">
        <v>417</v>
      </c>
      <c r="G583" s="210" t="s">
        <v>179</v>
      </c>
      <c r="H583" s="211">
        <v>621</v>
      </c>
      <c r="I583" s="212"/>
      <c r="J583" s="213">
        <f>ROUND(I583*H583,2)</f>
        <v>0</v>
      </c>
      <c r="K583" s="209" t="s">
        <v>145</v>
      </c>
      <c r="L583" s="47"/>
      <c r="M583" s="214" t="s">
        <v>32</v>
      </c>
      <c r="N583" s="215" t="s">
        <v>53</v>
      </c>
      <c r="O583" s="87"/>
      <c r="P583" s="216">
        <f>O583*H583</f>
        <v>0</v>
      </c>
      <c r="Q583" s="216">
        <v>0</v>
      </c>
      <c r="R583" s="216">
        <f>Q583*H583</f>
        <v>0</v>
      </c>
      <c r="S583" s="216">
        <v>0</v>
      </c>
      <c r="T583" s="217">
        <f>S583*H583</f>
        <v>0</v>
      </c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R583" s="218" t="s">
        <v>146</v>
      </c>
      <c r="AT583" s="218" t="s">
        <v>141</v>
      </c>
      <c r="AU583" s="218" t="s">
        <v>21</v>
      </c>
      <c r="AY583" s="19" t="s">
        <v>139</v>
      </c>
      <c r="BE583" s="219">
        <f>IF(N583="základní",J583,0)</f>
        <v>0</v>
      </c>
      <c r="BF583" s="219">
        <f>IF(N583="snížená",J583,0)</f>
        <v>0</v>
      </c>
      <c r="BG583" s="219">
        <f>IF(N583="zákl. přenesená",J583,0)</f>
        <v>0</v>
      </c>
      <c r="BH583" s="219">
        <f>IF(N583="sníž. přenesená",J583,0)</f>
        <v>0</v>
      </c>
      <c r="BI583" s="219">
        <f>IF(N583="nulová",J583,0)</f>
        <v>0</v>
      </c>
      <c r="BJ583" s="19" t="s">
        <v>90</v>
      </c>
      <c r="BK583" s="219">
        <f>ROUND(I583*H583,2)</f>
        <v>0</v>
      </c>
      <c r="BL583" s="19" t="s">
        <v>146</v>
      </c>
      <c r="BM583" s="218" t="s">
        <v>1447</v>
      </c>
    </row>
    <row r="584" spans="1:47" s="2" customFormat="1" ht="12">
      <c r="A584" s="41"/>
      <c r="B584" s="42"/>
      <c r="C584" s="43"/>
      <c r="D584" s="220" t="s">
        <v>148</v>
      </c>
      <c r="E584" s="43"/>
      <c r="F584" s="221" t="s">
        <v>419</v>
      </c>
      <c r="G584" s="43"/>
      <c r="H584" s="43"/>
      <c r="I584" s="222"/>
      <c r="J584" s="43"/>
      <c r="K584" s="43"/>
      <c r="L584" s="47"/>
      <c r="M584" s="223"/>
      <c r="N584" s="224"/>
      <c r="O584" s="87"/>
      <c r="P584" s="87"/>
      <c r="Q584" s="87"/>
      <c r="R584" s="87"/>
      <c r="S584" s="87"/>
      <c r="T584" s="88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T584" s="19" t="s">
        <v>148</v>
      </c>
      <c r="AU584" s="19" t="s">
        <v>21</v>
      </c>
    </row>
    <row r="585" spans="1:51" s="13" customFormat="1" ht="12">
      <c r="A585" s="13"/>
      <c r="B585" s="225"/>
      <c r="C585" s="226"/>
      <c r="D585" s="227" t="s">
        <v>150</v>
      </c>
      <c r="E585" s="228" t="s">
        <v>32</v>
      </c>
      <c r="F585" s="229" t="s">
        <v>1448</v>
      </c>
      <c r="G585" s="226"/>
      <c r="H585" s="230">
        <v>621</v>
      </c>
      <c r="I585" s="231"/>
      <c r="J585" s="226"/>
      <c r="K585" s="226"/>
      <c r="L585" s="232"/>
      <c r="M585" s="233"/>
      <c r="N585" s="234"/>
      <c r="O585" s="234"/>
      <c r="P585" s="234"/>
      <c r="Q585" s="234"/>
      <c r="R585" s="234"/>
      <c r="S585" s="234"/>
      <c r="T585" s="235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36" t="s">
        <v>150</v>
      </c>
      <c r="AU585" s="236" t="s">
        <v>21</v>
      </c>
      <c r="AV585" s="13" t="s">
        <v>21</v>
      </c>
      <c r="AW585" s="13" t="s">
        <v>41</v>
      </c>
      <c r="AX585" s="13" t="s">
        <v>82</v>
      </c>
      <c r="AY585" s="236" t="s">
        <v>139</v>
      </c>
    </row>
    <row r="586" spans="1:51" s="14" customFormat="1" ht="12">
      <c r="A586" s="14"/>
      <c r="B586" s="237"/>
      <c r="C586" s="238"/>
      <c r="D586" s="227" t="s">
        <v>150</v>
      </c>
      <c r="E586" s="239" t="s">
        <v>32</v>
      </c>
      <c r="F586" s="240" t="s">
        <v>1449</v>
      </c>
      <c r="G586" s="238"/>
      <c r="H586" s="239" t="s">
        <v>32</v>
      </c>
      <c r="I586" s="241"/>
      <c r="J586" s="238"/>
      <c r="K586" s="238"/>
      <c r="L586" s="242"/>
      <c r="M586" s="243"/>
      <c r="N586" s="244"/>
      <c r="O586" s="244"/>
      <c r="P586" s="244"/>
      <c r="Q586" s="244"/>
      <c r="R586" s="244"/>
      <c r="S586" s="244"/>
      <c r="T586" s="245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46" t="s">
        <v>150</v>
      </c>
      <c r="AU586" s="246" t="s">
        <v>21</v>
      </c>
      <c r="AV586" s="14" t="s">
        <v>90</v>
      </c>
      <c r="AW586" s="14" t="s">
        <v>41</v>
      </c>
      <c r="AX586" s="14" t="s">
        <v>82</v>
      </c>
      <c r="AY586" s="246" t="s">
        <v>139</v>
      </c>
    </row>
    <row r="587" spans="1:51" s="15" customFormat="1" ht="12">
      <c r="A587" s="15"/>
      <c r="B587" s="247"/>
      <c r="C587" s="248"/>
      <c r="D587" s="227" t="s">
        <v>150</v>
      </c>
      <c r="E587" s="249" t="s">
        <v>32</v>
      </c>
      <c r="F587" s="250" t="s">
        <v>153</v>
      </c>
      <c r="G587" s="248"/>
      <c r="H587" s="251">
        <v>621</v>
      </c>
      <c r="I587" s="252"/>
      <c r="J587" s="248"/>
      <c r="K587" s="248"/>
      <c r="L587" s="253"/>
      <c r="M587" s="254"/>
      <c r="N587" s="255"/>
      <c r="O587" s="255"/>
      <c r="P587" s="255"/>
      <c r="Q587" s="255"/>
      <c r="R587" s="255"/>
      <c r="S587" s="255"/>
      <c r="T587" s="256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T587" s="257" t="s">
        <v>150</v>
      </c>
      <c r="AU587" s="257" t="s">
        <v>21</v>
      </c>
      <c r="AV587" s="15" t="s">
        <v>146</v>
      </c>
      <c r="AW587" s="15" t="s">
        <v>41</v>
      </c>
      <c r="AX587" s="15" t="s">
        <v>90</v>
      </c>
      <c r="AY587" s="257" t="s">
        <v>139</v>
      </c>
    </row>
    <row r="588" spans="1:65" s="2" customFormat="1" ht="24.15" customHeight="1">
      <c r="A588" s="41"/>
      <c r="B588" s="42"/>
      <c r="C588" s="207" t="s">
        <v>1450</v>
      </c>
      <c r="D588" s="207" t="s">
        <v>141</v>
      </c>
      <c r="E588" s="208" t="s">
        <v>422</v>
      </c>
      <c r="F588" s="209" t="s">
        <v>423</v>
      </c>
      <c r="G588" s="210" t="s">
        <v>179</v>
      </c>
      <c r="H588" s="211">
        <v>65.567</v>
      </c>
      <c r="I588" s="212"/>
      <c r="J588" s="213">
        <f>ROUND(I588*H588,2)</f>
        <v>0</v>
      </c>
      <c r="K588" s="209" t="s">
        <v>145</v>
      </c>
      <c r="L588" s="47"/>
      <c r="M588" s="214" t="s">
        <v>32</v>
      </c>
      <c r="N588" s="215" t="s">
        <v>53</v>
      </c>
      <c r="O588" s="87"/>
      <c r="P588" s="216">
        <f>O588*H588</f>
        <v>0</v>
      </c>
      <c r="Q588" s="216">
        <v>0</v>
      </c>
      <c r="R588" s="216">
        <f>Q588*H588</f>
        <v>0</v>
      </c>
      <c r="S588" s="216">
        <v>0</v>
      </c>
      <c r="T588" s="217">
        <f>S588*H588</f>
        <v>0</v>
      </c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R588" s="218" t="s">
        <v>146</v>
      </c>
      <c r="AT588" s="218" t="s">
        <v>141</v>
      </c>
      <c r="AU588" s="218" t="s">
        <v>21</v>
      </c>
      <c r="AY588" s="19" t="s">
        <v>139</v>
      </c>
      <c r="BE588" s="219">
        <f>IF(N588="základní",J588,0)</f>
        <v>0</v>
      </c>
      <c r="BF588" s="219">
        <f>IF(N588="snížená",J588,0)</f>
        <v>0</v>
      </c>
      <c r="BG588" s="219">
        <f>IF(N588="zákl. přenesená",J588,0)</f>
        <v>0</v>
      </c>
      <c r="BH588" s="219">
        <f>IF(N588="sníž. přenesená",J588,0)</f>
        <v>0</v>
      </c>
      <c r="BI588" s="219">
        <f>IF(N588="nulová",J588,0)</f>
        <v>0</v>
      </c>
      <c r="BJ588" s="19" t="s">
        <v>90</v>
      </c>
      <c r="BK588" s="219">
        <f>ROUND(I588*H588,2)</f>
        <v>0</v>
      </c>
      <c r="BL588" s="19" t="s">
        <v>146</v>
      </c>
      <c r="BM588" s="218" t="s">
        <v>1451</v>
      </c>
    </row>
    <row r="589" spans="1:47" s="2" customFormat="1" ht="12">
      <c r="A589" s="41"/>
      <c r="B589" s="42"/>
      <c r="C589" s="43"/>
      <c r="D589" s="220" t="s">
        <v>148</v>
      </c>
      <c r="E589" s="43"/>
      <c r="F589" s="221" t="s">
        <v>425</v>
      </c>
      <c r="G589" s="43"/>
      <c r="H589" s="43"/>
      <c r="I589" s="222"/>
      <c r="J589" s="43"/>
      <c r="K589" s="43"/>
      <c r="L589" s="47"/>
      <c r="M589" s="223"/>
      <c r="N589" s="224"/>
      <c r="O589" s="87"/>
      <c r="P589" s="87"/>
      <c r="Q589" s="87"/>
      <c r="R589" s="87"/>
      <c r="S589" s="87"/>
      <c r="T589" s="88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T589" s="19" t="s">
        <v>148</v>
      </c>
      <c r="AU589" s="19" t="s">
        <v>21</v>
      </c>
    </row>
    <row r="590" spans="1:51" s="13" customFormat="1" ht="12">
      <c r="A590" s="13"/>
      <c r="B590" s="225"/>
      <c r="C590" s="226"/>
      <c r="D590" s="227" t="s">
        <v>150</v>
      </c>
      <c r="E590" s="228" t="s">
        <v>32</v>
      </c>
      <c r="F590" s="229" t="s">
        <v>1452</v>
      </c>
      <c r="G590" s="226"/>
      <c r="H590" s="230">
        <v>166.597</v>
      </c>
      <c r="I590" s="231"/>
      <c r="J590" s="226"/>
      <c r="K590" s="226"/>
      <c r="L590" s="232"/>
      <c r="M590" s="233"/>
      <c r="N590" s="234"/>
      <c r="O590" s="234"/>
      <c r="P590" s="234"/>
      <c r="Q590" s="234"/>
      <c r="R590" s="234"/>
      <c r="S590" s="234"/>
      <c r="T590" s="235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6" t="s">
        <v>150</v>
      </c>
      <c r="AU590" s="236" t="s">
        <v>21</v>
      </c>
      <c r="AV590" s="13" t="s">
        <v>21</v>
      </c>
      <c r="AW590" s="13" t="s">
        <v>41</v>
      </c>
      <c r="AX590" s="13" t="s">
        <v>82</v>
      </c>
      <c r="AY590" s="236" t="s">
        <v>139</v>
      </c>
    </row>
    <row r="591" spans="1:51" s="13" customFormat="1" ht="12">
      <c r="A591" s="13"/>
      <c r="B591" s="225"/>
      <c r="C591" s="226"/>
      <c r="D591" s="227" t="s">
        <v>150</v>
      </c>
      <c r="E591" s="228" t="s">
        <v>32</v>
      </c>
      <c r="F591" s="229" t="s">
        <v>1453</v>
      </c>
      <c r="G591" s="226"/>
      <c r="H591" s="230">
        <v>-49.28</v>
      </c>
      <c r="I591" s="231"/>
      <c r="J591" s="226"/>
      <c r="K591" s="226"/>
      <c r="L591" s="232"/>
      <c r="M591" s="233"/>
      <c r="N591" s="234"/>
      <c r="O591" s="234"/>
      <c r="P591" s="234"/>
      <c r="Q591" s="234"/>
      <c r="R591" s="234"/>
      <c r="S591" s="234"/>
      <c r="T591" s="235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6" t="s">
        <v>150</v>
      </c>
      <c r="AU591" s="236" t="s">
        <v>21</v>
      </c>
      <c r="AV591" s="13" t="s">
        <v>21</v>
      </c>
      <c r="AW591" s="13" t="s">
        <v>41</v>
      </c>
      <c r="AX591" s="13" t="s">
        <v>82</v>
      </c>
      <c r="AY591" s="236" t="s">
        <v>139</v>
      </c>
    </row>
    <row r="592" spans="1:51" s="14" customFormat="1" ht="12">
      <c r="A592" s="14"/>
      <c r="B592" s="237"/>
      <c r="C592" s="238"/>
      <c r="D592" s="227" t="s">
        <v>150</v>
      </c>
      <c r="E592" s="239" t="s">
        <v>32</v>
      </c>
      <c r="F592" s="240" t="s">
        <v>1454</v>
      </c>
      <c r="G592" s="238"/>
      <c r="H592" s="239" t="s">
        <v>32</v>
      </c>
      <c r="I592" s="241"/>
      <c r="J592" s="238"/>
      <c r="K592" s="238"/>
      <c r="L592" s="242"/>
      <c r="M592" s="243"/>
      <c r="N592" s="244"/>
      <c r="O592" s="244"/>
      <c r="P592" s="244"/>
      <c r="Q592" s="244"/>
      <c r="R592" s="244"/>
      <c r="S592" s="244"/>
      <c r="T592" s="245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46" t="s">
        <v>150</v>
      </c>
      <c r="AU592" s="246" t="s">
        <v>21</v>
      </c>
      <c r="AV592" s="14" t="s">
        <v>90</v>
      </c>
      <c r="AW592" s="14" t="s">
        <v>41</v>
      </c>
      <c r="AX592" s="14" t="s">
        <v>82</v>
      </c>
      <c r="AY592" s="246" t="s">
        <v>139</v>
      </c>
    </row>
    <row r="593" spans="1:51" s="13" customFormat="1" ht="12">
      <c r="A593" s="13"/>
      <c r="B593" s="225"/>
      <c r="C593" s="226"/>
      <c r="D593" s="227" t="s">
        <v>150</v>
      </c>
      <c r="E593" s="228" t="s">
        <v>32</v>
      </c>
      <c r="F593" s="229" t="s">
        <v>1455</v>
      </c>
      <c r="G593" s="226"/>
      <c r="H593" s="230">
        <v>-51.75</v>
      </c>
      <c r="I593" s="231"/>
      <c r="J593" s="226"/>
      <c r="K593" s="226"/>
      <c r="L593" s="232"/>
      <c r="M593" s="233"/>
      <c r="N593" s="234"/>
      <c r="O593" s="234"/>
      <c r="P593" s="234"/>
      <c r="Q593" s="234"/>
      <c r="R593" s="234"/>
      <c r="S593" s="234"/>
      <c r="T593" s="235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36" t="s">
        <v>150</v>
      </c>
      <c r="AU593" s="236" t="s">
        <v>21</v>
      </c>
      <c r="AV593" s="13" t="s">
        <v>21</v>
      </c>
      <c r="AW593" s="13" t="s">
        <v>41</v>
      </c>
      <c r="AX593" s="13" t="s">
        <v>82</v>
      </c>
      <c r="AY593" s="236" t="s">
        <v>139</v>
      </c>
    </row>
    <row r="594" spans="1:51" s="14" customFormat="1" ht="12">
      <c r="A594" s="14"/>
      <c r="B594" s="237"/>
      <c r="C594" s="238"/>
      <c r="D594" s="227" t="s">
        <v>150</v>
      </c>
      <c r="E594" s="239" t="s">
        <v>32</v>
      </c>
      <c r="F594" s="240" t="s">
        <v>1456</v>
      </c>
      <c r="G594" s="238"/>
      <c r="H594" s="239" t="s">
        <v>32</v>
      </c>
      <c r="I594" s="241"/>
      <c r="J594" s="238"/>
      <c r="K594" s="238"/>
      <c r="L594" s="242"/>
      <c r="M594" s="243"/>
      <c r="N594" s="244"/>
      <c r="O594" s="244"/>
      <c r="P594" s="244"/>
      <c r="Q594" s="244"/>
      <c r="R594" s="244"/>
      <c r="S594" s="244"/>
      <c r="T594" s="245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46" t="s">
        <v>150</v>
      </c>
      <c r="AU594" s="246" t="s">
        <v>21</v>
      </c>
      <c r="AV594" s="14" t="s">
        <v>90</v>
      </c>
      <c r="AW594" s="14" t="s">
        <v>41</v>
      </c>
      <c r="AX594" s="14" t="s">
        <v>82</v>
      </c>
      <c r="AY594" s="246" t="s">
        <v>139</v>
      </c>
    </row>
    <row r="595" spans="1:51" s="15" customFormat="1" ht="12">
      <c r="A595" s="15"/>
      <c r="B595" s="247"/>
      <c r="C595" s="248"/>
      <c r="D595" s="227" t="s">
        <v>150</v>
      </c>
      <c r="E595" s="249" t="s">
        <v>32</v>
      </c>
      <c r="F595" s="250" t="s">
        <v>153</v>
      </c>
      <c r="G595" s="248"/>
      <c r="H595" s="251">
        <v>65.56700000000001</v>
      </c>
      <c r="I595" s="252"/>
      <c r="J595" s="248"/>
      <c r="K595" s="248"/>
      <c r="L595" s="253"/>
      <c r="M595" s="254"/>
      <c r="N595" s="255"/>
      <c r="O595" s="255"/>
      <c r="P595" s="255"/>
      <c r="Q595" s="255"/>
      <c r="R595" s="255"/>
      <c r="S595" s="255"/>
      <c r="T595" s="256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T595" s="257" t="s">
        <v>150</v>
      </c>
      <c r="AU595" s="257" t="s">
        <v>21</v>
      </c>
      <c r="AV595" s="15" t="s">
        <v>146</v>
      </c>
      <c r="AW595" s="15" t="s">
        <v>41</v>
      </c>
      <c r="AX595" s="15" t="s">
        <v>90</v>
      </c>
      <c r="AY595" s="257" t="s">
        <v>139</v>
      </c>
    </row>
    <row r="596" spans="1:65" s="2" customFormat="1" ht="24.15" customHeight="1">
      <c r="A596" s="41"/>
      <c r="B596" s="42"/>
      <c r="C596" s="207" t="s">
        <v>1457</v>
      </c>
      <c r="D596" s="207" t="s">
        <v>141</v>
      </c>
      <c r="E596" s="208" t="s">
        <v>433</v>
      </c>
      <c r="F596" s="209" t="s">
        <v>417</v>
      </c>
      <c r="G596" s="210" t="s">
        <v>179</v>
      </c>
      <c r="H596" s="211">
        <v>917.938</v>
      </c>
      <c r="I596" s="212"/>
      <c r="J596" s="213">
        <f>ROUND(I596*H596,2)</f>
        <v>0</v>
      </c>
      <c r="K596" s="209" t="s">
        <v>145</v>
      </c>
      <c r="L596" s="47"/>
      <c r="M596" s="214" t="s">
        <v>32</v>
      </c>
      <c r="N596" s="215" t="s">
        <v>53</v>
      </c>
      <c r="O596" s="87"/>
      <c r="P596" s="216">
        <f>O596*H596</f>
        <v>0</v>
      </c>
      <c r="Q596" s="216">
        <v>0</v>
      </c>
      <c r="R596" s="216">
        <f>Q596*H596</f>
        <v>0</v>
      </c>
      <c r="S596" s="216">
        <v>0</v>
      </c>
      <c r="T596" s="217">
        <f>S596*H596</f>
        <v>0</v>
      </c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R596" s="218" t="s">
        <v>146</v>
      </c>
      <c r="AT596" s="218" t="s">
        <v>141</v>
      </c>
      <c r="AU596" s="218" t="s">
        <v>21</v>
      </c>
      <c r="AY596" s="19" t="s">
        <v>139</v>
      </c>
      <c r="BE596" s="219">
        <f>IF(N596="základní",J596,0)</f>
        <v>0</v>
      </c>
      <c r="BF596" s="219">
        <f>IF(N596="snížená",J596,0)</f>
        <v>0</v>
      </c>
      <c r="BG596" s="219">
        <f>IF(N596="zákl. přenesená",J596,0)</f>
        <v>0</v>
      </c>
      <c r="BH596" s="219">
        <f>IF(N596="sníž. přenesená",J596,0)</f>
        <v>0</v>
      </c>
      <c r="BI596" s="219">
        <f>IF(N596="nulová",J596,0)</f>
        <v>0</v>
      </c>
      <c r="BJ596" s="19" t="s">
        <v>90</v>
      </c>
      <c r="BK596" s="219">
        <f>ROUND(I596*H596,2)</f>
        <v>0</v>
      </c>
      <c r="BL596" s="19" t="s">
        <v>146</v>
      </c>
      <c r="BM596" s="218" t="s">
        <v>434</v>
      </c>
    </row>
    <row r="597" spans="1:47" s="2" customFormat="1" ht="12">
      <c r="A597" s="41"/>
      <c r="B597" s="42"/>
      <c r="C597" s="43"/>
      <c r="D597" s="220" t="s">
        <v>148</v>
      </c>
      <c r="E597" s="43"/>
      <c r="F597" s="221" t="s">
        <v>435</v>
      </c>
      <c r="G597" s="43"/>
      <c r="H597" s="43"/>
      <c r="I597" s="222"/>
      <c r="J597" s="43"/>
      <c r="K597" s="43"/>
      <c r="L597" s="47"/>
      <c r="M597" s="223"/>
      <c r="N597" s="224"/>
      <c r="O597" s="87"/>
      <c r="P597" s="87"/>
      <c r="Q597" s="87"/>
      <c r="R597" s="87"/>
      <c r="S597" s="87"/>
      <c r="T597" s="88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T597" s="19" t="s">
        <v>148</v>
      </c>
      <c r="AU597" s="19" t="s">
        <v>21</v>
      </c>
    </row>
    <row r="598" spans="1:51" s="13" customFormat="1" ht="12">
      <c r="A598" s="13"/>
      <c r="B598" s="225"/>
      <c r="C598" s="226"/>
      <c r="D598" s="227" t="s">
        <v>150</v>
      </c>
      <c r="E598" s="228" t="s">
        <v>32</v>
      </c>
      <c r="F598" s="229" t="s">
        <v>1458</v>
      </c>
      <c r="G598" s="226"/>
      <c r="H598" s="230">
        <v>917.938</v>
      </c>
      <c r="I598" s="231"/>
      <c r="J598" s="226"/>
      <c r="K598" s="226"/>
      <c r="L598" s="232"/>
      <c r="M598" s="233"/>
      <c r="N598" s="234"/>
      <c r="O598" s="234"/>
      <c r="P598" s="234"/>
      <c r="Q598" s="234"/>
      <c r="R598" s="234"/>
      <c r="S598" s="234"/>
      <c r="T598" s="235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36" t="s">
        <v>150</v>
      </c>
      <c r="AU598" s="236" t="s">
        <v>21</v>
      </c>
      <c r="AV598" s="13" t="s">
        <v>21</v>
      </c>
      <c r="AW598" s="13" t="s">
        <v>41</v>
      </c>
      <c r="AX598" s="13" t="s">
        <v>82</v>
      </c>
      <c r="AY598" s="236" t="s">
        <v>139</v>
      </c>
    </row>
    <row r="599" spans="1:51" s="15" customFormat="1" ht="12">
      <c r="A599" s="15"/>
      <c r="B599" s="247"/>
      <c r="C599" s="248"/>
      <c r="D599" s="227" t="s">
        <v>150</v>
      </c>
      <c r="E599" s="249" t="s">
        <v>32</v>
      </c>
      <c r="F599" s="250" t="s">
        <v>153</v>
      </c>
      <c r="G599" s="248"/>
      <c r="H599" s="251">
        <v>917.938</v>
      </c>
      <c r="I599" s="252"/>
      <c r="J599" s="248"/>
      <c r="K599" s="248"/>
      <c r="L599" s="253"/>
      <c r="M599" s="254"/>
      <c r="N599" s="255"/>
      <c r="O599" s="255"/>
      <c r="P599" s="255"/>
      <c r="Q599" s="255"/>
      <c r="R599" s="255"/>
      <c r="S599" s="255"/>
      <c r="T599" s="256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T599" s="257" t="s">
        <v>150</v>
      </c>
      <c r="AU599" s="257" t="s">
        <v>21</v>
      </c>
      <c r="AV599" s="15" t="s">
        <v>146</v>
      </c>
      <c r="AW599" s="15" t="s">
        <v>41</v>
      </c>
      <c r="AX599" s="15" t="s">
        <v>90</v>
      </c>
      <c r="AY599" s="257" t="s">
        <v>139</v>
      </c>
    </row>
    <row r="600" spans="1:65" s="2" customFormat="1" ht="16.5" customHeight="1">
      <c r="A600" s="41"/>
      <c r="B600" s="42"/>
      <c r="C600" s="207" t="s">
        <v>181</v>
      </c>
      <c r="D600" s="207" t="s">
        <v>141</v>
      </c>
      <c r="E600" s="208" t="s">
        <v>437</v>
      </c>
      <c r="F600" s="209" t="s">
        <v>438</v>
      </c>
      <c r="G600" s="210" t="s">
        <v>179</v>
      </c>
      <c r="H600" s="211">
        <v>49.28</v>
      </c>
      <c r="I600" s="212"/>
      <c r="J600" s="213">
        <f>ROUND(I600*H600,2)</f>
        <v>0</v>
      </c>
      <c r="K600" s="209" t="s">
        <v>145</v>
      </c>
      <c r="L600" s="47"/>
      <c r="M600" s="214" t="s">
        <v>32</v>
      </c>
      <c r="N600" s="215" t="s">
        <v>53</v>
      </c>
      <c r="O600" s="87"/>
      <c r="P600" s="216">
        <f>O600*H600</f>
        <v>0</v>
      </c>
      <c r="Q600" s="216">
        <v>0</v>
      </c>
      <c r="R600" s="216">
        <f>Q600*H600</f>
        <v>0</v>
      </c>
      <c r="S600" s="216">
        <v>0</v>
      </c>
      <c r="T600" s="217">
        <f>S600*H600</f>
        <v>0</v>
      </c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R600" s="218" t="s">
        <v>146</v>
      </c>
      <c r="AT600" s="218" t="s">
        <v>141</v>
      </c>
      <c r="AU600" s="218" t="s">
        <v>21</v>
      </c>
      <c r="AY600" s="19" t="s">
        <v>139</v>
      </c>
      <c r="BE600" s="219">
        <f>IF(N600="základní",J600,0)</f>
        <v>0</v>
      </c>
      <c r="BF600" s="219">
        <f>IF(N600="snížená",J600,0)</f>
        <v>0</v>
      </c>
      <c r="BG600" s="219">
        <f>IF(N600="zákl. přenesená",J600,0)</f>
        <v>0</v>
      </c>
      <c r="BH600" s="219">
        <f>IF(N600="sníž. přenesená",J600,0)</f>
        <v>0</v>
      </c>
      <c r="BI600" s="219">
        <f>IF(N600="nulová",J600,0)</f>
        <v>0</v>
      </c>
      <c r="BJ600" s="19" t="s">
        <v>90</v>
      </c>
      <c r="BK600" s="219">
        <f>ROUND(I600*H600,2)</f>
        <v>0</v>
      </c>
      <c r="BL600" s="19" t="s">
        <v>146</v>
      </c>
      <c r="BM600" s="218" t="s">
        <v>439</v>
      </c>
    </row>
    <row r="601" spans="1:47" s="2" customFormat="1" ht="12">
      <c r="A601" s="41"/>
      <c r="B601" s="42"/>
      <c r="C601" s="43"/>
      <c r="D601" s="220" t="s">
        <v>148</v>
      </c>
      <c r="E601" s="43"/>
      <c r="F601" s="221" t="s">
        <v>440</v>
      </c>
      <c r="G601" s="43"/>
      <c r="H601" s="43"/>
      <c r="I601" s="222"/>
      <c r="J601" s="43"/>
      <c r="K601" s="43"/>
      <c r="L601" s="47"/>
      <c r="M601" s="223"/>
      <c r="N601" s="224"/>
      <c r="O601" s="87"/>
      <c r="P601" s="87"/>
      <c r="Q601" s="87"/>
      <c r="R601" s="87"/>
      <c r="S601" s="87"/>
      <c r="T601" s="88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T601" s="19" t="s">
        <v>148</v>
      </c>
      <c r="AU601" s="19" t="s">
        <v>21</v>
      </c>
    </row>
    <row r="602" spans="1:51" s="13" customFormat="1" ht="12">
      <c r="A602" s="13"/>
      <c r="B602" s="225"/>
      <c r="C602" s="226"/>
      <c r="D602" s="227" t="s">
        <v>150</v>
      </c>
      <c r="E602" s="228" t="s">
        <v>32</v>
      </c>
      <c r="F602" s="229" t="s">
        <v>1459</v>
      </c>
      <c r="G602" s="226"/>
      <c r="H602" s="230">
        <v>49.28</v>
      </c>
      <c r="I602" s="231"/>
      <c r="J602" s="226"/>
      <c r="K602" s="226"/>
      <c r="L602" s="232"/>
      <c r="M602" s="233"/>
      <c r="N602" s="234"/>
      <c r="O602" s="234"/>
      <c r="P602" s="234"/>
      <c r="Q602" s="234"/>
      <c r="R602" s="234"/>
      <c r="S602" s="234"/>
      <c r="T602" s="235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36" t="s">
        <v>150</v>
      </c>
      <c r="AU602" s="236" t="s">
        <v>21</v>
      </c>
      <c r="AV602" s="13" t="s">
        <v>21</v>
      </c>
      <c r="AW602" s="13" t="s">
        <v>41</v>
      </c>
      <c r="AX602" s="13" t="s">
        <v>82</v>
      </c>
      <c r="AY602" s="236" t="s">
        <v>139</v>
      </c>
    </row>
    <row r="603" spans="1:51" s="15" customFormat="1" ht="12">
      <c r="A603" s="15"/>
      <c r="B603" s="247"/>
      <c r="C603" s="248"/>
      <c r="D603" s="227" t="s">
        <v>150</v>
      </c>
      <c r="E603" s="249" t="s">
        <v>32</v>
      </c>
      <c r="F603" s="250" t="s">
        <v>153</v>
      </c>
      <c r="G603" s="248"/>
      <c r="H603" s="251">
        <v>49.28</v>
      </c>
      <c r="I603" s="252"/>
      <c r="J603" s="248"/>
      <c r="K603" s="248"/>
      <c r="L603" s="253"/>
      <c r="M603" s="254"/>
      <c r="N603" s="255"/>
      <c r="O603" s="255"/>
      <c r="P603" s="255"/>
      <c r="Q603" s="255"/>
      <c r="R603" s="255"/>
      <c r="S603" s="255"/>
      <c r="T603" s="256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T603" s="257" t="s">
        <v>150</v>
      </c>
      <c r="AU603" s="257" t="s">
        <v>21</v>
      </c>
      <c r="AV603" s="15" t="s">
        <v>146</v>
      </c>
      <c r="AW603" s="15" t="s">
        <v>41</v>
      </c>
      <c r="AX603" s="15" t="s">
        <v>90</v>
      </c>
      <c r="AY603" s="257" t="s">
        <v>139</v>
      </c>
    </row>
    <row r="604" spans="1:65" s="2" customFormat="1" ht="16.5" customHeight="1">
      <c r="A604" s="41"/>
      <c r="B604" s="42"/>
      <c r="C604" s="207" t="s">
        <v>1460</v>
      </c>
      <c r="D604" s="207" t="s">
        <v>141</v>
      </c>
      <c r="E604" s="208" t="s">
        <v>443</v>
      </c>
      <c r="F604" s="209" t="s">
        <v>444</v>
      </c>
      <c r="G604" s="210" t="s">
        <v>179</v>
      </c>
      <c r="H604" s="211">
        <v>65.567</v>
      </c>
      <c r="I604" s="212"/>
      <c r="J604" s="213">
        <f>ROUND(I604*H604,2)</f>
        <v>0</v>
      </c>
      <c r="K604" s="209" t="s">
        <v>145</v>
      </c>
      <c r="L604" s="47"/>
      <c r="M604" s="214" t="s">
        <v>32</v>
      </c>
      <c r="N604" s="215" t="s">
        <v>53</v>
      </c>
      <c r="O604" s="87"/>
      <c r="P604" s="216">
        <f>O604*H604</f>
        <v>0</v>
      </c>
      <c r="Q604" s="216">
        <v>0</v>
      </c>
      <c r="R604" s="216">
        <f>Q604*H604</f>
        <v>0</v>
      </c>
      <c r="S604" s="216">
        <v>0</v>
      </c>
      <c r="T604" s="217">
        <f>S604*H604</f>
        <v>0</v>
      </c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R604" s="218" t="s">
        <v>146</v>
      </c>
      <c r="AT604" s="218" t="s">
        <v>141</v>
      </c>
      <c r="AU604" s="218" t="s">
        <v>21</v>
      </c>
      <c r="AY604" s="19" t="s">
        <v>139</v>
      </c>
      <c r="BE604" s="219">
        <f>IF(N604="základní",J604,0)</f>
        <v>0</v>
      </c>
      <c r="BF604" s="219">
        <f>IF(N604="snížená",J604,0)</f>
        <v>0</v>
      </c>
      <c r="BG604" s="219">
        <f>IF(N604="zákl. přenesená",J604,0)</f>
        <v>0</v>
      </c>
      <c r="BH604" s="219">
        <f>IF(N604="sníž. přenesená",J604,0)</f>
        <v>0</v>
      </c>
      <c r="BI604" s="219">
        <f>IF(N604="nulová",J604,0)</f>
        <v>0</v>
      </c>
      <c r="BJ604" s="19" t="s">
        <v>90</v>
      </c>
      <c r="BK604" s="219">
        <f>ROUND(I604*H604,2)</f>
        <v>0</v>
      </c>
      <c r="BL604" s="19" t="s">
        <v>146</v>
      </c>
      <c r="BM604" s="218" t="s">
        <v>445</v>
      </c>
    </row>
    <row r="605" spans="1:47" s="2" customFormat="1" ht="12">
      <c r="A605" s="41"/>
      <c r="B605" s="42"/>
      <c r="C605" s="43"/>
      <c r="D605" s="220" t="s">
        <v>148</v>
      </c>
      <c r="E605" s="43"/>
      <c r="F605" s="221" t="s">
        <v>446</v>
      </c>
      <c r="G605" s="43"/>
      <c r="H605" s="43"/>
      <c r="I605" s="222"/>
      <c r="J605" s="43"/>
      <c r="K605" s="43"/>
      <c r="L605" s="47"/>
      <c r="M605" s="223"/>
      <c r="N605" s="224"/>
      <c r="O605" s="87"/>
      <c r="P605" s="87"/>
      <c r="Q605" s="87"/>
      <c r="R605" s="87"/>
      <c r="S605" s="87"/>
      <c r="T605" s="88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T605" s="19" t="s">
        <v>148</v>
      </c>
      <c r="AU605" s="19" t="s">
        <v>21</v>
      </c>
    </row>
    <row r="606" spans="1:51" s="13" customFormat="1" ht="12">
      <c r="A606" s="13"/>
      <c r="B606" s="225"/>
      <c r="C606" s="226"/>
      <c r="D606" s="227" t="s">
        <v>150</v>
      </c>
      <c r="E606" s="228" t="s">
        <v>32</v>
      </c>
      <c r="F606" s="229" t="s">
        <v>1461</v>
      </c>
      <c r="G606" s="226"/>
      <c r="H606" s="230">
        <v>65.567</v>
      </c>
      <c r="I606" s="231"/>
      <c r="J606" s="226"/>
      <c r="K606" s="226"/>
      <c r="L606" s="232"/>
      <c r="M606" s="233"/>
      <c r="N606" s="234"/>
      <c r="O606" s="234"/>
      <c r="P606" s="234"/>
      <c r="Q606" s="234"/>
      <c r="R606" s="234"/>
      <c r="S606" s="234"/>
      <c r="T606" s="235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36" t="s">
        <v>150</v>
      </c>
      <c r="AU606" s="236" t="s">
        <v>21</v>
      </c>
      <c r="AV606" s="13" t="s">
        <v>21</v>
      </c>
      <c r="AW606" s="13" t="s">
        <v>41</v>
      </c>
      <c r="AX606" s="13" t="s">
        <v>82</v>
      </c>
      <c r="AY606" s="236" t="s">
        <v>139</v>
      </c>
    </row>
    <row r="607" spans="1:51" s="15" customFormat="1" ht="12">
      <c r="A607" s="15"/>
      <c r="B607" s="247"/>
      <c r="C607" s="248"/>
      <c r="D607" s="227" t="s">
        <v>150</v>
      </c>
      <c r="E607" s="249" t="s">
        <v>32</v>
      </c>
      <c r="F607" s="250" t="s">
        <v>153</v>
      </c>
      <c r="G607" s="248"/>
      <c r="H607" s="251">
        <v>65.567</v>
      </c>
      <c r="I607" s="252"/>
      <c r="J607" s="248"/>
      <c r="K607" s="248"/>
      <c r="L607" s="253"/>
      <c r="M607" s="254"/>
      <c r="N607" s="255"/>
      <c r="O607" s="255"/>
      <c r="P607" s="255"/>
      <c r="Q607" s="255"/>
      <c r="R607" s="255"/>
      <c r="S607" s="255"/>
      <c r="T607" s="256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257" t="s">
        <v>150</v>
      </c>
      <c r="AU607" s="257" t="s">
        <v>21</v>
      </c>
      <c r="AV607" s="15" t="s">
        <v>146</v>
      </c>
      <c r="AW607" s="15" t="s">
        <v>41</v>
      </c>
      <c r="AX607" s="15" t="s">
        <v>90</v>
      </c>
      <c r="AY607" s="257" t="s">
        <v>139</v>
      </c>
    </row>
    <row r="608" spans="1:65" s="2" customFormat="1" ht="24.15" customHeight="1">
      <c r="A608" s="41"/>
      <c r="B608" s="42"/>
      <c r="C608" s="207" t="s">
        <v>1462</v>
      </c>
      <c r="D608" s="207" t="s">
        <v>141</v>
      </c>
      <c r="E608" s="208" t="s">
        <v>449</v>
      </c>
      <c r="F608" s="209" t="s">
        <v>450</v>
      </c>
      <c r="G608" s="210" t="s">
        <v>179</v>
      </c>
      <c r="H608" s="211">
        <v>9.075</v>
      </c>
      <c r="I608" s="212"/>
      <c r="J608" s="213">
        <f>ROUND(I608*H608,2)</f>
        <v>0</v>
      </c>
      <c r="K608" s="209" t="s">
        <v>145</v>
      </c>
      <c r="L608" s="47"/>
      <c r="M608" s="214" t="s">
        <v>32</v>
      </c>
      <c r="N608" s="215" t="s">
        <v>53</v>
      </c>
      <c r="O608" s="87"/>
      <c r="P608" s="216">
        <f>O608*H608</f>
        <v>0</v>
      </c>
      <c r="Q608" s="216">
        <v>0</v>
      </c>
      <c r="R608" s="216">
        <f>Q608*H608</f>
        <v>0</v>
      </c>
      <c r="S608" s="216">
        <v>0</v>
      </c>
      <c r="T608" s="217">
        <f>S608*H608</f>
        <v>0</v>
      </c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R608" s="218" t="s">
        <v>146</v>
      </c>
      <c r="AT608" s="218" t="s">
        <v>141</v>
      </c>
      <c r="AU608" s="218" t="s">
        <v>21</v>
      </c>
      <c r="AY608" s="19" t="s">
        <v>139</v>
      </c>
      <c r="BE608" s="219">
        <f>IF(N608="základní",J608,0)</f>
        <v>0</v>
      </c>
      <c r="BF608" s="219">
        <f>IF(N608="snížená",J608,0)</f>
        <v>0</v>
      </c>
      <c r="BG608" s="219">
        <f>IF(N608="zákl. přenesená",J608,0)</f>
        <v>0</v>
      </c>
      <c r="BH608" s="219">
        <f>IF(N608="sníž. přenesená",J608,0)</f>
        <v>0</v>
      </c>
      <c r="BI608" s="219">
        <f>IF(N608="nulová",J608,0)</f>
        <v>0</v>
      </c>
      <c r="BJ608" s="19" t="s">
        <v>90</v>
      </c>
      <c r="BK608" s="219">
        <f>ROUND(I608*H608,2)</f>
        <v>0</v>
      </c>
      <c r="BL608" s="19" t="s">
        <v>146</v>
      </c>
      <c r="BM608" s="218" t="s">
        <v>1463</v>
      </c>
    </row>
    <row r="609" spans="1:47" s="2" customFormat="1" ht="12">
      <c r="A609" s="41"/>
      <c r="B609" s="42"/>
      <c r="C609" s="43"/>
      <c r="D609" s="220" t="s">
        <v>148</v>
      </c>
      <c r="E609" s="43"/>
      <c r="F609" s="221" t="s">
        <v>452</v>
      </c>
      <c r="G609" s="43"/>
      <c r="H609" s="43"/>
      <c r="I609" s="222"/>
      <c r="J609" s="43"/>
      <c r="K609" s="43"/>
      <c r="L609" s="47"/>
      <c r="M609" s="223"/>
      <c r="N609" s="224"/>
      <c r="O609" s="87"/>
      <c r="P609" s="87"/>
      <c r="Q609" s="87"/>
      <c r="R609" s="87"/>
      <c r="S609" s="87"/>
      <c r="T609" s="88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T609" s="19" t="s">
        <v>148</v>
      </c>
      <c r="AU609" s="19" t="s">
        <v>21</v>
      </c>
    </row>
    <row r="610" spans="1:51" s="13" customFormat="1" ht="12">
      <c r="A610" s="13"/>
      <c r="B610" s="225"/>
      <c r="C610" s="226"/>
      <c r="D610" s="227" t="s">
        <v>150</v>
      </c>
      <c r="E610" s="228" t="s">
        <v>32</v>
      </c>
      <c r="F610" s="229" t="s">
        <v>1464</v>
      </c>
      <c r="G610" s="226"/>
      <c r="H610" s="230">
        <v>9.075</v>
      </c>
      <c r="I610" s="231"/>
      <c r="J610" s="226"/>
      <c r="K610" s="226"/>
      <c r="L610" s="232"/>
      <c r="M610" s="233"/>
      <c r="N610" s="234"/>
      <c r="O610" s="234"/>
      <c r="P610" s="234"/>
      <c r="Q610" s="234"/>
      <c r="R610" s="234"/>
      <c r="S610" s="234"/>
      <c r="T610" s="235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36" t="s">
        <v>150</v>
      </c>
      <c r="AU610" s="236" t="s">
        <v>21</v>
      </c>
      <c r="AV610" s="13" t="s">
        <v>21</v>
      </c>
      <c r="AW610" s="13" t="s">
        <v>41</v>
      </c>
      <c r="AX610" s="13" t="s">
        <v>82</v>
      </c>
      <c r="AY610" s="236" t="s">
        <v>139</v>
      </c>
    </row>
    <row r="611" spans="1:51" s="15" customFormat="1" ht="12">
      <c r="A611" s="15"/>
      <c r="B611" s="247"/>
      <c r="C611" s="248"/>
      <c r="D611" s="227" t="s">
        <v>150</v>
      </c>
      <c r="E611" s="249" t="s">
        <v>32</v>
      </c>
      <c r="F611" s="250" t="s">
        <v>153</v>
      </c>
      <c r="G611" s="248"/>
      <c r="H611" s="251">
        <v>9.075</v>
      </c>
      <c r="I611" s="252"/>
      <c r="J611" s="248"/>
      <c r="K611" s="248"/>
      <c r="L611" s="253"/>
      <c r="M611" s="254"/>
      <c r="N611" s="255"/>
      <c r="O611" s="255"/>
      <c r="P611" s="255"/>
      <c r="Q611" s="255"/>
      <c r="R611" s="255"/>
      <c r="S611" s="255"/>
      <c r="T611" s="256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T611" s="257" t="s">
        <v>150</v>
      </c>
      <c r="AU611" s="257" t="s">
        <v>21</v>
      </c>
      <c r="AV611" s="15" t="s">
        <v>146</v>
      </c>
      <c r="AW611" s="15" t="s">
        <v>41</v>
      </c>
      <c r="AX611" s="15" t="s">
        <v>90</v>
      </c>
      <c r="AY611" s="257" t="s">
        <v>139</v>
      </c>
    </row>
    <row r="612" spans="1:65" s="2" customFormat="1" ht="24.15" customHeight="1">
      <c r="A612" s="41"/>
      <c r="B612" s="42"/>
      <c r="C612" s="207" t="s">
        <v>1465</v>
      </c>
      <c r="D612" s="207" t="s">
        <v>141</v>
      </c>
      <c r="E612" s="208" t="s">
        <v>803</v>
      </c>
      <c r="F612" s="209" t="s">
        <v>804</v>
      </c>
      <c r="G612" s="210" t="s">
        <v>179</v>
      </c>
      <c r="H612" s="211">
        <v>44.165</v>
      </c>
      <c r="I612" s="212"/>
      <c r="J612" s="213">
        <f>ROUND(I612*H612,2)</f>
        <v>0</v>
      </c>
      <c r="K612" s="209" t="s">
        <v>145</v>
      </c>
      <c r="L612" s="47"/>
      <c r="M612" s="214" t="s">
        <v>32</v>
      </c>
      <c r="N612" s="215" t="s">
        <v>53</v>
      </c>
      <c r="O612" s="87"/>
      <c r="P612" s="216">
        <f>O612*H612</f>
        <v>0</v>
      </c>
      <c r="Q612" s="216">
        <v>0</v>
      </c>
      <c r="R612" s="216">
        <f>Q612*H612</f>
        <v>0</v>
      </c>
      <c r="S612" s="216">
        <v>0</v>
      </c>
      <c r="T612" s="217">
        <f>S612*H612</f>
        <v>0</v>
      </c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R612" s="218" t="s">
        <v>146</v>
      </c>
      <c r="AT612" s="218" t="s">
        <v>141</v>
      </c>
      <c r="AU612" s="218" t="s">
        <v>21</v>
      </c>
      <c r="AY612" s="19" t="s">
        <v>139</v>
      </c>
      <c r="BE612" s="219">
        <f>IF(N612="základní",J612,0)</f>
        <v>0</v>
      </c>
      <c r="BF612" s="219">
        <f>IF(N612="snížená",J612,0)</f>
        <v>0</v>
      </c>
      <c r="BG612" s="219">
        <f>IF(N612="zákl. přenesená",J612,0)</f>
        <v>0</v>
      </c>
      <c r="BH612" s="219">
        <f>IF(N612="sníž. přenesená",J612,0)</f>
        <v>0</v>
      </c>
      <c r="BI612" s="219">
        <f>IF(N612="nulová",J612,0)</f>
        <v>0</v>
      </c>
      <c r="BJ612" s="19" t="s">
        <v>90</v>
      </c>
      <c r="BK612" s="219">
        <f>ROUND(I612*H612,2)</f>
        <v>0</v>
      </c>
      <c r="BL612" s="19" t="s">
        <v>146</v>
      </c>
      <c r="BM612" s="218" t="s">
        <v>805</v>
      </c>
    </row>
    <row r="613" spans="1:47" s="2" customFormat="1" ht="12">
      <c r="A613" s="41"/>
      <c r="B613" s="42"/>
      <c r="C613" s="43"/>
      <c r="D613" s="220" t="s">
        <v>148</v>
      </c>
      <c r="E613" s="43"/>
      <c r="F613" s="221" t="s">
        <v>806</v>
      </c>
      <c r="G613" s="43"/>
      <c r="H613" s="43"/>
      <c r="I613" s="222"/>
      <c r="J613" s="43"/>
      <c r="K613" s="43"/>
      <c r="L613" s="47"/>
      <c r="M613" s="223"/>
      <c r="N613" s="224"/>
      <c r="O613" s="87"/>
      <c r="P613" s="87"/>
      <c r="Q613" s="87"/>
      <c r="R613" s="87"/>
      <c r="S613" s="87"/>
      <c r="T613" s="88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T613" s="19" t="s">
        <v>148</v>
      </c>
      <c r="AU613" s="19" t="s">
        <v>21</v>
      </c>
    </row>
    <row r="614" spans="1:51" s="13" customFormat="1" ht="12">
      <c r="A614" s="13"/>
      <c r="B614" s="225"/>
      <c r="C614" s="226"/>
      <c r="D614" s="227" t="s">
        <v>150</v>
      </c>
      <c r="E614" s="228" t="s">
        <v>32</v>
      </c>
      <c r="F614" s="229" t="s">
        <v>1466</v>
      </c>
      <c r="G614" s="226"/>
      <c r="H614" s="230">
        <v>44.165</v>
      </c>
      <c r="I614" s="231"/>
      <c r="J614" s="226"/>
      <c r="K614" s="226"/>
      <c r="L614" s="232"/>
      <c r="M614" s="233"/>
      <c r="N614" s="234"/>
      <c r="O614" s="234"/>
      <c r="P614" s="234"/>
      <c r="Q614" s="234"/>
      <c r="R614" s="234"/>
      <c r="S614" s="234"/>
      <c r="T614" s="235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36" t="s">
        <v>150</v>
      </c>
      <c r="AU614" s="236" t="s">
        <v>21</v>
      </c>
      <c r="AV614" s="13" t="s">
        <v>21</v>
      </c>
      <c r="AW614" s="13" t="s">
        <v>41</v>
      </c>
      <c r="AX614" s="13" t="s">
        <v>82</v>
      </c>
      <c r="AY614" s="236" t="s">
        <v>139</v>
      </c>
    </row>
    <row r="615" spans="1:51" s="15" customFormat="1" ht="12">
      <c r="A615" s="15"/>
      <c r="B615" s="247"/>
      <c r="C615" s="248"/>
      <c r="D615" s="227" t="s">
        <v>150</v>
      </c>
      <c r="E615" s="249" t="s">
        <v>32</v>
      </c>
      <c r="F615" s="250" t="s">
        <v>153</v>
      </c>
      <c r="G615" s="248"/>
      <c r="H615" s="251">
        <v>44.165</v>
      </c>
      <c r="I615" s="252"/>
      <c r="J615" s="248"/>
      <c r="K615" s="248"/>
      <c r="L615" s="253"/>
      <c r="M615" s="254"/>
      <c r="N615" s="255"/>
      <c r="O615" s="255"/>
      <c r="P615" s="255"/>
      <c r="Q615" s="255"/>
      <c r="R615" s="255"/>
      <c r="S615" s="255"/>
      <c r="T615" s="256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T615" s="257" t="s">
        <v>150</v>
      </c>
      <c r="AU615" s="257" t="s">
        <v>21</v>
      </c>
      <c r="AV615" s="15" t="s">
        <v>146</v>
      </c>
      <c r="AW615" s="15" t="s">
        <v>41</v>
      </c>
      <c r="AX615" s="15" t="s">
        <v>90</v>
      </c>
      <c r="AY615" s="257" t="s">
        <v>139</v>
      </c>
    </row>
    <row r="616" spans="1:65" s="2" customFormat="1" ht="24.15" customHeight="1">
      <c r="A616" s="41"/>
      <c r="B616" s="42"/>
      <c r="C616" s="207" t="s">
        <v>1467</v>
      </c>
      <c r="D616" s="207" t="s">
        <v>141</v>
      </c>
      <c r="E616" s="208" t="s">
        <v>455</v>
      </c>
      <c r="F616" s="209" t="s">
        <v>456</v>
      </c>
      <c r="G616" s="210" t="s">
        <v>179</v>
      </c>
      <c r="H616" s="211">
        <v>60.485</v>
      </c>
      <c r="I616" s="212"/>
      <c r="J616" s="213">
        <f>ROUND(I616*H616,2)</f>
        <v>0</v>
      </c>
      <c r="K616" s="209" t="s">
        <v>145</v>
      </c>
      <c r="L616" s="47"/>
      <c r="M616" s="214" t="s">
        <v>32</v>
      </c>
      <c r="N616" s="215" t="s">
        <v>53</v>
      </c>
      <c r="O616" s="87"/>
      <c r="P616" s="216">
        <f>O616*H616</f>
        <v>0</v>
      </c>
      <c r="Q616" s="216">
        <v>0</v>
      </c>
      <c r="R616" s="216">
        <f>Q616*H616</f>
        <v>0</v>
      </c>
      <c r="S616" s="216">
        <v>0</v>
      </c>
      <c r="T616" s="217">
        <f>S616*H616</f>
        <v>0</v>
      </c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R616" s="218" t="s">
        <v>146</v>
      </c>
      <c r="AT616" s="218" t="s">
        <v>141</v>
      </c>
      <c r="AU616" s="218" t="s">
        <v>21</v>
      </c>
      <c r="AY616" s="19" t="s">
        <v>139</v>
      </c>
      <c r="BE616" s="219">
        <f>IF(N616="základní",J616,0)</f>
        <v>0</v>
      </c>
      <c r="BF616" s="219">
        <f>IF(N616="snížená",J616,0)</f>
        <v>0</v>
      </c>
      <c r="BG616" s="219">
        <f>IF(N616="zákl. přenesená",J616,0)</f>
        <v>0</v>
      </c>
      <c r="BH616" s="219">
        <f>IF(N616="sníž. přenesená",J616,0)</f>
        <v>0</v>
      </c>
      <c r="BI616" s="219">
        <f>IF(N616="nulová",J616,0)</f>
        <v>0</v>
      </c>
      <c r="BJ616" s="19" t="s">
        <v>90</v>
      </c>
      <c r="BK616" s="219">
        <f>ROUND(I616*H616,2)</f>
        <v>0</v>
      </c>
      <c r="BL616" s="19" t="s">
        <v>146</v>
      </c>
      <c r="BM616" s="218" t="s">
        <v>457</v>
      </c>
    </row>
    <row r="617" spans="1:47" s="2" customFormat="1" ht="12">
      <c r="A617" s="41"/>
      <c r="B617" s="42"/>
      <c r="C617" s="43"/>
      <c r="D617" s="220" t="s">
        <v>148</v>
      </c>
      <c r="E617" s="43"/>
      <c r="F617" s="221" t="s">
        <v>458</v>
      </c>
      <c r="G617" s="43"/>
      <c r="H617" s="43"/>
      <c r="I617" s="222"/>
      <c r="J617" s="43"/>
      <c r="K617" s="43"/>
      <c r="L617" s="47"/>
      <c r="M617" s="223"/>
      <c r="N617" s="224"/>
      <c r="O617" s="87"/>
      <c r="P617" s="87"/>
      <c r="Q617" s="87"/>
      <c r="R617" s="87"/>
      <c r="S617" s="87"/>
      <c r="T617" s="88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T617" s="19" t="s">
        <v>148</v>
      </c>
      <c r="AU617" s="19" t="s">
        <v>21</v>
      </c>
    </row>
    <row r="618" spans="1:51" s="13" customFormat="1" ht="12">
      <c r="A618" s="13"/>
      <c r="B618" s="225"/>
      <c r="C618" s="226"/>
      <c r="D618" s="227" t="s">
        <v>150</v>
      </c>
      <c r="E618" s="228" t="s">
        <v>32</v>
      </c>
      <c r="F618" s="229" t="s">
        <v>1468</v>
      </c>
      <c r="G618" s="226"/>
      <c r="H618" s="230">
        <v>60.485</v>
      </c>
      <c r="I618" s="231"/>
      <c r="J618" s="226"/>
      <c r="K618" s="226"/>
      <c r="L618" s="232"/>
      <c r="M618" s="233"/>
      <c r="N618" s="234"/>
      <c r="O618" s="234"/>
      <c r="P618" s="234"/>
      <c r="Q618" s="234"/>
      <c r="R618" s="234"/>
      <c r="S618" s="234"/>
      <c r="T618" s="235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36" t="s">
        <v>150</v>
      </c>
      <c r="AU618" s="236" t="s">
        <v>21</v>
      </c>
      <c r="AV618" s="13" t="s">
        <v>21</v>
      </c>
      <c r="AW618" s="13" t="s">
        <v>41</v>
      </c>
      <c r="AX618" s="13" t="s">
        <v>82</v>
      </c>
      <c r="AY618" s="236" t="s">
        <v>139</v>
      </c>
    </row>
    <row r="619" spans="1:51" s="15" customFormat="1" ht="12">
      <c r="A619" s="15"/>
      <c r="B619" s="247"/>
      <c r="C619" s="248"/>
      <c r="D619" s="227" t="s">
        <v>150</v>
      </c>
      <c r="E619" s="249" t="s">
        <v>32</v>
      </c>
      <c r="F619" s="250" t="s">
        <v>153</v>
      </c>
      <c r="G619" s="248"/>
      <c r="H619" s="251">
        <v>60.485</v>
      </c>
      <c r="I619" s="252"/>
      <c r="J619" s="248"/>
      <c r="K619" s="248"/>
      <c r="L619" s="253"/>
      <c r="M619" s="254"/>
      <c r="N619" s="255"/>
      <c r="O619" s="255"/>
      <c r="P619" s="255"/>
      <c r="Q619" s="255"/>
      <c r="R619" s="255"/>
      <c r="S619" s="255"/>
      <c r="T619" s="256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T619" s="257" t="s">
        <v>150</v>
      </c>
      <c r="AU619" s="257" t="s">
        <v>21</v>
      </c>
      <c r="AV619" s="15" t="s">
        <v>146</v>
      </c>
      <c r="AW619" s="15" t="s">
        <v>41</v>
      </c>
      <c r="AX619" s="15" t="s">
        <v>90</v>
      </c>
      <c r="AY619" s="257" t="s">
        <v>139</v>
      </c>
    </row>
    <row r="620" spans="1:63" s="12" customFormat="1" ht="22.8" customHeight="1">
      <c r="A620" s="12"/>
      <c r="B620" s="191"/>
      <c r="C620" s="192"/>
      <c r="D620" s="193" t="s">
        <v>81</v>
      </c>
      <c r="E620" s="205" t="s">
        <v>459</v>
      </c>
      <c r="F620" s="205" t="s">
        <v>460</v>
      </c>
      <c r="G620" s="192"/>
      <c r="H620" s="192"/>
      <c r="I620" s="195"/>
      <c r="J620" s="206">
        <f>BK620</f>
        <v>0</v>
      </c>
      <c r="K620" s="192"/>
      <c r="L620" s="197"/>
      <c r="M620" s="198"/>
      <c r="N620" s="199"/>
      <c r="O620" s="199"/>
      <c r="P620" s="200">
        <f>SUM(P621:P622)</f>
        <v>0</v>
      </c>
      <c r="Q620" s="199"/>
      <c r="R620" s="200">
        <f>SUM(R621:R622)</f>
        <v>0</v>
      </c>
      <c r="S620" s="199"/>
      <c r="T620" s="201">
        <f>SUM(T621:T622)</f>
        <v>0</v>
      </c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R620" s="202" t="s">
        <v>90</v>
      </c>
      <c r="AT620" s="203" t="s">
        <v>81</v>
      </c>
      <c r="AU620" s="203" t="s">
        <v>90</v>
      </c>
      <c r="AY620" s="202" t="s">
        <v>139</v>
      </c>
      <c r="BK620" s="204">
        <f>SUM(BK621:BK622)</f>
        <v>0</v>
      </c>
    </row>
    <row r="621" spans="1:65" s="2" customFormat="1" ht="24.15" customHeight="1">
      <c r="A621" s="41"/>
      <c r="B621" s="42"/>
      <c r="C621" s="207" t="s">
        <v>823</v>
      </c>
      <c r="D621" s="207" t="s">
        <v>141</v>
      </c>
      <c r="E621" s="208" t="s">
        <v>1469</v>
      </c>
      <c r="F621" s="209" t="s">
        <v>1470</v>
      </c>
      <c r="G621" s="210" t="s">
        <v>179</v>
      </c>
      <c r="H621" s="211">
        <v>499.854</v>
      </c>
      <c r="I621" s="212"/>
      <c r="J621" s="213">
        <f>ROUND(I621*H621,2)</f>
        <v>0</v>
      </c>
      <c r="K621" s="209" t="s">
        <v>145</v>
      </c>
      <c r="L621" s="47"/>
      <c r="M621" s="214" t="s">
        <v>32</v>
      </c>
      <c r="N621" s="215" t="s">
        <v>53</v>
      </c>
      <c r="O621" s="87"/>
      <c r="P621" s="216">
        <f>O621*H621</f>
        <v>0</v>
      </c>
      <c r="Q621" s="216">
        <v>0</v>
      </c>
      <c r="R621" s="216">
        <f>Q621*H621</f>
        <v>0</v>
      </c>
      <c r="S621" s="216">
        <v>0</v>
      </c>
      <c r="T621" s="217">
        <f>S621*H621</f>
        <v>0</v>
      </c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R621" s="218" t="s">
        <v>146</v>
      </c>
      <c r="AT621" s="218" t="s">
        <v>141</v>
      </c>
      <c r="AU621" s="218" t="s">
        <v>21</v>
      </c>
      <c r="AY621" s="19" t="s">
        <v>139</v>
      </c>
      <c r="BE621" s="219">
        <f>IF(N621="základní",J621,0)</f>
        <v>0</v>
      </c>
      <c r="BF621" s="219">
        <f>IF(N621="snížená",J621,0)</f>
        <v>0</v>
      </c>
      <c r="BG621" s="219">
        <f>IF(N621="zákl. přenesená",J621,0)</f>
        <v>0</v>
      </c>
      <c r="BH621" s="219">
        <f>IF(N621="sníž. přenesená",J621,0)</f>
        <v>0</v>
      </c>
      <c r="BI621" s="219">
        <f>IF(N621="nulová",J621,0)</f>
        <v>0</v>
      </c>
      <c r="BJ621" s="19" t="s">
        <v>90</v>
      </c>
      <c r="BK621" s="219">
        <f>ROUND(I621*H621,2)</f>
        <v>0</v>
      </c>
      <c r="BL621" s="19" t="s">
        <v>146</v>
      </c>
      <c r="BM621" s="218" t="s">
        <v>1471</v>
      </c>
    </row>
    <row r="622" spans="1:47" s="2" customFormat="1" ht="12">
      <c r="A622" s="41"/>
      <c r="B622" s="42"/>
      <c r="C622" s="43"/>
      <c r="D622" s="220" t="s">
        <v>148</v>
      </c>
      <c r="E622" s="43"/>
      <c r="F622" s="221" t="s">
        <v>1472</v>
      </c>
      <c r="G622" s="43"/>
      <c r="H622" s="43"/>
      <c r="I622" s="222"/>
      <c r="J622" s="43"/>
      <c r="K622" s="43"/>
      <c r="L622" s="47"/>
      <c r="M622" s="223"/>
      <c r="N622" s="224"/>
      <c r="O622" s="87"/>
      <c r="P622" s="87"/>
      <c r="Q622" s="87"/>
      <c r="R622" s="87"/>
      <c r="S622" s="87"/>
      <c r="T622" s="88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T622" s="19" t="s">
        <v>148</v>
      </c>
      <c r="AU622" s="19" t="s">
        <v>21</v>
      </c>
    </row>
    <row r="623" spans="1:63" s="12" customFormat="1" ht="25.9" customHeight="1">
      <c r="A623" s="12"/>
      <c r="B623" s="191"/>
      <c r="C623" s="192"/>
      <c r="D623" s="193" t="s">
        <v>81</v>
      </c>
      <c r="E623" s="194" t="s">
        <v>1473</v>
      </c>
      <c r="F623" s="194" t="s">
        <v>1474</v>
      </c>
      <c r="G623" s="192"/>
      <c r="H623" s="192"/>
      <c r="I623" s="195"/>
      <c r="J623" s="196">
        <f>BK623</f>
        <v>0</v>
      </c>
      <c r="K623" s="192"/>
      <c r="L623" s="197"/>
      <c r="M623" s="198"/>
      <c r="N623" s="199"/>
      <c r="O623" s="199"/>
      <c r="P623" s="200">
        <f>P624</f>
        <v>0</v>
      </c>
      <c r="Q623" s="199"/>
      <c r="R623" s="200">
        <f>R624</f>
        <v>1.16104425</v>
      </c>
      <c r="S623" s="199"/>
      <c r="T623" s="201">
        <f>T624</f>
        <v>0</v>
      </c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R623" s="202" t="s">
        <v>21</v>
      </c>
      <c r="AT623" s="203" t="s">
        <v>81</v>
      </c>
      <c r="AU623" s="203" t="s">
        <v>82</v>
      </c>
      <c r="AY623" s="202" t="s">
        <v>139</v>
      </c>
      <c r="BK623" s="204">
        <f>BK624</f>
        <v>0</v>
      </c>
    </row>
    <row r="624" spans="1:63" s="12" customFormat="1" ht="22.8" customHeight="1">
      <c r="A624" s="12"/>
      <c r="B624" s="191"/>
      <c r="C624" s="192"/>
      <c r="D624" s="193" t="s">
        <v>81</v>
      </c>
      <c r="E624" s="205" t="s">
        <v>1475</v>
      </c>
      <c r="F624" s="205" t="s">
        <v>1476</v>
      </c>
      <c r="G624" s="192"/>
      <c r="H624" s="192"/>
      <c r="I624" s="195"/>
      <c r="J624" s="206">
        <f>BK624</f>
        <v>0</v>
      </c>
      <c r="K624" s="192"/>
      <c r="L624" s="197"/>
      <c r="M624" s="198"/>
      <c r="N624" s="199"/>
      <c r="O624" s="199"/>
      <c r="P624" s="200">
        <f>SUM(P625:P672)</f>
        <v>0</v>
      </c>
      <c r="Q624" s="199"/>
      <c r="R624" s="200">
        <f>SUM(R625:R672)</f>
        <v>1.16104425</v>
      </c>
      <c r="S624" s="199"/>
      <c r="T624" s="201">
        <f>SUM(T625:T672)</f>
        <v>0</v>
      </c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R624" s="202" t="s">
        <v>21</v>
      </c>
      <c r="AT624" s="203" t="s">
        <v>81</v>
      </c>
      <c r="AU624" s="203" t="s">
        <v>90</v>
      </c>
      <c r="AY624" s="202" t="s">
        <v>139</v>
      </c>
      <c r="BK624" s="204">
        <f>SUM(BK625:BK672)</f>
        <v>0</v>
      </c>
    </row>
    <row r="625" spans="1:65" s="2" customFormat="1" ht="16.5" customHeight="1">
      <c r="A625" s="41"/>
      <c r="B625" s="42"/>
      <c r="C625" s="207" t="s">
        <v>1477</v>
      </c>
      <c r="D625" s="207" t="s">
        <v>141</v>
      </c>
      <c r="E625" s="208" t="s">
        <v>1478</v>
      </c>
      <c r="F625" s="209" t="s">
        <v>1479</v>
      </c>
      <c r="G625" s="210" t="s">
        <v>144</v>
      </c>
      <c r="H625" s="211">
        <v>35.6</v>
      </c>
      <c r="I625" s="212"/>
      <c r="J625" s="213">
        <f>ROUND(I625*H625,2)</f>
        <v>0</v>
      </c>
      <c r="K625" s="209" t="s">
        <v>145</v>
      </c>
      <c r="L625" s="47"/>
      <c r="M625" s="214" t="s">
        <v>32</v>
      </c>
      <c r="N625" s="215" t="s">
        <v>53</v>
      </c>
      <c r="O625" s="87"/>
      <c r="P625" s="216">
        <f>O625*H625</f>
        <v>0</v>
      </c>
      <c r="Q625" s="216">
        <v>0</v>
      </c>
      <c r="R625" s="216">
        <f>Q625*H625</f>
        <v>0</v>
      </c>
      <c r="S625" s="216">
        <v>0</v>
      </c>
      <c r="T625" s="217">
        <f>S625*H625</f>
        <v>0</v>
      </c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R625" s="218" t="s">
        <v>240</v>
      </c>
      <c r="AT625" s="218" t="s">
        <v>141</v>
      </c>
      <c r="AU625" s="218" t="s">
        <v>21</v>
      </c>
      <c r="AY625" s="19" t="s">
        <v>139</v>
      </c>
      <c r="BE625" s="219">
        <f>IF(N625="základní",J625,0)</f>
        <v>0</v>
      </c>
      <c r="BF625" s="219">
        <f>IF(N625="snížená",J625,0)</f>
        <v>0</v>
      </c>
      <c r="BG625" s="219">
        <f>IF(N625="zákl. přenesená",J625,0)</f>
        <v>0</v>
      </c>
      <c r="BH625" s="219">
        <f>IF(N625="sníž. přenesená",J625,0)</f>
        <v>0</v>
      </c>
      <c r="BI625" s="219">
        <f>IF(N625="nulová",J625,0)</f>
        <v>0</v>
      </c>
      <c r="BJ625" s="19" t="s">
        <v>90</v>
      </c>
      <c r="BK625" s="219">
        <f>ROUND(I625*H625,2)</f>
        <v>0</v>
      </c>
      <c r="BL625" s="19" t="s">
        <v>240</v>
      </c>
      <c r="BM625" s="218" t="s">
        <v>1480</v>
      </c>
    </row>
    <row r="626" spans="1:47" s="2" customFormat="1" ht="12">
      <c r="A626" s="41"/>
      <c r="B626" s="42"/>
      <c r="C626" s="43"/>
      <c r="D626" s="220" t="s">
        <v>148</v>
      </c>
      <c r="E626" s="43"/>
      <c r="F626" s="221" t="s">
        <v>1481</v>
      </c>
      <c r="G626" s="43"/>
      <c r="H626" s="43"/>
      <c r="I626" s="222"/>
      <c r="J626" s="43"/>
      <c r="K626" s="43"/>
      <c r="L626" s="47"/>
      <c r="M626" s="223"/>
      <c r="N626" s="224"/>
      <c r="O626" s="87"/>
      <c r="P626" s="87"/>
      <c r="Q626" s="87"/>
      <c r="R626" s="87"/>
      <c r="S626" s="87"/>
      <c r="T626" s="88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T626" s="19" t="s">
        <v>148</v>
      </c>
      <c r="AU626" s="19" t="s">
        <v>21</v>
      </c>
    </row>
    <row r="627" spans="1:65" s="2" customFormat="1" ht="16.5" customHeight="1">
      <c r="A627" s="41"/>
      <c r="B627" s="42"/>
      <c r="C627" s="258" t="s">
        <v>1482</v>
      </c>
      <c r="D627" s="258" t="s">
        <v>211</v>
      </c>
      <c r="E627" s="259" t="s">
        <v>1483</v>
      </c>
      <c r="F627" s="260" t="s">
        <v>1484</v>
      </c>
      <c r="G627" s="261" t="s">
        <v>179</v>
      </c>
      <c r="H627" s="262">
        <v>0.011</v>
      </c>
      <c r="I627" s="263"/>
      <c r="J627" s="264">
        <f>ROUND(I627*H627,2)</f>
        <v>0</v>
      </c>
      <c r="K627" s="260" t="s">
        <v>145</v>
      </c>
      <c r="L627" s="265"/>
      <c r="M627" s="266" t="s">
        <v>32</v>
      </c>
      <c r="N627" s="267" t="s">
        <v>53</v>
      </c>
      <c r="O627" s="87"/>
      <c r="P627" s="216">
        <f>O627*H627</f>
        <v>0</v>
      </c>
      <c r="Q627" s="216">
        <v>1</v>
      </c>
      <c r="R627" s="216">
        <f>Q627*H627</f>
        <v>0.011</v>
      </c>
      <c r="S627" s="216">
        <v>0</v>
      </c>
      <c r="T627" s="217">
        <f>S627*H627</f>
        <v>0</v>
      </c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R627" s="218" t="s">
        <v>336</v>
      </c>
      <c r="AT627" s="218" t="s">
        <v>211</v>
      </c>
      <c r="AU627" s="218" t="s">
        <v>21</v>
      </c>
      <c r="AY627" s="19" t="s">
        <v>139</v>
      </c>
      <c r="BE627" s="219">
        <f>IF(N627="základní",J627,0)</f>
        <v>0</v>
      </c>
      <c r="BF627" s="219">
        <f>IF(N627="snížená",J627,0)</f>
        <v>0</v>
      </c>
      <c r="BG627" s="219">
        <f>IF(N627="zákl. přenesená",J627,0)</f>
        <v>0</v>
      </c>
      <c r="BH627" s="219">
        <f>IF(N627="sníž. přenesená",J627,0)</f>
        <v>0</v>
      </c>
      <c r="BI627" s="219">
        <f>IF(N627="nulová",J627,0)</f>
        <v>0</v>
      </c>
      <c r="BJ627" s="19" t="s">
        <v>90</v>
      </c>
      <c r="BK627" s="219">
        <f>ROUND(I627*H627,2)</f>
        <v>0</v>
      </c>
      <c r="BL627" s="19" t="s">
        <v>240</v>
      </c>
      <c r="BM627" s="218" t="s">
        <v>1485</v>
      </c>
    </row>
    <row r="628" spans="1:51" s="13" customFormat="1" ht="12">
      <c r="A628" s="13"/>
      <c r="B628" s="225"/>
      <c r="C628" s="226"/>
      <c r="D628" s="227" t="s">
        <v>150</v>
      </c>
      <c r="E628" s="226"/>
      <c r="F628" s="229" t="s">
        <v>1486</v>
      </c>
      <c r="G628" s="226"/>
      <c r="H628" s="230">
        <v>0.011</v>
      </c>
      <c r="I628" s="231"/>
      <c r="J628" s="226"/>
      <c r="K628" s="226"/>
      <c r="L628" s="232"/>
      <c r="M628" s="233"/>
      <c r="N628" s="234"/>
      <c r="O628" s="234"/>
      <c r="P628" s="234"/>
      <c r="Q628" s="234"/>
      <c r="R628" s="234"/>
      <c r="S628" s="234"/>
      <c r="T628" s="235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36" t="s">
        <v>150</v>
      </c>
      <c r="AU628" s="236" t="s">
        <v>21</v>
      </c>
      <c r="AV628" s="13" t="s">
        <v>21</v>
      </c>
      <c r="AW628" s="13" t="s">
        <v>4</v>
      </c>
      <c r="AX628" s="13" t="s">
        <v>90</v>
      </c>
      <c r="AY628" s="236" t="s">
        <v>139</v>
      </c>
    </row>
    <row r="629" spans="1:65" s="2" customFormat="1" ht="16.5" customHeight="1">
      <c r="A629" s="41"/>
      <c r="B629" s="42"/>
      <c r="C629" s="207" t="s">
        <v>1487</v>
      </c>
      <c r="D629" s="207" t="s">
        <v>141</v>
      </c>
      <c r="E629" s="208" t="s">
        <v>1488</v>
      </c>
      <c r="F629" s="209" t="s">
        <v>1489</v>
      </c>
      <c r="G629" s="210" t="s">
        <v>144</v>
      </c>
      <c r="H629" s="211">
        <v>35.6</v>
      </c>
      <c r="I629" s="212"/>
      <c r="J629" s="213">
        <f>ROUND(I629*H629,2)</f>
        <v>0</v>
      </c>
      <c r="K629" s="209" t="s">
        <v>145</v>
      </c>
      <c r="L629" s="47"/>
      <c r="M629" s="214" t="s">
        <v>32</v>
      </c>
      <c r="N629" s="215" t="s">
        <v>53</v>
      </c>
      <c r="O629" s="87"/>
      <c r="P629" s="216">
        <f>O629*H629</f>
        <v>0</v>
      </c>
      <c r="Q629" s="216">
        <v>0.00038</v>
      </c>
      <c r="R629" s="216">
        <f>Q629*H629</f>
        <v>0.013528000000000002</v>
      </c>
      <c r="S629" s="216">
        <v>0</v>
      </c>
      <c r="T629" s="217">
        <f>S629*H629</f>
        <v>0</v>
      </c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R629" s="218" t="s">
        <v>240</v>
      </c>
      <c r="AT629" s="218" t="s">
        <v>141</v>
      </c>
      <c r="AU629" s="218" t="s">
        <v>21</v>
      </c>
      <c r="AY629" s="19" t="s">
        <v>139</v>
      </c>
      <c r="BE629" s="219">
        <f>IF(N629="základní",J629,0)</f>
        <v>0</v>
      </c>
      <c r="BF629" s="219">
        <f>IF(N629="snížená",J629,0)</f>
        <v>0</v>
      </c>
      <c r="BG629" s="219">
        <f>IF(N629="zákl. přenesená",J629,0)</f>
        <v>0</v>
      </c>
      <c r="BH629" s="219">
        <f>IF(N629="sníž. přenesená",J629,0)</f>
        <v>0</v>
      </c>
      <c r="BI629" s="219">
        <f>IF(N629="nulová",J629,0)</f>
        <v>0</v>
      </c>
      <c r="BJ629" s="19" t="s">
        <v>90</v>
      </c>
      <c r="BK629" s="219">
        <f>ROUND(I629*H629,2)</f>
        <v>0</v>
      </c>
      <c r="BL629" s="19" t="s">
        <v>240</v>
      </c>
      <c r="BM629" s="218" t="s">
        <v>1490</v>
      </c>
    </row>
    <row r="630" spans="1:47" s="2" customFormat="1" ht="12">
      <c r="A630" s="41"/>
      <c r="B630" s="42"/>
      <c r="C630" s="43"/>
      <c r="D630" s="220" t="s">
        <v>148</v>
      </c>
      <c r="E630" s="43"/>
      <c r="F630" s="221" t="s">
        <v>1491</v>
      </c>
      <c r="G630" s="43"/>
      <c r="H630" s="43"/>
      <c r="I630" s="222"/>
      <c r="J630" s="43"/>
      <c r="K630" s="43"/>
      <c r="L630" s="47"/>
      <c r="M630" s="223"/>
      <c r="N630" s="224"/>
      <c r="O630" s="87"/>
      <c r="P630" s="87"/>
      <c r="Q630" s="87"/>
      <c r="R630" s="87"/>
      <c r="S630" s="87"/>
      <c r="T630" s="88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T630" s="19" t="s">
        <v>148</v>
      </c>
      <c r="AU630" s="19" t="s">
        <v>21</v>
      </c>
    </row>
    <row r="631" spans="1:51" s="13" customFormat="1" ht="12">
      <c r="A631" s="13"/>
      <c r="B631" s="225"/>
      <c r="C631" s="226"/>
      <c r="D631" s="227" t="s">
        <v>150</v>
      </c>
      <c r="E631" s="228" t="s">
        <v>32</v>
      </c>
      <c r="F631" s="229" t="s">
        <v>1492</v>
      </c>
      <c r="G631" s="226"/>
      <c r="H631" s="230">
        <v>35.6</v>
      </c>
      <c r="I631" s="231"/>
      <c r="J631" s="226"/>
      <c r="K631" s="226"/>
      <c r="L631" s="232"/>
      <c r="M631" s="233"/>
      <c r="N631" s="234"/>
      <c r="O631" s="234"/>
      <c r="P631" s="234"/>
      <c r="Q631" s="234"/>
      <c r="R631" s="234"/>
      <c r="S631" s="234"/>
      <c r="T631" s="235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36" t="s">
        <v>150</v>
      </c>
      <c r="AU631" s="236" t="s">
        <v>21</v>
      </c>
      <c r="AV631" s="13" t="s">
        <v>21</v>
      </c>
      <c r="AW631" s="13" t="s">
        <v>41</v>
      </c>
      <c r="AX631" s="13" t="s">
        <v>82</v>
      </c>
      <c r="AY631" s="236" t="s">
        <v>139</v>
      </c>
    </row>
    <row r="632" spans="1:51" s="15" customFormat="1" ht="12">
      <c r="A632" s="15"/>
      <c r="B632" s="247"/>
      <c r="C632" s="248"/>
      <c r="D632" s="227" t="s">
        <v>150</v>
      </c>
      <c r="E632" s="249" t="s">
        <v>32</v>
      </c>
      <c r="F632" s="250" t="s">
        <v>153</v>
      </c>
      <c r="G632" s="248"/>
      <c r="H632" s="251">
        <v>35.6</v>
      </c>
      <c r="I632" s="252"/>
      <c r="J632" s="248"/>
      <c r="K632" s="248"/>
      <c r="L632" s="253"/>
      <c r="M632" s="254"/>
      <c r="N632" s="255"/>
      <c r="O632" s="255"/>
      <c r="P632" s="255"/>
      <c r="Q632" s="255"/>
      <c r="R632" s="255"/>
      <c r="S632" s="255"/>
      <c r="T632" s="256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T632" s="257" t="s">
        <v>150</v>
      </c>
      <c r="AU632" s="257" t="s">
        <v>21</v>
      </c>
      <c r="AV632" s="15" t="s">
        <v>146</v>
      </c>
      <c r="AW632" s="15" t="s">
        <v>41</v>
      </c>
      <c r="AX632" s="15" t="s">
        <v>90</v>
      </c>
      <c r="AY632" s="257" t="s">
        <v>139</v>
      </c>
    </row>
    <row r="633" spans="1:65" s="2" customFormat="1" ht="24.15" customHeight="1">
      <c r="A633" s="41"/>
      <c r="B633" s="42"/>
      <c r="C633" s="258" t="s">
        <v>1493</v>
      </c>
      <c r="D633" s="258" t="s">
        <v>211</v>
      </c>
      <c r="E633" s="259" t="s">
        <v>1494</v>
      </c>
      <c r="F633" s="260" t="s">
        <v>1495</v>
      </c>
      <c r="G633" s="261" t="s">
        <v>144</v>
      </c>
      <c r="H633" s="262">
        <v>41.527</v>
      </c>
      <c r="I633" s="263"/>
      <c r="J633" s="264">
        <f>ROUND(I633*H633,2)</f>
        <v>0</v>
      </c>
      <c r="K633" s="260" t="s">
        <v>145</v>
      </c>
      <c r="L633" s="265"/>
      <c r="M633" s="266" t="s">
        <v>32</v>
      </c>
      <c r="N633" s="267" t="s">
        <v>53</v>
      </c>
      <c r="O633" s="87"/>
      <c r="P633" s="216">
        <f>O633*H633</f>
        <v>0</v>
      </c>
      <c r="Q633" s="216">
        <v>0.0064</v>
      </c>
      <c r="R633" s="216">
        <f>Q633*H633</f>
        <v>0.26577280000000003</v>
      </c>
      <c r="S633" s="216">
        <v>0</v>
      </c>
      <c r="T633" s="217">
        <f>S633*H633</f>
        <v>0</v>
      </c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R633" s="218" t="s">
        <v>336</v>
      </c>
      <c r="AT633" s="218" t="s">
        <v>211</v>
      </c>
      <c r="AU633" s="218" t="s">
        <v>21</v>
      </c>
      <c r="AY633" s="19" t="s">
        <v>139</v>
      </c>
      <c r="BE633" s="219">
        <f>IF(N633="základní",J633,0)</f>
        <v>0</v>
      </c>
      <c r="BF633" s="219">
        <f>IF(N633="snížená",J633,0)</f>
        <v>0</v>
      </c>
      <c r="BG633" s="219">
        <f>IF(N633="zákl. přenesená",J633,0)</f>
        <v>0</v>
      </c>
      <c r="BH633" s="219">
        <f>IF(N633="sníž. přenesená",J633,0)</f>
        <v>0</v>
      </c>
      <c r="BI633" s="219">
        <f>IF(N633="nulová",J633,0)</f>
        <v>0</v>
      </c>
      <c r="BJ633" s="19" t="s">
        <v>90</v>
      </c>
      <c r="BK633" s="219">
        <f>ROUND(I633*H633,2)</f>
        <v>0</v>
      </c>
      <c r="BL633" s="19" t="s">
        <v>240</v>
      </c>
      <c r="BM633" s="218" t="s">
        <v>1496</v>
      </c>
    </row>
    <row r="634" spans="1:51" s="13" customFormat="1" ht="12">
      <c r="A634" s="13"/>
      <c r="B634" s="225"/>
      <c r="C634" s="226"/>
      <c r="D634" s="227" t="s">
        <v>150</v>
      </c>
      <c r="E634" s="226"/>
      <c r="F634" s="229" t="s">
        <v>1497</v>
      </c>
      <c r="G634" s="226"/>
      <c r="H634" s="230">
        <v>41.527</v>
      </c>
      <c r="I634" s="231"/>
      <c r="J634" s="226"/>
      <c r="K634" s="226"/>
      <c r="L634" s="232"/>
      <c r="M634" s="233"/>
      <c r="N634" s="234"/>
      <c r="O634" s="234"/>
      <c r="P634" s="234"/>
      <c r="Q634" s="234"/>
      <c r="R634" s="234"/>
      <c r="S634" s="234"/>
      <c r="T634" s="235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36" t="s">
        <v>150</v>
      </c>
      <c r="AU634" s="236" t="s">
        <v>21</v>
      </c>
      <c r="AV634" s="13" t="s">
        <v>21</v>
      </c>
      <c r="AW634" s="13" t="s">
        <v>4</v>
      </c>
      <c r="AX634" s="13" t="s">
        <v>90</v>
      </c>
      <c r="AY634" s="236" t="s">
        <v>139</v>
      </c>
    </row>
    <row r="635" spans="1:65" s="2" customFormat="1" ht="16.5" customHeight="1">
      <c r="A635" s="41"/>
      <c r="B635" s="42"/>
      <c r="C635" s="207" t="s">
        <v>1498</v>
      </c>
      <c r="D635" s="207" t="s">
        <v>141</v>
      </c>
      <c r="E635" s="208" t="s">
        <v>1499</v>
      </c>
      <c r="F635" s="209" t="s">
        <v>1500</v>
      </c>
      <c r="G635" s="210" t="s">
        <v>144</v>
      </c>
      <c r="H635" s="211">
        <v>35.6</v>
      </c>
      <c r="I635" s="212"/>
      <c r="J635" s="213">
        <f>ROUND(I635*H635,2)</f>
        <v>0</v>
      </c>
      <c r="K635" s="209" t="s">
        <v>32</v>
      </c>
      <c r="L635" s="47"/>
      <c r="M635" s="214" t="s">
        <v>32</v>
      </c>
      <c r="N635" s="215" t="s">
        <v>53</v>
      </c>
      <c r="O635" s="87"/>
      <c r="P635" s="216">
        <f>O635*H635</f>
        <v>0</v>
      </c>
      <c r="Q635" s="216">
        <v>0.00091</v>
      </c>
      <c r="R635" s="216">
        <f>Q635*H635</f>
        <v>0.032396</v>
      </c>
      <c r="S635" s="216">
        <v>0</v>
      </c>
      <c r="T635" s="217">
        <f>S635*H635</f>
        <v>0</v>
      </c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R635" s="218" t="s">
        <v>240</v>
      </c>
      <c r="AT635" s="218" t="s">
        <v>141</v>
      </c>
      <c r="AU635" s="218" t="s">
        <v>21</v>
      </c>
      <c r="AY635" s="19" t="s">
        <v>139</v>
      </c>
      <c r="BE635" s="219">
        <f>IF(N635="základní",J635,0)</f>
        <v>0</v>
      </c>
      <c r="BF635" s="219">
        <f>IF(N635="snížená",J635,0)</f>
        <v>0</v>
      </c>
      <c r="BG635" s="219">
        <f>IF(N635="zákl. přenesená",J635,0)</f>
        <v>0</v>
      </c>
      <c r="BH635" s="219">
        <f>IF(N635="sníž. přenesená",J635,0)</f>
        <v>0</v>
      </c>
      <c r="BI635" s="219">
        <f>IF(N635="nulová",J635,0)</f>
        <v>0</v>
      </c>
      <c r="BJ635" s="19" t="s">
        <v>90</v>
      </c>
      <c r="BK635" s="219">
        <f>ROUND(I635*H635,2)</f>
        <v>0</v>
      </c>
      <c r="BL635" s="19" t="s">
        <v>240</v>
      </c>
      <c r="BM635" s="218" t="s">
        <v>1501</v>
      </c>
    </row>
    <row r="636" spans="1:65" s="2" customFormat="1" ht="24.15" customHeight="1">
      <c r="A636" s="41"/>
      <c r="B636" s="42"/>
      <c r="C636" s="207" t="s">
        <v>1502</v>
      </c>
      <c r="D636" s="207" t="s">
        <v>141</v>
      </c>
      <c r="E636" s="208" t="s">
        <v>1503</v>
      </c>
      <c r="F636" s="209" t="s">
        <v>1504</v>
      </c>
      <c r="G636" s="210" t="s">
        <v>144</v>
      </c>
      <c r="H636" s="211">
        <v>74</v>
      </c>
      <c r="I636" s="212"/>
      <c r="J636" s="213">
        <f>ROUND(I636*H636,2)</f>
        <v>0</v>
      </c>
      <c r="K636" s="209" t="s">
        <v>145</v>
      </c>
      <c r="L636" s="47"/>
      <c r="M636" s="214" t="s">
        <v>32</v>
      </c>
      <c r="N636" s="215" t="s">
        <v>53</v>
      </c>
      <c r="O636" s="87"/>
      <c r="P636" s="216">
        <f>O636*H636</f>
        <v>0</v>
      </c>
      <c r="Q636" s="216">
        <v>0</v>
      </c>
      <c r="R636" s="216">
        <f>Q636*H636</f>
        <v>0</v>
      </c>
      <c r="S636" s="216">
        <v>0</v>
      </c>
      <c r="T636" s="217">
        <f>S636*H636</f>
        <v>0</v>
      </c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R636" s="218" t="s">
        <v>240</v>
      </c>
      <c r="AT636" s="218" t="s">
        <v>141</v>
      </c>
      <c r="AU636" s="218" t="s">
        <v>21</v>
      </c>
      <c r="AY636" s="19" t="s">
        <v>139</v>
      </c>
      <c r="BE636" s="219">
        <f>IF(N636="základní",J636,0)</f>
        <v>0</v>
      </c>
      <c r="BF636" s="219">
        <f>IF(N636="snížená",J636,0)</f>
        <v>0</v>
      </c>
      <c r="BG636" s="219">
        <f>IF(N636="zákl. přenesená",J636,0)</f>
        <v>0</v>
      </c>
      <c r="BH636" s="219">
        <f>IF(N636="sníž. přenesená",J636,0)</f>
        <v>0</v>
      </c>
      <c r="BI636" s="219">
        <f>IF(N636="nulová",J636,0)</f>
        <v>0</v>
      </c>
      <c r="BJ636" s="19" t="s">
        <v>90</v>
      </c>
      <c r="BK636" s="219">
        <f>ROUND(I636*H636,2)</f>
        <v>0</v>
      </c>
      <c r="BL636" s="19" t="s">
        <v>240</v>
      </c>
      <c r="BM636" s="218" t="s">
        <v>1505</v>
      </c>
    </row>
    <row r="637" spans="1:47" s="2" customFormat="1" ht="12">
      <c r="A637" s="41"/>
      <c r="B637" s="42"/>
      <c r="C637" s="43"/>
      <c r="D637" s="220" t="s">
        <v>148</v>
      </c>
      <c r="E637" s="43"/>
      <c r="F637" s="221" t="s">
        <v>1506</v>
      </c>
      <c r="G637" s="43"/>
      <c r="H637" s="43"/>
      <c r="I637" s="222"/>
      <c r="J637" s="43"/>
      <c r="K637" s="43"/>
      <c r="L637" s="47"/>
      <c r="M637" s="223"/>
      <c r="N637" s="224"/>
      <c r="O637" s="87"/>
      <c r="P637" s="87"/>
      <c r="Q637" s="87"/>
      <c r="R637" s="87"/>
      <c r="S637" s="87"/>
      <c r="T637" s="88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T637" s="19" t="s">
        <v>148</v>
      </c>
      <c r="AU637" s="19" t="s">
        <v>21</v>
      </c>
    </row>
    <row r="638" spans="1:65" s="2" customFormat="1" ht="16.5" customHeight="1">
      <c r="A638" s="41"/>
      <c r="B638" s="42"/>
      <c r="C638" s="258" t="s">
        <v>1507</v>
      </c>
      <c r="D638" s="258" t="s">
        <v>211</v>
      </c>
      <c r="E638" s="259" t="s">
        <v>1483</v>
      </c>
      <c r="F638" s="260" t="s">
        <v>1484</v>
      </c>
      <c r="G638" s="261" t="s">
        <v>179</v>
      </c>
      <c r="H638" s="262">
        <v>0.025</v>
      </c>
      <c r="I638" s="263"/>
      <c r="J638" s="264">
        <f>ROUND(I638*H638,2)</f>
        <v>0</v>
      </c>
      <c r="K638" s="260" t="s">
        <v>145</v>
      </c>
      <c r="L638" s="265"/>
      <c r="M638" s="266" t="s">
        <v>32</v>
      </c>
      <c r="N638" s="267" t="s">
        <v>53</v>
      </c>
      <c r="O638" s="87"/>
      <c r="P638" s="216">
        <f>O638*H638</f>
        <v>0</v>
      </c>
      <c r="Q638" s="216">
        <v>1</v>
      </c>
      <c r="R638" s="216">
        <f>Q638*H638</f>
        <v>0.025</v>
      </c>
      <c r="S638" s="216">
        <v>0</v>
      </c>
      <c r="T638" s="217">
        <f>S638*H638</f>
        <v>0</v>
      </c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R638" s="218" t="s">
        <v>336</v>
      </c>
      <c r="AT638" s="218" t="s">
        <v>211</v>
      </c>
      <c r="AU638" s="218" t="s">
        <v>21</v>
      </c>
      <c r="AY638" s="19" t="s">
        <v>139</v>
      </c>
      <c r="BE638" s="219">
        <f>IF(N638="základní",J638,0)</f>
        <v>0</v>
      </c>
      <c r="BF638" s="219">
        <f>IF(N638="snížená",J638,0)</f>
        <v>0</v>
      </c>
      <c r="BG638" s="219">
        <f>IF(N638="zákl. přenesená",J638,0)</f>
        <v>0</v>
      </c>
      <c r="BH638" s="219">
        <f>IF(N638="sníž. přenesená",J638,0)</f>
        <v>0</v>
      </c>
      <c r="BI638" s="219">
        <f>IF(N638="nulová",J638,0)</f>
        <v>0</v>
      </c>
      <c r="BJ638" s="19" t="s">
        <v>90</v>
      </c>
      <c r="BK638" s="219">
        <f>ROUND(I638*H638,2)</f>
        <v>0</v>
      </c>
      <c r="BL638" s="19" t="s">
        <v>240</v>
      </c>
      <c r="BM638" s="218" t="s">
        <v>1508</v>
      </c>
    </row>
    <row r="639" spans="1:51" s="13" customFormat="1" ht="12">
      <c r="A639" s="13"/>
      <c r="B639" s="225"/>
      <c r="C639" s="226"/>
      <c r="D639" s="227" t="s">
        <v>150</v>
      </c>
      <c r="E639" s="226"/>
      <c r="F639" s="229" t="s">
        <v>1509</v>
      </c>
      <c r="G639" s="226"/>
      <c r="H639" s="230">
        <v>0.025</v>
      </c>
      <c r="I639" s="231"/>
      <c r="J639" s="226"/>
      <c r="K639" s="226"/>
      <c r="L639" s="232"/>
      <c r="M639" s="233"/>
      <c r="N639" s="234"/>
      <c r="O639" s="234"/>
      <c r="P639" s="234"/>
      <c r="Q639" s="234"/>
      <c r="R639" s="234"/>
      <c r="S639" s="234"/>
      <c r="T639" s="235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36" t="s">
        <v>150</v>
      </c>
      <c r="AU639" s="236" t="s">
        <v>21</v>
      </c>
      <c r="AV639" s="13" t="s">
        <v>21</v>
      </c>
      <c r="AW639" s="13" t="s">
        <v>4</v>
      </c>
      <c r="AX639" s="13" t="s">
        <v>90</v>
      </c>
      <c r="AY639" s="236" t="s">
        <v>139</v>
      </c>
    </row>
    <row r="640" spans="1:65" s="2" customFormat="1" ht="21.75" customHeight="1">
      <c r="A640" s="41"/>
      <c r="B640" s="42"/>
      <c r="C640" s="207" t="s">
        <v>1510</v>
      </c>
      <c r="D640" s="207" t="s">
        <v>141</v>
      </c>
      <c r="E640" s="208" t="s">
        <v>1511</v>
      </c>
      <c r="F640" s="209" t="s">
        <v>1512</v>
      </c>
      <c r="G640" s="210" t="s">
        <v>144</v>
      </c>
      <c r="H640" s="211">
        <v>74</v>
      </c>
      <c r="I640" s="212"/>
      <c r="J640" s="213">
        <f>ROUND(I640*H640,2)</f>
        <v>0</v>
      </c>
      <c r="K640" s="209" t="s">
        <v>145</v>
      </c>
      <c r="L640" s="47"/>
      <c r="M640" s="214" t="s">
        <v>32</v>
      </c>
      <c r="N640" s="215" t="s">
        <v>53</v>
      </c>
      <c r="O640" s="87"/>
      <c r="P640" s="216">
        <f>O640*H640</f>
        <v>0</v>
      </c>
      <c r="Q640" s="216">
        <v>0.0004</v>
      </c>
      <c r="R640" s="216">
        <f>Q640*H640</f>
        <v>0.0296</v>
      </c>
      <c r="S640" s="216">
        <v>0</v>
      </c>
      <c r="T640" s="217">
        <f>S640*H640</f>
        <v>0</v>
      </c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R640" s="218" t="s">
        <v>240</v>
      </c>
      <c r="AT640" s="218" t="s">
        <v>141</v>
      </c>
      <c r="AU640" s="218" t="s">
        <v>21</v>
      </c>
      <c r="AY640" s="19" t="s">
        <v>139</v>
      </c>
      <c r="BE640" s="219">
        <f>IF(N640="základní",J640,0)</f>
        <v>0</v>
      </c>
      <c r="BF640" s="219">
        <f>IF(N640="snížená",J640,0)</f>
        <v>0</v>
      </c>
      <c r="BG640" s="219">
        <f>IF(N640="zákl. přenesená",J640,0)</f>
        <v>0</v>
      </c>
      <c r="BH640" s="219">
        <f>IF(N640="sníž. přenesená",J640,0)</f>
        <v>0</v>
      </c>
      <c r="BI640" s="219">
        <f>IF(N640="nulová",J640,0)</f>
        <v>0</v>
      </c>
      <c r="BJ640" s="19" t="s">
        <v>90</v>
      </c>
      <c r="BK640" s="219">
        <f>ROUND(I640*H640,2)</f>
        <v>0</v>
      </c>
      <c r="BL640" s="19" t="s">
        <v>240</v>
      </c>
      <c r="BM640" s="218" t="s">
        <v>1513</v>
      </c>
    </row>
    <row r="641" spans="1:47" s="2" customFormat="1" ht="12">
      <c r="A641" s="41"/>
      <c r="B641" s="42"/>
      <c r="C641" s="43"/>
      <c r="D641" s="220" t="s">
        <v>148</v>
      </c>
      <c r="E641" s="43"/>
      <c r="F641" s="221" t="s">
        <v>1514</v>
      </c>
      <c r="G641" s="43"/>
      <c r="H641" s="43"/>
      <c r="I641" s="222"/>
      <c r="J641" s="43"/>
      <c r="K641" s="43"/>
      <c r="L641" s="47"/>
      <c r="M641" s="223"/>
      <c r="N641" s="224"/>
      <c r="O641" s="87"/>
      <c r="P641" s="87"/>
      <c r="Q641" s="87"/>
      <c r="R641" s="87"/>
      <c r="S641" s="87"/>
      <c r="T641" s="88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T641" s="19" t="s">
        <v>148</v>
      </c>
      <c r="AU641" s="19" t="s">
        <v>21</v>
      </c>
    </row>
    <row r="642" spans="1:51" s="13" customFormat="1" ht="12">
      <c r="A642" s="13"/>
      <c r="B642" s="225"/>
      <c r="C642" s="226"/>
      <c r="D642" s="227" t="s">
        <v>150</v>
      </c>
      <c r="E642" s="228" t="s">
        <v>32</v>
      </c>
      <c r="F642" s="229" t="s">
        <v>1515</v>
      </c>
      <c r="G642" s="226"/>
      <c r="H642" s="230">
        <v>70.5</v>
      </c>
      <c r="I642" s="231"/>
      <c r="J642" s="226"/>
      <c r="K642" s="226"/>
      <c r="L642" s="232"/>
      <c r="M642" s="233"/>
      <c r="N642" s="234"/>
      <c r="O642" s="234"/>
      <c r="P642" s="234"/>
      <c r="Q642" s="234"/>
      <c r="R642" s="234"/>
      <c r="S642" s="234"/>
      <c r="T642" s="235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36" t="s">
        <v>150</v>
      </c>
      <c r="AU642" s="236" t="s">
        <v>21</v>
      </c>
      <c r="AV642" s="13" t="s">
        <v>21</v>
      </c>
      <c r="AW642" s="13" t="s">
        <v>41</v>
      </c>
      <c r="AX642" s="13" t="s">
        <v>82</v>
      </c>
      <c r="AY642" s="236" t="s">
        <v>139</v>
      </c>
    </row>
    <row r="643" spans="1:51" s="14" customFormat="1" ht="12">
      <c r="A643" s="14"/>
      <c r="B643" s="237"/>
      <c r="C643" s="238"/>
      <c r="D643" s="227" t="s">
        <v>150</v>
      </c>
      <c r="E643" s="239" t="s">
        <v>32</v>
      </c>
      <c r="F643" s="240" t="s">
        <v>1516</v>
      </c>
      <c r="G643" s="238"/>
      <c r="H643" s="239" t="s">
        <v>32</v>
      </c>
      <c r="I643" s="241"/>
      <c r="J643" s="238"/>
      <c r="K643" s="238"/>
      <c r="L643" s="242"/>
      <c r="M643" s="243"/>
      <c r="N643" s="244"/>
      <c r="O643" s="244"/>
      <c r="P643" s="244"/>
      <c r="Q643" s="244"/>
      <c r="R643" s="244"/>
      <c r="S643" s="244"/>
      <c r="T643" s="245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46" t="s">
        <v>150</v>
      </c>
      <c r="AU643" s="246" t="s">
        <v>21</v>
      </c>
      <c r="AV643" s="14" t="s">
        <v>90</v>
      </c>
      <c r="AW643" s="14" t="s">
        <v>41</v>
      </c>
      <c r="AX643" s="14" t="s">
        <v>82</v>
      </c>
      <c r="AY643" s="246" t="s">
        <v>139</v>
      </c>
    </row>
    <row r="644" spans="1:51" s="13" customFormat="1" ht="12">
      <c r="A644" s="13"/>
      <c r="B644" s="225"/>
      <c r="C644" s="226"/>
      <c r="D644" s="227" t="s">
        <v>150</v>
      </c>
      <c r="E644" s="228" t="s">
        <v>32</v>
      </c>
      <c r="F644" s="229" t="s">
        <v>1517</v>
      </c>
      <c r="G644" s="226"/>
      <c r="H644" s="230">
        <v>3.5</v>
      </c>
      <c r="I644" s="231"/>
      <c r="J644" s="226"/>
      <c r="K644" s="226"/>
      <c r="L644" s="232"/>
      <c r="M644" s="233"/>
      <c r="N644" s="234"/>
      <c r="O644" s="234"/>
      <c r="P644" s="234"/>
      <c r="Q644" s="234"/>
      <c r="R644" s="234"/>
      <c r="S644" s="234"/>
      <c r="T644" s="235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6" t="s">
        <v>150</v>
      </c>
      <c r="AU644" s="236" t="s">
        <v>21</v>
      </c>
      <c r="AV644" s="13" t="s">
        <v>21</v>
      </c>
      <c r="AW644" s="13" t="s">
        <v>41</v>
      </c>
      <c r="AX644" s="13" t="s">
        <v>82</v>
      </c>
      <c r="AY644" s="236" t="s">
        <v>139</v>
      </c>
    </row>
    <row r="645" spans="1:51" s="14" customFormat="1" ht="12">
      <c r="A645" s="14"/>
      <c r="B645" s="237"/>
      <c r="C645" s="238"/>
      <c r="D645" s="227" t="s">
        <v>150</v>
      </c>
      <c r="E645" s="239" t="s">
        <v>32</v>
      </c>
      <c r="F645" s="240" t="s">
        <v>1518</v>
      </c>
      <c r="G645" s="238"/>
      <c r="H645" s="239" t="s">
        <v>32</v>
      </c>
      <c r="I645" s="241"/>
      <c r="J645" s="238"/>
      <c r="K645" s="238"/>
      <c r="L645" s="242"/>
      <c r="M645" s="243"/>
      <c r="N645" s="244"/>
      <c r="O645" s="244"/>
      <c r="P645" s="244"/>
      <c r="Q645" s="244"/>
      <c r="R645" s="244"/>
      <c r="S645" s="244"/>
      <c r="T645" s="245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46" t="s">
        <v>150</v>
      </c>
      <c r="AU645" s="246" t="s">
        <v>21</v>
      </c>
      <c r="AV645" s="14" t="s">
        <v>90</v>
      </c>
      <c r="AW645" s="14" t="s">
        <v>41</v>
      </c>
      <c r="AX645" s="14" t="s">
        <v>82</v>
      </c>
      <c r="AY645" s="246" t="s">
        <v>139</v>
      </c>
    </row>
    <row r="646" spans="1:51" s="14" customFormat="1" ht="12">
      <c r="A646" s="14"/>
      <c r="B646" s="237"/>
      <c r="C646" s="238"/>
      <c r="D646" s="227" t="s">
        <v>150</v>
      </c>
      <c r="E646" s="239" t="s">
        <v>32</v>
      </c>
      <c r="F646" s="240" t="s">
        <v>152</v>
      </c>
      <c r="G646" s="238"/>
      <c r="H646" s="239" t="s">
        <v>32</v>
      </c>
      <c r="I646" s="241"/>
      <c r="J646" s="238"/>
      <c r="K646" s="238"/>
      <c r="L646" s="242"/>
      <c r="M646" s="243"/>
      <c r="N646" s="244"/>
      <c r="O646" s="244"/>
      <c r="P646" s="244"/>
      <c r="Q646" s="244"/>
      <c r="R646" s="244"/>
      <c r="S646" s="244"/>
      <c r="T646" s="245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46" t="s">
        <v>150</v>
      </c>
      <c r="AU646" s="246" t="s">
        <v>21</v>
      </c>
      <c r="AV646" s="14" t="s">
        <v>90</v>
      </c>
      <c r="AW646" s="14" t="s">
        <v>41</v>
      </c>
      <c r="AX646" s="14" t="s">
        <v>82</v>
      </c>
      <c r="AY646" s="246" t="s">
        <v>139</v>
      </c>
    </row>
    <row r="647" spans="1:51" s="15" customFormat="1" ht="12">
      <c r="A647" s="15"/>
      <c r="B647" s="247"/>
      <c r="C647" s="248"/>
      <c r="D647" s="227" t="s">
        <v>150</v>
      </c>
      <c r="E647" s="249" t="s">
        <v>32</v>
      </c>
      <c r="F647" s="250" t="s">
        <v>153</v>
      </c>
      <c r="G647" s="248"/>
      <c r="H647" s="251">
        <v>74</v>
      </c>
      <c r="I647" s="252"/>
      <c r="J647" s="248"/>
      <c r="K647" s="248"/>
      <c r="L647" s="253"/>
      <c r="M647" s="254"/>
      <c r="N647" s="255"/>
      <c r="O647" s="255"/>
      <c r="P647" s="255"/>
      <c r="Q647" s="255"/>
      <c r="R647" s="255"/>
      <c r="S647" s="255"/>
      <c r="T647" s="256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T647" s="257" t="s">
        <v>150</v>
      </c>
      <c r="AU647" s="257" t="s">
        <v>21</v>
      </c>
      <c r="AV647" s="15" t="s">
        <v>146</v>
      </c>
      <c r="AW647" s="15" t="s">
        <v>41</v>
      </c>
      <c r="AX647" s="15" t="s">
        <v>90</v>
      </c>
      <c r="AY647" s="257" t="s">
        <v>139</v>
      </c>
    </row>
    <row r="648" spans="1:65" s="2" customFormat="1" ht="24.15" customHeight="1">
      <c r="A648" s="41"/>
      <c r="B648" s="42"/>
      <c r="C648" s="258" t="s">
        <v>1519</v>
      </c>
      <c r="D648" s="258" t="s">
        <v>211</v>
      </c>
      <c r="E648" s="259" t="s">
        <v>1494</v>
      </c>
      <c r="F648" s="260" t="s">
        <v>1495</v>
      </c>
      <c r="G648" s="261" t="s">
        <v>144</v>
      </c>
      <c r="H648" s="262">
        <v>90.354</v>
      </c>
      <c r="I648" s="263"/>
      <c r="J648" s="264">
        <f>ROUND(I648*H648,2)</f>
        <v>0</v>
      </c>
      <c r="K648" s="260" t="s">
        <v>145</v>
      </c>
      <c r="L648" s="265"/>
      <c r="M648" s="266" t="s">
        <v>32</v>
      </c>
      <c r="N648" s="267" t="s">
        <v>53</v>
      </c>
      <c r="O648" s="87"/>
      <c r="P648" s="216">
        <f>O648*H648</f>
        <v>0</v>
      </c>
      <c r="Q648" s="216">
        <v>0.0064</v>
      </c>
      <c r="R648" s="216">
        <f>Q648*H648</f>
        <v>0.5782656</v>
      </c>
      <c r="S648" s="216">
        <v>0</v>
      </c>
      <c r="T648" s="217">
        <f>S648*H648</f>
        <v>0</v>
      </c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R648" s="218" t="s">
        <v>336</v>
      </c>
      <c r="AT648" s="218" t="s">
        <v>211</v>
      </c>
      <c r="AU648" s="218" t="s">
        <v>21</v>
      </c>
      <c r="AY648" s="19" t="s">
        <v>139</v>
      </c>
      <c r="BE648" s="219">
        <f>IF(N648="základní",J648,0)</f>
        <v>0</v>
      </c>
      <c r="BF648" s="219">
        <f>IF(N648="snížená",J648,0)</f>
        <v>0</v>
      </c>
      <c r="BG648" s="219">
        <f>IF(N648="zákl. přenesená",J648,0)</f>
        <v>0</v>
      </c>
      <c r="BH648" s="219">
        <f>IF(N648="sníž. přenesená",J648,0)</f>
        <v>0</v>
      </c>
      <c r="BI648" s="219">
        <f>IF(N648="nulová",J648,0)</f>
        <v>0</v>
      </c>
      <c r="BJ648" s="19" t="s">
        <v>90</v>
      </c>
      <c r="BK648" s="219">
        <f>ROUND(I648*H648,2)</f>
        <v>0</v>
      </c>
      <c r="BL648" s="19" t="s">
        <v>240</v>
      </c>
      <c r="BM648" s="218" t="s">
        <v>1520</v>
      </c>
    </row>
    <row r="649" spans="1:51" s="13" customFormat="1" ht="12">
      <c r="A649" s="13"/>
      <c r="B649" s="225"/>
      <c r="C649" s="226"/>
      <c r="D649" s="227" t="s">
        <v>150</v>
      </c>
      <c r="E649" s="226"/>
      <c r="F649" s="229" t="s">
        <v>1521</v>
      </c>
      <c r="G649" s="226"/>
      <c r="H649" s="230">
        <v>90.354</v>
      </c>
      <c r="I649" s="231"/>
      <c r="J649" s="226"/>
      <c r="K649" s="226"/>
      <c r="L649" s="232"/>
      <c r="M649" s="233"/>
      <c r="N649" s="234"/>
      <c r="O649" s="234"/>
      <c r="P649" s="234"/>
      <c r="Q649" s="234"/>
      <c r="R649" s="234"/>
      <c r="S649" s="234"/>
      <c r="T649" s="235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36" t="s">
        <v>150</v>
      </c>
      <c r="AU649" s="236" t="s">
        <v>21</v>
      </c>
      <c r="AV649" s="13" t="s">
        <v>21</v>
      </c>
      <c r="AW649" s="13" t="s">
        <v>4</v>
      </c>
      <c r="AX649" s="13" t="s">
        <v>90</v>
      </c>
      <c r="AY649" s="236" t="s">
        <v>139</v>
      </c>
    </row>
    <row r="650" spans="1:65" s="2" customFormat="1" ht="21.75" customHeight="1">
      <c r="A650" s="41"/>
      <c r="B650" s="42"/>
      <c r="C650" s="207" t="s">
        <v>1522</v>
      </c>
      <c r="D650" s="207" t="s">
        <v>141</v>
      </c>
      <c r="E650" s="208" t="s">
        <v>1523</v>
      </c>
      <c r="F650" s="209" t="s">
        <v>1524</v>
      </c>
      <c r="G650" s="210" t="s">
        <v>144</v>
      </c>
      <c r="H650" s="211">
        <v>57</v>
      </c>
      <c r="I650" s="212"/>
      <c r="J650" s="213">
        <f>ROUND(I650*H650,2)</f>
        <v>0</v>
      </c>
      <c r="K650" s="209" t="s">
        <v>145</v>
      </c>
      <c r="L650" s="47"/>
      <c r="M650" s="214" t="s">
        <v>32</v>
      </c>
      <c r="N650" s="215" t="s">
        <v>53</v>
      </c>
      <c r="O650" s="87"/>
      <c r="P650" s="216">
        <f>O650*H650</f>
        <v>0</v>
      </c>
      <c r="Q650" s="216">
        <v>5E-05</v>
      </c>
      <c r="R650" s="216">
        <f>Q650*H650</f>
        <v>0.00285</v>
      </c>
      <c r="S650" s="216">
        <v>0</v>
      </c>
      <c r="T650" s="217">
        <f>S650*H650</f>
        <v>0</v>
      </c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R650" s="218" t="s">
        <v>240</v>
      </c>
      <c r="AT650" s="218" t="s">
        <v>141</v>
      </c>
      <c r="AU650" s="218" t="s">
        <v>21</v>
      </c>
      <c r="AY650" s="19" t="s">
        <v>139</v>
      </c>
      <c r="BE650" s="219">
        <f>IF(N650="základní",J650,0)</f>
        <v>0</v>
      </c>
      <c r="BF650" s="219">
        <f>IF(N650="snížená",J650,0)</f>
        <v>0</v>
      </c>
      <c r="BG650" s="219">
        <f>IF(N650="zákl. přenesená",J650,0)</f>
        <v>0</v>
      </c>
      <c r="BH650" s="219">
        <f>IF(N650="sníž. přenesená",J650,0)</f>
        <v>0</v>
      </c>
      <c r="BI650" s="219">
        <f>IF(N650="nulová",J650,0)</f>
        <v>0</v>
      </c>
      <c r="BJ650" s="19" t="s">
        <v>90</v>
      </c>
      <c r="BK650" s="219">
        <f>ROUND(I650*H650,2)</f>
        <v>0</v>
      </c>
      <c r="BL650" s="19" t="s">
        <v>240</v>
      </c>
      <c r="BM650" s="218" t="s">
        <v>1525</v>
      </c>
    </row>
    <row r="651" spans="1:47" s="2" customFormat="1" ht="12">
      <c r="A651" s="41"/>
      <c r="B651" s="42"/>
      <c r="C651" s="43"/>
      <c r="D651" s="220" t="s">
        <v>148</v>
      </c>
      <c r="E651" s="43"/>
      <c r="F651" s="221" t="s">
        <v>1526</v>
      </c>
      <c r="G651" s="43"/>
      <c r="H651" s="43"/>
      <c r="I651" s="222"/>
      <c r="J651" s="43"/>
      <c r="K651" s="43"/>
      <c r="L651" s="47"/>
      <c r="M651" s="223"/>
      <c r="N651" s="224"/>
      <c r="O651" s="87"/>
      <c r="P651" s="87"/>
      <c r="Q651" s="87"/>
      <c r="R651" s="87"/>
      <c r="S651" s="87"/>
      <c r="T651" s="88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T651" s="19" t="s">
        <v>148</v>
      </c>
      <c r="AU651" s="19" t="s">
        <v>21</v>
      </c>
    </row>
    <row r="652" spans="1:51" s="13" customFormat="1" ht="12">
      <c r="A652" s="13"/>
      <c r="B652" s="225"/>
      <c r="C652" s="226"/>
      <c r="D652" s="227" t="s">
        <v>150</v>
      </c>
      <c r="E652" s="228" t="s">
        <v>32</v>
      </c>
      <c r="F652" s="229" t="s">
        <v>1527</v>
      </c>
      <c r="G652" s="226"/>
      <c r="H652" s="230">
        <v>57</v>
      </c>
      <c r="I652" s="231"/>
      <c r="J652" s="226"/>
      <c r="K652" s="226"/>
      <c r="L652" s="232"/>
      <c r="M652" s="233"/>
      <c r="N652" s="234"/>
      <c r="O652" s="234"/>
      <c r="P652" s="234"/>
      <c r="Q652" s="234"/>
      <c r="R652" s="234"/>
      <c r="S652" s="234"/>
      <c r="T652" s="235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36" t="s">
        <v>150</v>
      </c>
      <c r="AU652" s="236" t="s">
        <v>21</v>
      </c>
      <c r="AV652" s="13" t="s">
        <v>21</v>
      </c>
      <c r="AW652" s="13" t="s">
        <v>41</v>
      </c>
      <c r="AX652" s="13" t="s">
        <v>82</v>
      </c>
      <c r="AY652" s="236" t="s">
        <v>139</v>
      </c>
    </row>
    <row r="653" spans="1:51" s="14" customFormat="1" ht="12">
      <c r="A653" s="14"/>
      <c r="B653" s="237"/>
      <c r="C653" s="238"/>
      <c r="D653" s="227" t="s">
        <v>150</v>
      </c>
      <c r="E653" s="239" t="s">
        <v>32</v>
      </c>
      <c r="F653" s="240" t="s">
        <v>1528</v>
      </c>
      <c r="G653" s="238"/>
      <c r="H653" s="239" t="s">
        <v>32</v>
      </c>
      <c r="I653" s="241"/>
      <c r="J653" s="238"/>
      <c r="K653" s="238"/>
      <c r="L653" s="242"/>
      <c r="M653" s="243"/>
      <c r="N653" s="244"/>
      <c r="O653" s="244"/>
      <c r="P653" s="244"/>
      <c r="Q653" s="244"/>
      <c r="R653" s="244"/>
      <c r="S653" s="244"/>
      <c r="T653" s="245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46" t="s">
        <v>150</v>
      </c>
      <c r="AU653" s="246" t="s">
        <v>21</v>
      </c>
      <c r="AV653" s="14" t="s">
        <v>90</v>
      </c>
      <c r="AW653" s="14" t="s">
        <v>41</v>
      </c>
      <c r="AX653" s="14" t="s">
        <v>82</v>
      </c>
      <c r="AY653" s="246" t="s">
        <v>139</v>
      </c>
    </row>
    <row r="654" spans="1:51" s="15" customFormat="1" ht="12">
      <c r="A654" s="15"/>
      <c r="B654" s="247"/>
      <c r="C654" s="248"/>
      <c r="D654" s="227" t="s">
        <v>150</v>
      </c>
      <c r="E654" s="249" t="s">
        <v>32</v>
      </c>
      <c r="F654" s="250" t="s">
        <v>153</v>
      </c>
      <c r="G654" s="248"/>
      <c r="H654" s="251">
        <v>57</v>
      </c>
      <c r="I654" s="252"/>
      <c r="J654" s="248"/>
      <c r="K654" s="248"/>
      <c r="L654" s="253"/>
      <c r="M654" s="254"/>
      <c r="N654" s="255"/>
      <c r="O654" s="255"/>
      <c r="P654" s="255"/>
      <c r="Q654" s="255"/>
      <c r="R654" s="255"/>
      <c r="S654" s="255"/>
      <c r="T654" s="256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T654" s="257" t="s">
        <v>150</v>
      </c>
      <c r="AU654" s="257" t="s">
        <v>21</v>
      </c>
      <c r="AV654" s="15" t="s">
        <v>146</v>
      </c>
      <c r="AW654" s="15" t="s">
        <v>41</v>
      </c>
      <c r="AX654" s="15" t="s">
        <v>90</v>
      </c>
      <c r="AY654" s="257" t="s">
        <v>139</v>
      </c>
    </row>
    <row r="655" spans="1:65" s="2" customFormat="1" ht="16.5" customHeight="1">
      <c r="A655" s="41"/>
      <c r="B655" s="42"/>
      <c r="C655" s="258" t="s">
        <v>1529</v>
      </c>
      <c r="D655" s="258" t="s">
        <v>211</v>
      </c>
      <c r="E655" s="259" t="s">
        <v>1530</v>
      </c>
      <c r="F655" s="260" t="s">
        <v>1531</v>
      </c>
      <c r="G655" s="261" t="s">
        <v>144</v>
      </c>
      <c r="H655" s="262">
        <v>60.449</v>
      </c>
      <c r="I655" s="263"/>
      <c r="J655" s="264">
        <f>ROUND(I655*H655,2)</f>
        <v>0</v>
      </c>
      <c r="K655" s="260" t="s">
        <v>145</v>
      </c>
      <c r="L655" s="265"/>
      <c r="M655" s="266" t="s">
        <v>32</v>
      </c>
      <c r="N655" s="267" t="s">
        <v>53</v>
      </c>
      <c r="O655" s="87"/>
      <c r="P655" s="216">
        <f>O655*H655</f>
        <v>0</v>
      </c>
      <c r="Q655" s="216">
        <v>0.00065</v>
      </c>
      <c r="R655" s="216">
        <f>Q655*H655</f>
        <v>0.039291849999999996</v>
      </c>
      <c r="S655" s="216">
        <v>0</v>
      </c>
      <c r="T655" s="217">
        <f>S655*H655</f>
        <v>0</v>
      </c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R655" s="218" t="s">
        <v>336</v>
      </c>
      <c r="AT655" s="218" t="s">
        <v>211</v>
      </c>
      <c r="AU655" s="218" t="s">
        <v>21</v>
      </c>
      <c r="AY655" s="19" t="s">
        <v>139</v>
      </c>
      <c r="BE655" s="219">
        <f>IF(N655="základní",J655,0)</f>
        <v>0</v>
      </c>
      <c r="BF655" s="219">
        <f>IF(N655="snížená",J655,0)</f>
        <v>0</v>
      </c>
      <c r="BG655" s="219">
        <f>IF(N655="zákl. přenesená",J655,0)</f>
        <v>0</v>
      </c>
      <c r="BH655" s="219">
        <f>IF(N655="sníž. přenesená",J655,0)</f>
        <v>0</v>
      </c>
      <c r="BI655" s="219">
        <f>IF(N655="nulová",J655,0)</f>
        <v>0</v>
      </c>
      <c r="BJ655" s="19" t="s">
        <v>90</v>
      </c>
      <c r="BK655" s="219">
        <f>ROUND(I655*H655,2)</f>
        <v>0</v>
      </c>
      <c r="BL655" s="19" t="s">
        <v>240</v>
      </c>
      <c r="BM655" s="218" t="s">
        <v>1532</v>
      </c>
    </row>
    <row r="656" spans="1:51" s="13" customFormat="1" ht="12">
      <c r="A656" s="13"/>
      <c r="B656" s="225"/>
      <c r="C656" s="226"/>
      <c r="D656" s="227" t="s">
        <v>150</v>
      </c>
      <c r="E656" s="226"/>
      <c r="F656" s="229" t="s">
        <v>1533</v>
      </c>
      <c r="G656" s="226"/>
      <c r="H656" s="230">
        <v>60.449</v>
      </c>
      <c r="I656" s="231"/>
      <c r="J656" s="226"/>
      <c r="K656" s="226"/>
      <c r="L656" s="232"/>
      <c r="M656" s="233"/>
      <c r="N656" s="234"/>
      <c r="O656" s="234"/>
      <c r="P656" s="234"/>
      <c r="Q656" s="234"/>
      <c r="R656" s="234"/>
      <c r="S656" s="234"/>
      <c r="T656" s="235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36" t="s">
        <v>150</v>
      </c>
      <c r="AU656" s="236" t="s">
        <v>21</v>
      </c>
      <c r="AV656" s="13" t="s">
        <v>21</v>
      </c>
      <c r="AW656" s="13" t="s">
        <v>4</v>
      </c>
      <c r="AX656" s="13" t="s">
        <v>90</v>
      </c>
      <c r="AY656" s="236" t="s">
        <v>139</v>
      </c>
    </row>
    <row r="657" spans="1:65" s="2" customFormat="1" ht="24.15" customHeight="1">
      <c r="A657" s="41"/>
      <c r="B657" s="42"/>
      <c r="C657" s="207" t="s">
        <v>472</v>
      </c>
      <c r="D657" s="207" t="s">
        <v>141</v>
      </c>
      <c r="E657" s="208" t="s">
        <v>1534</v>
      </c>
      <c r="F657" s="209" t="s">
        <v>1535</v>
      </c>
      <c r="G657" s="210" t="s">
        <v>144</v>
      </c>
      <c r="H657" s="211">
        <v>39</v>
      </c>
      <c r="I657" s="212"/>
      <c r="J657" s="213">
        <f>ROUND(I657*H657,2)</f>
        <v>0</v>
      </c>
      <c r="K657" s="209" t="s">
        <v>145</v>
      </c>
      <c r="L657" s="47"/>
      <c r="M657" s="214" t="s">
        <v>32</v>
      </c>
      <c r="N657" s="215" t="s">
        <v>53</v>
      </c>
      <c r="O657" s="87"/>
      <c r="P657" s="216">
        <f>O657*H657</f>
        <v>0</v>
      </c>
      <c r="Q657" s="216">
        <v>0</v>
      </c>
      <c r="R657" s="216">
        <f>Q657*H657</f>
        <v>0</v>
      </c>
      <c r="S657" s="216">
        <v>0</v>
      </c>
      <c r="T657" s="217">
        <f>S657*H657</f>
        <v>0</v>
      </c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R657" s="218" t="s">
        <v>240</v>
      </c>
      <c r="AT657" s="218" t="s">
        <v>141</v>
      </c>
      <c r="AU657" s="218" t="s">
        <v>21</v>
      </c>
      <c r="AY657" s="19" t="s">
        <v>139</v>
      </c>
      <c r="BE657" s="219">
        <f>IF(N657="základní",J657,0)</f>
        <v>0</v>
      </c>
      <c r="BF657" s="219">
        <f>IF(N657="snížená",J657,0)</f>
        <v>0</v>
      </c>
      <c r="BG657" s="219">
        <f>IF(N657="zákl. přenesená",J657,0)</f>
        <v>0</v>
      </c>
      <c r="BH657" s="219">
        <f>IF(N657="sníž. přenesená",J657,0)</f>
        <v>0</v>
      </c>
      <c r="BI657" s="219">
        <f>IF(N657="nulová",J657,0)</f>
        <v>0</v>
      </c>
      <c r="BJ657" s="19" t="s">
        <v>90</v>
      </c>
      <c r="BK657" s="219">
        <f>ROUND(I657*H657,2)</f>
        <v>0</v>
      </c>
      <c r="BL657" s="19" t="s">
        <v>240</v>
      </c>
      <c r="BM657" s="218" t="s">
        <v>1536</v>
      </c>
    </row>
    <row r="658" spans="1:47" s="2" customFormat="1" ht="12">
      <c r="A658" s="41"/>
      <c r="B658" s="42"/>
      <c r="C658" s="43"/>
      <c r="D658" s="220" t="s">
        <v>148</v>
      </c>
      <c r="E658" s="43"/>
      <c r="F658" s="221" t="s">
        <v>1537</v>
      </c>
      <c r="G658" s="43"/>
      <c r="H658" s="43"/>
      <c r="I658" s="222"/>
      <c r="J658" s="43"/>
      <c r="K658" s="43"/>
      <c r="L658" s="47"/>
      <c r="M658" s="223"/>
      <c r="N658" s="224"/>
      <c r="O658" s="87"/>
      <c r="P658" s="87"/>
      <c r="Q658" s="87"/>
      <c r="R658" s="87"/>
      <c r="S658" s="87"/>
      <c r="T658" s="88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T658" s="19" t="s">
        <v>148</v>
      </c>
      <c r="AU658" s="19" t="s">
        <v>21</v>
      </c>
    </row>
    <row r="659" spans="1:51" s="13" customFormat="1" ht="12">
      <c r="A659" s="13"/>
      <c r="B659" s="225"/>
      <c r="C659" s="226"/>
      <c r="D659" s="227" t="s">
        <v>150</v>
      </c>
      <c r="E659" s="228" t="s">
        <v>32</v>
      </c>
      <c r="F659" s="229" t="s">
        <v>1538</v>
      </c>
      <c r="G659" s="226"/>
      <c r="H659" s="230">
        <v>39</v>
      </c>
      <c r="I659" s="231"/>
      <c r="J659" s="226"/>
      <c r="K659" s="226"/>
      <c r="L659" s="232"/>
      <c r="M659" s="233"/>
      <c r="N659" s="234"/>
      <c r="O659" s="234"/>
      <c r="P659" s="234"/>
      <c r="Q659" s="234"/>
      <c r="R659" s="234"/>
      <c r="S659" s="234"/>
      <c r="T659" s="235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36" t="s">
        <v>150</v>
      </c>
      <c r="AU659" s="236" t="s">
        <v>21</v>
      </c>
      <c r="AV659" s="13" t="s">
        <v>21</v>
      </c>
      <c r="AW659" s="13" t="s">
        <v>41</v>
      </c>
      <c r="AX659" s="13" t="s">
        <v>82</v>
      </c>
      <c r="AY659" s="236" t="s">
        <v>139</v>
      </c>
    </row>
    <row r="660" spans="1:51" s="14" customFormat="1" ht="12">
      <c r="A660" s="14"/>
      <c r="B660" s="237"/>
      <c r="C660" s="238"/>
      <c r="D660" s="227" t="s">
        <v>150</v>
      </c>
      <c r="E660" s="239" t="s">
        <v>32</v>
      </c>
      <c r="F660" s="240" t="s">
        <v>209</v>
      </c>
      <c r="G660" s="238"/>
      <c r="H660" s="239" t="s">
        <v>32</v>
      </c>
      <c r="I660" s="241"/>
      <c r="J660" s="238"/>
      <c r="K660" s="238"/>
      <c r="L660" s="242"/>
      <c r="M660" s="243"/>
      <c r="N660" s="244"/>
      <c r="O660" s="244"/>
      <c r="P660" s="244"/>
      <c r="Q660" s="244"/>
      <c r="R660" s="244"/>
      <c r="S660" s="244"/>
      <c r="T660" s="245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46" t="s">
        <v>150</v>
      </c>
      <c r="AU660" s="246" t="s">
        <v>21</v>
      </c>
      <c r="AV660" s="14" t="s">
        <v>90</v>
      </c>
      <c r="AW660" s="14" t="s">
        <v>41</v>
      </c>
      <c r="AX660" s="14" t="s">
        <v>82</v>
      </c>
      <c r="AY660" s="246" t="s">
        <v>139</v>
      </c>
    </row>
    <row r="661" spans="1:51" s="15" customFormat="1" ht="12">
      <c r="A661" s="15"/>
      <c r="B661" s="247"/>
      <c r="C661" s="248"/>
      <c r="D661" s="227" t="s">
        <v>150</v>
      </c>
      <c r="E661" s="249" t="s">
        <v>32</v>
      </c>
      <c r="F661" s="250" t="s">
        <v>153</v>
      </c>
      <c r="G661" s="248"/>
      <c r="H661" s="251">
        <v>39</v>
      </c>
      <c r="I661" s="252"/>
      <c r="J661" s="248"/>
      <c r="K661" s="248"/>
      <c r="L661" s="253"/>
      <c r="M661" s="254"/>
      <c r="N661" s="255"/>
      <c r="O661" s="255"/>
      <c r="P661" s="255"/>
      <c r="Q661" s="255"/>
      <c r="R661" s="255"/>
      <c r="S661" s="255"/>
      <c r="T661" s="256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T661" s="257" t="s">
        <v>150</v>
      </c>
      <c r="AU661" s="257" t="s">
        <v>21</v>
      </c>
      <c r="AV661" s="15" t="s">
        <v>146</v>
      </c>
      <c r="AW661" s="15" t="s">
        <v>41</v>
      </c>
      <c r="AX661" s="15" t="s">
        <v>90</v>
      </c>
      <c r="AY661" s="257" t="s">
        <v>139</v>
      </c>
    </row>
    <row r="662" spans="1:65" s="2" customFormat="1" ht="16.5" customHeight="1">
      <c r="A662" s="41"/>
      <c r="B662" s="42"/>
      <c r="C662" s="258" t="s">
        <v>1539</v>
      </c>
      <c r="D662" s="258" t="s">
        <v>211</v>
      </c>
      <c r="E662" s="259" t="s">
        <v>1483</v>
      </c>
      <c r="F662" s="260" t="s">
        <v>1484</v>
      </c>
      <c r="G662" s="261" t="s">
        <v>179</v>
      </c>
      <c r="H662" s="262">
        <v>0.013</v>
      </c>
      <c r="I662" s="263"/>
      <c r="J662" s="264">
        <f>ROUND(I662*H662,2)</f>
        <v>0</v>
      </c>
      <c r="K662" s="260" t="s">
        <v>145</v>
      </c>
      <c r="L662" s="265"/>
      <c r="M662" s="266" t="s">
        <v>32</v>
      </c>
      <c r="N662" s="267" t="s">
        <v>53</v>
      </c>
      <c r="O662" s="87"/>
      <c r="P662" s="216">
        <f>O662*H662</f>
        <v>0</v>
      </c>
      <c r="Q662" s="216">
        <v>1</v>
      </c>
      <c r="R662" s="216">
        <f>Q662*H662</f>
        <v>0.013</v>
      </c>
      <c r="S662" s="216">
        <v>0</v>
      </c>
      <c r="T662" s="217">
        <f>S662*H662</f>
        <v>0</v>
      </c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R662" s="218" t="s">
        <v>336</v>
      </c>
      <c r="AT662" s="218" t="s">
        <v>211</v>
      </c>
      <c r="AU662" s="218" t="s">
        <v>21</v>
      </c>
      <c r="AY662" s="19" t="s">
        <v>139</v>
      </c>
      <c r="BE662" s="219">
        <f>IF(N662="základní",J662,0)</f>
        <v>0</v>
      </c>
      <c r="BF662" s="219">
        <f>IF(N662="snížená",J662,0)</f>
        <v>0</v>
      </c>
      <c r="BG662" s="219">
        <f>IF(N662="zákl. přenesená",J662,0)</f>
        <v>0</v>
      </c>
      <c r="BH662" s="219">
        <f>IF(N662="sníž. přenesená",J662,0)</f>
        <v>0</v>
      </c>
      <c r="BI662" s="219">
        <f>IF(N662="nulová",J662,0)</f>
        <v>0</v>
      </c>
      <c r="BJ662" s="19" t="s">
        <v>90</v>
      </c>
      <c r="BK662" s="219">
        <f>ROUND(I662*H662,2)</f>
        <v>0</v>
      </c>
      <c r="BL662" s="19" t="s">
        <v>240</v>
      </c>
      <c r="BM662" s="218" t="s">
        <v>1540</v>
      </c>
    </row>
    <row r="663" spans="1:51" s="13" customFormat="1" ht="12">
      <c r="A663" s="13"/>
      <c r="B663" s="225"/>
      <c r="C663" s="226"/>
      <c r="D663" s="227" t="s">
        <v>150</v>
      </c>
      <c r="E663" s="226"/>
      <c r="F663" s="229" t="s">
        <v>1541</v>
      </c>
      <c r="G663" s="226"/>
      <c r="H663" s="230">
        <v>0.013</v>
      </c>
      <c r="I663" s="231"/>
      <c r="J663" s="226"/>
      <c r="K663" s="226"/>
      <c r="L663" s="232"/>
      <c r="M663" s="233"/>
      <c r="N663" s="234"/>
      <c r="O663" s="234"/>
      <c r="P663" s="234"/>
      <c r="Q663" s="234"/>
      <c r="R663" s="234"/>
      <c r="S663" s="234"/>
      <c r="T663" s="235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36" t="s">
        <v>150</v>
      </c>
      <c r="AU663" s="236" t="s">
        <v>21</v>
      </c>
      <c r="AV663" s="13" t="s">
        <v>21</v>
      </c>
      <c r="AW663" s="13" t="s">
        <v>4</v>
      </c>
      <c r="AX663" s="13" t="s">
        <v>90</v>
      </c>
      <c r="AY663" s="236" t="s">
        <v>139</v>
      </c>
    </row>
    <row r="664" spans="1:65" s="2" customFormat="1" ht="21.75" customHeight="1">
      <c r="A664" s="41"/>
      <c r="B664" s="42"/>
      <c r="C664" s="207" t="s">
        <v>1542</v>
      </c>
      <c r="D664" s="207" t="s">
        <v>141</v>
      </c>
      <c r="E664" s="208" t="s">
        <v>1543</v>
      </c>
      <c r="F664" s="209" t="s">
        <v>1544</v>
      </c>
      <c r="G664" s="210" t="s">
        <v>144</v>
      </c>
      <c r="H664" s="211">
        <v>78</v>
      </c>
      <c r="I664" s="212"/>
      <c r="J664" s="213">
        <f>ROUND(I664*H664,2)</f>
        <v>0</v>
      </c>
      <c r="K664" s="209" t="s">
        <v>145</v>
      </c>
      <c r="L664" s="47"/>
      <c r="M664" s="214" t="s">
        <v>32</v>
      </c>
      <c r="N664" s="215" t="s">
        <v>53</v>
      </c>
      <c r="O664" s="87"/>
      <c r="P664" s="216">
        <f>O664*H664</f>
        <v>0</v>
      </c>
      <c r="Q664" s="216">
        <v>3E-05</v>
      </c>
      <c r="R664" s="216">
        <f>Q664*H664</f>
        <v>0.00234</v>
      </c>
      <c r="S664" s="216">
        <v>0</v>
      </c>
      <c r="T664" s="217">
        <f>S664*H664</f>
        <v>0</v>
      </c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R664" s="218" t="s">
        <v>240</v>
      </c>
      <c r="AT664" s="218" t="s">
        <v>141</v>
      </c>
      <c r="AU664" s="218" t="s">
        <v>21</v>
      </c>
      <c r="AY664" s="19" t="s">
        <v>139</v>
      </c>
      <c r="BE664" s="219">
        <f>IF(N664="základní",J664,0)</f>
        <v>0</v>
      </c>
      <c r="BF664" s="219">
        <f>IF(N664="snížená",J664,0)</f>
        <v>0</v>
      </c>
      <c r="BG664" s="219">
        <f>IF(N664="zákl. přenesená",J664,0)</f>
        <v>0</v>
      </c>
      <c r="BH664" s="219">
        <f>IF(N664="sníž. přenesená",J664,0)</f>
        <v>0</v>
      </c>
      <c r="BI664" s="219">
        <f>IF(N664="nulová",J664,0)</f>
        <v>0</v>
      </c>
      <c r="BJ664" s="19" t="s">
        <v>90</v>
      </c>
      <c r="BK664" s="219">
        <f>ROUND(I664*H664,2)</f>
        <v>0</v>
      </c>
      <c r="BL664" s="19" t="s">
        <v>240</v>
      </c>
      <c r="BM664" s="218" t="s">
        <v>1545</v>
      </c>
    </row>
    <row r="665" spans="1:47" s="2" customFormat="1" ht="12">
      <c r="A665" s="41"/>
      <c r="B665" s="42"/>
      <c r="C665" s="43"/>
      <c r="D665" s="220" t="s">
        <v>148</v>
      </c>
      <c r="E665" s="43"/>
      <c r="F665" s="221" t="s">
        <v>1546</v>
      </c>
      <c r="G665" s="43"/>
      <c r="H665" s="43"/>
      <c r="I665" s="222"/>
      <c r="J665" s="43"/>
      <c r="K665" s="43"/>
      <c r="L665" s="47"/>
      <c r="M665" s="223"/>
      <c r="N665" s="224"/>
      <c r="O665" s="87"/>
      <c r="P665" s="87"/>
      <c r="Q665" s="87"/>
      <c r="R665" s="87"/>
      <c r="S665" s="87"/>
      <c r="T665" s="88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T665" s="19" t="s">
        <v>148</v>
      </c>
      <c r="AU665" s="19" t="s">
        <v>21</v>
      </c>
    </row>
    <row r="666" spans="1:51" s="13" customFormat="1" ht="12">
      <c r="A666" s="13"/>
      <c r="B666" s="225"/>
      <c r="C666" s="226"/>
      <c r="D666" s="227" t="s">
        <v>150</v>
      </c>
      <c r="E666" s="228" t="s">
        <v>32</v>
      </c>
      <c r="F666" s="229" t="s">
        <v>1547</v>
      </c>
      <c r="G666" s="226"/>
      <c r="H666" s="230">
        <v>78</v>
      </c>
      <c r="I666" s="231"/>
      <c r="J666" s="226"/>
      <c r="K666" s="226"/>
      <c r="L666" s="232"/>
      <c r="M666" s="233"/>
      <c r="N666" s="234"/>
      <c r="O666" s="234"/>
      <c r="P666" s="234"/>
      <c r="Q666" s="234"/>
      <c r="R666" s="234"/>
      <c r="S666" s="234"/>
      <c r="T666" s="235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36" t="s">
        <v>150</v>
      </c>
      <c r="AU666" s="236" t="s">
        <v>21</v>
      </c>
      <c r="AV666" s="13" t="s">
        <v>21</v>
      </c>
      <c r="AW666" s="13" t="s">
        <v>41</v>
      </c>
      <c r="AX666" s="13" t="s">
        <v>82</v>
      </c>
      <c r="AY666" s="236" t="s">
        <v>139</v>
      </c>
    </row>
    <row r="667" spans="1:51" s="14" customFormat="1" ht="12">
      <c r="A667" s="14"/>
      <c r="B667" s="237"/>
      <c r="C667" s="238"/>
      <c r="D667" s="227" t="s">
        <v>150</v>
      </c>
      <c r="E667" s="239" t="s">
        <v>32</v>
      </c>
      <c r="F667" s="240" t="s">
        <v>1548</v>
      </c>
      <c r="G667" s="238"/>
      <c r="H667" s="239" t="s">
        <v>32</v>
      </c>
      <c r="I667" s="241"/>
      <c r="J667" s="238"/>
      <c r="K667" s="238"/>
      <c r="L667" s="242"/>
      <c r="M667" s="243"/>
      <c r="N667" s="244"/>
      <c r="O667" s="244"/>
      <c r="P667" s="244"/>
      <c r="Q667" s="244"/>
      <c r="R667" s="244"/>
      <c r="S667" s="244"/>
      <c r="T667" s="245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46" t="s">
        <v>150</v>
      </c>
      <c r="AU667" s="246" t="s">
        <v>21</v>
      </c>
      <c r="AV667" s="14" t="s">
        <v>90</v>
      </c>
      <c r="AW667" s="14" t="s">
        <v>41</v>
      </c>
      <c r="AX667" s="14" t="s">
        <v>82</v>
      </c>
      <c r="AY667" s="246" t="s">
        <v>139</v>
      </c>
    </row>
    <row r="668" spans="1:51" s="15" customFormat="1" ht="12">
      <c r="A668" s="15"/>
      <c r="B668" s="247"/>
      <c r="C668" s="248"/>
      <c r="D668" s="227" t="s">
        <v>150</v>
      </c>
      <c r="E668" s="249" t="s">
        <v>32</v>
      </c>
      <c r="F668" s="250" t="s">
        <v>153</v>
      </c>
      <c r="G668" s="248"/>
      <c r="H668" s="251">
        <v>78</v>
      </c>
      <c r="I668" s="252"/>
      <c r="J668" s="248"/>
      <c r="K668" s="248"/>
      <c r="L668" s="253"/>
      <c r="M668" s="254"/>
      <c r="N668" s="255"/>
      <c r="O668" s="255"/>
      <c r="P668" s="255"/>
      <c r="Q668" s="255"/>
      <c r="R668" s="255"/>
      <c r="S668" s="255"/>
      <c r="T668" s="256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T668" s="257" t="s">
        <v>150</v>
      </c>
      <c r="AU668" s="257" t="s">
        <v>21</v>
      </c>
      <c r="AV668" s="15" t="s">
        <v>146</v>
      </c>
      <c r="AW668" s="15" t="s">
        <v>41</v>
      </c>
      <c r="AX668" s="15" t="s">
        <v>90</v>
      </c>
      <c r="AY668" s="257" t="s">
        <v>139</v>
      </c>
    </row>
    <row r="669" spans="1:65" s="2" customFormat="1" ht="16.5" customHeight="1">
      <c r="A669" s="41"/>
      <c r="B669" s="42"/>
      <c r="C669" s="258" t="s">
        <v>1549</v>
      </c>
      <c r="D669" s="258" t="s">
        <v>211</v>
      </c>
      <c r="E669" s="259" t="s">
        <v>1550</v>
      </c>
      <c r="F669" s="260" t="s">
        <v>1551</v>
      </c>
      <c r="G669" s="261" t="s">
        <v>179</v>
      </c>
      <c r="H669" s="262">
        <v>0.148</v>
      </c>
      <c r="I669" s="263"/>
      <c r="J669" s="264">
        <f>ROUND(I669*H669,2)</f>
        <v>0</v>
      </c>
      <c r="K669" s="260" t="s">
        <v>145</v>
      </c>
      <c r="L669" s="265"/>
      <c r="M669" s="266" t="s">
        <v>32</v>
      </c>
      <c r="N669" s="267" t="s">
        <v>53</v>
      </c>
      <c r="O669" s="87"/>
      <c r="P669" s="216">
        <f>O669*H669</f>
        <v>0</v>
      </c>
      <c r="Q669" s="216">
        <v>1</v>
      </c>
      <c r="R669" s="216">
        <f>Q669*H669</f>
        <v>0.148</v>
      </c>
      <c r="S669" s="216">
        <v>0</v>
      </c>
      <c r="T669" s="217">
        <f>S669*H669</f>
        <v>0</v>
      </c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R669" s="218" t="s">
        <v>336</v>
      </c>
      <c r="AT669" s="218" t="s">
        <v>211</v>
      </c>
      <c r="AU669" s="218" t="s">
        <v>21</v>
      </c>
      <c r="AY669" s="19" t="s">
        <v>139</v>
      </c>
      <c r="BE669" s="219">
        <f>IF(N669="základní",J669,0)</f>
        <v>0</v>
      </c>
      <c r="BF669" s="219">
        <f>IF(N669="snížená",J669,0)</f>
        <v>0</v>
      </c>
      <c r="BG669" s="219">
        <f>IF(N669="zákl. přenesená",J669,0)</f>
        <v>0</v>
      </c>
      <c r="BH669" s="219">
        <f>IF(N669="sníž. přenesená",J669,0)</f>
        <v>0</v>
      </c>
      <c r="BI669" s="219">
        <f>IF(N669="nulová",J669,0)</f>
        <v>0</v>
      </c>
      <c r="BJ669" s="19" t="s">
        <v>90</v>
      </c>
      <c r="BK669" s="219">
        <f>ROUND(I669*H669,2)</f>
        <v>0</v>
      </c>
      <c r="BL669" s="19" t="s">
        <v>240</v>
      </c>
      <c r="BM669" s="218" t="s">
        <v>1552</v>
      </c>
    </row>
    <row r="670" spans="1:51" s="13" customFormat="1" ht="12">
      <c r="A670" s="13"/>
      <c r="B670" s="225"/>
      <c r="C670" s="226"/>
      <c r="D670" s="227" t="s">
        <v>150</v>
      </c>
      <c r="E670" s="226"/>
      <c r="F670" s="229" t="s">
        <v>1553</v>
      </c>
      <c r="G670" s="226"/>
      <c r="H670" s="230">
        <v>0.148</v>
      </c>
      <c r="I670" s="231"/>
      <c r="J670" s="226"/>
      <c r="K670" s="226"/>
      <c r="L670" s="232"/>
      <c r="M670" s="233"/>
      <c r="N670" s="234"/>
      <c r="O670" s="234"/>
      <c r="P670" s="234"/>
      <c r="Q670" s="234"/>
      <c r="R670" s="234"/>
      <c r="S670" s="234"/>
      <c r="T670" s="235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36" t="s">
        <v>150</v>
      </c>
      <c r="AU670" s="236" t="s">
        <v>21</v>
      </c>
      <c r="AV670" s="13" t="s">
        <v>21</v>
      </c>
      <c r="AW670" s="13" t="s">
        <v>4</v>
      </c>
      <c r="AX670" s="13" t="s">
        <v>90</v>
      </c>
      <c r="AY670" s="236" t="s">
        <v>139</v>
      </c>
    </row>
    <row r="671" spans="1:65" s="2" customFormat="1" ht="24.15" customHeight="1">
      <c r="A671" s="41"/>
      <c r="B671" s="42"/>
      <c r="C671" s="207" t="s">
        <v>1554</v>
      </c>
      <c r="D671" s="207" t="s">
        <v>141</v>
      </c>
      <c r="E671" s="208" t="s">
        <v>1555</v>
      </c>
      <c r="F671" s="209" t="s">
        <v>1556</v>
      </c>
      <c r="G671" s="210" t="s">
        <v>179</v>
      </c>
      <c r="H671" s="211">
        <v>1.161</v>
      </c>
      <c r="I671" s="212"/>
      <c r="J671" s="213">
        <f>ROUND(I671*H671,2)</f>
        <v>0</v>
      </c>
      <c r="K671" s="209" t="s">
        <v>145</v>
      </c>
      <c r="L671" s="47"/>
      <c r="M671" s="214" t="s">
        <v>32</v>
      </c>
      <c r="N671" s="215" t="s">
        <v>53</v>
      </c>
      <c r="O671" s="87"/>
      <c r="P671" s="216">
        <f>O671*H671</f>
        <v>0</v>
      </c>
      <c r="Q671" s="216">
        <v>0</v>
      </c>
      <c r="R671" s="216">
        <f>Q671*H671</f>
        <v>0</v>
      </c>
      <c r="S671" s="216">
        <v>0</v>
      </c>
      <c r="T671" s="217">
        <f>S671*H671</f>
        <v>0</v>
      </c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R671" s="218" t="s">
        <v>240</v>
      </c>
      <c r="AT671" s="218" t="s">
        <v>141</v>
      </c>
      <c r="AU671" s="218" t="s">
        <v>21</v>
      </c>
      <c r="AY671" s="19" t="s">
        <v>139</v>
      </c>
      <c r="BE671" s="219">
        <f>IF(N671="základní",J671,0)</f>
        <v>0</v>
      </c>
      <c r="BF671" s="219">
        <f>IF(N671="snížená",J671,0)</f>
        <v>0</v>
      </c>
      <c r="BG671" s="219">
        <f>IF(N671="zákl. přenesená",J671,0)</f>
        <v>0</v>
      </c>
      <c r="BH671" s="219">
        <f>IF(N671="sníž. přenesená",J671,0)</f>
        <v>0</v>
      </c>
      <c r="BI671" s="219">
        <f>IF(N671="nulová",J671,0)</f>
        <v>0</v>
      </c>
      <c r="BJ671" s="19" t="s">
        <v>90</v>
      </c>
      <c r="BK671" s="219">
        <f>ROUND(I671*H671,2)</f>
        <v>0</v>
      </c>
      <c r="BL671" s="19" t="s">
        <v>240</v>
      </c>
      <c r="BM671" s="218" t="s">
        <v>1557</v>
      </c>
    </row>
    <row r="672" spans="1:47" s="2" customFormat="1" ht="12">
      <c r="A672" s="41"/>
      <c r="B672" s="42"/>
      <c r="C672" s="43"/>
      <c r="D672" s="220" t="s">
        <v>148</v>
      </c>
      <c r="E672" s="43"/>
      <c r="F672" s="221" t="s">
        <v>1558</v>
      </c>
      <c r="G672" s="43"/>
      <c r="H672" s="43"/>
      <c r="I672" s="222"/>
      <c r="J672" s="43"/>
      <c r="K672" s="43"/>
      <c r="L672" s="47"/>
      <c r="M672" s="279"/>
      <c r="N672" s="280"/>
      <c r="O672" s="281"/>
      <c r="P672" s="281"/>
      <c r="Q672" s="281"/>
      <c r="R672" s="281"/>
      <c r="S672" s="281"/>
      <c r="T672" s="282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T672" s="19" t="s">
        <v>148</v>
      </c>
      <c r="AU672" s="19" t="s">
        <v>21</v>
      </c>
    </row>
    <row r="673" spans="1:31" s="2" customFormat="1" ht="6.95" customHeight="1">
      <c r="A673" s="41"/>
      <c r="B673" s="62"/>
      <c r="C673" s="63"/>
      <c r="D673" s="63"/>
      <c r="E673" s="63"/>
      <c r="F673" s="63"/>
      <c r="G673" s="63"/>
      <c r="H673" s="63"/>
      <c r="I673" s="63"/>
      <c r="J673" s="63"/>
      <c r="K673" s="63"/>
      <c r="L673" s="47"/>
      <c r="M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</row>
  </sheetData>
  <sheetProtection password="CC35" sheet="1" objects="1" scenarios="1" formatColumns="0" formatRows="0" autoFilter="0"/>
  <autoFilter ref="C90:K672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3_01/111251101"/>
    <hyperlink ref="F100" r:id="rId2" display="https://podminky.urs.cz/item/CS_URS_2023_01/111301111"/>
    <hyperlink ref="F105" r:id="rId3" display="https://podminky.urs.cz/item/CS_URS_2023_01/113107163"/>
    <hyperlink ref="F110" r:id="rId4" display="https://podminky.urs.cz/item/CS_URS_2023_01/113154124"/>
    <hyperlink ref="F115" r:id="rId5" display="https://podminky.urs.cz/item/CS_URS_2023_01/115001106"/>
    <hyperlink ref="F120" r:id="rId6" display="https://podminky.urs.cz/item/CS_URS_2023_01/115101201"/>
    <hyperlink ref="F125" r:id="rId7" display="https://podminky.urs.cz/item/CS_URS_2023_01/115101301"/>
    <hyperlink ref="F127" r:id="rId8" display="https://podminky.urs.cz/item/CS_URS_2023_01/129353101"/>
    <hyperlink ref="F131" r:id="rId9" display="https://podminky.urs.cz/item/CS_URS_2023_01/131351104"/>
    <hyperlink ref="F139" r:id="rId10" display="https://podminky.urs.cz/item/CS_URS_2023_01/162301501"/>
    <hyperlink ref="F141" r:id="rId11" display="https://podminky.urs.cz/item/CS_URS_2023_01/162301981"/>
    <hyperlink ref="F145" r:id="rId12" display="https://podminky.urs.cz/item/CS_URS_2023_01/162751137"/>
    <hyperlink ref="F149" r:id="rId13" display="https://podminky.urs.cz/item/CS_URS_2023_01/162751139"/>
    <hyperlink ref="F153" r:id="rId14" display="https://podminky.urs.cz/item/CS_URS_2023_01/171153101"/>
    <hyperlink ref="F157" r:id="rId15" display="https://podminky.urs.cz/item/CS_URS_2023_01/171201231"/>
    <hyperlink ref="F161" r:id="rId16" display="https://podminky.urs.cz/item/CS_URS_2023_01/171251201"/>
    <hyperlink ref="F165" r:id="rId17" display="https://podminky.urs.cz/item/CS_URS_2023_01/174151101"/>
    <hyperlink ref="F172" r:id="rId18" display="https://podminky.urs.cz/item/CS_URS_2023_01/175111101"/>
    <hyperlink ref="F180" r:id="rId19" display="https://podminky.urs.cz/item/CS_URS_2023_01/181152301"/>
    <hyperlink ref="F185" r:id="rId20" display="https://podminky.urs.cz/item/CS_URS_2023_01/181152302"/>
    <hyperlink ref="F190" r:id="rId21" display="https://podminky.urs.cz/item/CS_URS_2023_01/181351003"/>
    <hyperlink ref="F195" r:id="rId22" display="https://podminky.urs.cz/item/CS_URS_2023_01/181411131"/>
    <hyperlink ref="F203" r:id="rId23" display="https://podminky.urs.cz/item/CS_URS_2023_01/212752132"/>
    <hyperlink ref="F208" r:id="rId24" display="https://podminky.urs.cz/item/CS_URS_2023_01/212752412"/>
    <hyperlink ref="F213" r:id="rId25" display="https://podminky.urs.cz/item/CS_URS_2023_01/212972113"/>
    <hyperlink ref="F218" r:id="rId26" display="https://podminky.urs.cz/item/CS_URS_2023_01/273311124"/>
    <hyperlink ref="F226" r:id="rId27" display="https://podminky.urs.cz/item/CS_URS_2023_01/273321117"/>
    <hyperlink ref="F231" r:id="rId28" display="https://podminky.urs.cz/item/CS_URS_2023_01/273321117"/>
    <hyperlink ref="F236" r:id="rId29" display="https://podminky.urs.cz/item/CS_URS_2023_01/273354111"/>
    <hyperlink ref="F241" r:id="rId30" display="https://podminky.urs.cz/item/CS_URS_2023_01/273354211"/>
    <hyperlink ref="F243" r:id="rId31" display="https://podminky.urs.cz/item/CS_URS_2023_01/273361116"/>
    <hyperlink ref="F248" r:id="rId32" display="https://podminky.urs.cz/item/CS_URS_2023_01/274361116"/>
    <hyperlink ref="F254" r:id="rId33" display="https://podminky.urs.cz/item/CS_URS_2023_01/317321118"/>
    <hyperlink ref="F259" r:id="rId34" display="https://podminky.urs.cz/item/CS_URS_2023_01/317321118"/>
    <hyperlink ref="F267" r:id="rId35" display="https://podminky.urs.cz/item/CS_URS_2023_01/317353121"/>
    <hyperlink ref="F272" r:id="rId36" display="https://podminky.urs.cz/item/CS_URS_2023_01/317353221"/>
    <hyperlink ref="F274" r:id="rId37" display="https://podminky.urs.cz/item/CS_URS_2023_01/317361116"/>
    <hyperlink ref="F279" r:id="rId38" display="https://podminky.urs.cz/item/CS_URS_2023_01/317361116"/>
    <hyperlink ref="F284" r:id="rId39" display="https://podminky.urs.cz/item/CS_URS_2023_01/334323117"/>
    <hyperlink ref="F293" r:id="rId40" display="https://podminky.urs.cz/item/CS_URS_2023_01/334323218"/>
    <hyperlink ref="F298" r:id="rId41" display="https://podminky.urs.cz/item/CS_URS_2023_01/334351112"/>
    <hyperlink ref="F302" r:id="rId42" display="https://podminky.urs.cz/item/CS_URS_2023_01/334351211"/>
    <hyperlink ref="F304" r:id="rId43" display="https://podminky.urs.cz/item/CS_URS_2023_01/334352111"/>
    <hyperlink ref="F313" r:id="rId44" display="https://podminky.urs.cz/item/CS_URS_2023_01/334361226"/>
    <hyperlink ref="F318" r:id="rId45" display="https://podminky.urs.cz/item/CS_URS_2023_01/334361266"/>
    <hyperlink ref="F327" r:id="rId46" display="https://podminky.urs.cz/item/CS_URS_2023_01/348171111"/>
    <hyperlink ref="F332" r:id="rId47" display="https://podminky.urs.cz/item/CS_URS_2023_01/348185121"/>
    <hyperlink ref="F334" r:id="rId48" display="https://podminky.urs.cz/item/CS_URS_2023_01/348185131"/>
    <hyperlink ref="F339" r:id="rId49" display="https://podminky.urs.cz/item/CS_URS_2023_01/348185211"/>
    <hyperlink ref="F341" r:id="rId50" display="https://podminky.urs.cz/item/CS_URS_2023_01/389121112"/>
    <hyperlink ref="F347" r:id="rId51" display="https://podminky.urs.cz/item/CS_URS_2023_01/389361003"/>
    <hyperlink ref="F360" r:id="rId52" display="https://podminky.urs.cz/item/CS_URS_2023_01/421321138"/>
    <hyperlink ref="F365" r:id="rId53" display="https://podminky.urs.cz/item/CS_URS_2023_01/421321192"/>
    <hyperlink ref="F367" r:id="rId54" display="https://podminky.urs.cz/item/CS_URS_2023_01/421351112"/>
    <hyperlink ref="F372" r:id="rId55" display="https://podminky.urs.cz/item/CS_URS_2023_01/421361236"/>
    <hyperlink ref="F377" r:id="rId56" display="https://podminky.urs.cz/item/CS_URS_2023_01/421361412"/>
    <hyperlink ref="F382" r:id="rId57" display="https://podminky.urs.cz/item/CS_URS_2023_01/451317777"/>
    <hyperlink ref="F384" r:id="rId58" display="https://podminky.urs.cz/item/CS_URS_2023_01/451475121"/>
    <hyperlink ref="F389" r:id="rId59" display="https://podminky.urs.cz/item/CS_URS_2023_01/451475122"/>
    <hyperlink ref="F394" r:id="rId60" display="https://podminky.urs.cz/item/CS_URS_2023_01/451477121"/>
    <hyperlink ref="F399" r:id="rId61" display="https://podminky.urs.cz/item/CS_URS_2023_01/451477122"/>
    <hyperlink ref="F403" r:id="rId62" display="https://podminky.urs.cz/item/CS_URS_2023_01/452311131"/>
    <hyperlink ref="F408" r:id="rId63" display="https://podminky.urs.cz/item/CS_URS_2023_01/462511111"/>
    <hyperlink ref="F413" r:id="rId64" display="https://podminky.urs.cz/item/CS_URS_2023_01/462511112"/>
    <hyperlink ref="F418" r:id="rId65" display="https://podminky.urs.cz/item/CS_URS_2023_01/465513257"/>
    <hyperlink ref="F428" r:id="rId66" display="https://podminky.urs.cz/item/CS_URS_2023_01/564871111"/>
    <hyperlink ref="F433" r:id="rId67" display="https://podminky.urs.cz/item/CS_URS_2023_01/564962111"/>
    <hyperlink ref="F438" r:id="rId68" display="https://podminky.urs.cz/item/CS_URS_2023_01/565145121"/>
    <hyperlink ref="F443" r:id="rId69" display="https://podminky.urs.cz/item/CS_URS_2023_01/569903311"/>
    <hyperlink ref="F450" r:id="rId70" display="https://podminky.urs.cz/item/CS_URS_2023_01/569951133"/>
    <hyperlink ref="F455" r:id="rId71" display="https://podminky.urs.cz/item/CS_URS_2023_01/573231107"/>
    <hyperlink ref="F460" r:id="rId72" display="https://podminky.urs.cz/item/CS_URS_2023_01/577155142"/>
    <hyperlink ref="F465" r:id="rId73" display="https://podminky.urs.cz/item/CS_URS_2023_01/599632111"/>
    <hyperlink ref="F468" r:id="rId74" display="https://podminky.urs.cz/item/CS_URS_2023_01/628611102"/>
    <hyperlink ref="F476" r:id="rId75" display="https://podminky.urs.cz/item/CS_URS_2023_01/628612101"/>
    <hyperlink ref="F481" r:id="rId76" display="https://podminky.urs.cz/item/CS_URS_2023_01/628633112"/>
    <hyperlink ref="F483" r:id="rId77" display="https://podminky.urs.cz/item/CS_URS_2023_01/629992112"/>
    <hyperlink ref="F489" r:id="rId78" display="https://podminky.urs.cz/item/CS_URS_2023_01/914112111"/>
    <hyperlink ref="F498" r:id="rId79" display="https://podminky.urs.cz/item/CS_URS_2023_01/916131213"/>
    <hyperlink ref="F505" r:id="rId80" display="https://podminky.urs.cz/item/CS_URS_2023_01/916242112"/>
    <hyperlink ref="F512" r:id="rId81" display="https://podminky.urs.cz/item/CS_URS_2023_01/916991121"/>
    <hyperlink ref="F516" r:id="rId82" display="https://podminky.urs.cz/item/CS_URS_2023_01/919121132"/>
    <hyperlink ref="F521" r:id="rId83" display="https://podminky.urs.cz/item/CS_URS_2023_01/919731122"/>
    <hyperlink ref="F539" r:id="rId84" display="https://podminky.urs.cz/item/CS_URS_2023_01/938532111"/>
    <hyperlink ref="F544" r:id="rId85" display="https://podminky.urs.cz/item/CS_URS_2023_01/961041211"/>
    <hyperlink ref="F553" r:id="rId86" display="https://podminky.urs.cz/item/CS_URS_2023_01/966008112"/>
    <hyperlink ref="F558" r:id="rId87" display="https://podminky.urs.cz/item/CS_URS_2023_01/966008113"/>
    <hyperlink ref="F565" r:id="rId88" display="https://podminky.urs.cz/item/CS_URS_2023_01/997013871"/>
    <hyperlink ref="F570" r:id="rId89" display="https://podminky.urs.cz/item/CS_URS_2023_01/997221551"/>
    <hyperlink ref="F575" r:id="rId90" display="https://podminky.urs.cz/item/CS_URS_2023_01/997221551"/>
    <hyperlink ref="F580" r:id="rId91" display="https://podminky.urs.cz/item/CS_URS_2023_01/997221559"/>
    <hyperlink ref="F584" r:id="rId92" display="https://podminky.urs.cz/item/CS_URS_2023_01/997221559"/>
    <hyperlink ref="F589" r:id="rId93" display="https://podminky.urs.cz/item/CS_URS_2023_01/997221561"/>
    <hyperlink ref="F597" r:id="rId94" display="https://podminky.urs.cz/item/CS_URS_2023_01/997221569"/>
    <hyperlink ref="F601" r:id="rId95" display="https://podminky.urs.cz/item/CS_URS_2023_01/997221611"/>
    <hyperlink ref="F605" r:id="rId96" display="https://podminky.urs.cz/item/CS_URS_2023_01/997221612"/>
    <hyperlink ref="F609" r:id="rId97" display="https://podminky.urs.cz/item/CS_URS_2023_01/997221615"/>
    <hyperlink ref="F613" r:id="rId98" display="https://podminky.urs.cz/item/CS_URS_2023_01/997221625"/>
    <hyperlink ref="F617" r:id="rId99" display="https://podminky.urs.cz/item/CS_URS_2023_01/997221873"/>
    <hyperlink ref="F622" r:id="rId100" display="https://podminky.urs.cz/item/CS_URS_2023_01/998214111"/>
    <hyperlink ref="F626" r:id="rId101" display="https://podminky.urs.cz/item/CS_URS_2023_01/711311001"/>
    <hyperlink ref="F630" r:id="rId102" display="https://podminky.urs.cz/item/CS_URS_2023_01/711341564"/>
    <hyperlink ref="F637" r:id="rId103" display="https://podminky.urs.cz/item/CS_URS_2023_01/711412001"/>
    <hyperlink ref="F641" r:id="rId104" display="https://podminky.urs.cz/item/CS_URS_2023_01/711442559"/>
    <hyperlink ref="F651" r:id="rId105" display="https://podminky.urs.cz/item/CS_URS_2023_01/711491471"/>
    <hyperlink ref="F658" r:id="rId106" display="https://podminky.urs.cz/item/CS_URS_2023_01/711511101"/>
    <hyperlink ref="F665" r:id="rId107" display="https://podminky.urs.cz/item/CS_URS_2023_01/711521131"/>
    <hyperlink ref="F672" r:id="rId108" display="https://podminky.urs.cz/item/CS_URS_2023_01/9987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21</v>
      </c>
    </row>
    <row r="4" spans="2:46" s="1" customFormat="1" ht="24.95" customHeight="1">
      <c r="B4" s="22"/>
      <c r="D4" s="133" t="s">
        <v>110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II/605 hr. Okr. TC/PC - Bor , oprava průtahů(Sulislav,Sytno,Benešovice,Holostřevy,Skviřín</v>
      </c>
      <c r="F7" s="135"/>
      <c r="G7" s="135"/>
      <c r="H7" s="135"/>
      <c r="L7" s="22"/>
    </row>
    <row r="8" spans="1:31" s="2" customFormat="1" ht="12" customHeight="1">
      <c r="A8" s="41"/>
      <c r="B8" s="47"/>
      <c r="C8" s="41"/>
      <c r="D8" s="135" t="s">
        <v>111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1559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18</v>
      </c>
      <c r="E11" s="41"/>
      <c r="F11" s="139" t="s">
        <v>19</v>
      </c>
      <c r="G11" s="41"/>
      <c r="H11" s="41"/>
      <c r="I11" s="135" t="s">
        <v>20</v>
      </c>
      <c r="J11" s="139" t="s">
        <v>32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22</v>
      </c>
      <c r="E12" s="41"/>
      <c r="F12" s="139" t="s">
        <v>23</v>
      </c>
      <c r="G12" s="41"/>
      <c r="H12" s="41"/>
      <c r="I12" s="135" t="s">
        <v>24</v>
      </c>
      <c r="J12" s="140" t="str">
        <f>'Rekapitulace stavby'!AN8</f>
        <v>14. 3. 2023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30</v>
      </c>
      <c r="E14" s="41"/>
      <c r="F14" s="41"/>
      <c r="G14" s="41"/>
      <c r="H14" s="41"/>
      <c r="I14" s="135" t="s">
        <v>31</v>
      </c>
      <c r="J14" s="139" t="s">
        <v>32</v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">
        <v>33</v>
      </c>
      <c r="F15" s="41"/>
      <c r="G15" s="41"/>
      <c r="H15" s="41"/>
      <c r="I15" s="135" t="s">
        <v>34</v>
      </c>
      <c r="J15" s="139" t="s">
        <v>32</v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35</v>
      </c>
      <c r="E17" s="41"/>
      <c r="F17" s="41"/>
      <c r="G17" s="41"/>
      <c r="H17" s="41"/>
      <c r="I17" s="135" t="s">
        <v>31</v>
      </c>
      <c r="J17" s="35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9"/>
      <c r="G18" s="139"/>
      <c r="H18" s="139"/>
      <c r="I18" s="135" t="s">
        <v>34</v>
      </c>
      <c r="J18" s="35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37</v>
      </c>
      <c r="E20" s="41"/>
      <c r="F20" s="41"/>
      <c r="G20" s="41"/>
      <c r="H20" s="41"/>
      <c r="I20" s="135" t="s">
        <v>31</v>
      </c>
      <c r="J20" s="139" t="s">
        <v>38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39</v>
      </c>
      <c r="F21" s="41"/>
      <c r="G21" s="41"/>
      <c r="H21" s="41"/>
      <c r="I21" s="135" t="s">
        <v>34</v>
      </c>
      <c r="J21" s="139" t="s">
        <v>40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42</v>
      </c>
      <c r="E23" s="41"/>
      <c r="F23" s="41"/>
      <c r="G23" s="41"/>
      <c r="H23" s="41"/>
      <c r="I23" s="135" t="s">
        <v>31</v>
      </c>
      <c r="J23" s="139" t="s">
        <v>43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44</v>
      </c>
      <c r="F24" s="41"/>
      <c r="G24" s="41"/>
      <c r="H24" s="41"/>
      <c r="I24" s="135" t="s">
        <v>34</v>
      </c>
      <c r="J24" s="139" t="s">
        <v>45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46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32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48</v>
      </c>
      <c r="E30" s="41"/>
      <c r="F30" s="41"/>
      <c r="G30" s="41"/>
      <c r="H30" s="41"/>
      <c r="I30" s="41"/>
      <c r="J30" s="147">
        <f>ROUND(J84,2)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50</v>
      </c>
      <c r="G32" s="41"/>
      <c r="H32" s="41"/>
      <c r="I32" s="148" t="s">
        <v>49</v>
      </c>
      <c r="J32" s="148" t="s">
        <v>51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52</v>
      </c>
      <c r="E33" s="135" t="s">
        <v>53</v>
      </c>
      <c r="F33" s="150">
        <f>ROUND((SUM(BE84:BE101)),2)</f>
        <v>0</v>
      </c>
      <c r="G33" s="41"/>
      <c r="H33" s="41"/>
      <c r="I33" s="151">
        <v>0.21</v>
      </c>
      <c r="J33" s="150">
        <f>ROUND(((SUM(BE84:BE101))*I33),2)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54</v>
      </c>
      <c r="F34" s="150">
        <f>ROUND((SUM(BF84:BF101)),2)</f>
        <v>0</v>
      </c>
      <c r="G34" s="41"/>
      <c r="H34" s="41"/>
      <c r="I34" s="151">
        <v>0.15</v>
      </c>
      <c r="J34" s="150">
        <f>ROUND(((SUM(BF84:BF101))*I34),2)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55</v>
      </c>
      <c r="F35" s="150">
        <f>ROUND((SUM(BG84:BG101)),2)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56</v>
      </c>
      <c r="F36" s="150">
        <f>ROUND((SUM(BH84:BH101)),2)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57</v>
      </c>
      <c r="F37" s="150">
        <f>ROUND((SUM(BI84:BI101)),2)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58</v>
      </c>
      <c r="E39" s="154"/>
      <c r="F39" s="154"/>
      <c r="G39" s="155" t="s">
        <v>59</v>
      </c>
      <c r="H39" s="156" t="s">
        <v>60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113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16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II/605 hr. Okr. TC/PC - Bor , oprava průtahů(Sulislav,Sytno,Benešovice,Holostřevy,Skviřín</v>
      </c>
      <c r="F48" s="34"/>
      <c r="G48" s="34"/>
      <c r="H48" s="34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111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SKA4908 - VON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22</v>
      </c>
      <c r="D52" s="43"/>
      <c r="E52" s="43"/>
      <c r="F52" s="29" t="str">
        <f>F12</f>
        <v xml:space="preserve"> </v>
      </c>
      <c r="G52" s="43"/>
      <c r="H52" s="43"/>
      <c r="I52" s="34" t="s">
        <v>24</v>
      </c>
      <c r="J52" s="75" t="str">
        <f>IF(J12="","",J12)</f>
        <v>14. 3. 2023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30</v>
      </c>
      <c r="D54" s="43"/>
      <c r="E54" s="43"/>
      <c r="F54" s="29" t="str">
        <f>E15</f>
        <v>SÚS Plzeňského kraje</v>
      </c>
      <c r="G54" s="43"/>
      <c r="H54" s="43"/>
      <c r="I54" s="34" t="s">
        <v>37</v>
      </c>
      <c r="J54" s="39" t="str">
        <f>E21</f>
        <v>Projekční kancelář Ing.Škubalová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35</v>
      </c>
      <c r="D55" s="43"/>
      <c r="E55" s="43"/>
      <c r="F55" s="29" t="str">
        <f>IF(E18="","",E18)</f>
        <v>Vyplň údaj</v>
      </c>
      <c r="G55" s="43"/>
      <c r="H55" s="43"/>
      <c r="I55" s="34" t="s">
        <v>42</v>
      </c>
      <c r="J55" s="39" t="str">
        <f>E24</f>
        <v>Straka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114</v>
      </c>
      <c r="D57" s="165"/>
      <c r="E57" s="165"/>
      <c r="F57" s="165"/>
      <c r="G57" s="165"/>
      <c r="H57" s="165"/>
      <c r="I57" s="165"/>
      <c r="J57" s="166" t="s">
        <v>115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80</v>
      </c>
      <c r="D59" s="43"/>
      <c r="E59" s="43"/>
      <c r="F59" s="43"/>
      <c r="G59" s="43"/>
      <c r="H59" s="43"/>
      <c r="I59" s="43"/>
      <c r="J59" s="105">
        <f>J84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116</v>
      </c>
    </row>
    <row r="60" spans="1:31" s="9" customFormat="1" ht="24.95" customHeight="1">
      <c r="A60" s="9"/>
      <c r="B60" s="168"/>
      <c r="C60" s="169"/>
      <c r="D60" s="170" t="s">
        <v>1560</v>
      </c>
      <c r="E60" s="171"/>
      <c r="F60" s="171"/>
      <c r="G60" s="171"/>
      <c r="H60" s="171"/>
      <c r="I60" s="171"/>
      <c r="J60" s="172">
        <f>J85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1561</v>
      </c>
      <c r="E61" s="177"/>
      <c r="F61" s="177"/>
      <c r="G61" s="177"/>
      <c r="H61" s="177"/>
      <c r="I61" s="177"/>
      <c r="J61" s="178">
        <f>J86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1562</v>
      </c>
      <c r="E62" s="177"/>
      <c r="F62" s="177"/>
      <c r="G62" s="177"/>
      <c r="H62" s="177"/>
      <c r="I62" s="177"/>
      <c r="J62" s="178">
        <f>J94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1563</v>
      </c>
      <c r="E63" s="177"/>
      <c r="F63" s="177"/>
      <c r="G63" s="177"/>
      <c r="H63" s="177"/>
      <c r="I63" s="177"/>
      <c r="J63" s="178">
        <f>J97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1564</v>
      </c>
      <c r="E64" s="177"/>
      <c r="F64" s="177"/>
      <c r="G64" s="177"/>
      <c r="H64" s="177"/>
      <c r="I64" s="177"/>
      <c r="J64" s="178">
        <f>J99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13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6.95" customHeight="1">
      <c r="A66" s="4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3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70" spans="1:31" s="2" customFormat="1" ht="6.95" customHeight="1">
      <c r="A70" s="41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24.95" customHeight="1">
      <c r="A71" s="41"/>
      <c r="B71" s="42"/>
      <c r="C71" s="25" t="s">
        <v>124</v>
      </c>
      <c r="D71" s="43"/>
      <c r="E71" s="43"/>
      <c r="F71" s="43"/>
      <c r="G71" s="43"/>
      <c r="H71" s="43"/>
      <c r="I71" s="43"/>
      <c r="J71" s="43"/>
      <c r="K71" s="43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4" t="s">
        <v>16</v>
      </c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6.5" customHeight="1">
      <c r="A74" s="41"/>
      <c r="B74" s="42"/>
      <c r="C74" s="43"/>
      <c r="D74" s="43"/>
      <c r="E74" s="163" t="str">
        <f>E7</f>
        <v>II/605 hr. Okr. TC/PC - Bor , oprava průtahů(Sulislav,Sytno,Benešovice,Holostřevy,Skviřín</v>
      </c>
      <c r="F74" s="34"/>
      <c r="G74" s="34"/>
      <c r="H74" s="34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4" t="s">
        <v>111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72" t="str">
        <f>E9</f>
        <v>SKA4908 - VON</v>
      </c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4" t="s">
        <v>22</v>
      </c>
      <c r="D78" s="43"/>
      <c r="E78" s="43"/>
      <c r="F78" s="29" t="str">
        <f>F12</f>
        <v xml:space="preserve"> </v>
      </c>
      <c r="G78" s="43"/>
      <c r="H78" s="43"/>
      <c r="I78" s="34" t="s">
        <v>24</v>
      </c>
      <c r="J78" s="75" t="str">
        <f>IF(J12="","",J12)</f>
        <v>14. 3. 2023</v>
      </c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25.65" customHeight="1">
      <c r="A80" s="41"/>
      <c r="B80" s="42"/>
      <c r="C80" s="34" t="s">
        <v>30</v>
      </c>
      <c r="D80" s="43"/>
      <c r="E80" s="43"/>
      <c r="F80" s="29" t="str">
        <f>E15</f>
        <v>SÚS Plzeňského kraje</v>
      </c>
      <c r="G80" s="43"/>
      <c r="H80" s="43"/>
      <c r="I80" s="34" t="s">
        <v>37</v>
      </c>
      <c r="J80" s="39" t="str">
        <f>E21</f>
        <v>Projekční kancelář Ing.Škubalová</v>
      </c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5.15" customHeight="1">
      <c r="A81" s="41"/>
      <c r="B81" s="42"/>
      <c r="C81" s="34" t="s">
        <v>35</v>
      </c>
      <c r="D81" s="43"/>
      <c r="E81" s="43"/>
      <c r="F81" s="29" t="str">
        <f>IF(E18="","",E18)</f>
        <v>Vyplň údaj</v>
      </c>
      <c r="G81" s="43"/>
      <c r="H81" s="43"/>
      <c r="I81" s="34" t="s">
        <v>42</v>
      </c>
      <c r="J81" s="39" t="str">
        <f>E24</f>
        <v>Straka</v>
      </c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0.3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11" customFormat="1" ht="29.25" customHeight="1">
      <c r="A83" s="180"/>
      <c r="B83" s="181"/>
      <c r="C83" s="182" t="s">
        <v>125</v>
      </c>
      <c r="D83" s="183" t="s">
        <v>67</v>
      </c>
      <c r="E83" s="183" t="s">
        <v>63</v>
      </c>
      <c r="F83" s="183" t="s">
        <v>64</v>
      </c>
      <c r="G83" s="183" t="s">
        <v>126</v>
      </c>
      <c r="H83" s="183" t="s">
        <v>127</v>
      </c>
      <c r="I83" s="183" t="s">
        <v>128</v>
      </c>
      <c r="J83" s="183" t="s">
        <v>115</v>
      </c>
      <c r="K83" s="184" t="s">
        <v>129</v>
      </c>
      <c r="L83" s="185"/>
      <c r="M83" s="95" t="s">
        <v>32</v>
      </c>
      <c r="N83" s="96" t="s">
        <v>52</v>
      </c>
      <c r="O83" s="96" t="s">
        <v>130</v>
      </c>
      <c r="P83" s="96" t="s">
        <v>131</v>
      </c>
      <c r="Q83" s="96" t="s">
        <v>132</v>
      </c>
      <c r="R83" s="96" t="s">
        <v>133</v>
      </c>
      <c r="S83" s="96" t="s">
        <v>134</v>
      </c>
      <c r="T83" s="97" t="s">
        <v>135</v>
      </c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</row>
    <row r="84" spans="1:63" s="2" customFormat="1" ht="22.8" customHeight="1">
      <c r="A84" s="41"/>
      <c r="B84" s="42"/>
      <c r="C84" s="102" t="s">
        <v>136</v>
      </c>
      <c r="D84" s="43"/>
      <c r="E84" s="43"/>
      <c r="F84" s="43"/>
      <c r="G84" s="43"/>
      <c r="H84" s="43"/>
      <c r="I84" s="43"/>
      <c r="J84" s="186">
        <f>BK84</f>
        <v>0</v>
      </c>
      <c r="K84" s="43"/>
      <c r="L84" s="47"/>
      <c r="M84" s="98"/>
      <c r="N84" s="187"/>
      <c r="O84" s="99"/>
      <c r="P84" s="188">
        <f>P85</f>
        <v>0</v>
      </c>
      <c r="Q84" s="99"/>
      <c r="R84" s="188">
        <f>R85</f>
        <v>0</v>
      </c>
      <c r="S84" s="99"/>
      <c r="T84" s="189">
        <f>T85</f>
        <v>0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T84" s="19" t="s">
        <v>81</v>
      </c>
      <c r="AU84" s="19" t="s">
        <v>116</v>
      </c>
      <c r="BK84" s="190">
        <f>BK85</f>
        <v>0</v>
      </c>
    </row>
    <row r="85" spans="1:63" s="12" customFormat="1" ht="25.9" customHeight="1">
      <c r="A85" s="12"/>
      <c r="B85" s="191"/>
      <c r="C85" s="192"/>
      <c r="D85" s="193" t="s">
        <v>81</v>
      </c>
      <c r="E85" s="194" t="s">
        <v>1565</v>
      </c>
      <c r="F85" s="194" t="s">
        <v>1566</v>
      </c>
      <c r="G85" s="192"/>
      <c r="H85" s="192"/>
      <c r="I85" s="195"/>
      <c r="J85" s="196">
        <f>BK85</f>
        <v>0</v>
      </c>
      <c r="K85" s="192"/>
      <c r="L85" s="197"/>
      <c r="M85" s="198"/>
      <c r="N85" s="199"/>
      <c r="O85" s="199"/>
      <c r="P85" s="200">
        <f>P86+P94+P97+P99</f>
        <v>0</v>
      </c>
      <c r="Q85" s="199"/>
      <c r="R85" s="200">
        <f>R86+R94+R97+R99</f>
        <v>0</v>
      </c>
      <c r="S85" s="199"/>
      <c r="T85" s="201">
        <f>T86+T94+T97+T99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2" t="s">
        <v>170</v>
      </c>
      <c r="AT85" s="203" t="s">
        <v>81</v>
      </c>
      <c r="AU85" s="203" t="s">
        <v>82</v>
      </c>
      <c r="AY85" s="202" t="s">
        <v>139</v>
      </c>
      <c r="BK85" s="204">
        <f>BK86+BK94+BK97+BK99</f>
        <v>0</v>
      </c>
    </row>
    <row r="86" spans="1:63" s="12" customFormat="1" ht="22.8" customHeight="1">
      <c r="A86" s="12"/>
      <c r="B86" s="191"/>
      <c r="C86" s="192"/>
      <c r="D86" s="193" t="s">
        <v>81</v>
      </c>
      <c r="E86" s="205" t="s">
        <v>1567</v>
      </c>
      <c r="F86" s="205" t="s">
        <v>1568</v>
      </c>
      <c r="G86" s="192"/>
      <c r="H86" s="192"/>
      <c r="I86" s="195"/>
      <c r="J86" s="206">
        <f>BK86</f>
        <v>0</v>
      </c>
      <c r="K86" s="192"/>
      <c r="L86" s="197"/>
      <c r="M86" s="198"/>
      <c r="N86" s="199"/>
      <c r="O86" s="199"/>
      <c r="P86" s="200">
        <f>SUM(P87:P93)</f>
        <v>0</v>
      </c>
      <c r="Q86" s="199"/>
      <c r="R86" s="200">
        <f>SUM(R87:R93)</f>
        <v>0</v>
      </c>
      <c r="S86" s="199"/>
      <c r="T86" s="201">
        <f>SUM(T87:T93)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170</v>
      </c>
      <c r="AT86" s="203" t="s">
        <v>81</v>
      </c>
      <c r="AU86" s="203" t="s">
        <v>90</v>
      </c>
      <c r="AY86" s="202" t="s">
        <v>139</v>
      </c>
      <c r="BK86" s="204">
        <f>SUM(BK87:BK93)</f>
        <v>0</v>
      </c>
    </row>
    <row r="87" spans="1:65" s="2" customFormat="1" ht="16.5" customHeight="1">
      <c r="A87" s="41"/>
      <c r="B87" s="42"/>
      <c r="C87" s="207" t="s">
        <v>90</v>
      </c>
      <c r="D87" s="207" t="s">
        <v>141</v>
      </c>
      <c r="E87" s="208" t="s">
        <v>1569</v>
      </c>
      <c r="F87" s="209" t="s">
        <v>1570</v>
      </c>
      <c r="G87" s="210" t="s">
        <v>1571</v>
      </c>
      <c r="H87" s="211">
        <v>1</v>
      </c>
      <c r="I87" s="212"/>
      <c r="J87" s="213">
        <f>ROUND(I87*H87,2)</f>
        <v>0</v>
      </c>
      <c r="K87" s="209" t="s">
        <v>145</v>
      </c>
      <c r="L87" s="47"/>
      <c r="M87" s="214" t="s">
        <v>32</v>
      </c>
      <c r="N87" s="215" t="s">
        <v>53</v>
      </c>
      <c r="O87" s="87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18" t="s">
        <v>1572</v>
      </c>
      <c r="AT87" s="218" t="s">
        <v>141</v>
      </c>
      <c r="AU87" s="218" t="s">
        <v>21</v>
      </c>
      <c r="AY87" s="19" t="s">
        <v>139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9" t="s">
        <v>90</v>
      </c>
      <c r="BK87" s="219">
        <f>ROUND(I87*H87,2)</f>
        <v>0</v>
      </c>
      <c r="BL87" s="19" t="s">
        <v>1572</v>
      </c>
      <c r="BM87" s="218" t="s">
        <v>1573</v>
      </c>
    </row>
    <row r="88" spans="1:47" s="2" customFormat="1" ht="12">
      <c r="A88" s="41"/>
      <c r="B88" s="42"/>
      <c r="C88" s="43"/>
      <c r="D88" s="220" t="s">
        <v>148</v>
      </c>
      <c r="E88" s="43"/>
      <c r="F88" s="221" t="s">
        <v>1574</v>
      </c>
      <c r="G88" s="43"/>
      <c r="H88" s="43"/>
      <c r="I88" s="222"/>
      <c r="J88" s="43"/>
      <c r="K88" s="43"/>
      <c r="L88" s="47"/>
      <c r="M88" s="223"/>
      <c r="N88" s="224"/>
      <c r="O88" s="87"/>
      <c r="P88" s="87"/>
      <c r="Q88" s="87"/>
      <c r="R88" s="87"/>
      <c r="S88" s="87"/>
      <c r="T88" s="88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19" t="s">
        <v>148</v>
      </c>
      <c r="AU88" s="19" t="s">
        <v>21</v>
      </c>
    </row>
    <row r="89" spans="1:65" s="2" customFormat="1" ht="16.5" customHeight="1">
      <c r="A89" s="41"/>
      <c r="B89" s="42"/>
      <c r="C89" s="207" t="s">
        <v>21</v>
      </c>
      <c r="D89" s="207" t="s">
        <v>141</v>
      </c>
      <c r="E89" s="208" t="s">
        <v>1575</v>
      </c>
      <c r="F89" s="209" t="s">
        <v>1576</v>
      </c>
      <c r="G89" s="210" t="s">
        <v>1577</v>
      </c>
      <c r="H89" s="211">
        <v>1</v>
      </c>
      <c r="I89" s="212"/>
      <c r="J89" s="213">
        <f>ROUND(I89*H89,2)</f>
        <v>0</v>
      </c>
      <c r="K89" s="209" t="s">
        <v>32</v>
      </c>
      <c r="L89" s="47"/>
      <c r="M89" s="214" t="s">
        <v>32</v>
      </c>
      <c r="N89" s="215" t="s">
        <v>53</v>
      </c>
      <c r="O89" s="87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18" t="s">
        <v>1572</v>
      </c>
      <c r="AT89" s="218" t="s">
        <v>141</v>
      </c>
      <c r="AU89" s="218" t="s">
        <v>21</v>
      </c>
      <c r="AY89" s="19" t="s">
        <v>139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9" t="s">
        <v>90</v>
      </c>
      <c r="BK89" s="219">
        <f>ROUND(I89*H89,2)</f>
        <v>0</v>
      </c>
      <c r="BL89" s="19" t="s">
        <v>1572</v>
      </c>
      <c r="BM89" s="218" t="s">
        <v>1578</v>
      </c>
    </row>
    <row r="90" spans="1:65" s="2" customFormat="1" ht="16.5" customHeight="1">
      <c r="A90" s="41"/>
      <c r="B90" s="42"/>
      <c r="C90" s="207" t="s">
        <v>164</v>
      </c>
      <c r="D90" s="207" t="s">
        <v>141</v>
      </c>
      <c r="E90" s="208" t="s">
        <v>1579</v>
      </c>
      <c r="F90" s="209" t="s">
        <v>1580</v>
      </c>
      <c r="G90" s="210" t="s">
        <v>1577</v>
      </c>
      <c r="H90" s="211">
        <v>1</v>
      </c>
      <c r="I90" s="212"/>
      <c r="J90" s="213">
        <f>ROUND(I90*H90,2)</f>
        <v>0</v>
      </c>
      <c r="K90" s="209" t="s">
        <v>145</v>
      </c>
      <c r="L90" s="47"/>
      <c r="M90" s="214" t="s">
        <v>32</v>
      </c>
      <c r="N90" s="215" t="s">
        <v>53</v>
      </c>
      <c r="O90" s="87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18" t="s">
        <v>1572</v>
      </c>
      <c r="AT90" s="218" t="s">
        <v>141</v>
      </c>
      <c r="AU90" s="218" t="s">
        <v>21</v>
      </c>
      <c r="AY90" s="19" t="s">
        <v>139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9" t="s">
        <v>90</v>
      </c>
      <c r="BK90" s="219">
        <f>ROUND(I90*H90,2)</f>
        <v>0</v>
      </c>
      <c r="BL90" s="19" t="s">
        <v>1572</v>
      </c>
      <c r="BM90" s="218" t="s">
        <v>1581</v>
      </c>
    </row>
    <row r="91" spans="1:47" s="2" customFormat="1" ht="12">
      <c r="A91" s="41"/>
      <c r="B91" s="42"/>
      <c r="C91" s="43"/>
      <c r="D91" s="220" t="s">
        <v>148</v>
      </c>
      <c r="E91" s="43"/>
      <c r="F91" s="221" t="s">
        <v>1582</v>
      </c>
      <c r="G91" s="43"/>
      <c r="H91" s="43"/>
      <c r="I91" s="222"/>
      <c r="J91" s="43"/>
      <c r="K91" s="43"/>
      <c r="L91" s="47"/>
      <c r="M91" s="223"/>
      <c r="N91" s="224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19" t="s">
        <v>148</v>
      </c>
      <c r="AU91" s="19" t="s">
        <v>21</v>
      </c>
    </row>
    <row r="92" spans="1:65" s="2" customFormat="1" ht="16.5" customHeight="1">
      <c r="A92" s="41"/>
      <c r="B92" s="42"/>
      <c r="C92" s="207" t="s">
        <v>146</v>
      </c>
      <c r="D92" s="207" t="s">
        <v>141</v>
      </c>
      <c r="E92" s="208" t="s">
        <v>1583</v>
      </c>
      <c r="F92" s="209" t="s">
        <v>1584</v>
      </c>
      <c r="G92" s="210" t="s">
        <v>1577</v>
      </c>
      <c r="H92" s="211">
        <v>1</v>
      </c>
      <c r="I92" s="212"/>
      <c r="J92" s="213">
        <f>ROUND(I92*H92,2)</f>
        <v>0</v>
      </c>
      <c r="K92" s="209" t="s">
        <v>145</v>
      </c>
      <c r="L92" s="47"/>
      <c r="M92" s="214" t="s">
        <v>32</v>
      </c>
      <c r="N92" s="215" t="s">
        <v>53</v>
      </c>
      <c r="O92" s="87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18" t="s">
        <v>1572</v>
      </c>
      <c r="AT92" s="218" t="s">
        <v>141</v>
      </c>
      <c r="AU92" s="218" t="s">
        <v>21</v>
      </c>
      <c r="AY92" s="19" t="s">
        <v>139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9" t="s">
        <v>90</v>
      </c>
      <c r="BK92" s="219">
        <f>ROUND(I92*H92,2)</f>
        <v>0</v>
      </c>
      <c r="BL92" s="19" t="s">
        <v>1572</v>
      </c>
      <c r="BM92" s="218" t="s">
        <v>1585</v>
      </c>
    </row>
    <row r="93" spans="1:47" s="2" customFormat="1" ht="12">
      <c r="A93" s="41"/>
      <c r="B93" s="42"/>
      <c r="C93" s="43"/>
      <c r="D93" s="220" t="s">
        <v>148</v>
      </c>
      <c r="E93" s="43"/>
      <c r="F93" s="221" t="s">
        <v>1586</v>
      </c>
      <c r="G93" s="43"/>
      <c r="H93" s="43"/>
      <c r="I93" s="222"/>
      <c r="J93" s="43"/>
      <c r="K93" s="43"/>
      <c r="L93" s="47"/>
      <c r="M93" s="223"/>
      <c r="N93" s="224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19" t="s">
        <v>148</v>
      </c>
      <c r="AU93" s="19" t="s">
        <v>21</v>
      </c>
    </row>
    <row r="94" spans="1:63" s="12" customFormat="1" ht="22.8" customHeight="1">
      <c r="A94" s="12"/>
      <c r="B94" s="191"/>
      <c r="C94" s="192"/>
      <c r="D94" s="193" t="s">
        <v>81</v>
      </c>
      <c r="E94" s="205" t="s">
        <v>1587</v>
      </c>
      <c r="F94" s="205" t="s">
        <v>1588</v>
      </c>
      <c r="G94" s="192"/>
      <c r="H94" s="192"/>
      <c r="I94" s="195"/>
      <c r="J94" s="206">
        <f>BK94</f>
        <v>0</v>
      </c>
      <c r="K94" s="192"/>
      <c r="L94" s="197"/>
      <c r="M94" s="198"/>
      <c r="N94" s="199"/>
      <c r="O94" s="199"/>
      <c r="P94" s="200">
        <f>SUM(P95:P96)</f>
        <v>0</v>
      </c>
      <c r="Q94" s="199"/>
      <c r="R94" s="200">
        <f>SUM(R95:R96)</f>
        <v>0</v>
      </c>
      <c r="S94" s="199"/>
      <c r="T94" s="201">
        <f>SUM(T95:T96)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2" t="s">
        <v>170</v>
      </c>
      <c r="AT94" s="203" t="s">
        <v>81</v>
      </c>
      <c r="AU94" s="203" t="s">
        <v>90</v>
      </c>
      <c r="AY94" s="202" t="s">
        <v>139</v>
      </c>
      <c r="BK94" s="204">
        <f>SUM(BK95:BK96)</f>
        <v>0</v>
      </c>
    </row>
    <row r="95" spans="1:65" s="2" customFormat="1" ht="16.5" customHeight="1">
      <c r="A95" s="41"/>
      <c r="B95" s="42"/>
      <c r="C95" s="207" t="s">
        <v>170</v>
      </c>
      <c r="D95" s="207" t="s">
        <v>141</v>
      </c>
      <c r="E95" s="208" t="s">
        <v>1589</v>
      </c>
      <c r="F95" s="209" t="s">
        <v>1590</v>
      </c>
      <c r="G95" s="210" t="s">
        <v>1577</v>
      </c>
      <c r="H95" s="211">
        <v>5</v>
      </c>
      <c r="I95" s="212"/>
      <c r="J95" s="213">
        <f>ROUND(I95*H95,2)</f>
        <v>0</v>
      </c>
      <c r="K95" s="209" t="s">
        <v>145</v>
      </c>
      <c r="L95" s="47"/>
      <c r="M95" s="214" t="s">
        <v>32</v>
      </c>
      <c r="N95" s="215" t="s">
        <v>53</v>
      </c>
      <c r="O95" s="87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8" t="s">
        <v>1572</v>
      </c>
      <c r="AT95" s="218" t="s">
        <v>141</v>
      </c>
      <c r="AU95" s="218" t="s">
        <v>21</v>
      </c>
      <c r="AY95" s="19" t="s">
        <v>139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90</v>
      </c>
      <c r="BK95" s="219">
        <f>ROUND(I95*H95,2)</f>
        <v>0</v>
      </c>
      <c r="BL95" s="19" t="s">
        <v>1572</v>
      </c>
      <c r="BM95" s="218" t="s">
        <v>1591</v>
      </c>
    </row>
    <row r="96" spans="1:47" s="2" customFormat="1" ht="12">
      <c r="A96" s="41"/>
      <c r="B96" s="42"/>
      <c r="C96" s="43"/>
      <c r="D96" s="220" t="s">
        <v>148</v>
      </c>
      <c r="E96" s="43"/>
      <c r="F96" s="221" t="s">
        <v>1592</v>
      </c>
      <c r="G96" s="43"/>
      <c r="H96" s="43"/>
      <c r="I96" s="222"/>
      <c r="J96" s="43"/>
      <c r="K96" s="43"/>
      <c r="L96" s="47"/>
      <c r="M96" s="223"/>
      <c r="N96" s="224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19" t="s">
        <v>148</v>
      </c>
      <c r="AU96" s="19" t="s">
        <v>21</v>
      </c>
    </row>
    <row r="97" spans="1:63" s="12" customFormat="1" ht="22.8" customHeight="1">
      <c r="A97" s="12"/>
      <c r="B97" s="191"/>
      <c r="C97" s="192"/>
      <c r="D97" s="193" t="s">
        <v>81</v>
      </c>
      <c r="E97" s="205" t="s">
        <v>1593</v>
      </c>
      <c r="F97" s="205" t="s">
        <v>1594</v>
      </c>
      <c r="G97" s="192"/>
      <c r="H97" s="192"/>
      <c r="I97" s="195"/>
      <c r="J97" s="206">
        <f>BK97</f>
        <v>0</v>
      </c>
      <c r="K97" s="192"/>
      <c r="L97" s="197"/>
      <c r="M97" s="198"/>
      <c r="N97" s="199"/>
      <c r="O97" s="199"/>
      <c r="P97" s="200">
        <f>P98</f>
        <v>0</v>
      </c>
      <c r="Q97" s="199"/>
      <c r="R97" s="200">
        <f>R98</f>
        <v>0</v>
      </c>
      <c r="S97" s="199"/>
      <c r="T97" s="201">
        <f>T98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2" t="s">
        <v>170</v>
      </c>
      <c r="AT97" s="203" t="s">
        <v>81</v>
      </c>
      <c r="AU97" s="203" t="s">
        <v>90</v>
      </c>
      <c r="AY97" s="202" t="s">
        <v>139</v>
      </c>
      <c r="BK97" s="204">
        <f>BK98</f>
        <v>0</v>
      </c>
    </row>
    <row r="98" spans="1:65" s="2" customFormat="1" ht="16.5" customHeight="1">
      <c r="A98" s="41"/>
      <c r="B98" s="42"/>
      <c r="C98" s="207" t="s">
        <v>182</v>
      </c>
      <c r="D98" s="207" t="s">
        <v>141</v>
      </c>
      <c r="E98" s="208" t="s">
        <v>1595</v>
      </c>
      <c r="F98" s="209" t="s">
        <v>1596</v>
      </c>
      <c r="G98" s="210" t="s">
        <v>1577</v>
      </c>
      <c r="H98" s="211">
        <v>1</v>
      </c>
      <c r="I98" s="212"/>
      <c r="J98" s="213">
        <f>ROUND(I98*H98,2)</f>
        <v>0</v>
      </c>
      <c r="K98" s="209" t="s">
        <v>32</v>
      </c>
      <c r="L98" s="47"/>
      <c r="M98" s="214" t="s">
        <v>32</v>
      </c>
      <c r="N98" s="215" t="s">
        <v>53</v>
      </c>
      <c r="O98" s="87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8" t="s">
        <v>1572</v>
      </c>
      <c r="AT98" s="218" t="s">
        <v>141</v>
      </c>
      <c r="AU98" s="218" t="s">
        <v>21</v>
      </c>
      <c r="AY98" s="19" t="s">
        <v>139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90</v>
      </c>
      <c r="BK98" s="219">
        <f>ROUND(I98*H98,2)</f>
        <v>0</v>
      </c>
      <c r="BL98" s="19" t="s">
        <v>1572</v>
      </c>
      <c r="BM98" s="218" t="s">
        <v>1597</v>
      </c>
    </row>
    <row r="99" spans="1:63" s="12" customFormat="1" ht="22.8" customHeight="1">
      <c r="A99" s="12"/>
      <c r="B99" s="191"/>
      <c r="C99" s="192"/>
      <c r="D99" s="193" t="s">
        <v>81</v>
      </c>
      <c r="E99" s="205" t="s">
        <v>1598</v>
      </c>
      <c r="F99" s="205" t="s">
        <v>1599</v>
      </c>
      <c r="G99" s="192"/>
      <c r="H99" s="192"/>
      <c r="I99" s="195"/>
      <c r="J99" s="206">
        <f>BK99</f>
        <v>0</v>
      </c>
      <c r="K99" s="192"/>
      <c r="L99" s="197"/>
      <c r="M99" s="198"/>
      <c r="N99" s="199"/>
      <c r="O99" s="199"/>
      <c r="P99" s="200">
        <f>SUM(P100:P101)</f>
        <v>0</v>
      </c>
      <c r="Q99" s="199"/>
      <c r="R99" s="200">
        <f>SUM(R100:R101)</f>
        <v>0</v>
      </c>
      <c r="S99" s="199"/>
      <c r="T99" s="201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2" t="s">
        <v>170</v>
      </c>
      <c r="AT99" s="203" t="s">
        <v>81</v>
      </c>
      <c r="AU99" s="203" t="s">
        <v>90</v>
      </c>
      <c r="AY99" s="202" t="s">
        <v>139</v>
      </c>
      <c r="BK99" s="204">
        <f>SUM(BK100:BK101)</f>
        <v>0</v>
      </c>
    </row>
    <row r="100" spans="1:65" s="2" customFormat="1" ht="16.5" customHeight="1">
      <c r="A100" s="41"/>
      <c r="B100" s="42"/>
      <c r="C100" s="207" t="s">
        <v>188</v>
      </c>
      <c r="D100" s="207" t="s">
        <v>141</v>
      </c>
      <c r="E100" s="208" t="s">
        <v>1600</v>
      </c>
      <c r="F100" s="209" t="s">
        <v>1601</v>
      </c>
      <c r="G100" s="210" t="s">
        <v>1577</v>
      </c>
      <c r="H100" s="211">
        <v>1</v>
      </c>
      <c r="I100" s="212"/>
      <c r="J100" s="213">
        <f>ROUND(I100*H100,2)</f>
        <v>0</v>
      </c>
      <c r="K100" s="209" t="s">
        <v>145</v>
      </c>
      <c r="L100" s="47"/>
      <c r="M100" s="214" t="s">
        <v>32</v>
      </c>
      <c r="N100" s="215" t="s">
        <v>53</v>
      </c>
      <c r="O100" s="87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8" t="s">
        <v>1572</v>
      </c>
      <c r="AT100" s="218" t="s">
        <v>141</v>
      </c>
      <c r="AU100" s="218" t="s">
        <v>21</v>
      </c>
      <c r="AY100" s="19" t="s">
        <v>139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90</v>
      </c>
      <c r="BK100" s="219">
        <f>ROUND(I100*H100,2)</f>
        <v>0</v>
      </c>
      <c r="BL100" s="19" t="s">
        <v>1572</v>
      </c>
      <c r="BM100" s="218" t="s">
        <v>1602</v>
      </c>
    </row>
    <row r="101" spans="1:47" s="2" customFormat="1" ht="12">
      <c r="A101" s="41"/>
      <c r="B101" s="42"/>
      <c r="C101" s="43"/>
      <c r="D101" s="220" t="s">
        <v>148</v>
      </c>
      <c r="E101" s="43"/>
      <c r="F101" s="221" t="s">
        <v>1603</v>
      </c>
      <c r="G101" s="43"/>
      <c r="H101" s="43"/>
      <c r="I101" s="222"/>
      <c r="J101" s="43"/>
      <c r="K101" s="43"/>
      <c r="L101" s="47"/>
      <c r="M101" s="279"/>
      <c r="N101" s="280"/>
      <c r="O101" s="281"/>
      <c r="P101" s="281"/>
      <c r="Q101" s="281"/>
      <c r="R101" s="281"/>
      <c r="S101" s="281"/>
      <c r="T101" s="282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19" t="s">
        <v>148</v>
      </c>
      <c r="AU101" s="19" t="s">
        <v>21</v>
      </c>
    </row>
    <row r="102" spans="1:31" s="2" customFormat="1" ht="6.95" customHeight="1">
      <c r="A102" s="41"/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47"/>
      <c r="M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</row>
  </sheetData>
  <sheetProtection password="CC35" sheet="1" objects="1" scenarios="1" formatColumns="0" formatRows="0" autoFilter="0"/>
  <autoFilter ref="C83:K101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3_01/012103000"/>
    <hyperlink ref="F91" r:id="rId2" display="https://podminky.urs.cz/item/CS_URS_2023_01/012303000"/>
    <hyperlink ref="F93" r:id="rId3" display="https://podminky.urs.cz/item/CS_URS_2023_01/013254000"/>
    <hyperlink ref="F96" r:id="rId4" display="https://podminky.urs.cz/item/CS_URS_2023_01/034503000"/>
    <hyperlink ref="F101" r:id="rId5" display="https://podminky.urs.cz/item/CS_URS_2023_01/072103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3" customWidth="1"/>
    <col min="2" max="2" width="1.7109375" style="283" customWidth="1"/>
    <col min="3" max="4" width="5.00390625" style="283" customWidth="1"/>
    <col min="5" max="5" width="11.7109375" style="283" customWidth="1"/>
    <col min="6" max="6" width="9.140625" style="283" customWidth="1"/>
    <col min="7" max="7" width="5.00390625" style="283" customWidth="1"/>
    <col min="8" max="8" width="77.8515625" style="283" customWidth="1"/>
    <col min="9" max="10" width="20.00390625" style="283" customWidth="1"/>
    <col min="11" max="11" width="1.7109375" style="283" customWidth="1"/>
  </cols>
  <sheetData>
    <row r="1" s="1" customFormat="1" ht="37.5" customHeight="1"/>
    <row r="2" spans="2:11" s="1" customFormat="1" ht="7.5" customHeight="1">
      <c r="B2" s="284"/>
      <c r="C2" s="285"/>
      <c r="D2" s="285"/>
      <c r="E2" s="285"/>
      <c r="F2" s="285"/>
      <c r="G2" s="285"/>
      <c r="H2" s="285"/>
      <c r="I2" s="285"/>
      <c r="J2" s="285"/>
      <c r="K2" s="286"/>
    </row>
    <row r="3" spans="2:11" s="17" customFormat="1" ht="45" customHeight="1">
      <c r="B3" s="287"/>
      <c r="C3" s="288" t="s">
        <v>1604</v>
      </c>
      <c r="D3" s="288"/>
      <c r="E3" s="288"/>
      <c r="F3" s="288"/>
      <c r="G3" s="288"/>
      <c r="H3" s="288"/>
      <c r="I3" s="288"/>
      <c r="J3" s="288"/>
      <c r="K3" s="289"/>
    </row>
    <row r="4" spans="2:11" s="1" customFormat="1" ht="25.5" customHeight="1">
      <c r="B4" s="290"/>
      <c r="C4" s="291" t="s">
        <v>1605</v>
      </c>
      <c r="D4" s="291"/>
      <c r="E4" s="291"/>
      <c r="F4" s="291"/>
      <c r="G4" s="291"/>
      <c r="H4" s="291"/>
      <c r="I4" s="291"/>
      <c r="J4" s="291"/>
      <c r="K4" s="292"/>
    </row>
    <row r="5" spans="2:11" s="1" customFormat="1" ht="5.25" customHeight="1">
      <c r="B5" s="290"/>
      <c r="C5" s="293"/>
      <c r="D5" s="293"/>
      <c r="E5" s="293"/>
      <c r="F5" s="293"/>
      <c r="G5" s="293"/>
      <c r="H5" s="293"/>
      <c r="I5" s="293"/>
      <c r="J5" s="293"/>
      <c r="K5" s="292"/>
    </row>
    <row r="6" spans="2:11" s="1" customFormat="1" ht="15" customHeight="1">
      <c r="B6" s="290"/>
      <c r="C6" s="294" t="s">
        <v>1606</v>
      </c>
      <c r="D6" s="294"/>
      <c r="E6" s="294"/>
      <c r="F6" s="294"/>
      <c r="G6" s="294"/>
      <c r="H6" s="294"/>
      <c r="I6" s="294"/>
      <c r="J6" s="294"/>
      <c r="K6" s="292"/>
    </row>
    <row r="7" spans="2:11" s="1" customFormat="1" ht="15" customHeight="1">
      <c r="B7" s="295"/>
      <c r="C7" s="294" t="s">
        <v>1607</v>
      </c>
      <c r="D7" s="294"/>
      <c r="E7" s="294"/>
      <c r="F7" s="294"/>
      <c r="G7" s="294"/>
      <c r="H7" s="294"/>
      <c r="I7" s="294"/>
      <c r="J7" s="294"/>
      <c r="K7" s="292"/>
    </row>
    <row r="8" spans="2:11" s="1" customFormat="1" ht="12.75" customHeight="1">
      <c r="B8" s="295"/>
      <c r="C8" s="294"/>
      <c r="D8" s="294"/>
      <c r="E8" s="294"/>
      <c r="F8" s="294"/>
      <c r="G8" s="294"/>
      <c r="H8" s="294"/>
      <c r="I8" s="294"/>
      <c r="J8" s="294"/>
      <c r="K8" s="292"/>
    </row>
    <row r="9" spans="2:11" s="1" customFormat="1" ht="15" customHeight="1">
      <c r="B9" s="295"/>
      <c r="C9" s="294" t="s">
        <v>1608</v>
      </c>
      <c r="D9" s="294"/>
      <c r="E9" s="294"/>
      <c r="F9" s="294"/>
      <c r="G9" s="294"/>
      <c r="H9" s="294"/>
      <c r="I9" s="294"/>
      <c r="J9" s="294"/>
      <c r="K9" s="292"/>
    </row>
    <row r="10" spans="2:11" s="1" customFormat="1" ht="15" customHeight="1">
      <c r="B10" s="295"/>
      <c r="C10" s="294"/>
      <c r="D10" s="294" t="s">
        <v>1609</v>
      </c>
      <c r="E10" s="294"/>
      <c r="F10" s="294"/>
      <c r="G10" s="294"/>
      <c r="H10" s="294"/>
      <c r="I10" s="294"/>
      <c r="J10" s="294"/>
      <c r="K10" s="292"/>
    </row>
    <row r="11" spans="2:11" s="1" customFormat="1" ht="15" customHeight="1">
      <c r="B11" s="295"/>
      <c r="C11" s="296"/>
      <c r="D11" s="294" t="s">
        <v>1610</v>
      </c>
      <c r="E11" s="294"/>
      <c r="F11" s="294"/>
      <c r="G11" s="294"/>
      <c r="H11" s="294"/>
      <c r="I11" s="294"/>
      <c r="J11" s="294"/>
      <c r="K11" s="292"/>
    </row>
    <row r="12" spans="2:11" s="1" customFormat="1" ht="15" customHeight="1">
      <c r="B12" s="295"/>
      <c r="C12" s="296"/>
      <c r="D12" s="294"/>
      <c r="E12" s="294"/>
      <c r="F12" s="294"/>
      <c r="G12" s="294"/>
      <c r="H12" s="294"/>
      <c r="I12" s="294"/>
      <c r="J12" s="294"/>
      <c r="K12" s="292"/>
    </row>
    <row r="13" spans="2:11" s="1" customFormat="1" ht="15" customHeight="1">
      <c r="B13" s="295"/>
      <c r="C13" s="296"/>
      <c r="D13" s="297" t="s">
        <v>1611</v>
      </c>
      <c r="E13" s="294"/>
      <c r="F13" s="294"/>
      <c r="G13" s="294"/>
      <c r="H13" s="294"/>
      <c r="I13" s="294"/>
      <c r="J13" s="294"/>
      <c r="K13" s="292"/>
    </row>
    <row r="14" spans="2:11" s="1" customFormat="1" ht="12.75" customHeight="1">
      <c r="B14" s="295"/>
      <c r="C14" s="296"/>
      <c r="D14" s="296"/>
      <c r="E14" s="296"/>
      <c r="F14" s="296"/>
      <c r="G14" s="296"/>
      <c r="H14" s="296"/>
      <c r="I14" s="296"/>
      <c r="J14" s="296"/>
      <c r="K14" s="292"/>
    </row>
    <row r="15" spans="2:11" s="1" customFormat="1" ht="15" customHeight="1">
      <c r="B15" s="295"/>
      <c r="C15" s="296"/>
      <c r="D15" s="294" t="s">
        <v>1612</v>
      </c>
      <c r="E15" s="294"/>
      <c r="F15" s="294"/>
      <c r="G15" s="294"/>
      <c r="H15" s="294"/>
      <c r="I15" s="294"/>
      <c r="J15" s="294"/>
      <c r="K15" s="292"/>
    </row>
    <row r="16" spans="2:11" s="1" customFormat="1" ht="15" customHeight="1">
      <c r="B16" s="295"/>
      <c r="C16" s="296"/>
      <c r="D16" s="294" t="s">
        <v>1613</v>
      </c>
      <c r="E16" s="294"/>
      <c r="F16" s="294"/>
      <c r="G16" s="294"/>
      <c r="H16" s="294"/>
      <c r="I16" s="294"/>
      <c r="J16" s="294"/>
      <c r="K16" s="292"/>
    </row>
    <row r="17" spans="2:11" s="1" customFormat="1" ht="15" customHeight="1">
      <c r="B17" s="295"/>
      <c r="C17" s="296"/>
      <c r="D17" s="294" t="s">
        <v>1614</v>
      </c>
      <c r="E17" s="294"/>
      <c r="F17" s="294"/>
      <c r="G17" s="294"/>
      <c r="H17" s="294"/>
      <c r="I17" s="294"/>
      <c r="J17" s="294"/>
      <c r="K17" s="292"/>
    </row>
    <row r="18" spans="2:11" s="1" customFormat="1" ht="15" customHeight="1">
      <c r="B18" s="295"/>
      <c r="C18" s="296"/>
      <c r="D18" s="296"/>
      <c r="E18" s="298" t="s">
        <v>89</v>
      </c>
      <c r="F18" s="294" t="s">
        <v>1615</v>
      </c>
      <c r="G18" s="294"/>
      <c r="H18" s="294"/>
      <c r="I18" s="294"/>
      <c r="J18" s="294"/>
      <c r="K18" s="292"/>
    </row>
    <row r="19" spans="2:11" s="1" customFormat="1" ht="15" customHeight="1">
      <c r="B19" s="295"/>
      <c r="C19" s="296"/>
      <c r="D19" s="296"/>
      <c r="E19" s="298" t="s">
        <v>1616</v>
      </c>
      <c r="F19" s="294" t="s">
        <v>1617</v>
      </c>
      <c r="G19" s="294"/>
      <c r="H19" s="294"/>
      <c r="I19" s="294"/>
      <c r="J19" s="294"/>
      <c r="K19" s="292"/>
    </row>
    <row r="20" spans="2:11" s="1" customFormat="1" ht="15" customHeight="1">
      <c r="B20" s="295"/>
      <c r="C20" s="296"/>
      <c r="D20" s="296"/>
      <c r="E20" s="298" t="s">
        <v>1618</v>
      </c>
      <c r="F20" s="294" t="s">
        <v>1619</v>
      </c>
      <c r="G20" s="294"/>
      <c r="H20" s="294"/>
      <c r="I20" s="294"/>
      <c r="J20" s="294"/>
      <c r="K20" s="292"/>
    </row>
    <row r="21" spans="2:11" s="1" customFormat="1" ht="15" customHeight="1">
      <c r="B21" s="295"/>
      <c r="C21" s="296"/>
      <c r="D21" s="296"/>
      <c r="E21" s="298" t="s">
        <v>108</v>
      </c>
      <c r="F21" s="294" t="s">
        <v>1620</v>
      </c>
      <c r="G21" s="294"/>
      <c r="H21" s="294"/>
      <c r="I21" s="294"/>
      <c r="J21" s="294"/>
      <c r="K21" s="292"/>
    </row>
    <row r="22" spans="2:11" s="1" customFormat="1" ht="15" customHeight="1">
      <c r="B22" s="295"/>
      <c r="C22" s="296"/>
      <c r="D22" s="296"/>
      <c r="E22" s="298" t="s">
        <v>1621</v>
      </c>
      <c r="F22" s="294" t="s">
        <v>1622</v>
      </c>
      <c r="G22" s="294"/>
      <c r="H22" s="294"/>
      <c r="I22" s="294"/>
      <c r="J22" s="294"/>
      <c r="K22" s="292"/>
    </row>
    <row r="23" spans="2:11" s="1" customFormat="1" ht="15" customHeight="1">
      <c r="B23" s="295"/>
      <c r="C23" s="296"/>
      <c r="D23" s="296"/>
      <c r="E23" s="298" t="s">
        <v>1623</v>
      </c>
      <c r="F23" s="294" t="s">
        <v>1624</v>
      </c>
      <c r="G23" s="294"/>
      <c r="H23" s="294"/>
      <c r="I23" s="294"/>
      <c r="J23" s="294"/>
      <c r="K23" s="292"/>
    </row>
    <row r="24" spans="2:11" s="1" customFormat="1" ht="12.75" customHeight="1">
      <c r="B24" s="295"/>
      <c r="C24" s="296"/>
      <c r="D24" s="296"/>
      <c r="E24" s="296"/>
      <c r="F24" s="296"/>
      <c r="G24" s="296"/>
      <c r="H24" s="296"/>
      <c r="I24" s="296"/>
      <c r="J24" s="296"/>
      <c r="K24" s="292"/>
    </row>
    <row r="25" spans="2:11" s="1" customFormat="1" ht="15" customHeight="1">
      <c r="B25" s="295"/>
      <c r="C25" s="294" t="s">
        <v>1625</v>
      </c>
      <c r="D25" s="294"/>
      <c r="E25" s="294"/>
      <c r="F25" s="294"/>
      <c r="G25" s="294"/>
      <c r="H25" s="294"/>
      <c r="I25" s="294"/>
      <c r="J25" s="294"/>
      <c r="K25" s="292"/>
    </row>
    <row r="26" spans="2:11" s="1" customFormat="1" ht="15" customHeight="1">
      <c r="B26" s="295"/>
      <c r="C26" s="294" t="s">
        <v>1626</v>
      </c>
      <c r="D26" s="294"/>
      <c r="E26" s="294"/>
      <c r="F26" s="294"/>
      <c r="G26" s="294"/>
      <c r="H26" s="294"/>
      <c r="I26" s="294"/>
      <c r="J26" s="294"/>
      <c r="K26" s="292"/>
    </row>
    <row r="27" spans="2:11" s="1" customFormat="1" ht="15" customHeight="1">
      <c r="B27" s="295"/>
      <c r="C27" s="294"/>
      <c r="D27" s="294" t="s">
        <v>1627</v>
      </c>
      <c r="E27" s="294"/>
      <c r="F27" s="294"/>
      <c r="G27" s="294"/>
      <c r="H27" s="294"/>
      <c r="I27" s="294"/>
      <c r="J27" s="294"/>
      <c r="K27" s="292"/>
    </row>
    <row r="28" spans="2:11" s="1" customFormat="1" ht="15" customHeight="1">
      <c r="B28" s="295"/>
      <c r="C28" s="296"/>
      <c r="D28" s="294" t="s">
        <v>1628</v>
      </c>
      <c r="E28" s="294"/>
      <c r="F28" s="294"/>
      <c r="G28" s="294"/>
      <c r="H28" s="294"/>
      <c r="I28" s="294"/>
      <c r="J28" s="294"/>
      <c r="K28" s="292"/>
    </row>
    <row r="29" spans="2:11" s="1" customFormat="1" ht="12.75" customHeight="1">
      <c r="B29" s="295"/>
      <c r="C29" s="296"/>
      <c r="D29" s="296"/>
      <c r="E29" s="296"/>
      <c r="F29" s="296"/>
      <c r="G29" s="296"/>
      <c r="H29" s="296"/>
      <c r="I29" s="296"/>
      <c r="J29" s="296"/>
      <c r="K29" s="292"/>
    </row>
    <row r="30" spans="2:11" s="1" customFormat="1" ht="15" customHeight="1">
      <c r="B30" s="295"/>
      <c r="C30" s="296"/>
      <c r="D30" s="294" t="s">
        <v>1629</v>
      </c>
      <c r="E30" s="294"/>
      <c r="F30" s="294"/>
      <c r="G30" s="294"/>
      <c r="H30" s="294"/>
      <c r="I30" s="294"/>
      <c r="J30" s="294"/>
      <c r="K30" s="292"/>
    </row>
    <row r="31" spans="2:11" s="1" customFormat="1" ht="15" customHeight="1">
      <c r="B31" s="295"/>
      <c r="C31" s="296"/>
      <c r="D31" s="294" t="s">
        <v>1630</v>
      </c>
      <c r="E31" s="294"/>
      <c r="F31" s="294"/>
      <c r="G31" s="294"/>
      <c r="H31" s="294"/>
      <c r="I31" s="294"/>
      <c r="J31" s="294"/>
      <c r="K31" s="292"/>
    </row>
    <row r="32" spans="2:11" s="1" customFormat="1" ht="12.75" customHeight="1">
      <c r="B32" s="295"/>
      <c r="C32" s="296"/>
      <c r="D32" s="296"/>
      <c r="E32" s="296"/>
      <c r="F32" s="296"/>
      <c r="G32" s="296"/>
      <c r="H32" s="296"/>
      <c r="I32" s="296"/>
      <c r="J32" s="296"/>
      <c r="K32" s="292"/>
    </row>
    <row r="33" spans="2:11" s="1" customFormat="1" ht="15" customHeight="1">
      <c r="B33" s="295"/>
      <c r="C33" s="296"/>
      <c r="D33" s="294" t="s">
        <v>1631</v>
      </c>
      <c r="E33" s="294"/>
      <c r="F33" s="294"/>
      <c r="G33" s="294"/>
      <c r="H33" s="294"/>
      <c r="I33" s="294"/>
      <c r="J33" s="294"/>
      <c r="K33" s="292"/>
    </row>
    <row r="34" spans="2:11" s="1" customFormat="1" ht="15" customHeight="1">
      <c r="B34" s="295"/>
      <c r="C34" s="296"/>
      <c r="D34" s="294" t="s">
        <v>1632</v>
      </c>
      <c r="E34" s="294"/>
      <c r="F34" s="294"/>
      <c r="G34" s="294"/>
      <c r="H34" s="294"/>
      <c r="I34" s="294"/>
      <c r="J34" s="294"/>
      <c r="K34" s="292"/>
    </row>
    <row r="35" spans="2:11" s="1" customFormat="1" ht="15" customHeight="1">
      <c r="B35" s="295"/>
      <c r="C35" s="296"/>
      <c r="D35" s="294" t="s">
        <v>1633</v>
      </c>
      <c r="E35" s="294"/>
      <c r="F35" s="294"/>
      <c r="G35" s="294"/>
      <c r="H35" s="294"/>
      <c r="I35" s="294"/>
      <c r="J35" s="294"/>
      <c r="K35" s="292"/>
    </row>
    <row r="36" spans="2:11" s="1" customFormat="1" ht="15" customHeight="1">
      <c r="B36" s="295"/>
      <c r="C36" s="296"/>
      <c r="D36" s="294"/>
      <c r="E36" s="297" t="s">
        <v>125</v>
      </c>
      <c r="F36" s="294"/>
      <c r="G36" s="294" t="s">
        <v>1634</v>
      </c>
      <c r="H36" s="294"/>
      <c r="I36" s="294"/>
      <c r="J36" s="294"/>
      <c r="K36" s="292"/>
    </row>
    <row r="37" spans="2:11" s="1" customFormat="1" ht="30.75" customHeight="1">
      <c r="B37" s="295"/>
      <c r="C37" s="296"/>
      <c r="D37" s="294"/>
      <c r="E37" s="297" t="s">
        <v>1635</v>
      </c>
      <c r="F37" s="294"/>
      <c r="G37" s="294" t="s">
        <v>1636</v>
      </c>
      <c r="H37" s="294"/>
      <c r="I37" s="294"/>
      <c r="J37" s="294"/>
      <c r="K37" s="292"/>
    </row>
    <row r="38" spans="2:11" s="1" customFormat="1" ht="15" customHeight="1">
      <c r="B38" s="295"/>
      <c r="C38" s="296"/>
      <c r="D38" s="294"/>
      <c r="E38" s="297" t="s">
        <v>63</v>
      </c>
      <c r="F38" s="294"/>
      <c r="G38" s="294" t="s">
        <v>1637</v>
      </c>
      <c r="H38" s="294"/>
      <c r="I38" s="294"/>
      <c r="J38" s="294"/>
      <c r="K38" s="292"/>
    </row>
    <row r="39" spans="2:11" s="1" customFormat="1" ht="15" customHeight="1">
      <c r="B39" s="295"/>
      <c r="C39" s="296"/>
      <c r="D39" s="294"/>
      <c r="E39" s="297" t="s">
        <v>64</v>
      </c>
      <c r="F39" s="294"/>
      <c r="G39" s="294" t="s">
        <v>1638</v>
      </c>
      <c r="H39" s="294"/>
      <c r="I39" s="294"/>
      <c r="J39" s="294"/>
      <c r="K39" s="292"/>
    </row>
    <row r="40" spans="2:11" s="1" customFormat="1" ht="15" customHeight="1">
      <c r="B40" s="295"/>
      <c r="C40" s="296"/>
      <c r="D40" s="294"/>
      <c r="E40" s="297" t="s">
        <v>126</v>
      </c>
      <c r="F40" s="294"/>
      <c r="G40" s="294" t="s">
        <v>1639</v>
      </c>
      <c r="H40" s="294"/>
      <c r="I40" s="294"/>
      <c r="J40" s="294"/>
      <c r="K40" s="292"/>
    </row>
    <row r="41" spans="2:11" s="1" customFormat="1" ht="15" customHeight="1">
      <c r="B41" s="295"/>
      <c r="C41" s="296"/>
      <c r="D41" s="294"/>
      <c r="E41" s="297" t="s">
        <v>127</v>
      </c>
      <c r="F41" s="294"/>
      <c r="G41" s="294" t="s">
        <v>1640</v>
      </c>
      <c r="H41" s="294"/>
      <c r="I41" s="294"/>
      <c r="J41" s="294"/>
      <c r="K41" s="292"/>
    </row>
    <row r="42" spans="2:11" s="1" customFormat="1" ht="15" customHeight="1">
      <c r="B42" s="295"/>
      <c r="C42" s="296"/>
      <c r="D42" s="294"/>
      <c r="E42" s="297" t="s">
        <v>1641</v>
      </c>
      <c r="F42" s="294"/>
      <c r="G42" s="294" t="s">
        <v>1642</v>
      </c>
      <c r="H42" s="294"/>
      <c r="I42" s="294"/>
      <c r="J42" s="294"/>
      <c r="K42" s="292"/>
    </row>
    <row r="43" spans="2:11" s="1" customFormat="1" ht="15" customHeight="1">
      <c r="B43" s="295"/>
      <c r="C43" s="296"/>
      <c r="D43" s="294"/>
      <c r="E43" s="297"/>
      <c r="F43" s="294"/>
      <c r="G43" s="294" t="s">
        <v>1643</v>
      </c>
      <c r="H43" s="294"/>
      <c r="I43" s="294"/>
      <c r="J43" s="294"/>
      <c r="K43" s="292"/>
    </row>
    <row r="44" spans="2:11" s="1" customFormat="1" ht="15" customHeight="1">
      <c r="B44" s="295"/>
      <c r="C44" s="296"/>
      <c r="D44" s="294"/>
      <c r="E44" s="297" t="s">
        <v>1644</v>
      </c>
      <c r="F44" s="294"/>
      <c r="G44" s="294" t="s">
        <v>1645</v>
      </c>
      <c r="H44" s="294"/>
      <c r="I44" s="294"/>
      <c r="J44" s="294"/>
      <c r="K44" s="292"/>
    </row>
    <row r="45" spans="2:11" s="1" customFormat="1" ht="15" customHeight="1">
      <c r="B45" s="295"/>
      <c r="C45" s="296"/>
      <c r="D45" s="294"/>
      <c r="E45" s="297" t="s">
        <v>129</v>
      </c>
      <c r="F45" s="294"/>
      <c r="G45" s="294" t="s">
        <v>1646</v>
      </c>
      <c r="H45" s="294"/>
      <c r="I45" s="294"/>
      <c r="J45" s="294"/>
      <c r="K45" s="292"/>
    </row>
    <row r="46" spans="2:11" s="1" customFormat="1" ht="12.75" customHeight="1">
      <c r="B46" s="295"/>
      <c r="C46" s="296"/>
      <c r="D46" s="294"/>
      <c r="E46" s="294"/>
      <c r="F46" s="294"/>
      <c r="G46" s="294"/>
      <c r="H46" s="294"/>
      <c r="I46" s="294"/>
      <c r="J46" s="294"/>
      <c r="K46" s="292"/>
    </row>
    <row r="47" spans="2:11" s="1" customFormat="1" ht="15" customHeight="1">
      <c r="B47" s="295"/>
      <c r="C47" s="296"/>
      <c r="D47" s="294" t="s">
        <v>1647</v>
      </c>
      <c r="E47" s="294"/>
      <c r="F47" s="294"/>
      <c r="G47" s="294"/>
      <c r="H47" s="294"/>
      <c r="I47" s="294"/>
      <c r="J47" s="294"/>
      <c r="K47" s="292"/>
    </row>
    <row r="48" spans="2:11" s="1" customFormat="1" ht="15" customHeight="1">
      <c r="B48" s="295"/>
      <c r="C48" s="296"/>
      <c r="D48" s="296"/>
      <c r="E48" s="294" t="s">
        <v>1648</v>
      </c>
      <c r="F48" s="294"/>
      <c r="G48" s="294"/>
      <c r="H48" s="294"/>
      <c r="I48" s="294"/>
      <c r="J48" s="294"/>
      <c r="K48" s="292"/>
    </row>
    <row r="49" spans="2:11" s="1" customFormat="1" ht="15" customHeight="1">
      <c r="B49" s="295"/>
      <c r="C49" s="296"/>
      <c r="D49" s="296"/>
      <c r="E49" s="294" t="s">
        <v>1649</v>
      </c>
      <c r="F49" s="294"/>
      <c r="G49" s="294"/>
      <c r="H49" s="294"/>
      <c r="I49" s="294"/>
      <c r="J49" s="294"/>
      <c r="K49" s="292"/>
    </row>
    <row r="50" spans="2:11" s="1" customFormat="1" ht="15" customHeight="1">
      <c r="B50" s="295"/>
      <c r="C50" s="296"/>
      <c r="D50" s="296"/>
      <c r="E50" s="294" t="s">
        <v>1650</v>
      </c>
      <c r="F50" s="294"/>
      <c r="G50" s="294"/>
      <c r="H50" s="294"/>
      <c r="I50" s="294"/>
      <c r="J50" s="294"/>
      <c r="K50" s="292"/>
    </row>
    <row r="51" spans="2:11" s="1" customFormat="1" ht="15" customHeight="1">
      <c r="B51" s="295"/>
      <c r="C51" s="296"/>
      <c r="D51" s="294" t="s">
        <v>1651</v>
      </c>
      <c r="E51" s="294"/>
      <c r="F51" s="294"/>
      <c r="G51" s="294"/>
      <c r="H51" s="294"/>
      <c r="I51" s="294"/>
      <c r="J51" s="294"/>
      <c r="K51" s="292"/>
    </row>
    <row r="52" spans="2:11" s="1" customFormat="1" ht="25.5" customHeight="1">
      <c r="B52" s="290"/>
      <c r="C52" s="291" t="s">
        <v>1652</v>
      </c>
      <c r="D52" s="291"/>
      <c r="E52" s="291"/>
      <c r="F52" s="291"/>
      <c r="G52" s="291"/>
      <c r="H52" s="291"/>
      <c r="I52" s="291"/>
      <c r="J52" s="291"/>
      <c r="K52" s="292"/>
    </row>
    <row r="53" spans="2:11" s="1" customFormat="1" ht="5.25" customHeight="1">
      <c r="B53" s="290"/>
      <c r="C53" s="293"/>
      <c r="D53" s="293"/>
      <c r="E53" s="293"/>
      <c r="F53" s="293"/>
      <c r="G53" s="293"/>
      <c r="H53" s="293"/>
      <c r="I53" s="293"/>
      <c r="J53" s="293"/>
      <c r="K53" s="292"/>
    </row>
    <row r="54" spans="2:11" s="1" customFormat="1" ht="15" customHeight="1">
      <c r="B54" s="290"/>
      <c r="C54" s="294" t="s">
        <v>1653</v>
      </c>
      <c r="D54" s="294"/>
      <c r="E54" s="294"/>
      <c r="F54" s="294"/>
      <c r="G54" s="294"/>
      <c r="H54" s="294"/>
      <c r="I54" s="294"/>
      <c r="J54" s="294"/>
      <c r="K54" s="292"/>
    </row>
    <row r="55" spans="2:11" s="1" customFormat="1" ht="15" customHeight="1">
      <c r="B55" s="290"/>
      <c r="C55" s="294" t="s">
        <v>1654</v>
      </c>
      <c r="D55" s="294"/>
      <c r="E55" s="294"/>
      <c r="F55" s="294"/>
      <c r="G55" s="294"/>
      <c r="H55" s="294"/>
      <c r="I55" s="294"/>
      <c r="J55" s="294"/>
      <c r="K55" s="292"/>
    </row>
    <row r="56" spans="2:11" s="1" customFormat="1" ht="12.75" customHeight="1">
      <c r="B56" s="290"/>
      <c r="C56" s="294"/>
      <c r="D56" s="294"/>
      <c r="E56" s="294"/>
      <c r="F56" s="294"/>
      <c r="G56" s="294"/>
      <c r="H56" s="294"/>
      <c r="I56" s="294"/>
      <c r="J56" s="294"/>
      <c r="K56" s="292"/>
    </row>
    <row r="57" spans="2:11" s="1" customFormat="1" ht="15" customHeight="1">
      <c r="B57" s="290"/>
      <c r="C57" s="294" t="s">
        <v>1655</v>
      </c>
      <c r="D57" s="294"/>
      <c r="E57" s="294"/>
      <c r="F57" s="294"/>
      <c r="G57" s="294"/>
      <c r="H57" s="294"/>
      <c r="I57" s="294"/>
      <c r="J57" s="294"/>
      <c r="K57" s="292"/>
    </row>
    <row r="58" spans="2:11" s="1" customFormat="1" ht="15" customHeight="1">
      <c r="B58" s="290"/>
      <c r="C58" s="296"/>
      <c r="D58" s="294" t="s">
        <v>1656</v>
      </c>
      <c r="E58" s="294"/>
      <c r="F58" s="294"/>
      <c r="G58" s="294"/>
      <c r="H58" s="294"/>
      <c r="I58" s="294"/>
      <c r="J58" s="294"/>
      <c r="K58" s="292"/>
    </row>
    <row r="59" spans="2:11" s="1" customFormat="1" ht="15" customHeight="1">
      <c r="B59" s="290"/>
      <c r="C59" s="296"/>
      <c r="D59" s="294" t="s">
        <v>1657</v>
      </c>
      <c r="E59" s="294"/>
      <c r="F59" s="294"/>
      <c r="G59" s="294"/>
      <c r="H59" s="294"/>
      <c r="I59" s="294"/>
      <c r="J59" s="294"/>
      <c r="K59" s="292"/>
    </row>
    <row r="60" spans="2:11" s="1" customFormat="1" ht="15" customHeight="1">
      <c r="B60" s="290"/>
      <c r="C60" s="296"/>
      <c r="D60" s="294" t="s">
        <v>1658</v>
      </c>
      <c r="E60" s="294"/>
      <c r="F60" s="294"/>
      <c r="G60" s="294"/>
      <c r="H60" s="294"/>
      <c r="I60" s="294"/>
      <c r="J60" s="294"/>
      <c r="K60" s="292"/>
    </row>
    <row r="61" spans="2:11" s="1" customFormat="1" ht="15" customHeight="1">
      <c r="B61" s="290"/>
      <c r="C61" s="296"/>
      <c r="D61" s="294" t="s">
        <v>1659</v>
      </c>
      <c r="E61" s="294"/>
      <c r="F61" s="294"/>
      <c r="G61" s="294"/>
      <c r="H61" s="294"/>
      <c r="I61" s="294"/>
      <c r="J61" s="294"/>
      <c r="K61" s="292"/>
    </row>
    <row r="62" spans="2:11" s="1" customFormat="1" ht="15" customHeight="1">
      <c r="B62" s="290"/>
      <c r="C62" s="296"/>
      <c r="D62" s="299" t="s">
        <v>1660</v>
      </c>
      <c r="E62" s="299"/>
      <c r="F62" s="299"/>
      <c r="G62" s="299"/>
      <c r="H62" s="299"/>
      <c r="I62" s="299"/>
      <c r="J62" s="299"/>
      <c r="K62" s="292"/>
    </row>
    <row r="63" spans="2:11" s="1" customFormat="1" ht="15" customHeight="1">
      <c r="B63" s="290"/>
      <c r="C63" s="296"/>
      <c r="D63" s="294" t="s">
        <v>1661</v>
      </c>
      <c r="E63" s="294"/>
      <c r="F63" s="294"/>
      <c r="G63" s="294"/>
      <c r="H63" s="294"/>
      <c r="I63" s="294"/>
      <c r="J63" s="294"/>
      <c r="K63" s="292"/>
    </row>
    <row r="64" spans="2:11" s="1" customFormat="1" ht="12.75" customHeight="1">
      <c r="B64" s="290"/>
      <c r="C64" s="296"/>
      <c r="D64" s="296"/>
      <c r="E64" s="300"/>
      <c r="F64" s="296"/>
      <c r="G64" s="296"/>
      <c r="H64" s="296"/>
      <c r="I64" s="296"/>
      <c r="J64" s="296"/>
      <c r="K64" s="292"/>
    </row>
    <row r="65" spans="2:11" s="1" customFormat="1" ht="15" customHeight="1">
      <c r="B65" s="290"/>
      <c r="C65" s="296"/>
      <c r="D65" s="294" t="s">
        <v>1662</v>
      </c>
      <c r="E65" s="294"/>
      <c r="F65" s="294"/>
      <c r="G65" s="294"/>
      <c r="H65" s="294"/>
      <c r="I65" s="294"/>
      <c r="J65" s="294"/>
      <c r="K65" s="292"/>
    </row>
    <row r="66" spans="2:11" s="1" customFormat="1" ht="15" customHeight="1">
      <c r="B66" s="290"/>
      <c r="C66" s="296"/>
      <c r="D66" s="299" t="s">
        <v>1663</v>
      </c>
      <c r="E66" s="299"/>
      <c r="F66" s="299"/>
      <c r="G66" s="299"/>
      <c r="H66" s="299"/>
      <c r="I66" s="299"/>
      <c r="J66" s="299"/>
      <c r="K66" s="292"/>
    </row>
    <row r="67" spans="2:11" s="1" customFormat="1" ht="15" customHeight="1">
      <c r="B67" s="290"/>
      <c r="C67" s="296"/>
      <c r="D67" s="294" t="s">
        <v>1664</v>
      </c>
      <c r="E67" s="294"/>
      <c r="F67" s="294"/>
      <c r="G67" s="294"/>
      <c r="H67" s="294"/>
      <c r="I67" s="294"/>
      <c r="J67" s="294"/>
      <c r="K67" s="292"/>
    </row>
    <row r="68" spans="2:11" s="1" customFormat="1" ht="15" customHeight="1">
      <c r="B68" s="290"/>
      <c r="C68" s="296"/>
      <c r="D68" s="294" t="s">
        <v>1665</v>
      </c>
      <c r="E68" s="294"/>
      <c r="F68" s="294"/>
      <c r="G68" s="294"/>
      <c r="H68" s="294"/>
      <c r="I68" s="294"/>
      <c r="J68" s="294"/>
      <c r="K68" s="292"/>
    </row>
    <row r="69" spans="2:11" s="1" customFormat="1" ht="15" customHeight="1">
      <c r="B69" s="290"/>
      <c r="C69" s="296"/>
      <c r="D69" s="294" t="s">
        <v>1666</v>
      </c>
      <c r="E69" s="294"/>
      <c r="F69" s="294"/>
      <c r="G69" s="294"/>
      <c r="H69" s="294"/>
      <c r="I69" s="294"/>
      <c r="J69" s="294"/>
      <c r="K69" s="292"/>
    </row>
    <row r="70" spans="2:11" s="1" customFormat="1" ht="15" customHeight="1">
      <c r="B70" s="290"/>
      <c r="C70" s="296"/>
      <c r="D70" s="294" t="s">
        <v>1667</v>
      </c>
      <c r="E70" s="294"/>
      <c r="F70" s="294"/>
      <c r="G70" s="294"/>
      <c r="H70" s="294"/>
      <c r="I70" s="294"/>
      <c r="J70" s="294"/>
      <c r="K70" s="292"/>
    </row>
    <row r="71" spans="2:11" s="1" customFormat="1" ht="12.75" customHeight="1">
      <c r="B71" s="301"/>
      <c r="C71" s="302"/>
      <c r="D71" s="302"/>
      <c r="E71" s="302"/>
      <c r="F71" s="302"/>
      <c r="G71" s="302"/>
      <c r="H71" s="302"/>
      <c r="I71" s="302"/>
      <c r="J71" s="302"/>
      <c r="K71" s="303"/>
    </row>
    <row r="72" spans="2:11" s="1" customFormat="1" ht="18.75" customHeight="1">
      <c r="B72" s="304"/>
      <c r="C72" s="304"/>
      <c r="D72" s="304"/>
      <c r="E72" s="304"/>
      <c r="F72" s="304"/>
      <c r="G72" s="304"/>
      <c r="H72" s="304"/>
      <c r="I72" s="304"/>
      <c r="J72" s="304"/>
      <c r="K72" s="305"/>
    </row>
    <row r="73" spans="2:11" s="1" customFormat="1" ht="18.75" customHeight="1">
      <c r="B73" s="305"/>
      <c r="C73" s="305"/>
      <c r="D73" s="305"/>
      <c r="E73" s="305"/>
      <c r="F73" s="305"/>
      <c r="G73" s="305"/>
      <c r="H73" s="305"/>
      <c r="I73" s="305"/>
      <c r="J73" s="305"/>
      <c r="K73" s="305"/>
    </row>
    <row r="74" spans="2:11" s="1" customFormat="1" ht="7.5" customHeight="1">
      <c r="B74" s="306"/>
      <c r="C74" s="307"/>
      <c r="D74" s="307"/>
      <c r="E74" s="307"/>
      <c r="F74" s="307"/>
      <c r="G74" s="307"/>
      <c r="H74" s="307"/>
      <c r="I74" s="307"/>
      <c r="J74" s="307"/>
      <c r="K74" s="308"/>
    </row>
    <row r="75" spans="2:11" s="1" customFormat="1" ht="45" customHeight="1">
      <c r="B75" s="309"/>
      <c r="C75" s="310" t="s">
        <v>1668</v>
      </c>
      <c r="D75" s="310"/>
      <c r="E75" s="310"/>
      <c r="F75" s="310"/>
      <c r="G75" s="310"/>
      <c r="H75" s="310"/>
      <c r="I75" s="310"/>
      <c r="J75" s="310"/>
      <c r="K75" s="311"/>
    </row>
    <row r="76" spans="2:11" s="1" customFormat="1" ht="17.25" customHeight="1">
      <c r="B76" s="309"/>
      <c r="C76" s="312" t="s">
        <v>1669</v>
      </c>
      <c r="D76" s="312"/>
      <c r="E76" s="312"/>
      <c r="F76" s="312" t="s">
        <v>1670</v>
      </c>
      <c r="G76" s="313"/>
      <c r="H76" s="312" t="s">
        <v>64</v>
      </c>
      <c r="I76" s="312" t="s">
        <v>67</v>
      </c>
      <c r="J76" s="312" t="s">
        <v>1671</v>
      </c>
      <c r="K76" s="311"/>
    </row>
    <row r="77" spans="2:11" s="1" customFormat="1" ht="17.25" customHeight="1">
      <c r="B77" s="309"/>
      <c r="C77" s="314" t="s">
        <v>1672</v>
      </c>
      <c r="D77" s="314"/>
      <c r="E77" s="314"/>
      <c r="F77" s="315" t="s">
        <v>1673</v>
      </c>
      <c r="G77" s="316"/>
      <c r="H77" s="314"/>
      <c r="I77" s="314"/>
      <c r="J77" s="314" t="s">
        <v>1674</v>
      </c>
      <c r="K77" s="311"/>
    </row>
    <row r="78" spans="2:11" s="1" customFormat="1" ht="5.25" customHeight="1">
      <c r="B78" s="309"/>
      <c r="C78" s="317"/>
      <c r="D78" s="317"/>
      <c r="E78" s="317"/>
      <c r="F78" s="317"/>
      <c r="G78" s="318"/>
      <c r="H78" s="317"/>
      <c r="I78" s="317"/>
      <c r="J78" s="317"/>
      <c r="K78" s="311"/>
    </row>
    <row r="79" spans="2:11" s="1" customFormat="1" ht="15" customHeight="1">
      <c r="B79" s="309"/>
      <c r="C79" s="297" t="s">
        <v>63</v>
      </c>
      <c r="D79" s="319"/>
      <c r="E79" s="319"/>
      <c r="F79" s="320" t="s">
        <v>1675</v>
      </c>
      <c r="G79" s="321"/>
      <c r="H79" s="297" t="s">
        <v>1676</v>
      </c>
      <c r="I79" s="297" t="s">
        <v>1677</v>
      </c>
      <c r="J79" s="297">
        <v>20</v>
      </c>
      <c r="K79" s="311"/>
    </row>
    <row r="80" spans="2:11" s="1" customFormat="1" ht="15" customHeight="1">
      <c r="B80" s="309"/>
      <c r="C80" s="297" t="s">
        <v>1678</v>
      </c>
      <c r="D80" s="297"/>
      <c r="E80" s="297"/>
      <c r="F80" s="320" t="s">
        <v>1675</v>
      </c>
      <c r="G80" s="321"/>
      <c r="H80" s="297" t="s">
        <v>1679</v>
      </c>
      <c r="I80" s="297" t="s">
        <v>1677</v>
      </c>
      <c r="J80" s="297">
        <v>120</v>
      </c>
      <c r="K80" s="311"/>
    </row>
    <row r="81" spans="2:11" s="1" customFormat="1" ht="15" customHeight="1">
      <c r="B81" s="322"/>
      <c r="C81" s="297" t="s">
        <v>1680</v>
      </c>
      <c r="D81" s="297"/>
      <c r="E81" s="297"/>
      <c r="F81" s="320" t="s">
        <v>1681</v>
      </c>
      <c r="G81" s="321"/>
      <c r="H81" s="297" t="s">
        <v>1682</v>
      </c>
      <c r="I81" s="297" t="s">
        <v>1677</v>
      </c>
      <c r="J81" s="297">
        <v>50</v>
      </c>
      <c r="K81" s="311"/>
    </row>
    <row r="82" spans="2:11" s="1" customFormat="1" ht="15" customHeight="1">
      <c r="B82" s="322"/>
      <c r="C82" s="297" t="s">
        <v>1683</v>
      </c>
      <c r="D82" s="297"/>
      <c r="E82" s="297"/>
      <c r="F82" s="320" t="s">
        <v>1675</v>
      </c>
      <c r="G82" s="321"/>
      <c r="H82" s="297" t="s">
        <v>1684</v>
      </c>
      <c r="I82" s="297" t="s">
        <v>1685</v>
      </c>
      <c r="J82" s="297"/>
      <c r="K82" s="311"/>
    </row>
    <row r="83" spans="2:11" s="1" customFormat="1" ht="15" customHeight="1">
      <c r="B83" s="322"/>
      <c r="C83" s="323" t="s">
        <v>1686</v>
      </c>
      <c r="D83" s="323"/>
      <c r="E83" s="323"/>
      <c r="F83" s="324" t="s">
        <v>1681</v>
      </c>
      <c r="G83" s="323"/>
      <c r="H83" s="323" t="s">
        <v>1687</v>
      </c>
      <c r="I83" s="323" t="s">
        <v>1677</v>
      </c>
      <c r="J83" s="323">
        <v>15</v>
      </c>
      <c r="K83" s="311"/>
    </row>
    <row r="84" spans="2:11" s="1" customFormat="1" ht="15" customHeight="1">
      <c r="B84" s="322"/>
      <c r="C84" s="323" t="s">
        <v>1688</v>
      </c>
      <c r="D84" s="323"/>
      <c r="E84" s="323"/>
      <c r="F84" s="324" t="s">
        <v>1681</v>
      </c>
      <c r="G84" s="323"/>
      <c r="H84" s="323" t="s">
        <v>1689</v>
      </c>
      <c r="I84" s="323" t="s">
        <v>1677</v>
      </c>
      <c r="J84" s="323">
        <v>15</v>
      </c>
      <c r="K84" s="311"/>
    </row>
    <row r="85" spans="2:11" s="1" customFormat="1" ht="15" customHeight="1">
      <c r="B85" s="322"/>
      <c r="C85" s="323" t="s">
        <v>1690</v>
      </c>
      <c r="D85" s="323"/>
      <c r="E85" s="323"/>
      <c r="F85" s="324" t="s">
        <v>1681</v>
      </c>
      <c r="G85" s="323"/>
      <c r="H85" s="323" t="s">
        <v>1691</v>
      </c>
      <c r="I85" s="323" t="s">
        <v>1677</v>
      </c>
      <c r="J85" s="323">
        <v>20</v>
      </c>
      <c r="K85" s="311"/>
    </row>
    <row r="86" spans="2:11" s="1" customFormat="1" ht="15" customHeight="1">
      <c r="B86" s="322"/>
      <c r="C86" s="323" t="s">
        <v>1692</v>
      </c>
      <c r="D86" s="323"/>
      <c r="E86" s="323"/>
      <c r="F86" s="324" t="s">
        <v>1681</v>
      </c>
      <c r="G86" s="323"/>
      <c r="H86" s="323" t="s">
        <v>1693</v>
      </c>
      <c r="I86" s="323" t="s">
        <v>1677</v>
      </c>
      <c r="J86" s="323">
        <v>20</v>
      </c>
      <c r="K86" s="311"/>
    </row>
    <row r="87" spans="2:11" s="1" customFormat="1" ht="15" customHeight="1">
      <c r="B87" s="322"/>
      <c r="C87" s="297" t="s">
        <v>1694</v>
      </c>
      <c r="D87" s="297"/>
      <c r="E87" s="297"/>
      <c r="F87" s="320" t="s">
        <v>1681</v>
      </c>
      <c r="G87" s="321"/>
      <c r="H87" s="297" t="s">
        <v>1695</v>
      </c>
      <c r="I87" s="297" t="s">
        <v>1677</v>
      </c>
      <c r="J87" s="297">
        <v>50</v>
      </c>
      <c r="K87" s="311"/>
    </row>
    <row r="88" spans="2:11" s="1" customFormat="1" ht="15" customHeight="1">
      <c r="B88" s="322"/>
      <c r="C88" s="297" t="s">
        <v>1696</v>
      </c>
      <c r="D88" s="297"/>
      <c r="E88" s="297"/>
      <c r="F88" s="320" t="s">
        <v>1681</v>
      </c>
      <c r="G88" s="321"/>
      <c r="H88" s="297" t="s">
        <v>1697</v>
      </c>
      <c r="I88" s="297" t="s">
        <v>1677</v>
      </c>
      <c r="J88" s="297">
        <v>20</v>
      </c>
      <c r="K88" s="311"/>
    </row>
    <row r="89" spans="2:11" s="1" customFormat="1" ht="15" customHeight="1">
      <c r="B89" s="322"/>
      <c r="C89" s="297" t="s">
        <v>1698</v>
      </c>
      <c r="D89" s="297"/>
      <c r="E89" s="297"/>
      <c r="F89" s="320" t="s">
        <v>1681</v>
      </c>
      <c r="G89" s="321"/>
      <c r="H89" s="297" t="s">
        <v>1699</v>
      </c>
      <c r="I89" s="297" t="s">
        <v>1677</v>
      </c>
      <c r="J89" s="297">
        <v>20</v>
      </c>
      <c r="K89" s="311"/>
    </row>
    <row r="90" spans="2:11" s="1" customFormat="1" ht="15" customHeight="1">
      <c r="B90" s="322"/>
      <c r="C90" s="297" t="s">
        <v>1700</v>
      </c>
      <c r="D90" s="297"/>
      <c r="E90" s="297"/>
      <c r="F90" s="320" t="s">
        <v>1681</v>
      </c>
      <c r="G90" s="321"/>
      <c r="H90" s="297" t="s">
        <v>1701</v>
      </c>
      <c r="I90" s="297" t="s">
        <v>1677</v>
      </c>
      <c r="J90" s="297">
        <v>50</v>
      </c>
      <c r="K90" s="311"/>
    </row>
    <row r="91" spans="2:11" s="1" customFormat="1" ht="15" customHeight="1">
      <c r="B91" s="322"/>
      <c r="C91" s="297" t="s">
        <v>1702</v>
      </c>
      <c r="D91" s="297"/>
      <c r="E91" s="297"/>
      <c r="F91" s="320" t="s">
        <v>1681</v>
      </c>
      <c r="G91" s="321"/>
      <c r="H91" s="297" t="s">
        <v>1702</v>
      </c>
      <c r="I91" s="297" t="s">
        <v>1677</v>
      </c>
      <c r="J91" s="297">
        <v>50</v>
      </c>
      <c r="K91" s="311"/>
    </row>
    <row r="92" spans="2:11" s="1" customFormat="1" ht="15" customHeight="1">
      <c r="B92" s="322"/>
      <c r="C92" s="297" t="s">
        <v>1703</v>
      </c>
      <c r="D92" s="297"/>
      <c r="E92" s="297"/>
      <c r="F92" s="320" t="s">
        <v>1681</v>
      </c>
      <c r="G92" s="321"/>
      <c r="H92" s="297" t="s">
        <v>1704</v>
      </c>
      <c r="I92" s="297" t="s">
        <v>1677</v>
      </c>
      <c r="J92" s="297">
        <v>255</v>
      </c>
      <c r="K92" s="311"/>
    </row>
    <row r="93" spans="2:11" s="1" customFormat="1" ht="15" customHeight="1">
      <c r="B93" s="322"/>
      <c r="C93" s="297" t="s">
        <v>1705</v>
      </c>
      <c r="D93" s="297"/>
      <c r="E93" s="297"/>
      <c r="F93" s="320" t="s">
        <v>1675</v>
      </c>
      <c r="G93" s="321"/>
      <c r="H93" s="297" t="s">
        <v>1706</v>
      </c>
      <c r="I93" s="297" t="s">
        <v>1707</v>
      </c>
      <c r="J93" s="297"/>
      <c r="K93" s="311"/>
    </row>
    <row r="94" spans="2:11" s="1" customFormat="1" ht="15" customHeight="1">
      <c r="B94" s="322"/>
      <c r="C94" s="297" t="s">
        <v>1708</v>
      </c>
      <c r="D94" s="297"/>
      <c r="E94" s="297"/>
      <c r="F94" s="320" t="s">
        <v>1675</v>
      </c>
      <c r="G94" s="321"/>
      <c r="H94" s="297" t="s">
        <v>1709</v>
      </c>
      <c r="I94" s="297" t="s">
        <v>1710</v>
      </c>
      <c r="J94" s="297"/>
      <c r="K94" s="311"/>
    </row>
    <row r="95" spans="2:11" s="1" customFormat="1" ht="15" customHeight="1">
      <c r="B95" s="322"/>
      <c r="C95" s="297" t="s">
        <v>1711</v>
      </c>
      <c r="D95" s="297"/>
      <c r="E95" s="297"/>
      <c r="F95" s="320" t="s">
        <v>1675</v>
      </c>
      <c r="G95" s="321"/>
      <c r="H95" s="297" t="s">
        <v>1711</v>
      </c>
      <c r="I95" s="297" t="s">
        <v>1710</v>
      </c>
      <c r="J95" s="297"/>
      <c r="K95" s="311"/>
    </row>
    <row r="96" spans="2:11" s="1" customFormat="1" ht="15" customHeight="1">
      <c r="B96" s="322"/>
      <c r="C96" s="297" t="s">
        <v>48</v>
      </c>
      <c r="D96" s="297"/>
      <c r="E96" s="297"/>
      <c r="F96" s="320" t="s">
        <v>1675</v>
      </c>
      <c r="G96" s="321"/>
      <c r="H96" s="297" t="s">
        <v>1712</v>
      </c>
      <c r="I96" s="297" t="s">
        <v>1710</v>
      </c>
      <c r="J96" s="297"/>
      <c r="K96" s="311"/>
    </row>
    <row r="97" spans="2:11" s="1" customFormat="1" ht="15" customHeight="1">
      <c r="B97" s="322"/>
      <c r="C97" s="297" t="s">
        <v>58</v>
      </c>
      <c r="D97" s="297"/>
      <c r="E97" s="297"/>
      <c r="F97" s="320" t="s">
        <v>1675</v>
      </c>
      <c r="G97" s="321"/>
      <c r="H97" s="297" t="s">
        <v>1713</v>
      </c>
      <c r="I97" s="297" t="s">
        <v>1710</v>
      </c>
      <c r="J97" s="297"/>
      <c r="K97" s="311"/>
    </row>
    <row r="98" spans="2:11" s="1" customFormat="1" ht="15" customHeight="1">
      <c r="B98" s="325"/>
      <c r="C98" s="326"/>
      <c r="D98" s="326"/>
      <c r="E98" s="326"/>
      <c r="F98" s="326"/>
      <c r="G98" s="326"/>
      <c r="H98" s="326"/>
      <c r="I98" s="326"/>
      <c r="J98" s="326"/>
      <c r="K98" s="327"/>
    </row>
    <row r="99" spans="2:11" s="1" customFormat="1" ht="18.75" customHeight="1">
      <c r="B99" s="328"/>
      <c r="C99" s="329"/>
      <c r="D99" s="329"/>
      <c r="E99" s="329"/>
      <c r="F99" s="329"/>
      <c r="G99" s="329"/>
      <c r="H99" s="329"/>
      <c r="I99" s="329"/>
      <c r="J99" s="329"/>
      <c r="K99" s="328"/>
    </row>
    <row r="100" spans="2:11" s="1" customFormat="1" ht="18.75" customHeight="1">
      <c r="B100" s="305"/>
      <c r="C100" s="305"/>
      <c r="D100" s="305"/>
      <c r="E100" s="305"/>
      <c r="F100" s="305"/>
      <c r="G100" s="305"/>
      <c r="H100" s="305"/>
      <c r="I100" s="305"/>
      <c r="J100" s="305"/>
      <c r="K100" s="305"/>
    </row>
    <row r="101" spans="2:11" s="1" customFormat="1" ht="7.5" customHeight="1">
      <c r="B101" s="306"/>
      <c r="C101" s="307"/>
      <c r="D101" s="307"/>
      <c r="E101" s="307"/>
      <c r="F101" s="307"/>
      <c r="G101" s="307"/>
      <c r="H101" s="307"/>
      <c r="I101" s="307"/>
      <c r="J101" s="307"/>
      <c r="K101" s="308"/>
    </row>
    <row r="102" spans="2:11" s="1" customFormat="1" ht="45" customHeight="1">
      <c r="B102" s="309"/>
      <c r="C102" s="310" t="s">
        <v>1714</v>
      </c>
      <c r="D102" s="310"/>
      <c r="E102" s="310"/>
      <c r="F102" s="310"/>
      <c r="G102" s="310"/>
      <c r="H102" s="310"/>
      <c r="I102" s="310"/>
      <c r="J102" s="310"/>
      <c r="K102" s="311"/>
    </row>
    <row r="103" spans="2:11" s="1" customFormat="1" ht="17.25" customHeight="1">
      <c r="B103" s="309"/>
      <c r="C103" s="312" t="s">
        <v>1669</v>
      </c>
      <c r="D103" s="312"/>
      <c r="E103" s="312"/>
      <c r="F103" s="312" t="s">
        <v>1670</v>
      </c>
      <c r="G103" s="313"/>
      <c r="H103" s="312" t="s">
        <v>64</v>
      </c>
      <c r="I103" s="312" t="s">
        <v>67</v>
      </c>
      <c r="J103" s="312" t="s">
        <v>1671</v>
      </c>
      <c r="K103" s="311"/>
    </row>
    <row r="104" spans="2:11" s="1" customFormat="1" ht="17.25" customHeight="1">
      <c r="B104" s="309"/>
      <c r="C104" s="314" t="s">
        <v>1672</v>
      </c>
      <c r="D104" s="314"/>
      <c r="E104" s="314"/>
      <c r="F104" s="315" t="s">
        <v>1673</v>
      </c>
      <c r="G104" s="316"/>
      <c r="H104" s="314"/>
      <c r="I104" s="314"/>
      <c r="J104" s="314" t="s">
        <v>1674</v>
      </c>
      <c r="K104" s="311"/>
    </row>
    <row r="105" spans="2:11" s="1" customFormat="1" ht="5.25" customHeight="1">
      <c r="B105" s="309"/>
      <c r="C105" s="312"/>
      <c r="D105" s="312"/>
      <c r="E105" s="312"/>
      <c r="F105" s="312"/>
      <c r="G105" s="330"/>
      <c r="H105" s="312"/>
      <c r="I105" s="312"/>
      <c r="J105" s="312"/>
      <c r="K105" s="311"/>
    </row>
    <row r="106" spans="2:11" s="1" customFormat="1" ht="15" customHeight="1">
      <c r="B106" s="309"/>
      <c r="C106" s="297" t="s">
        <v>63</v>
      </c>
      <c r="D106" s="319"/>
      <c r="E106" s="319"/>
      <c r="F106" s="320" t="s">
        <v>1675</v>
      </c>
      <c r="G106" s="297"/>
      <c r="H106" s="297" t="s">
        <v>1715</v>
      </c>
      <c r="I106" s="297" t="s">
        <v>1677</v>
      </c>
      <c r="J106" s="297">
        <v>20</v>
      </c>
      <c r="K106" s="311"/>
    </row>
    <row r="107" spans="2:11" s="1" customFormat="1" ht="15" customHeight="1">
      <c r="B107" s="309"/>
      <c r="C107" s="297" t="s">
        <v>1678</v>
      </c>
      <c r="D107" s="297"/>
      <c r="E107" s="297"/>
      <c r="F107" s="320" t="s">
        <v>1675</v>
      </c>
      <c r="G107" s="297"/>
      <c r="H107" s="297" t="s">
        <v>1715</v>
      </c>
      <c r="I107" s="297" t="s">
        <v>1677</v>
      </c>
      <c r="J107" s="297">
        <v>120</v>
      </c>
      <c r="K107" s="311"/>
    </row>
    <row r="108" spans="2:11" s="1" customFormat="1" ht="15" customHeight="1">
      <c r="B108" s="322"/>
      <c r="C108" s="297" t="s">
        <v>1680</v>
      </c>
      <c r="D108" s="297"/>
      <c r="E108" s="297"/>
      <c r="F108" s="320" t="s">
        <v>1681</v>
      </c>
      <c r="G108" s="297"/>
      <c r="H108" s="297" t="s">
        <v>1715</v>
      </c>
      <c r="I108" s="297" t="s">
        <v>1677</v>
      </c>
      <c r="J108" s="297">
        <v>50</v>
      </c>
      <c r="K108" s="311"/>
    </row>
    <row r="109" spans="2:11" s="1" customFormat="1" ht="15" customHeight="1">
      <c r="B109" s="322"/>
      <c r="C109" s="297" t="s">
        <v>1683</v>
      </c>
      <c r="D109" s="297"/>
      <c r="E109" s="297"/>
      <c r="F109" s="320" t="s">
        <v>1675</v>
      </c>
      <c r="G109" s="297"/>
      <c r="H109" s="297" t="s">
        <v>1715</v>
      </c>
      <c r="I109" s="297" t="s">
        <v>1685</v>
      </c>
      <c r="J109" s="297"/>
      <c r="K109" s="311"/>
    </row>
    <row r="110" spans="2:11" s="1" customFormat="1" ht="15" customHeight="1">
      <c r="B110" s="322"/>
      <c r="C110" s="297" t="s">
        <v>1694</v>
      </c>
      <c r="D110" s="297"/>
      <c r="E110" s="297"/>
      <c r="F110" s="320" t="s">
        <v>1681</v>
      </c>
      <c r="G110" s="297"/>
      <c r="H110" s="297" t="s">
        <v>1715</v>
      </c>
      <c r="I110" s="297" t="s">
        <v>1677</v>
      </c>
      <c r="J110" s="297">
        <v>50</v>
      </c>
      <c r="K110" s="311"/>
    </row>
    <row r="111" spans="2:11" s="1" customFormat="1" ht="15" customHeight="1">
      <c r="B111" s="322"/>
      <c r="C111" s="297" t="s">
        <v>1702</v>
      </c>
      <c r="D111" s="297"/>
      <c r="E111" s="297"/>
      <c r="F111" s="320" t="s">
        <v>1681</v>
      </c>
      <c r="G111" s="297"/>
      <c r="H111" s="297" t="s">
        <v>1715</v>
      </c>
      <c r="I111" s="297" t="s">
        <v>1677</v>
      </c>
      <c r="J111" s="297">
        <v>50</v>
      </c>
      <c r="K111" s="311"/>
    </row>
    <row r="112" spans="2:11" s="1" customFormat="1" ht="15" customHeight="1">
      <c r="B112" s="322"/>
      <c r="C112" s="297" t="s">
        <v>1700</v>
      </c>
      <c r="D112" s="297"/>
      <c r="E112" s="297"/>
      <c r="F112" s="320" t="s">
        <v>1681</v>
      </c>
      <c r="G112" s="297"/>
      <c r="H112" s="297" t="s">
        <v>1715</v>
      </c>
      <c r="I112" s="297" t="s">
        <v>1677</v>
      </c>
      <c r="J112" s="297">
        <v>50</v>
      </c>
      <c r="K112" s="311"/>
    </row>
    <row r="113" spans="2:11" s="1" customFormat="1" ht="15" customHeight="1">
      <c r="B113" s="322"/>
      <c r="C113" s="297" t="s">
        <v>63</v>
      </c>
      <c r="D113" s="297"/>
      <c r="E113" s="297"/>
      <c r="F113" s="320" t="s">
        <v>1675</v>
      </c>
      <c r="G113" s="297"/>
      <c r="H113" s="297" t="s">
        <v>1716</v>
      </c>
      <c r="I113" s="297" t="s">
        <v>1677</v>
      </c>
      <c r="J113" s="297">
        <v>20</v>
      </c>
      <c r="K113" s="311"/>
    </row>
    <row r="114" spans="2:11" s="1" customFormat="1" ht="15" customHeight="1">
      <c r="B114" s="322"/>
      <c r="C114" s="297" t="s">
        <v>1717</v>
      </c>
      <c r="D114" s="297"/>
      <c r="E114" s="297"/>
      <c r="F114" s="320" t="s">
        <v>1675</v>
      </c>
      <c r="G114" s="297"/>
      <c r="H114" s="297" t="s">
        <v>1718</v>
      </c>
      <c r="I114" s="297" t="s">
        <v>1677</v>
      </c>
      <c r="J114" s="297">
        <v>120</v>
      </c>
      <c r="K114" s="311"/>
    </row>
    <row r="115" spans="2:11" s="1" customFormat="1" ht="15" customHeight="1">
      <c r="B115" s="322"/>
      <c r="C115" s="297" t="s">
        <v>48</v>
      </c>
      <c r="D115" s="297"/>
      <c r="E115" s="297"/>
      <c r="F115" s="320" t="s">
        <v>1675</v>
      </c>
      <c r="G115" s="297"/>
      <c r="H115" s="297" t="s">
        <v>1719</v>
      </c>
      <c r="I115" s="297" t="s">
        <v>1710</v>
      </c>
      <c r="J115" s="297"/>
      <c r="K115" s="311"/>
    </row>
    <row r="116" spans="2:11" s="1" customFormat="1" ht="15" customHeight="1">
      <c r="B116" s="322"/>
      <c r="C116" s="297" t="s">
        <v>58</v>
      </c>
      <c r="D116" s="297"/>
      <c r="E116" s="297"/>
      <c r="F116" s="320" t="s">
        <v>1675</v>
      </c>
      <c r="G116" s="297"/>
      <c r="H116" s="297" t="s">
        <v>1720</v>
      </c>
      <c r="I116" s="297" t="s">
        <v>1710</v>
      </c>
      <c r="J116" s="297"/>
      <c r="K116" s="311"/>
    </row>
    <row r="117" spans="2:11" s="1" customFormat="1" ht="15" customHeight="1">
      <c r="B117" s="322"/>
      <c r="C117" s="297" t="s">
        <v>67</v>
      </c>
      <c r="D117" s="297"/>
      <c r="E117" s="297"/>
      <c r="F117" s="320" t="s">
        <v>1675</v>
      </c>
      <c r="G117" s="297"/>
      <c r="H117" s="297" t="s">
        <v>1721</v>
      </c>
      <c r="I117" s="297" t="s">
        <v>1722</v>
      </c>
      <c r="J117" s="297"/>
      <c r="K117" s="311"/>
    </row>
    <row r="118" spans="2:11" s="1" customFormat="1" ht="15" customHeight="1">
      <c r="B118" s="325"/>
      <c r="C118" s="331"/>
      <c r="D118" s="331"/>
      <c r="E118" s="331"/>
      <c r="F118" s="331"/>
      <c r="G118" s="331"/>
      <c r="H118" s="331"/>
      <c r="I118" s="331"/>
      <c r="J118" s="331"/>
      <c r="K118" s="327"/>
    </row>
    <row r="119" spans="2:11" s="1" customFormat="1" ht="18.75" customHeight="1">
      <c r="B119" s="332"/>
      <c r="C119" s="333"/>
      <c r="D119" s="333"/>
      <c r="E119" s="333"/>
      <c r="F119" s="334"/>
      <c r="G119" s="333"/>
      <c r="H119" s="333"/>
      <c r="I119" s="333"/>
      <c r="J119" s="333"/>
      <c r="K119" s="332"/>
    </row>
    <row r="120" spans="2:11" s="1" customFormat="1" ht="18.75" customHeight="1">
      <c r="B120" s="305"/>
      <c r="C120" s="305"/>
      <c r="D120" s="305"/>
      <c r="E120" s="305"/>
      <c r="F120" s="305"/>
      <c r="G120" s="305"/>
      <c r="H120" s="305"/>
      <c r="I120" s="305"/>
      <c r="J120" s="305"/>
      <c r="K120" s="305"/>
    </row>
    <row r="121" spans="2:11" s="1" customFormat="1" ht="7.5" customHeight="1">
      <c r="B121" s="335"/>
      <c r="C121" s="336"/>
      <c r="D121" s="336"/>
      <c r="E121" s="336"/>
      <c r="F121" s="336"/>
      <c r="G121" s="336"/>
      <c r="H121" s="336"/>
      <c r="I121" s="336"/>
      <c r="J121" s="336"/>
      <c r="K121" s="337"/>
    </row>
    <row r="122" spans="2:11" s="1" customFormat="1" ht="45" customHeight="1">
      <c r="B122" s="338"/>
      <c r="C122" s="288" t="s">
        <v>1723</v>
      </c>
      <c r="D122" s="288"/>
      <c r="E122" s="288"/>
      <c r="F122" s="288"/>
      <c r="G122" s="288"/>
      <c r="H122" s="288"/>
      <c r="I122" s="288"/>
      <c r="J122" s="288"/>
      <c r="K122" s="339"/>
    </row>
    <row r="123" spans="2:11" s="1" customFormat="1" ht="17.25" customHeight="1">
      <c r="B123" s="340"/>
      <c r="C123" s="312" t="s">
        <v>1669</v>
      </c>
      <c r="D123" s="312"/>
      <c r="E123" s="312"/>
      <c r="F123" s="312" t="s">
        <v>1670</v>
      </c>
      <c r="G123" s="313"/>
      <c r="H123" s="312" t="s">
        <v>64</v>
      </c>
      <c r="I123" s="312" t="s">
        <v>67</v>
      </c>
      <c r="J123" s="312" t="s">
        <v>1671</v>
      </c>
      <c r="K123" s="341"/>
    </row>
    <row r="124" spans="2:11" s="1" customFormat="1" ht="17.25" customHeight="1">
      <c r="B124" s="340"/>
      <c r="C124" s="314" t="s">
        <v>1672</v>
      </c>
      <c r="D124" s="314"/>
      <c r="E124" s="314"/>
      <c r="F124" s="315" t="s">
        <v>1673</v>
      </c>
      <c r="G124" s="316"/>
      <c r="H124" s="314"/>
      <c r="I124" s="314"/>
      <c r="J124" s="314" t="s">
        <v>1674</v>
      </c>
      <c r="K124" s="341"/>
    </row>
    <row r="125" spans="2:11" s="1" customFormat="1" ht="5.25" customHeight="1">
      <c r="B125" s="342"/>
      <c r="C125" s="317"/>
      <c r="D125" s="317"/>
      <c r="E125" s="317"/>
      <c r="F125" s="317"/>
      <c r="G125" s="343"/>
      <c r="H125" s="317"/>
      <c r="I125" s="317"/>
      <c r="J125" s="317"/>
      <c r="K125" s="344"/>
    </row>
    <row r="126" spans="2:11" s="1" customFormat="1" ht="15" customHeight="1">
      <c r="B126" s="342"/>
      <c r="C126" s="297" t="s">
        <v>1678</v>
      </c>
      <c r="D126" s="319"/>
      <c r="E126" s="319"/>
      <c r="F126" s="320" t="s">
        <v>1675</v>
      </c>
      <c r="G126" s="297"/>
      <c r="H126" s="297" t="s">
        <v>1715</v>
      </c>
      <c r="I126" s="297" t="s">
        <v>1677</v>
      </c>
      <c r="J126" s="297">
        <v>120</v>
      </c>
      <c r="K126" s="345"/>
    </row>
    <row r="127" spans="2:11" s="1" customFormat="1" ht="15" customHeight="1">
      <c r="B127" s="342"/>
      <c r="C127" s="297" t="s">
        <v>1724</v>
      </c>
      <c r="D127" s="297"/>
      <c r="E127" s="297"/>
      <c r="F127" s="320" t="s">
        <v>1675</v>
      </c>
      <c r="G127" s="297"/>
      <c r="H127" s="297" t="s">
        <v>1725</v>
      </c>
      <c r="I127" s="297" t="s">
        <v>1677</v>
      </c>
      <c r="J127" s="297" t="s">
        <v>1726</v>
      </c>
      <c r="K127" s="345"/>
    </row>
    <row r="128" spans="2:11" s="1" customFormat="1" ht="15" customHeight="1">
      <c r="B128" s="342"/>
      <c r="C128" s="297" t="s">
        <v>1623</v>
      </c>
      <c r="D128" s="297"/>
      <c r="E128" s="297"/>
      <c r="F128" s="320" t="s">
        <v>1675</v>
      </c>
      <c r="G128" s="297"/>
      <c r="H128" s="297" t="s">
        <v>1727</v>
      </c>
      <c r="I128" s="297" t="s">
        <v>1677</v>
      </c>
      <c r="J128" s="297" t="s">
        <v>1726</v>
      </c>
      <c r="K128" s="345"/>
    </row>
    <row r="129" spans="2:11" s="1" customFormat="1" ht="15" customHeight="1">
      <c r="B129" s="342"/>
      <c r="C129" s="297" t="s">
        <v>1686</v>
      </c>
      <c r="D129" s="297"/>
      <c r="E129" s="297"/>
      <c r="F129" s="320" t="s">
        <v>1681</v>
      </c>
      <c r="G129" s="297"/>
      <c r="H129" s="297" t="s">
        <v>1687</v>
      </c>
      <c r="I129" s="297" t="s">
        <v>1677</v>
      </c>
      <c r="J129" s="297">
        <v>15</v>
      </c>
      <c r="K129" s="345"/>
    </row>
    <row r="130" spans="2:11" s="1" customFormat="1" ht="15" customHeight="1">
      <c r="B130" s="342"/>
      <c r="C130" s="323" t="s">
        <v>1688</v>
      </c>
      <c r="D130" s="323"/>
      <c r="E130" s="323"/>
      <c r="F130" s="324" t="s">
        <v>1681</v>
      </c>
      <c r="G130" s="323"/>
      <c r="H130" s="323" t="s">
        <v>1689</v>
      </c>
      <c r="I130" s="323" t="s">
        <v>1677</v>
      </c>
      <c r="J130" s="323">
        <v>15</v>
      </c>
      <c r="K130" s="345"/>
    </row>
    <row r="131" spans="2:11" s="1" customFormat="1" ht="15" customHeight="1">
      <c r="B131" s="342"/>
      <c r="C131" s="323" t="s">
        <v>1690</v>
      </c>
      <c r="D131" s="323"/>
      <c r="E131" s="323"/>
      <c r="F131" s="324" t="s">
        <v>1681</v>
      </c>
      <c r="G131" s="323"/>
      <c r="H131" s="323" t="s">
        <v>1691</v>
      </c>
      <c r="I131" s="323" t="s">
        <v>1677</v>
      </c>
      <c r="J131" s="323">
        <v>20</v>
      </c>
      <c r="K131" s="345"/>
    </row>
    <row r="132" spans="2:11" s="1" customFormat="1" ht="15" customHeight="1">
      <c r="B132" s="342"/>
      <c r="C132" s="323" t="s">
        <v>1692</v>
      </c>
      <c r="D132" s="323"/>
      <c r="E132" s="323"/>
      <c r="F132" s="324" t="s">
        <v>1681</v>
      </c>
      <c r="G132" s="323"/>
      <c r="H132" s="323" t="s">
        <v>1693</v>
      </c>
      <c r="I132" s="323" t="s">
        <v>1677</v>
      </c>
      <c r="J132" s="323">
        <v>20</v>
      </c>
      <c r="K132" s="345"/>
    </row>
    <row r="133" spans="2:11" s="1" customFormat="1" ht="15" customHeight="1">
      <c r="B133" s="342"/>
      <c r="C133" s="297" t="s">
        <v>1680</v>
      </c>
      <c r="D133" s="297"/>
      <c r="E133" s="297"/>
      <c r="F133" s="320" t="s">
        <v>1681</v>
      </c>
      <c r="G133" s="297"/>
      <c r="H133" s="297" t="s">
        <v>1715</v>
      </c>
      <c r="I133" s="297" t="s">
        <v>1677</v>
      </c>
      <c r="J133" s="297">
        <v>50</v>
      </c>
      <c r="K133" s="345"/>
    </row>
    <row r="134" spans="2:11" s="1" customFormat="1" ht="15" customHeight="1">
      <c r="B134" s="342"/>
      <c r="C134" s="297" t="s">
        <v>1694</v>
      </c>
      <c r="D134" s="297"/>
      <c r="E134" s="297"/>
      <c r="F134" s="320" t="s">
        <v>1681</v>
      </c>
      <c r="G134" s="297"/>
      <c r="H134" s="297" t="s">
        <v>1715</v>
      </c>
      <c r="I134" s="297" t="s">
        <v>1677</v>
      </c>
      <c r="J134" s="297">
        <v>50</v>
      </c>
      <c r="K134" s="345"/>
    </row>
    <row r="135" spans="2:11" s="1" customFormat="1" ht="15" customHeight="1">
      <c r="B135" s="342"/>
      <c r="C135" s="297" t="s">
        <v>1700</v>
      </c>
      <c r="D135" s="297"/>
      <c r="E135" s="297"/>
      <c r="F135" s="320" t="s">
        <v>1681</v>
      </c>
      <c r="G135" s="297"/>
      <c r="H135" s="297" t="s">
        <v>1715</v>
      </c>
      <c r="I135" s="297" t="s">
        <v>1677</v>
      </c>
      <c r="J135" s="297">
        <v>50</v>
      </c>
      <c r="K135" s="345"/>
    </row>
    <row r="136" spans="2:11" s="1" customFormat="1" ht="15" customHeight="1">
      <c r="B136" s="342"/>
      <c r="C136" s="297" t="s">
        <v>1702</v>
      </c>
      <c r="D136" s="297"/>
      <c r="E136" s="297"/>
      <c r="F136" s="320" t="s">
        <v>1681</v>
      </c>
      <c r="G136" s="297"/>
      <c r="H136" s="297" t="s">
        <v>1715</v>
      </c>
      <c r="I136" s="297" t="s">
        <v>1677</v>
      </c>
      <c r="J136" s="297">
        <v>50</v>
      </c>
      <c r="K136" s="345"/>
    </row>
    <row r="137" spans="2:11" s="1" customFormat="1" ht="15" customHeight="1">
      <c r="B137" s="342"/>
      <c r="C137" s="297" t="s">
        <v>1703</v>
      </c>
      <c r="D137" s="297"/>
      <c r="E137" s="297"/>
      <c r="F137" s="320" t="s">
        <v>1681</v>
      </c>
      <c r="G137" s="297"/>
      <c r="H137" s="297" t="s">
        <v>1728</v>
      </c>
      <c r="I137" s="297" t="s">
        <v>1677</v>
      </c>
      <c r="J137" s="297">
        <v>255</v>
      </c>
      <c r="K137" s="345"/>
    </row>
    <row r="138" spans="2:11" s="1" customFormat="1" ht="15" customHeight="1">
      <c r="B138" s="342"/>
      <c r="C138" s="297" t="s">
        <v>1705</v>
      </c>
      <c r="D138" s="297"/>
      <c r="E138" s="297"/>
      <c r="F138" s="320" t="s">
        <v>1675</v>
      </c>
      <c r="G138" s="297"/>
      <c r="H138" s="297" t="s">
        <v>1729</v>
      </c>
      <c r="I138" s="297" t="s">
        <v>1707</v>
      </c>
      <c r="J138" s="297"/>
      <c r="K138" s="345"/>
    </row>
    <row r="139" spans="2:11" s="1" customFormat="1" ht="15" customHeight="1">
      <c r="B139" s="342"/>
      <c r="C139" s="297" t="s">
        <v>1708</v>
      </c>
      <c r="D139" s="297"/>
      <c r="E139" s="297"/>
      <c r="F139" s="320" t="s">
        <v>1675</v>
      </c>
      <c r="G139" s="297"/>
      <c r="H139" s="297" t="s">
        <v>1730</v>
      </c>
      <c r="I139" s="297" t="s">
        <v>1710</v>
      </c>
      <c r="J139" s="297"/>
      <c r="K139" s="345"/>
    </row>
    <row r="140" spans="2:11" s="1" customFormat="1" ht="15" customHeight="1">
      <c r="B140" s="342"/>
      <c r="C140" s="297" t="s">
        <v>1711</v>
      </c>
      <c r="D140" s="297"/>
      <c r="E140" s="297"/>
      <c r="F140" s="320" t="s">
        <v>1675</v>
      </c>
      <c r="G140" s="297"/>
      <c r="H140" s="297" t="s">
        <v>1711</v>
      </c>
      <c r="I140" s="297" t="s">
        <v>1710</v>
      </c>
      <c r="J140" s="297"/>
      <c r="K140" s="345"/>
    </row>
    <row r="141" spans="2:11" s="1" customFormat="1" ht="15" customHeight="1">
      <c r="B141" s="342"/>
      <c r="C141" s="297" t="s">
        <v>48</v>
      </c>
      <c r="D141" s="297"/>
      <c r="E141" s="297"/>
      <c r="F141" s="320" t="s">
        <v>1675</v>
      </c>
      <c r="G141" s="297"/>
      <c r="H141" s="297" t="s">
        <v>1731</v>
      </c>
      <c r="I141" s="297" t="s">
        <v>1710</v>
      </c>
      <c r="J141" s="297"/>
      <c r="K141" s="345"/>
    </row>
    <row r="142" spans="2:11" s="1" customFormat="1" ht="15" customHeight="1">
      <c r="B142" s="342"/>
      <c r="C142" s="297" t="s">
        <v>1732</v>
      </c>
      <c r="D142" s="297"/>
      <c r="E142" s="297"/>
      <c r="F142" s="320" t="s">
        <v>1675</v>
      </c>
      <c r="G142" s="297"/>
      <c r="H142" s="297" t="s">
        <v>1733</v>
      </c>
      <c r="I142" s="297" t="s">
        <v>1710</v>
      </c>
      <c r="J142" s="297"/>
      <c r="K142" s="345"/>
    </row>
    <row r="143" spans="2:11" s="1" customFormat="1" ht="15" customHeight="1">
      <c r="B143" s="346"/>
      <c r="C143" s="347"/>
      <c r="D143" s="347"/>
      <c r="E143" s="347"/>
      <c r="F143" s="347"/>
      <c r="G143" s="347"/>
      <c r="H143" s="347"/>
      <c r="I143" s="347"/>
      <c r="J143" s="347"/>
      <c r="K143" s="348"/>
    </row>
    <row r="144" spans="2:11" s="1" customFormat="1" ht="18.75" customHeight="1">
      <c r="B144" s="333"/>
      <c r="C144" s="333"/>
      <c r="D144" s="333"/>
      <c r="E144" s="333"/>
      <c r="F144" s="334"/>
      <c r="G144" s="333"/>
      <c r="H144" s="333"/>
      <c r="I144" s="333"/>
      <c r="J144" s="333"/>
      <c r="K144" s="333"/>
    </row>
    <row r="145" spans="2:11" s="1" customFormat="1" ht="18.75" customHeight="1">
      <c r="B145" s="305"/>
      <c r="C145" s="305"/>
      <c r="D145" s="305"/>
      <c r="E145" s="305"/>
      <c r="F145" s="305"/>
      <c r="G145" s="305"/>
      <c r="H145" s="305"/>
      <c r="I145" s="305"/>
      <c r="J145" s="305"/>
      <c r="K145" s="305"/>
    </row>
    <row r="146" spans="2:11" s="1" customFormat="1" ht="7.5" customHeight="1">
      <c r="B146" s="306"/>
      <c r="C146" s="307"/>
      <c r="D146" s="307"/>
      <c r="E146" s="307"/>
      <c r="F146" s="307"/>
      <c r="G146" s="307"/>
      <c r="H146" s="307"/>
      <c r="I146" s="307"/>
      <c r="J146" s="307"/>
      <c r="K146" s="308"/>
    </row>
    <row r="147" spans="2:11" s="1" customFormat="1" ht="45" customHeight="1">
      <c r="B147" s="309"/>
      <c r="C147" s="310" t="s">
        <v>1734</v>
      </c>
      <c r="D147" s="310"/>
      <c r="E147" s="310"/>
      <c r="F147" s="310"/>
      <c r="G147" s="310"/>
      <c r="H147" s="310"/>
      <c r="I147" s="310"/>
      <c r="J147" s="310"/>
      <c r="K147" s="311"/>
    </row>
    <row r="148" spans="2:11" s="1" customFormat="1" ht="17.25" customHeight="1">
      <c r="B148" s="309"/>
      <c r="C148" s="312" t="s">
        <v>1669</v>
      </c>
      <c r="D148" s="312"/>
      <c r="E148" s="312"/>
      <c r="F148" s="312" t="s">
        <v>1670</v>
      </c>
      <c r="G148" s="313"/>
      <c r="H148" s="312" t="s">
        <v>64</v>
      </c>
      <c r="I148" s="312" t="s">
        <v>67</v>
      </c>
      <c r="J148" s="312" t="s">
        <v>1671</v>
      </c>
      <c r="K148" s="311"/>
    </row>
    <row r="149" spans="2:11" s="1" customFormat="1" ht="17.25" customHeight="1">
      <c r="B149" s="309"/>
      <c r="C149" s="314" t="s">
        <v>1672</v>
      </c>
      <c r="D149" s="314"/>
      <c r="E149" s="314"/>
      <c r="F149" s="315" t="s">
        <v>1673</v>
      </c>
      <c r="G149" s="316"/>
      <c r="H149" s="314"/>
      <c r="I149" s="314"/>
      <c r="J149" s="314" t="s">
        <v>1674</v>
      </c>
      <c r="K149" s="311"/>
    </row>
    <row r="150" spans="2:11" s="1" customFormat="1" ht="5.25" customHeight="1">
      <c r="B150" s="322"/>
      <c r="C150" s="317"/>
      <c r="D150" s="317"/>
      <c r="E150" s="317"/>
      <c r="F150" s="317"/>
      <c r="G150" s="318"/>
      <c r="H150" s="317"/>
      <c r="I150" s="317"/>
      <c r="J150" s="317"/>
      <c r="K150" s="345"/>
    </row>
    <row r="151" spans="2:11" s="1" customFormat="1" ht="15" customHeight="1">
      <c r="B151" s="322"/>
      <c r="C151" s="349" t="s">
        <v>1678</v>
      </c>
      <c r="D151" s="297"/>
      <c r="E151" s="297"/>
      <c r="F151" s="350" t="s">
        <v>1675</v>
      </c>
      <c r="G151" s="297"/>
      <c r="H151" s="349" t="s">
        <v>1715</v>
      </c>
      <c r="I151" s="349" t="s">
        <v>1677</v>
      </c>
      <c r="J151" s="349">
        <v>120</v>
      </c>
      <c r="K151" s="345"/>
    </row>
    <row r="152" spans="2:11" s="1" customFormat="1" ht="15" customHeight="1">
      <c r="B152" s="322"/>
      <c r="C152" s="349" t="s">
        <v>1724</v>
      </c>
      <c r="D152" s="297"/>
      <c r="E152" s="297"/>
      <c r="F152" s="350" t="s">
        <v>1675</v>
      </c>
      <c r="G152" s="297"/>
      <c r="H152" s="349" t="s">
        <v>1735</v>
      </c>
      <c r="I152" s="349" t="s">
        <v>1677</v>
      </c>
      <c r="J152" s="349" t="s">
        <v>1726</v>
      </c>
      <c r="K152" s="345"/>
    </row>
    <row r="153" spans="2:11" s="1" customFormat="1" ht="15" customHeight="1">
      <c r="B153" s="322"/>
      <c r="C153" s="349" t="s">
        <v>1623</v>
      </c>
      <c r="D153" s="297"/>
      <c r="E153" s="297"/>
      <c r="F153" s="350" t="s">
        <v>1675</v>
      </c>
      <c r="G153" s="297"/>
      <c r="H153" s="349" t="s">
        <v>1736</v>
      </c>
      <c r="I153" s="349" t="s">
        <v>1677</v>
      </c>
      <c r="J153" s="349" t="s">
        <v>1726</v>
      </c>
      <c r="K153" s="345"/>
    </row>
    <row r="154" spans="2:11" s="1" customFormat="1" ht="15" customHeight="1">
      <c r="B154" s="322"/>
      <c r="C154" s="349" t="s">
        <v>1680</v>
      </c>
      <c r="D154" s="297"/>
      <c r="E154" s="297"/>
      <c r="F154" s="350" t="s">
        <v>1681</v>
      </c>
      <c r="G154" s="297"/>
      <c r="H154" s="349" t="s">
        <v>1715</v>
      </c>
      <c r="I154" s="349" t="s">
        <v>1677</v>
      </c>
      <c r="J154" s="349">
        <v>50</v>
      </c>
      <c r="K154" s="345"/>
    </row>
    <row r="155" spans="2:11" s="1" customFormat="1" ht="15" customHeight="1">
      <c r="B155" s="322"/>
      <c r="C155" s="349" t="s">
        <v>1683</v>
      </c>
      <c r="D155" s="297"/>
      <c r="E155" s="297"/>
      <c r="F155" s="350" t="s">
        <v>1675</v>
      </c>
      <c r="G155" s="297"/>
      <c r="H155" s="349" t="s">
        <v>1715</v>
      </c>
      <c r="I155" s="349" t="s">
        <v>1685</v>
      </c>
      <c r="J155" s="349"/>
      <c r="K155" s="345"/>
    </row>
    <row r="156" spans="2:11" s="1" customFormat="1" ht="15" customHeight="1">
      <c r="B156" s="322"/>
      <c r="C156" s="349" t="s">
        <v>1694</v>
      </c>
      <c r="D156" s="297"/>
      <c r="E156" s="297"/>
      <c r="F156" s="350" t="s">
        <v>1681</v>
      </c>
      <c r="G156" s="297"/>
      <c r="H156" s="349" t="s">
        <v>1715</v>
      </c>
      <c r="I156" s="349" t="s">
        <v>1677</v>
      </c>
      <c r="J156" s="349">
        <v>50</v>
      </c>
      <c r="K156" s="345"/>
    </row>
    <row r="157" spans="2:11" s="1" customFormat="1" ht="15" customHeight="1">
      <c r="B157" s="322"/>
      <c r="C157" s="349" t="s">
        <v>1702</v>
      </c>
      <c r="D157" s="297"/>
      <c r="E157" s="297"/>
      <c r="F157" s="350" t="s">
        <v>1681</v>
      </c>
      <c r="G157" s="297"/>
      <c r="H157" s="349" t="s">
        <v>1715</v>
      </c>
      <c r="I157" s="349" t="s">
        <v>1677</v>
      </c>
      <c r="J157" s="349">
        <v>50</v>
      </c>
      <c r="K157" s="345"/>
    </row>
    <row r="158" spans="2:11" s="1" customFormat="1" ht="15" customHeight="1">
      <c r="B158" s="322"/>
      <c r="C158" s="349" t="s">
        <v>1700</v>
      </c>
      <c r="D158" s="297"/>
      <c r="E158" s="297"/>
      <c r="F158" s="350" t="s">
        <v>1681</v>
      </c>
      <c r="G158" s="297"/>
      <c r="H158" s="349" t="s">
        <v>1715</v>
      </c>
      <c r="I158" s="349" t="s">
        <v>1677</v>
      </c>
      <c r="J158" s="349">
        <v>50</v>
      </c>
      <c r="K158" s="345"/>
    </row>
    <row r="159" spans="2:11" s="1" customFormat="1" ht="15" customHeight="1">
      <c r="B159" s="322"/>
      <c r="C159" s="349" t="s">
        <v>114</v>
      </c>
      <c r="D159" s="297"/>
      <c r="E159" s="297"/>
      <c r="F159" s="350" t="s">
        <v>1675</v>
      </c>
      <c r="G159" s="297"/>
      <c r="H159" s="349" t="s">
        <v>1737</v>
      </c>
      <c r="I159" s="349" t="s">
        <v>1677</v>
      </c>
      <c r="J159" s="349" t="s">
        <v>1738</v>
      </c>
      <c r="K159" s="345"/>
    </row>
    <row r="160" spans="2:11" s="1" customFormat="1" ht="15" customHeight="1">
      <c r="B160" s="322"/>
      <c r="C160" s="349" t="s">
        <v>1739</v>
      </c>
      <c r="D160" s="297"/>
      <c r="E160" s="297"/>
      <c r="F160" s="350" t="s">
        <v>1675</v>
      </c>
      <c r="G160" s="297"/>
      <c r="H160" s="349" t="s">
        <v>1740</v>
      </c>
      <c r="I160" s="349" t="s">
        <v>1710</v>
      </c>
      <c r="J160" s="349"/>
      <c r="K160" s="345"/>
    </row>
    <row r="161" spans="2:11" s="1" customFormat="1" ht="15" customHeight="1">
      <c r="B161" s="351"/>
      <c r="C161" s="331"/>
      <c r="D161" s="331"/>
      <c r="E161" s="331"/>
      <c r="F161" s="331"/>
      <c r="G161" s="331"/>
      <c r="H161" s="331"/>
      <c r="I161" s="331"/>
      <c r="J161" s="331"/>
      <c r="K161" s="352"/>
    </row>
    <row r="162" spans="2:11" s="1" customFormat="1" ht="18.75" customHeight="1">
      <c r="B162" s="333"/>
      <c r="C162" s="343"/>
      <c r="D162" s="343"/>
      <c r="E162" s="343"/>
      <c r="F162" s="353"/>
      <c r="G162" s="343"/>
      <c r="H162" s="343"/>
      <c r="I162" s="343"/>
      <c r="J162" s="343"/>
      <c r="K162" s="333"/>
    </row>
    <row r="163" spans="2:11" s="1" customFormat="1" ht="18.75" customHeight="1">
      <c r="B163" s="305"/>
      <c r="C163" s="305"/>
      <c r="D163" s="305"/>
      <c r="E163" s="305"/>
      <c r="F163" s="305"/>
      <c r="G163" s="305"/>
      <c r="H163" s="305"/>
      <c r="I163" s="305"/>
      <c r="J163" s="305"/>
      <c r="K163" s="305"/>
    </row>
    <row r="164" spans="2:11" s="1" customFormat="1" ht="7.5" customHeight="1">
      <c r="B164" s="284"/>
      <c r="C164" s="285"/>
      <c r="D164" s="285"/>
      <c r="E164" s="285"/>
      <c r="F164" s="285"/>
      <c r="G164" s="285"/>
      <c r="H164" s="285"/>
      <c r="I164" s="285"/>
      <c r="J164" s="285"/>
      <c r="K164" s="286"/>
    </row>
    <row r="165" spans="2:11" s="1" customFormat="1" ht="45" customHeight="1">
      <c r="B165" s="287"/>
      <c r="C165" s="288" t="s">
        <v>1741</v>
      </c>
      <c r="D165" s="288"/>
      <c r="E165" s="288"/>
      <c r="F165" s="288"/>
      <c r="G165" s="288"/>
      <c r="H165" s="288"/>
      <c r="I165" s="288"/>
      <c r="J165" s="288"/>
      <c r="K165" s="289"/>
    </row>
    <row r="166" spans="2:11" s="1" customFormat="1" ht="17.25" customHeight="1">
      <c r="B166" s="287"/>
      <c r="C166" s="312" t="s">
        <v>1669</v>
      </c>
      <c r="D166" s="312"/>
      <c r="E166" s="312"/>
      <c r="F166" s="312" t="s">
        <v>1670</v>
      </c>
      <c r="G166" s="354"/>
      <c r="H166" s="355" t="s">
        <v>64</v>
      </c>
      <c r="I166" s="355" t="s">
        <v>67</v>
      </c>
      <c r="J166" s="312" t="s">
        <v>1671</v>
      </c>
      <c r="K166" s="289"/>
    </row>
    <row r="167" spans="2:11" s="1" customFormat="1" ht="17.25" customHeight="1">
      <c r="B167" s="290"/>
      <c r="C167" s="314" t="s">
        <v>1672</v>
      </c>
      <c r="D167" s="314"/>
      <c r="E167" s="314"/>
      <c r="F167" s="315" t="s">
        <v>1673</v>
      </c>
      <c r="G167" s="356"/>
      <c r="H167" s="357"/>
      <c r="I167" s="357"/>
      <c r="J167" s="314" t="s">
        <v>1674</v>
      </c>
      <c r="K167" s="292"/>
    </row>
    <row r="168" spans="2:11" s="1" customFormat="1" ht="5.25" customHeight="1">
      <c r="B168" s="322"/>
      <c r="C168" s="317"/>
      <c r="D168" s="317"/>
      <c r="E168" s="317"/>
      <c r="F168" s="317"/>
      <c r="G168" s="318"/>
      <c r="H168" s="317"/>
      <c r="I168" s="317"/>
      <c r="J168" s="317"/>
      <c r="K168" s="345"/>
    </row>
    <row r="169" spans="2:11" s="1" customFormat="1" ht="15" customHeight="1">
      <c r="B169" s="322"/>
      <c r="C169" s="297" t="s">
        <v>1678</v>
      </c>
      <c r="D169" s="297"/>
      <c r="E169" s="297"/>
      <c r="F169" s="320" t="s">
        <v>1675</v>
      </c>
      <c r="G169" s="297"/>
      <c r="H169" s="297" t="s">
        <v>1715</v>
      </c>
      <c r="I169" s="297" t="s">
        <v>1677</v>
      </c>
      <c r="J169" s="297">
        <v>120</v>
      </c>
      <c r="K169" s="345"/>
    </row>
    <row r="170" spans="2:11" s="1" customFormat="1" ht="15" customHeight="1">
      <c r="B170" s="322"/>
      <c r="C170" s="297" t="s">
        <v>1724</v>
      </c>
      <c r="D170" s="297"/>
      <c r="E170" s="297"/>
      <c r="F170" s="320" t="s">
        <v>1675</v>
      </c>
      <c r="G170" s="297"/>
      <c r="H170" s="297" t="s">
        <v>1725</v>
      </c>
      <c r="I170" s="297" t="s">
        <v>1677</v>
      </c>
      <c r="J170" s="297" t="s">
        <v>1726</v>
      </c>
      <c r="K170" s="345"/>
    </row>
    <row r="171" spans="2:11" s="1" customFormat="1" ht="15" customHeight="1">
      <c r="B171" s="322"/>
      <c r="C171" s="297" t="s">
        <v>1623</v>
      </c>
      <c r="D171" s="297"/>
      <c r="E171" s="297"/>
      <c r="F171" s="320" t="s">
        <v>1675</v>
      </c>
      <c r="G171" s="297"/>
      <c r="H171" s="297" t="s">
        <v>1742</v>
      </c>
      <c r="I171" s="297" t="s">
        <v>1677</v>
      </c>
      <c r="J171" s="297" t="s">
        <v>1726</v>
      </c>
      <c r="K171" s="345"/>
    </row>
    <row r="172" spans="2:11" s="1" customFormat="1" ht="15" customHeight="1">
      <c r="B172" s="322"/>
      <c r="C172" s="297" t="s">
        <v>1680</v>
      </c>
      <c r="D172" s="297"/>
      <c r="E172" s="297"/>
      <c r="F172" s="320" t="s">
        <v>1681</v>
      </c>
      <c r="G172" s="297"/>
      <c r="H172" s="297" t="s">
        <v>1742</v>
      </c>
      <c r="I172" s="297" t="s">
        <v>1677</v>
      </c>
      <c r="J172" s="297">
        <v>50</v>
      </c>
      <c r="K172" s="345"/>
    </row>
    <row r="173" spans="2:11" s="1" customFormat="1" ht="15" customHeight="1">
      <c r="B173" s="322"/>
      <c r="C173" s="297" t="s">
        <v>1683</v>
      </c>
      <c r="D173" s="297"/>
      <c r="E173" s="297"/>
      <c r="F173" s="320" t="s">
        <v>1675</v>
      </c>
      <c r="G173" s="297"/>
      <c r="H173" s="297" t="s">
        <v>1742</v>
      </c>
      <c r="I173" s="297" t="s">
        <v>1685</v>
      </c>
      <c r="J173" s="297"/>
      <c r="K173" s="345"/>
    </row>
    <row r="174" spans="2:11" s="1" customFormat="1" ht="15" customHeight="1">
      <c r="B174" s="322"/>
      <c r="C174" s="297" t="s">
        <v>1694</v>
      </c>
      <c r="D174" s="297"/>
      <c r="E174" s="297"/>
      <c r="F174" s="320" t="s">
        <v>1681</v>
      </c>
      <c r="G174" s="297"/>
      <c r="H174" s="297" t="s">
        <v>1742</v>
      </c>
      <c r="I174" s="297" t="s">
        <v>1677</v>
      </c>
      <c r="J174" s="297">
        <v>50</v>
      </c>
      <c r="K174" s="345"/>
    </row>
    <row r="175" spans="2:11" s="1" customFormat="1" ht="15" customHeight="1">
      <c r="B175" s="322"/>
      <c r="C175" s="297" t="s">
        <v>1702</v>
      </c>
      <c r="D175" s="297"/>
      <c r="E175" s="297"/>
      <c r="F175" s="320" t="s">
        <v>1681</v>
      </c>
      <c r="G175" s="297"/>
      <c r="H175" s="297" t="s">
        <v>1742</v>
      </c>
      <c r="I175" s="297" t="s">
        <v>1677</v>
      </c>
      <c r="J175" s="297">
        <v>50</v>
      </c>
      <c r="K175" s="345"/>
    </row>
    <row r="176" spans="2:11" s="1" customFormat="1" ht="15" customHeight="1">
      <c r="B176" s="322"/>
      <c r="C176" s="297" t="s">
        <v>1700</v>
      </c>
      <c r="D176" s="297"/>
      <c r="E176" s="297"/>
      <c r="F176" s="320" t="s">
        <v>1681</v>
      </c>
      <c r="G176" s="297"/>
      <c r="H176" s="297" t="s">
        <v>1742</v>
      </c>
      <c r="I176" s="297" t="s">
        <v>1677</v>
      </c>
      <c r="J176" s="297">
        <v>50</v>
      </c>
      <c r="K176" s="345"/>
    </row>
    <row r="177" spans="2:11" s="1" customFormat="1" ht="15" customHeight="1">
      <c r="B177" s="322"/>
      <c r="C177" s="297" t="s">
        <v>125</v>
      </c>
      <c r="D177" s="297"/>
      <c r="E177" s="297"/>
      <c r="F177" s="320" t="s">
        <v>1675</v>
      </c>
      <c r="G177" s="297"/>
      <c r="H177" s="297" t="s">
        <v>1743</v>
      </c>
      <c r="I177" s="297" t="s">
        <v>1744</v>
      </c>
      <c r="J177" s="297"/>
      <c r="K177" s="345"/>
    </row>
    <row r="178" spans="2:11" s="1" customFormat="1" ht="15" customHeight="1">
      <c r="B178" s="322"/>
      <c r="C178" s="297" t="s">
        <v>67</v>
      </c>
      <c r="D178" s="297"/>
      <c r="E178" s="297"/>
      <c r="F178" s="320" t="s">
        <v>1675</v>
      </c>
      <c r="G178" s="297"/>
      <c r="H178" s="297" t="s">
        <v>1745</v>
      </c>
      <c r="I178" s="297" t="s">
        <v>1746</v>
      </c>
      <c r="J178" s="297">
        <v>1</v>
      </c>
      <c r="K178" s="345"/>
    </row>
    <row r="179" spans="2:11" s="1" customFormat="1" ht="15" customHeight="1">
      <c r="B179" s="322"/>
      <c r="C179" s="297" t="s">
        <v>63</v>
      </c>
      <c r="D179" s="297"/>
      <c r="E179" s="297"/>
      <c r="F179" s="320" t="s">
        <v>1675</v>
      </c>
      <c r="G179" s="297"/>
      <c r="H179" s="297" t="s">
        <v>1747</v>
      </c>
      <c r="I179" s="297" t="s">
        <v>1677</v>
      </c>
      <c r="J179" s="297">
        <v>20</v>
      </c>
      <c r="K179" s="345"/>
    </row>
    <row r="180" spans="2:11" s="1" customFormat="1" ht="15" customHeight="1">
      <c r="B180" s="322"/>
      <c r="C180" s="297" t="s">
        <v>64</v>
      </c>
      <c r="D180" s="297"/>
      <c r="E180" s="297"/>
      <c r="F180" s="320" t="s">
        <v>1675</v>
      </c>
      <c r="G180" s="297"/>
      <c r="H180" s="297" t="s">
        <v>1748</v>
      </c>
      <c r="I180" s="297" t="s">
        <v>1677</v>
      </c>
      <c r="J180" s="297">
        <v>255</v>
      </c>
      <c r="K180" s="345"/>
    </row>
    <row r="181" spans="2:11" s="1" customFormat="1" ht="15" customHeight="1">
      <c r="B181" s="322"/>
      <c r="C181" s="297" t="s">
        <v>126</v>
      </c>
      <c r="D181" s="297"/>
      <c r="E181" s="297"/>
      <c r="F181" s="320" t="s">
        <v>1675</v>
      </c>
      <c r="G181" s="297"/>
      <c r="H181" s="297" t="s">
        <v>1639</v>
      </c>
      <c r="I181" s="297" t="s">
        <v>1677</v>
      </c>
      <c r="J181" s="297">
        <v>10</v>
      </c>
      <c r="K181" s="345"/>
    </row>
    <row r="182" spans="2:11" s="1" customFormat="1" ht="15" customHeight="1">
      <c r="B182" s="322"/>
      <c r="C182" s="297" t="s">
        <v>127</v>
      </c>
      <c r="D182" s="297"/>
      <c r="E182" s="297"/>
      <c r="F182" s="320" t="s">
        <v>1675</v>
      </c>
      <c r="G182" s="297"/>
      <c r="H182" s="297" t="s">
        <v>1749</v>
      </c>
      <c r="I182" s="297" t="s">
        <v>1710</v>
      </c>
      <c r="J182" s="297"/>
      <c r="K182" s="345"/>
    </row>
    <row r="183" spans="2:11" s="1" customFormat="1" ht="15" customHeight="1">
      <c r="B183" s="322"/>
      <c r="C183" s="297" t="s">
        <v>1750</v>
      </c>
      <c r="D183" s="297"/>
      <c r="E183" s="297"/>
      <c r="F183" s="320" t="s">
        <v>1675</v>
      </c>
      <c r="G183" s="297"/>
      <c r="H183" s="297" t="s">
        <v>1751</v>
      </c>
      <c r="I183" s="297" t="s">
        <v>1710</v>
      </c>
      <c r="J183" s="297"/>
      <c r="K183" s="345"/>
    </row>
    <row r="184" spans="2:11" s="1" customFormat="1" ht="15" customHeight="1">
      <c r="B184" s="322"/>
      <c r="C184" s="297" t="s">
        <v>1739</v>
      </c>
      <c r="D184" s="297"/>
      <c r="E184" s="297"/>
      <c r="F184" s="320" t="s">
        <v>1675</v>
      </c>
      <c r="G184" s="297"/>
      <c r="H184" s="297" t="s">
        <v>1752</v>
      </c>
      <c r="I184" s="297" t="s">
        <v>1710</v>
      </c>
      <c r="J184" s="297"/>
      <c r="K184" s="345"/>
    </row>
    <row r="185" spans="2:11" s="1" customFormat="1" ht="15" customHeight="1">
      <c r="B185" s="322"/>
      <c r="C185" s="297" t="s">
        <v>129</v>
      </c>
      <c r="D185" s="297"/>
      <c r="E185" s="297"/>
      <c r="F185" s="320" t="s">
        <v>1681</v>
      </c>
      <c r="G185" s="297"/>
      <c r="H185" s="297" t="s">
        <v>1753</v>
      </c>
      <c r="I185" s="297" t="s">
        <v>1677</v>
      </c>
      <c r="J185" s="297">
        <v>50</v>
      </c>
      <c r="K185" s="345"/>
    </row>
    <row r="186" spans="2:11" s="1" customFormat="1" ht="15" customHeight="1">
      <c r="B186" s="322"/>
      <c r="C186" s="297" t="s">
        <v>1754</v>
      </c>
      <c r="D186" s="297"/>
      <c r="E186" s="297"/>
      <c r="F186" s="320" t="s">
        <v>1681</v>
      </c>
      <c r="G186" s="297"/>
      <c r="H186" s="297" t="s">
        <v>1755</v>
      </c>
      <c r="I186" s="297" t="s">
        <v>1756</v>
      </c>
      <c r="J186" s="297"/>
      <c r="K186" s="345"/>
    </row>
    <row r="187" spans="2:11" s="1" customFormat="1" ht="15" customHeight="1">
      <c r="B187" s="322"/>
      <c r="C187" s="297" t="s">
        <v>1757</v>
      </c>
      <c r="D187" s="297"/>
      <c r="E187" s="297"/>
      <c r="F187" s="320" t="s">
        <v>1681</v>
      </c>
      <c r="G187" s="297"/>
      <c r="H187" s="297" t="s">
        <v>1758</v>
      </c>
      <c r="I187" s="297" t="s">
        <v>1756</v>
      </c>
      <c r="J187" s="297"/>
      <c r="K187" s="345"/>
    </row>
    <row r="188" spans="2:11" s="1" customFormat="1" ht="15" customHeight="1">
      <c r="B188" s="322"/>
      <c r="C188" s="297" t="s">
        <v>1759</v>
      </c>
      <c r="D188" s="297"/>
      <c r="E188" s="297"/>
      <c r="F188" s="320" t="s">
        <v>1681</v>
      </c>
      <c r="G188" s="297"/>
      <c r="H188" s="297" t="s">
        <v>1760</v>
      </c>
      <c r="I188" s="297" t="s">
        <v>1756</v>
      </c>
      <c r="J188" s="297"/>
      <c r="K188" s="345"/>
    </row>
    <row r="189" spans="2:11" s="1" customFormat="1" ht="15" customHeight="1">
      <c r="B189" s="322"/>
      <c r="C189" s="358" t="s">
        <v>1761</v>
      </c>
      <c r="D189" s="297"/>
      <c r="E189" s="297"/>
      <c r="F189" s="320" t="s">
        <v>1681</v>
      </c>
      <c r="G189" s="297"/>
      <c r="H189" s="297" t="s">
        <v>1762</v>
      </c>
      <c r="I189" s="297" t="s">
        <v>1763</v>
      </c>
      <c r="J189" s="359" t="s">
        <v>1764</v>
      </c>
      <c r="K189" s="345"/>
    </row>
    <row r="190" spans="2:11" s="1" customFormat="1" ht="15" customHeight="1">
      <c r="B190" s="322"/>
      <c r="C190" s="358" t="s">
        <v>52</v>
      </c>
      <c r="D190" s="297"/>
      <c r="E190" s="297"/>
      <c r="F190" s="320" t="s">
        <v>1675</v>
      </c>
      <c r="G190" s="297"/>
      <c r="H190" s="294" t="s">
        <v>1765</v>
      </c>
      <c r="I190" s="297" t="s">
        <v>1766</v>
      </c>
      <c r="J190" s="297"/>
      <c r="K190" s="345"/>
    </row>
    <row r="191" spans="2:11" s="1" customFormat="1" ht="15" customHeight="1">
      <c r="B191" s="322"/>
      <c r="C191" s="358" t="s">
        <v>1767</v>
      </c>
      <c r="D191" s="297"/>
      <c r="E191" s="297"/>
      <c r="F191" s="320" t="s">
        <v>1675</v>
      </c>
      <c r="G191" s="297"/>
      <c r="H191" s="297" t="s">
        <v>1768</v>
      </c>
      <c r="I191" s="297" t="s">
        <v>1710</v>
      </c>
      <c r="J191" s="297"/>
      <c r="K191" s="345"/>
    </row>
    <row r="192" spans="2:11" s="1" customFormat="1" ht="15" customHeight="1">
      <c r="B192" s="322"/>
      <c r="C192" s="358" t="s">
        <v>1769</v>
      </c>
      <c r="D192" s="297"/>
      <c r="E192" s="297"/>
      <c r="F192" s="320" t="s">
        <v>1675</v>
      </c>
      <c r="G192" s="297"/>
      <c r="H192" s="297" t="s">
        <v>1770</v>
      </c>
      <c r="I192" s="297" t="s">
        <v>1710</v>
      </c>
      <c r="J192" s="297"/>
      <c r="K192" s="345"/>
    </row>
    <row r="193" spans="2:11" s="1" customFormat="1" ht="15" customHeight="1">
      <c r="B193" s="322"/>
      <c r="C193" s="358" t="s">
        <v>1771</v>
      </c>
      <c r="D193" s="297"/>
      <c r="E193" s="297"/>
      <c r="F193" s="320" t="s">
        <v>1681</v>
      </c>
      <c r="G193" s="297"/>
      <c r="H193" s="297" t="s">
        <v>1772</v>
      </c>
      <c r="I193" s="297" t="s">
        <v>1710</v>
      </c>
      <c r="J193" s="297"/>
      <c r="K193" s="345"/>
    </row>
    <row r="194" spans="2:11" s="1" customFormat="1" ht="15" customHeight="1">
      <c r="B194" s="351"/>
      <c r="C194" s="360"/>
      <c r="D194" s="331"/>
      <c r="E194" s="331"/>
      <c r="F194" s="331"/>
      <c r="G194" s="331"/>
      <c r="H194" s="331"/>
      <c r="I194" s="331"/>
      <c r="J194" s="331"/>
      <c r="K194" s="352"/>
    </row>
    <row r="195" spans="2:11" s="1" customFormat="1" ht="18.75" customHeight="1">
      <c r="B195" s="333"/>
      <c r="C195" s="343"/>
      <c r="D195" s="343"/>
      <c r="E195" s="343"/>
      <c r="F195" s="353"/>
      <c r="G195" s="343"/>
      <c r="H195" s="343"/>
      <c r="I195" s="343"/>
      <c r="J195" s="343"/>
      <c r="K195" s="333"/>
    </row>
    <row r="196" spans="2:11" s="1" customFormat="1" ht="18.75" customHeight="1">
      <c r="B196" s="333"/>
      <c r="C196" s="343"/>
      <c r="D196" s="343"/>
      <c r="E196" s="343"/>
      <c r="F196" s="353"/>
      <c r="G196" s="343"/>
      <c r="H196" s="343"/>
      <c r="I196" s="343"/>
      <c r="J196" s="343"/>
      <c r="K196" s="333"/>
    </row>
    <row r="197" spans="2:11" s="1" customFormat="1" ht="18.75" customHeight="1">
      <c r="B197" s="305"/>
      <c r="C197" s="305"/>
      <c r="D197" s="305"/>
      <c r="E197" s="305"/>
      <c r="F197" s="305"/>
      <c r="G197" s="305"/>
      <c r="H197" s="305"/>
      <c r="I197" s="305"/>
      <c r="J197" s="305"/>
      <c r="K197" s="305"/>
    </row>
    <row r="198" spans="2:11" s="1" customFormat="1" ht="13.5">
      <c r="B198" s="284"/>
      <c r="C198" s="285"/>
      <c r="D198" s="285"/>
      <c r="E198" s="285"/>
      <c r="F198" s="285"/>
      <c r="G198" s="285"/>
      <c r="H198" s="285"/>
      <c r="I198" s="285"/>
      <c r="J198" s="285"/>
      <c r="K198" s="286"/>
    </row>
    <row r="199" spans="2:11" s="1" customFormat="1" ht="21">
      <c r="B199" s="287"/>
      <c r="C199" s="288" t="s">
        <v>1773</v>
      </c>
      <c r="D199" s="288"/>
      <c r="E199" s="288"/>
      <c r="F199" s="288"/>
      <c r="G199" s="288"/>
      <c r="H199" s="288"/>
      <c r="I199" s="288"/>
      <c r="J199" s="288"/>
      <c r="K199" s="289"/>
    </row>
    <row r="200" spans="2:11" s="1" customFormat="1" ht="25.5" customHeight="1">
      <c r="B200" s="287"/>
      <c r="C200" s="361" t="s">
        <v>1774</v>
      </c>
      <c r="D200" s="361"/>
      <c r="E200" s="361"/>
      <c r="F200" s="361" t="s">
        <v>1775</v>
      </c>
      <c r="G200" s="362"/>
      <c r="H200" s="361" t="s">
        <v>1776</v>
      </c>
      <c r="I200" s="361"/>
      <c r="J200" s="361"/>
      <c r="K200" s="289"/>
    </row>
    <row r="201" spans="2:11" s="1" customFormat="1" ht="5.25" customHeight="1">
      <c r="B201" s="322"/>
      <c r="C201" s="317"/>
      <c r="D201" s="317"/>
      <c r="E201" s="317"/>
      <c r="F201" s="317"/>
      <c r="G201" s="343"/>
      <c r="H201" s="317"/>
      <c r="I201" s="317"/>
      <c r="J201" s="317"/>
      <c r="K201" s="345"/>
    </row>
    <row r="202" spans="2:11" s="1" customFormat="1" ht="15" customHeight="1">
      <c r="B202" s="322"/>
      <c r="C202" s="297" t="s">
        <v>1766</v>
      </c>
      <c r="D202" s="297"/>
      <c r="E202" s="297"/>
      <c r="F202" s="320" t="s">
        <v>53</v>
      </c>
      <c r="G202" s="297"/>
      <c r="H202" s="297" t="s">
        <v>1777</v>
      </c>
      <c r="I202" s="297"/>
      <c r="J202" s="297"/>
      <c r="K202" s="345"/>
    </row>
    <row r="203" spans="2:11" s="1" customFormat="1" ht="15" customHeight="1">
      <c r="B203" s="322"/>
      <c r="C203" s="297"/>
      <c r="D203" s="297"/>
      <c r="E203" s="297"/>
      <c r="F203" s="320" t="s">
        <v>54</v>
      </c>
      <c r="G203" s="297"/>
      <c r="H203" s="297" t="s">
        <v>1778</v>
      </c>
      <c r="I203" s="297"/>
      <c r="J203" s="297"/>
      <c r="K203" s="345"/>
    </row>
    <row r="204" spans="2:11" s="1" customFormat="1" ht="15" customHeight="1">
      <c r="B204" s="322"/>
      <c r="C204" s="297"/>
      <c r="D204" s="297"/>
      <c r="E204" s="297"/>
      <c r="F204" s="320" t="s">
        <v>57</v>
      </c>
      <c r="G204" s="297"/>
      <c r="H204" s="297" t="s">
        <v>1779</v>
      </c>
      <c r="I204" s="297"/>
      <c r="J204" s="297"/>
      <c r="K204" s="345"/>
    </row>
    <row r="205" spans="2:11" s="1" customFormat="1" ht="15" customHeight="1">
      <c r="B205" s="322"/>
      <c r="C205" s="297"/>
      <c r="D205" s="297"/>
      <c r="E205" s="297"/>
      <c r="F205" s="320" t="s">
        <v>55</v>
      </c>
      <c r="G205" s="297"/>
      <c r="H205" s="297" t="s">
        <v>1780</v>
      </c>
      <c r="I205" s="297"/>
      <c r="J205" s="297"/>
      <c r="K205" s="345"/>
    </row>
    <row r="206" spans="2:11" s="1" customFormat="1" ht="15" customHeight="1">
      <c r="B206" s="322"/>
      <c r="C206" s="297"/>
      <c r="D206" s="297"/>
      <c r="E206" s="297"/>
      <c r="F206" s="320" t="s">
        <v>56</v>
      </c>
      <c r="G206" s="297"/>
      <c r="H206" s="297" t="s">
        <v>1781</v>
      </c>
      <c r="I206" s="297"/>
      <c r="J206" s="297"/>
      <c r="K206" s="345"/>
    </row>
    <row r="207" spans="2:11" s="1" customFormat="1" ht="15" customHeight="1">
      <c r="B207" s="322"/>
      <c r="C207" s="297"/>
      <c r="D207" s="297"/>
      <c r="E207" s="297"/>
      <c r="F207" s="320"/>
      <c r="G207" s="297"/>
      <c r="H207" s="297"/>
      <c r="I207" s="297"/>
      <c r="J207" s="297"/>
      <c r="K207" s="345"/>
    </row>
    <row r="208" spans="2:11" s="1" customFormat="1" ht="15" customHeight="1">
      <c r="B208" s="322"/>
      <c r="C208" s="297" t="s">
        <v>1722</v>
      </c>
      <c r="D208" s="297"/>
      <c r="E208" s="297"/>
      <c r="F208" s="320" t="s">
        <v>89</v>
      </c>
      <c r="G208" s="297"/>
      <c r="H208" s="297" t="s">
        <v>1782</v>
      </c>
      <c r="I208" s="297"/>
      <c r="J208" s="297"/>
      <c r="K208" s="345"/>
    </row>
    <row r="209" spans="2:11" s="1" customFormat="1" ht="15" customHeight="1">
      <c r="B209" s="322"/>
      <c r="C209" s="297"/>
      <c r="D209" s="297"/>
      <c r="E209" s="297"/>
      <c r="F209" s="320" t="s">
        <v>1618</v>
      </c>
      <c r="G209" s="297"/>
      <c r="H209" s="297" t="s">
        <v>1619</v>
      </c>
      <c r="I209" s="297"/>
      <c r="J209" s="297"/>
      <c r="K209" s="345"/>
    </row>
    <row r="210" spans="2:11" s="1" customFormat="1" ht="15" customHeight="1">
      <c r="B210" s="322"/>
      <c r="C210" s="297"/>
      <c r="D210" s="297"/>
      <c r="E210" s="297"/>
      <c r="F210" s="320" t="s">
        <v>1616</v>
      </c>
      <c r="G210" s="297"/>
      <c r="H210" s="297" t="s">
        <v>1783</v>
      </c>
      <c r="I210" s="297"/>
      <c r="J210" s="297"/>
      <c r="K210" s="345"/>
    </row>
    <row r="211" spans="2:11" s="1" customFormat="1" ht="15" customHeight="1">
      <c r="B211" s="363"/>
      <c r="C211" s="297"/>
      <c r="D211" s="297"/>
      <c r="E211" s="297"/>
      <c r="F211" s="320" t="s">
        <v>108</v>
      </c>
      <c r="G211" s="358"/>
      <c r="H211" s="349" t="s">
        <v>1620</v>
      </c>
      <c r="I211" s="349"/>
      <c r="J211" s="349"/>
      <c r="K211" s="364"/>
    </row>
    <row r="212" spans="2:11" s="1" customFormat="1" ht="15" customHeight="1">
      <c r="B212" s="363"/>
      <c r="C212" s="297"/>
      <c r="D212" s="297"/>
      <c r="E212" s="297"/>
      <c r="F212" s="320" t="s">
        <v>1621</v>
      </c>
      <c r="G212" s="358"/>
      <c r="H212" s="349" t="s">
        <v>1784</v>
      </c>
      <c r="I212" s="349"/>
      <c r="J212" s="349"/>
      <c r="K212" s="364"/>
    </row>
    <row r="213" spans="2:11" s="1" customFormat="1" ht="15" customHeight="1">
      <c r="B213" s="363"/>
      <c r="C213" s="297"/>
      <c r="D213" s="297"/>
      <c r="E213" s="297"/>
      <c r="F213" s="320"/>
      <c r="G213" s="358"/>
      <c r="H213" s="349"/>
      <c r="I213" s="349"/>
      <c r="J213" s="349"/>
      <c r="K213" s="364"/>
    </row>
    <row r="214" spans="2:11" s="1" customFormat="1" ht="15" customHeight="1">
      <c r="B214" s="363"/>
      <c r="C214" s="297" t="s">
        <v>1746</v>
      </c>
      <c r="D214" s="297"/>
      <c r="E214" s="297"/>
      <c r="F214" s="320">
        <v>1</v>
      </c>
      <c r="G214" s="358"/>
      <c r="H214" s="349" t="s">
        <v>1785</v>
      </c>
      <c r="I214" s="349"/>
      <c r="J214" s="349"/>
      <c r="K214" s="364"/>
    </row>
    <row r="215" spans="2:11" s="1" customFormat="1" ht="15" customHeight="1">
      <c r="B215" s="363"/>
      <c r="C215" s="297"/>
      <c r="D215" s="297"/>
      <c r="E215" s="297"/>
      <c r="F215" s="320">
        <v>2</v>
      </c>
      <c r="G215" s="358"/>
      <c r="H215" s="349" t="s">
        <v>1786</v>
      </c>
      <c r="I215" s="349"/>
      <c r="J215" s="349"/>
      <c r="K215" s="364"/>
    </row>
    <row r="216" spans="2:11" s="1" customFormat="1" ht="15" customHeight="1">
      <c r="B216" s="363"/>
      <c r="C216" s="297"/>
      <c r="D216" s="297"/>
      <c r="E216" s="297"/>
      <c r="F216" s="320">
        <v>3</v>
      </c>
      <c r="G216" s="358"/>
      <c r="H216" s="349" t="s">
        <v>1787</v>
      </c>
      <c r="I216" s="349"/>
      <c r="J216" s="349"/>
      <c r="K216" s="364"/>
    </row>
    <row r="217" spans="2:11" s="1" customFormat="1" ht="15" customHeight="1">
      <c r="B217" s="363"/>
      <c r="C217" s="297"/>
      <c r="D217" s="297"/>
      <c r="E217" s="297"/>
      <c r="F217" s="320">
        <v>4</v>
      </c>
      <c r="G217" s="358"/>
      <c r="H217" s="349" t="s">
        <v>1788</v>
      </c>
      <c r="I217" s="349"/>
      <c r="J217" s="349"/>
      <c r="K217" s="364"/>
    </row>
    <row r="218" spans="2:11" s="1" customFormat="1" ht="12.75" customHeight="1">
      <c r="B218" s="365"/>
      <c r="C218" s="366"/>
      <c r="D218" s="366"/>
      <c r="E218" s="366"/>
      <c r="F218" s="366"/>
      <c r="G218" s="366"/>
      <c r="H218" s="366"/>
      <c r="I218" s="366"/>
      <c r="J218" s="366"/>
      <c r="K218" s="36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DESKTOP-9U1HJA3\Magpie</dc:creator>
  <cp:keywords/>
  <dc:description/>
  <cp:lastModifiedBy>DESKTOP-9U1HJA3\Magpie</cp:lastModifiedBy>
  <dcterms:created xsi:type="dcterms:W3CDTF">2023-03-17T15:43:50Z</dcterms:created>
  <dcterms:modified xsi:type="dcterms:W3CDTF">2023-03-17T15:44:05Z</dcterms:modified>
  <cp:category/>
  <cp:version/>
  <cp:contentType/>
  <cp:contentStatus/>
</cp:coreProperties>
</file>