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Staňkov - Puclice" sheetId="2" r:id="rId2"/>
    <sheet name="103 - Puclice - Doubrava" sheetId="3" r:id="rId3"/>
    <sheet name="105 - Doubrava - křiž. si..." sheetId="4" r:id="rId4"/>
    <sheet name="106 - Rekonstrukce propustků" sheetId="5" r:id="rId5"/>
    <sheet name="901 - VR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'101 - Staňkov - Puclice'!$C$84:$K$238</definedName>
    <definedName name="_xlnm.Print_Area" localSheetId="1">'101 - Staňkov - Puclice'!$C$4:$J$39,'101 - Staňkov - Puclice'!$C$45:$J$66,'101 - Staňkov - Puclice'!$C$72:$K$238</definedName>
    <definedName name="_xlnm._FilterDatabase" localSheetId="2" hidden="1">'103 - Puclice - Doubrava'!$C$84:$K$281</definedName>
    <definedName name="_xlnm.Print_Area" localSheetId="2">'103 - Puclice - Doubrava'!$C$4:$J$39,'103 - Puclice - Doubrava'!$C$45:$J$66,'103 - Puclice - Doubrava'!$C$72:$K$281</definedName>
    <definedName name="_xlnm._FilterDatabase" localSheetId="3" hidden="1">'105 - Doubrava - křiž. si...'!$C$84:$K$274</definedName>
    <definedName name="_xlnm.Print_Area" localSheetId="3">'105 - Doubrava - křiž. si...'!$C$4:$J$39,'105 - Doubrava - křiž. si...'!$C$45:$J$66,'105 - Doubrava - křiž. si...'!$C$72:$K$274</definedName>
    <definedName name="_xlnm._FilterDatabase" localSheetId="4" hidden="1">'106 - Rekonstrukce propustků'!$C$86:$K$603</definedName>
    <definedName name="_xlnm.Print_Area" localSheetId="4">'106 - Rekonstrukce propustků'!$C$4:$J$39,'106 - Rekonstrukce propustků'!$C$45:$J$68,'106 - Rekonstrukce propustků'!$C$74:$K$603</definedName>
    <definedName name="_xlnm._FilterDatabase" localSheetId="5" hidden="1">'901 - VRN'!$C$82:$K$105</definedName>
    <definedName name="_xlnm.Print_Area" localSheetId="5">'901 - VRN'!$C$4:$J$39,'901 - VRN'!$C$45:$J$64,'901 - VRN'!$C$70:$K$105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'101 - Staňkov - Puclice'!$84:$84</definedName>
    <definedName name="_xlnm.Print_Titles" localSheetId="2">'103 - Puclice - Doubrava'!$84:$84</definedName>
    <definedName name="_xlnm.Print_Titles" localSheetId="3">'105 - Doubrava - křiž. si...'!$84:$84</definedName>
    <definedName name="_xlnm.Print_Titles" localSheetId="4">'106 - Rekonstrukce propustků'!$86:$86</definedName>
    <definedName name="_xlnm.Print_Titles" localSheetId="5">'901 - VRN'!$82:$82</definedName>
  </definedNames>
  <calcPr fullCalcOnLoad="1"/>
</workbook>
</file>

<file path=xl/sharedStrings.xml><?xml version="1.0" encoding="utf-8"?>
<sst xmlns="http://schemas.openxmlformats.org/spreadsheetml/2006/main" count="11180" uniqueCount="1125">
  <si>
    <t>Export Komplet</t>
  </si>
  <si>
    <t>VZ</t>
  </si>
  <si>
    <t>2.0</t>
  </si>
  <si>
    <t>ZAMOK</t>
  </si>
  <si>
    <t>False</t>
  </si>
  <si>
    <t>{a7f232eb-31e9-481c-9652-216e18bf44fc}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</si>
  <si>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</si>
  <si>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</si>
  <si>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</si>
  <si>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</si>
  <si>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</si>
  <si>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</si>
  <si>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</si>
  <si>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</si>
  <si>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</si>
  <si>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</si>
  <si>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</si>
  <si>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III/19352 A III/19353 STAŇKOV - PUCLICE - SEMOŠICE, OPRAVA</t>
  </si>
  <si>
    <t>KSO:</t>
  </si>
  <si>
    <t/>
  </si>
  <si>
    <t>CC-CZ:</t>
  </si>
  <si>
    <t>Místo:</t>
  </si>
  <si>
    <t>Staňkov, Puclice, Semošice</t>
  </si>
  <si>
    <t>Datum:</t>
  </si>
  <si>
    <t>20. 4. 2023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</si>
  <si>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</si>
  <si>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</si>
  <si>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</si>
  <si>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</si>
  <si>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</si>
  <si>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</si>
  <si>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</si>
  <si>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</si>
  <si>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</si>
  <si>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</si>
  <si>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</si>
  <si>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</si>
  <si>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</si>
  <si>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</si>
  <si>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</si>
  <si>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</si>
  <si>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</si>
  <si>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</si>
  <si>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</si>
  <si>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</si>
  <si>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</si>
  <si>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</si>
  <si>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</si>
  <si>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</si>
  <si>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</si>
  <si>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</si>
  <si>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</si>
  <si>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</si>
  <si>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</si>
  <si>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</si>
  <si>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</si>
  <si>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</si>
  <si>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</si>
  <si>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</si>
  <si>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</si>
  <si>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</si>
  <si>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</si>
  <si>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</si>
  <si>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</si>
  <si>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</si>
  <si>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</si>
  <si>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</si>
  <si>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</si>
  <si>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</si>
  <si>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</si>
  <si>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</si>
  <si>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</si>
  <si>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</si>
  <si>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</si>
  <si>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</si>
  <si>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</si>
  <si>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</si>
  <si>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</si>
  <si>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</si>
  <si>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Staňkov - Puclice</t>
  </si>
  <si>
    <t>STA</t>
  </si>
  <si>
    <t>1</t>
  </si>
  <si>
    <t>{7f275297-cded-4c88-b917-19ba857b66b9}</t>
  </si>
  <si>
    <t>822 24 73</t>
  </si>
  <si>
    <t>2</t>
  </si>
  <si>
    <t>103</t>
  </si>
  <si>
    <t>Puclice - Doubrava</t>
  </si>
  <si>
    <t>{79ecae29-a68f-413b-ae18-eea1c5fef92c}</t>
  </si>
  <si>
    <t>105</t>
  </si>
  <si>
    <t>Doubrava - křiž. sil. I/26</t>
  </si>
  <si>
    <t>{bf388fa9-4dfe-48fa-85b2-bb966de546dd}</t>
  </si>
  <si>
    <t>106</t>
  </si>
  <si>
    <t>Rekonstrukce propustků</t>
  </si>
  <si>
    <t>{34a92fdf-cc4e-46c7-8fce-e4f57b526f0e}</t>
  </si>
  <si>
    <t>831 19 43</t>
  </si>
  <si>
    <t>901</t>
  </si>
  <si>
    <t>VRN</t>
  </si>
  <si>
    <t>VON</t>
  </si>
  <si>
    <t>{d2f6b55f-2b2c-447d-9595-4b4312bbca61}</t>
  </si>
  <si>
    <t>KRYCÍ LIST SOUPISU PRACÍ</t>
  </si>
  <si>
    <t>Objekt:</t>
  </si>
  <si>
    <t>101 - Staňkov - Puclice</t>
  </si>
  <si>
    <t>Staňkov, Puclice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</si>
  <si>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</si>
  <si>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</si>
  <si>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</si>
  <si>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</si>
  <si>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</si>
  <si>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</si>
  <si>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</si>
  <si>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</si>
  <si>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</si>
  <si>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</si>
  <si>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</si>
  <si>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</si>
  <si>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</si>
  <si>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</si>
  <si>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</si>
  <si>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</si>
  <si>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</si>
  <si>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</si>
  <si>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</si>
  <si>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</si>
  <si>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</si>
  <si>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</si>
  <si>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</si>
  <si>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</si>
  <si>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</si>
  <si>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</si>
  <si>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</si>
  <si>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</si>
  <si>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113154123</t>
  </si>
  <si>
    <t>Frézování živičného podkladu nebo krytu s naložením na dopravní prostředek plochy do 500 m2 bez překážek v trase pruhu šířky přes 0,5 m do 1 m, tloušťky vrstvy 50 mm</t>
  </si>
  <si>
    <t>m2</t>
  </si>
  <si>
    <t>CS ÚRS 2023 01</t>
  </si>
  <si>
    <t>4</t>
  </si>
  <si>
    <t>310305927</t>
  </si>
  <si>
    <t>Online PSC</t>
  </si>
  <si>
    <t>https://podminky.urs.cz/item/CS_URS_2023_01/113154123</t>
  </si>
  <si>
    <t>VV</t>
  </si>
  <si>
    <t>"SANACE NEÚNOSNÝCH MÍST NA KOMUNIKACI"</t>
  </si>
  <si>
    <t>"předpoklad" 4128</t>
  </si>
  <si>
    <t>"(bude upřesněno investorem po provedeném frézování)"</t>
  </si>
  <si>
    <t>113154433</t>
  </si>
  <si>
    <t>Frézování živičného podkladu nebo krytu s naložením na dopravní prostředek plochy přes 10 000 m2 bez překážek v trase pruhu šířky do 2 m, tloušťky vrstvy 50 mm</t>
  </si>
  <si>
    <t>476938035</t>
  </si>
  <si>
    <t>https://podminky.urs.cz/item/CS_URS_2023_01/113154433</t>
  </si>
  <si>
    <t>"KOMUNIKACE"</t>
  </si>
  <si>
    <t>"km 0,000 00 - 2,649 32" 13760</t>
  </si>
  <si>
    <t>5</t>
  </si>
  <si>
    <t>Komunikace pozemní</t>
  </si>
  <si>
    <t>3</t>
  </si>
  <si>
    <t>565135101</t>
  </si>
  <si>
    <t>Asfaltový beton vrstva podkladní ACP 16 (obalované kamenivo střednězrnné - OKS) s rozprostřením a zhutněním v pruhu šířky do 1,5 m, po zhutnění tl. 50 mm</t>
  </si>
  <si>
    <t>-230439429</t>
  </si>
  <si>
    <t>https://podminky.urs.cz/item/CS_URS_2023_01/565135101</t>
  </si>
  <si>
    <t>569911131</t>
  </si>
  <si>
    <t>Zpevnění krajnic nebo komunikací pro pěší s rozprostřením a zhutněním, po zhutnění asfaltovým recyklátem tl. 50 mm</t>
  </si>
  <si>
    <t>-1989440087</t>
  </si>
  <si>
    <t>https://podminky.urs.cz/item/CS_URS_2023_01/569911131</t>
  </si>
  <si>
    <t>"prům. šířka krajnice 0,5 m"</t>
  </si>
  <si>
    <t>"km 0,000 00 - 2,649 32 L" 2649,5*0,5</t>
  </si>
  <si>
    <t>"km 0,000 00 - 2,649 32 P" 2649,5*0,5</t>
  </si>
  <si>
    <t>Součet</t>
  </si>
  <si>
    <t>572531121</t>
  </si>
  <si>
    <t>Vyspravení trhlin dosavadního krytu asfaltovou sanační hmotou ošetření trhlin šířky do 20 mm</t>
  </si>
  <si>
    <t>m</t>
  </si>
  <si>
    <t>2137999568</t>
  </si>
  <si>
    <t>https://podminky.urs.cz/item/CS_URS_2023_01/572531121</t>
  </si>
  <si>
    <t>"OPRAVA TRHLIN A SPÁR"</t>
  </si>
  <si>
    <t>"předpoklad" 365</t>
  </si>
  <si>
    <t>6</t>
  </si>
  <si>
    <t>573191111</t>
  </si>
  <si>
    <t>Postřik infiltrační kationaktivní emulzí v množství 1,00 kg/m2</t>
  </si>
  <si>
    <t>-522915251</t>
  </si>
  <si>
    <t>https://podminky.urs.cz/item/CS_URS_2023_01/573191111</t>
  </si>
  <si>
    <t>"OPRAVA NEÚNOSNÝCH MÍST NA KOMUNIKACI"</t>
  </si>
  <si>
    <t>"předpoklad" 4334</t>
  </si>
  <si>
    <t>7</t>
  </si>
  <si>
    <t>573211107</t>
  </si>
  <si>
    <t>Postřik spojovací PS bez posypu kamenivem z asfaltu silničního, v množství 0,30 kg/m2</t>
  </si>
  <si>
    <t>-1550555141</t>
  </si>
  <si>
    <t>https://podminky.urs.cz/item/CS_URS_2023_01/573211107</t>
  </si>
  <si>
    <t>8</t>
  </si>
  <si>
    <t>577144141</t>
  </si>
  <si>
    <t>Asfaltový beton vrstva obrusná ACO 11 (ABS) s rozprostřením a se zhutněním z modifikovaného asfaltu v pruhu šířky přes 3 m, po zhutnění tl. 50 mm</t>
  </si>
  <si>
    <t>-1882526513</t>
  </si>
  <si>
    <t>https://podminky.urs.cz/item/CS_URS_2023_01/577144141</t>
  </si>
  <si>
    <t>9</t>
  </si>
  <si>
    <t>Ostatní konstrukce a práce, bourání</t>
  </si>
  <si>
    <t>913121111</t>
  </si>
  <si>
    <t>Montáž a demontáž dočasných dopravních značek kompletních značek vč. podstavce a sloupku základních</t>
  </si>
  <si>
    <t>kus</t>
  </si>
  <si>
    <t>1550562751</t>
  </si>
  <si>
    <t>https://podminky.urs.cz/item/CS_URS_2023_01/913121111</t>
  </si>
  <si>
    <t>"viz příloha PD - Dopravně-inženýrské opatření"</t>
  </si>
  <si>
    <t>"A 15" 7</t>
  </si>
  <si>
    <t>"B 21a" 4</t>
  </si>
  <si>
    <t>"B 21b" 2</t>
  </si>
  <si>
    <t>"A 6b" 2</t>
  </si>
  <si>
    <t>"B 20a" 6</t>
  </si>
  <si>
    <t>"B 26" 2</t>
  </si>
  <si>
    <t>"A 7a" 4</t>
  </si>
  <si>
    <t>"E 4" 2</t>
  </si>
  <si>
    <t>10</t>
  </si>
  <si>
    <t>913121211</t>
  </si>
  <si>
    <t>Montáž a demontáž dočasných dopravních značek Příplatek za první a každý další den použití dočasných dopravních značek k ceně 12-1111</t>
  </si>
  <si>
    <t>-604307473</t>
  </si>
  <si>
    <t>https://podminky.urs.cz/item/CS_URS_2023_01/913121211</t>
  </si>
  <si>
    <t>"předpokládaná doba výstavby cca 30 dní"</t>
  </si>
  <si>
    <t>30*29</t>
  </si>
  <si>
    <t>11</t>
  </si>
  <si>
    <t>913311111</t>
  </si>
  <si>
    <t>Montáž a demontáž dočasných dopravních vodících zařízení kužele reflexního, výšky 600 mm</t>
  </si>
  <si>
    <t>-1770425137</t>
  </si>
  <si>
    <t>https://podminky.urs.cz/item/CS_URS_2023_01/913311111</t>
  </si>
  <si>
    <t>"předpoklad" 50</t>
  </si>
  <si>
    <t>12</t>
  </si>
  <si>
    <t>913311211</t>
  </si>
  <si>
    <t>Montáž a demontáž dočasných dopravních vodících zařízení Příplatek za první a každý další den použití dočasných dopravních vodících zařízení k ceně 31-1111</t>
  </si>
  <si>
    <t>1652338265</t>
  </si>
  <si>
    <t>https://podminky.urs.cz/item/CS_URS_2023_01/913311211</t>
  </si>
  <si>
    <t>30*50</t>
  </si>
  <si>
    <t>13</t>
  </si>
  <si>
    <t>915211112</t>
  </si>
  <si>
    <t>Vodorovné dopravní značení stříkaným plastem dělící čára šířky 125 mm souvislá bílá retroreflexní</t>
  </si>
  <si>
    <t>-2125508817</t>
  </si>
  <si>
    <t>https://podminky.urs.cz/item/CS_URS_2023_01/915211112</t>
  </si>
  <si>
    <t>"viz příloha PD - Vodorovné dopravní značení"</t>
  </si>
  <si>
    <t>"V 4"</t>
  </si>
  <si>
    <t>"km 0,000 00 - 2,649 32 L" 2649,5</t>
  </si>
  <si>
    <t>"km 0,000 00 - 2,649 32 P" 2649,5</t>
  </si>
  <si>
    <t>14</t>
  </si>
  <si>
    <t>915611111</t>
  </si>
  <si>
    <t>Předznačení pro vodorovné značení stříkané barvou nebo prováděné z nátěrových hmot liniové dělicí čáry, vodicí proužky</t>
  </si>
  <si>
    <t>415056045</t>
  </si>
  <si>
    <t>https://podminky.urs.cz/item/CS_URS_2023_01/915611111</t>
  </si>
  <si>
    <t>919721295</t>
  </si>
  <si>
    <t>Vyztužení stávajícího asfaltového povrchu geomříží ze skelných vláken s geotextilií, podélná pevnost v tahu 100 kN/m</t>
  </si>
  <si>
    <t>-835169992</t>
  </si>
  <si>
    <t>https://podminky.urs.cz/item/CS_URS_2023_01/919721295</t>
  </si>
  <si>
    <t>16</t>
  </si>
  <si>
    <t>919731122</t>
  </si>
  <si>
    <t>Zarovnání styčné plochy podkladu nebo krytu podél vybourané části komunikace nebo zpevněné plochy živičné tl. přes 50 do 100 mm</t>
  </si>
  <si>
    <t>-756208324</t>
  </si>
  <si>
    <t>https://podminky.urs.cz/item/CS_URS_2023_01/919731122</t>
  </si>
  <si>
    <t>"podél vybourané části vozovky"</t>
  </si>
  <si>
    <t>"ZÚ km 0,000 00" 5,5</t>
  </si>
  <si>
    <t>"KÚ km 2,649 32" 5</t>
  </si>
  <si>
    <t>17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</si>
  <si>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</si>
  <si>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</si>
  <si>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-1368600868</t>
  </si>
  <si>
    <t>https://podminky.urs.cz/item/CS_URS_2023_01/919732211</t>
  </si>
  <si>
    <t>"v místě napojení na stáv. asf. kryt"</t>
  </si>
  <si>
    <t>18</t>
  </si>
  <si>
    <t>919735112</t>
  </si>
  <si>
    <t>Řezání stávajícího živičného krytu nebo podkladu hloubky přes 50 do 100 mm</t>
  </si>
  <si>
    <t>-781538694</t>
  </si>
  <si>
    <t>https://podminky.urs.cz/item/CS_URS_2023_01/919735112</t>
  </si>
  <si>
    <t>"oprava trhlin a spár" 365</t>
  </si>
  <si>
    <t>"(dle TP 115)"</t>
  </si>
  <si>
    <t>19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</si>
  <si>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</si>
  <si>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</si>
  <si>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-1227184501</t>
  </si>
  <si>
    <t>https://podminky.urs.cz/item/CS_URS_2023_01/938902112</t>
  </si>
  <si>
    <t>"stáv. příkopy v trase"</t>
  </si>
  <si>
    <t>"předpoklad" 2385*2</t>
  </si>
  <si>
    <t>"(upřesní investor)"</t>
  </si>
  <si>
    <t>20</t>
  </si>
  <si>
    <t>938908411</t>
  </si>
  <si>
    <t>Čištění vozovek splachováním vodou povrchu podkladu nebo krytu živičného, betonového nebo dlážděného</t>
  </si>
  <si>
    <t>1103858848</t>
  </si>
  <si>
    <t>https://podminky.urs.cz/item/CS_URS_2023_01/938908411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</si>
  <si>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</si>
  <si>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</si>
  <si>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1134164397</t>
  </si>
  <si>
    <t>https://podminky.urs.cz/item/CS_URS_2023_01/938909311</t>
  </si>
  <si>
    <t>22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</si>
  <si>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</si>
  <si>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</si>
  <si>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1100270446</t>
  </si>
  <si>
    <t>https://podminky.urs.cz/item/CS_URS_2023_01/938909611</t>
  </si>
  <si>
    <t>997</t>
  </si>
  <si>
    <t>Přesun sutě</t>
  </si>
  <si>
    <t>23</t>
  </si>
  <si>
    <t>997221551</t>
  </si>
  <si>
    <t>Vodorovná doprava suti bez naložení, ale se složením a s hrubým urovnáním ze sypkých materiálů, na vzdálenost do 1 km</t>
  </si>
  <si>
    <t>t</t>
  </si>
  <si>
    <t>-1583315626</t>
  </si>
  <si>
    <t>https://podminky.urs.cz/item/CS_URS_2023_01/997221551</t>
  </si>
  <si>
    <t>"živičná drť" 2057,1</t>
  </si>
  <si>
    <t>"materiál z čištění komunikací" 137,6+275,2</t>
  </si>
  <si>
    <t>"materiál z krajnic" 333,8</t>
  </si>
  <si>
    <t>"materiál z čištění příkopů" 925,4</t>
  </si>
  <si>
    <t>24</t>
  </si>
  <si>
    <t>997221559</t>
  </si>
  <si>
    <t>Vodorovná doprava suti bez naložení, ale se složením a s hrubým urovnáním Příplatek k ceně za každý další i započatý 1 km přes 1 km</t>
  </si>
  <si>
    <t>877715483</t>
  </si>
  <si>
    <t>https://podminky.urs.cz/item/CS_URS_2023_01/997221559</t>
  </si>
  <si>
    <t>"z dočasné skládky zpět"</t>
  </si>
  <si>
    <t>"živičná drť" 286,1</t>
  </si>
  <si>
    <t>"odvoz do recyklačního centra AZS 98"</t>
  </si>
  <si>
    <t>"mat. z čištění komunikací do 25 km" 24*(137,6+275,2)</t>
  </si>
  <si>
    <t>"mat. z krajnic do 25 km" 24*333,8</t>
  </si>
  <si>
    <t>"mat. z čištění příkopů do 25 km" 24*925,4</t>
  </si>
  <si>
    <t>"na skládku SÚS PK v obci Valdorf"</t>
  </si>
  <si>
    <t>"živičná drť do 15 km" 14*1771</t>
  </si>
  <si>
    <t>25</t>
  </si>
  <si>
    <t>997221611</t>
  </si>
  <si>
    <t>Nakládání na dopravní prostředky pro vodorovnou dopravu suti</t>
  </si>
  <si>
    <t>124942956</t>
  </si>
  <si>
    <t>https://podminky.urs.cz/item/CS_URS_2023_01/997221611</t>
  </si>
  <si>
    <t>26</t>
  </si>
  <si>
    <t>997221873</t>
  </si>
  <si>
    <t>Poplatek za uložení stavebního odpadu na recyklační skládce (skládkovné) zeminy a kamení zatříděného do Katalogu odpadů pod kódem 17 05 04</t>
  </si>
  <si>
    <t>190662578</t>
  </si>
  <si>
    <t>https://podminky.urs.cz/item/CS_URS_2023_01/997221873</t>
  </si>
  <si>
    <t>"materiál z čištění komunikace" 137,6+275,2</t>
  </si>
  <si>
    <t>998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</si>
  <si>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</si>
  <si>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</si>
  <si>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</si>
  <si>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</si>
  <si>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-1874983152</t>
  </si>
  <si>
    <t>https://podminky.urs.cz/item/CS_URS_2023_01/998225111</t>
  </si>
  <si>
    <t>28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</si>
  <si>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</si>
  <si>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</si>
  <si>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2072642114</t>
  </si>
  <si>
    <t>https://podminky.urs.cz/item/CS_URS_2023_01/998225193</t>
  </si>
  <si>
    <t>103 - Puclice - Doubrava</t>
  </si>
  <si>
    <t>Puclice, Doubrava</t>
  </si>
  <si>
    <t>"SANACE NEÚNOSNÝCH MÍST"</t>
  </si>
  <si>
    <t>"předpoklad" 4185</t>
  </si>
  <si>
    <t>"(bude upřesněno investorem)"</t>
  </si>
  <si>
    <t>113154124</t>
  </si>
  <si>
    <t>Frézování živičného podkladu nebo krytu s naložením na dopravní prostředek plochy do 500 m2 bez překážek v trase pruhu šířky přes 0,5 m do 1 m, tloušťky vrstvy 100 mm</t>
  </si>
  <si>
    <t>1766139736</t>
  </si>
  <si>
    <t>https://podminky.urs.cz/item/CS_URS_2023_01/113154124</t>
  </si>
  <si>
    <t>"pro vyrovnání výškové diference, na délku 5 m"</t>
  </si>
  <si>
    <t>"ZÚ km 3,376 92" 6*5</t>
  </si>
  <si>
    <t>"ZÚ km 0,000 00" 5,5*5</t>
  </si>
  <si>
    <t>"KÚ km 0,589 16" 5,5*5</t>
  </si>
  <si>
    <t>564931411</t>
  </si>
  <si>
    <t>Podklad nebo podsyp z asfaltového recyklátu s rozprostřením a zhutněním plochy přes 100 m2, po zhutnění tl. 90 mm</t>
  </si>
  <si>
    <t>1133086961</t>
  </si>
  <si>
    <t>https://podminky.urs.cz/item/CS_URS_2023_01/564931411</t>
  </si>
  <si>
    <t>"SJEZDY" 140</t>
  </si>
  <si>
    <t>565135121</t>
  </si>
  <si>
    <t>Asfaltový beton vrstva podkladní ACP 16 (obalované kamenivo střednězrnné - OKS) s rozprostřením a zhutněním v pruhu šířky přes 3 m, po zhutnění tl. 50 mm</t>
  </si>
  <si>
    <t>-911166466</t>
  </si>
  <si>
    <t>https://podminky.urs.cz/item/CS_URS_2023_01/565135121</t>
  </si>
  <si>
    <t>"km 3,376 92 - 5,345 62" 10635</t>
  </si>
  <si>
    <t>"km 0,000 00 - 0,589 16" 3215</t>
  </si>
  <si>
    <t>569921133</t>
  </si>
  <si>
    <t>Zpevnění krajnic nebo komunikací pro pěší s rozprostřením a zhutněním, po zhutnění asfaltovým recyklátem tl. 80 mm</t>
  </si>
  <si>
    <t>-1198920565</t>
  </si>
  <si>
    <t>https://podminky.urs.cz/item/CS_URS_2023_01/569921133</t>
  </si>
  <si>
    <t>"km 3,376 92 - 5,345 62 L" 1968,5*0,5</t>
  </si>
  <si>
    <t>"km 3,376 92 - 5,345 62 P" 1968,5*0,5</t>
  </si>
  <si>
    <t>"km 0,000 00 - 0,589 16 L" 589*0,5</t>
  </si>
  <si>
    <t>"km 0,000 00 - 0,589 16 P" 589*0,5</t>
  </si>
  <si>
    <t>"OPRAVA TRHLIN A SPÁR (dle TP 115)"</t>
  </si>
  <si>
    <t>"předpoklad" 625</t>
  </si>
  <si>
    <t>"předpoklad" 4395</t>
  </si>
  <si>
    <t>"km 3,376 92 - 5,345 62" 10435 + 10635</t>
  </si>
  <si>
    <t>"km 0,000 00 - 0,589 16" 3155 + 3215</t>
  </si>
  <si>
    <t>577134141</t>
  </si>
  <si>
    <t>Asfaltový beton vrstva obrusná ACO 11 (ABS) s rozprostřením a se zhutněním z modifikovaného asfaltu v pruhu šířky přes 3 m, po zhutnění tl. 40 mm</t>
  </si>
  <si>
    <t>301930646</t>
  </si>
  <si>
    <t>https://podminky.urs.cz/item/CS_URS_2023_01/577134141</t>
  </si>
  <si>
    <t>"km 3,376 92 - 5,345 62" 10435</t>
  </si>
  <si>
    <t>"km 0,000 00 - 0,589 16" 3155</t>
  </si>
  <si>
    <t>"km 3,376 92 - 5,345 62 L" 1968,5</t>
  </si>
  <si>
    <t>"km 3,376 92 - 5,345 62 P" 1968,5</t>
  </si>
  <si>
    <t>"km 0,000 00 - 0,589 16 L" 589</t>
  </si>
  <si>
    <t>"km 0,000 00 - 0,589 16 P" 589</t>
  </si>
  <si>
    <t>915221122</t>
  </si>
  <si>
    <t>Vodorovné dopravní značení stříkaným plastem vodící čára bílá šířky 250 mm přerušovaná retroreflexní</t>
  </si>
  <si>
    <t>622662236</t>
  </si>
  <si>
    <t>https://podminky.urs.cz/item/CS_URS_2023_01/915221122</t>
  </si>
  <si>
    <t>"V 2b (1,5/1,5)"</t>
  </si>
  <si>
    <t>"km 0,000 00 - 0,036 51 L" 36</t>
  </si>
  <si>
    <t>"V 4 (0,125)"</t>
  </si>
  <si>
    <t>"V 2b (1,5/1,5/0,25)"</t>
  </si>
  <si>
    <t>133598363</t>
  </si>
  <si>
    <t>"ZÚ km 3,376 92" 6</t>
  </si>
  <si>
    <t>"KÚ km 0,589 16" 5,5</t>
  </si>
  <si>
    <t>"oprava trhlin a spár" 625</t>
  </si>
  <si>
    <t>737205055</t>
  </si>
  <si>
    <t>"předpoklad" 2300*2</t>
  </si>
  <si>
    <t>"živičná drť" 500,8</t>
  </si>
  <si>
    <t>"materiál z čištění komunikací" 135,9+271,8</t>
  </si>
  <si>
    <t>"materiál z krajnic" 322,2</t>
  </si>
  <si>
    <t>"materiál z čištění příkopů" 892,4</t>
  </si>
  <si>
    <t>-1418069043</t>
  </si>
  <si>
    <t>"živičná drť" 469,7</t>
  </si>
  <si>
    <t>"mat. z čištění komunikací do 25 km" 24*(135,9+271,8)</t>
  </si>
  <si>
    <t>"mat. z krajnic do 25 km" 24*322,2</t>
  </si>
  <si>
    <t>"mat. z čištění příkopů do 25 km" 24*892,4</t>
  </si>
  <si>
    <t>"živičná drť do 15 km" 14*31,1</t>
  </si>
  <si>
    <t>-1679129843</t>
  </si>
  <si>
    <t>29</t>
  </si>
  <si>
    <t>-42306521</t>
  </si>
  <si>
    <t>"materiál z čištění komunikace" 135,9+271,8</t>
  </si>
  <si>
    <t>30</t>
  </si>
  <si>
    <t>31</t>
  </si>
  <si>
    <t>-163710042</t>
  </si>
  <si>
    <t>105 - Doubrava - křiž. sil. I/26</t>
  </si>
  <si>
    <t>Doubrava, Semošice</t>
  </si>
  <si>
    <t>"předpoklad" 4250</t>
  </si>
  <si>
    <t>"ZÚ km 0,873 24" 5*5</t>
  </si>
  <si>
    <t>"KÚ km 3,841 70" 19*5</t>
  </si>
  <si>
    <t>"km 3,604 14 P" 13</t>
  </si>
  <si>
    <t>-1771957306</t>
  </si>
  <si>
    <t>"SJEZDY" 145</t>
  </si>
  <si>
    <t>"km 0,873 24 - 3,841 70" 14460</t>
  </si>
  <si>
    <t>"KŘIŽOVATKA" 13</t>
  </si>
  <si>
    <t>"SJEZDY" 28</t>
  </si>
  <si>
    <t>"km 0,873 24 - 3,841 70 L" 2968,5*0,5</t>
  </si>
  <si>
    <t>"km 0,873 24 - 3,841 70 P" 2968,5*0,5</t>
  </si>
  <si>
    <t>"předpoklad" 285</t>
  </si>
  <si>
    <t>"předpoklad" 4465</t>
  </si>
  <si>
    <t>"km 0,873 24 - 3,841 70" 14160 + 14460</t>
  </si>
  <si>
    <t>"KŘIŽOVATKA" 13*2</t>
  </si>
  <si>
    <t>"SJEZDY" 28*2</t>
  </si>
  <si>
    <t>"km 0,873 24 - 3,841 70" 14160</t>
  </si>
  <si>
    <t>"km 0,873 24 - 3,841 70 P" 2953,5</t>
  </si>
  <si>
    <t>"km 0,873 24 - 3,841 70 L" 2968,5</t>
  </si>
  <si>
    <t>"V 2b (1,5/1,5)" 15</t>
  </si>
  <si>
    <t>"V 2b (1,5/1,5/0,25)" 15</t>
  </si>
  <si>
    <t>1757404341</t>
  </si>
  <si>
    <t>"ZÚ km 0,873 24" 5</t>
  </si>
  <si>
    <t>"km 3,604 06 P" 12</t>
  </si>
  <si>
    <t>"KÚ km 3,841 70" 19</t>
  </si>
  <si>
    <t>"oprava trhlin a spár" 285</t>
  </si>
  <si>
    <t>-748586569</t>
  </si>
  <si>
    <t>"předpoklad" 2375*2</t>
  </si>
  <si>
    <t>"živičná drť" 519,3</t>
  </si>
  <si>
    <t>"materiál z čištění komunikací" 142+284</t>
  </si>
  <si>
    <t>"materiál z krajnic" 374</t>
  </si>
  <si>
    <t>"materiál z čištění příkopů" 921,5</t>
  </si>
  <si>
    <t>1171408764</t>
  </si>
  <si>
    <t>"živičná drť" 541,8</t>
  </si>
  <si>
    <t>"mat. z čištění komunikací do 20 km" 19*(142+284)</t>
  </si>
  <si>
    <t>"mat. z krajnic do 20 km" 19*374</t>
  </si>
  <si>
    <t>"mat. z čištění příkopů do 20 km" 19*921,5</t>
  </si>
  <si>
    <t>2089295297</t>
  </si>
  <si>
    <t>726874093</t>
  </si>
  <si>
    <t>"materiál z čištění komunikace" 142+284</t>
  </si>
  <si>
    <t>-1664887538</t>
  </si>
  <si>
    <t>106 - Rekonstrukce propustků</t>
  </si>
  <si>
    <t>Staňkov, Semošice</t>
  </si>
  <si>
    <t xml:space="preserve">    4 - Vodorovné konstrukce</t>
  </si>
  <si>
    <t xml:space="preserve">    8 - Trubní vedení</t>
  </si>
  <si>
    <t>113107326</t>
  </si>
  <si>
    <t>Odstranění podkladů nebo krytů strojně plochy jednotlivě do 50 m2 s přemístěním hmot na skládku na vzdálenost do 3 m nebo s naložením na dopravní prostředek z kameniva hrubého drceného se štětem, o tl. vrstvy přes 250 do 450 mm</t>
  </si>
  <si>
    <t>1819019717</t>
  </si>
  <si>
    <t>https://podminky.urs.cz/item/CS_URS_2023_01/113107326</t>
  </si>
  <si>
    <t>"pod stáv. krytem komunikace v místě rekonstrukce propustků"</t>
  </si>
  <si>
    <t>"SILNICE III/19352"</t>
  </si>
  <si>
    <t>"km 1,070 68" 5,5*1,5</t>
  </si>
  <si>
    <t>"km 1,417 42" 5*1,5</t>
  </si>
  <si>
    <t>"km 1,743 22" 5*1,5</t>
  </si>
  <si>
    <t>"km 1,980 94" 5*1,5</t>
  </si>
  <si>
    <t>"km 4,818 04" 5,5*1,5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</si>
  <si>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</si>
  <si>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</si>
  <si>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-1297676438</t>
  </si>
  <si>
    <t>https://podminky.urs.cz/item/CS_URS_2023_01/113107342</t>
  </si>
  <si>
    <t>"stáv. kryt komunikace v místě rekonstrukce propustků"</t>
  </si>
  <si>
    <t>121151103</t>
  </si>
  <si>
    <t>Sejmutí ornice strojně při souvislé ploše do 100 m2, tl. vrstvy do 200 mm</t>
  </si>
  <si>
    <t>1051428545</t>
  </si>
  <si>
    <t>https://podminky.urs.cz/item/CS_URS_2023_01/121151103</t>
  </si>
  <si>
    <t>"odláždění vtoku a výtoku propustků"</t>
  </si>
  <si>
    <t>"km 0,247 84" (4*2)*2</t>
  </si>
  <si>
    <t>"km 1,070 68" (3*2)*2</t>
  </si>
  <si>
    <t>"km 1,417 42" (3*2)*2</t>
  </si>
  <si>
    <t>"km 1,743 22" (3*2)*2</t>
  </si>
  <si>
    <t>"km 1,980 94" (3*2)*2</t>
  </si>
  <si>
    <t>"km 4,376 45" (3*2)*2</t>
  </si>
  <si>
    <t>"km 4,818 04" (3*2)*2</t>
  </si>
  <si>
    <t>"km 5,342 80" (2*2)*2</t>
  </si>
  <si>
    <t>"SILNICE III/19353"</t>
  </si>
  <si>
    <t>"km 0,999 69" (3*2)*2</t>
  </si>
  <si>
    <t>"km 1,194 99" (3*2)*2</t>
  </si>
  <si>
    <t>"km 1,878 38" (3*2)*2</t>
  </si>
  <si>
    <t>"km 2,025 13" (3*2)*2</t>
  </si>
  <si>
    <t>"km 2,365 85" (3*2)*2</t>
  </si>
  <si>
    <t>"km 3,140 40" (3*2)*2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</si>
  <si>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</si>
  <si>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</si>
  <si>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m3</t>
  </si>
  <si>
    <t>-33611522</t>
  </si>
  <si>
    <t>https://podminky.urs.cz/item/CS_URS_2023_01/129951113</t>
  </si>
  <si>
    <t>"bourání čel stáv. propustků"</t>
  </si>
  <si>
    <t>"km 1,417 42" 1,5</t>
  </si>
  <si>
    <t>"km 1,980 94" 1,5</t>
  </si>
  <si>
    <t>"km 4,376 45" 1,5</t>
  </si>
  <si>
    <t>"km 4,818 04" 1,5</t>
  </si>
  <si>
    <t>"km 5,342 80" 1,5</t>
  </si>
  <si>
    <t>"km 0,999 69" 2</t>
  </si>
  <si>
    <t>"km 2,365 85" 1,5</t>
  </si>
  <si>
    <t>"bourání stáv. vtokových jímek propustků"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</si>
  <si>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</si>
  <si>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</si>
  <si>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-1763076229</t>
  </si>
  <si>
    <t>https://podminky.urs.cz/item/CS_URS_2023_01/129951121</t>
  </si>
  <si>
    <t>"km 0,247 84" 2,5</t>
  </si>
  <si>
    <t>"km 1,070 68" 1,5</t>
  </si>
  <si>
    <t>"km 1,743 22" 1,5</t>
  </si>
  <si>
    <t>"km 1,194 99" 2,5</t>
  </si>
  <si>
    <t>"km 1,878 38" 1,5</t>
  </si>
  <si>
    <t>"km 2,025 13" 1,5</t>
  </si>
  <si>
    <t>"km 3,140 40" 1,5</t>
  </si>
  <si>
    <t>132251101</t>
  </si>
  <si>
    <t>Hloubení nezapažených rýh šířky do 800 mm strojně s urovnáním dna do předepsaného profilu a spádu v hornině třídy těžitelnosti I skupiny 3 do 20 m3</t>
  </si>
  <si>
    <t>2098388687</t>
  </si>
  <si>
    <t>https://podminky.urs.cz/item/CS_URS_2023_01/132251101</t>
  </si>
  <si>
    <t>"lemování odláždění vtoku a výtoku propustků (betonové prahy)"</t>
  </si>
  <si>
    <t>"km 0,247 84" (0,3*0,6*2)*2</t>
  </si>
  <si>
    <t>"km 1,070 68" (0,3*0,6*2)*2</t>
  </si>
  <si>
    <t>"km 1,417 42" (0,3*0,6*2)*2</t>
  </si>
  <si>
    <t>"km 1,743 22" (0,3*0,6*2)*2</t>
  </si>
  <si>
    <t>"km 1,980 94" (0,3*0,6*2)*2</t>
  </si>
  <si>
    <t>"km 4,376 45" (0,3*0,6*2)*2</t>
  </si>
  <si>
    <t>"km 4,818 04" (0,3*0,6*2)*2</t>
  </si>
  <si>
    <t>"km 5,342 80" (0,3*0,6*2)*2</t>
  </si>
  <si>
    <t>"km 0,999 69" (0,3*0,6*2)*2</t>
  </si>
  <si>
    <t>"km 1,194 99" (0,3*0,6*2)*2</t>
  </si>
  <si>
    <t>"km 1,878 38" (0,3*0,6*2)*2</t>
  </si>
  <si>
    <t>"km 2,025 13" (0,3*0,6*2)*2</t>
  </si>
  <si>
    <t>"km 2,365 85" (0,3*0,6*2)*2</t>
  </si>
  <si>
    <t>"km 3,140 40" (0,3*0,6*2)*2</t>
  </si>
  <si>
    <t>132251251</t>
  </si>
  <si>
    <t>Hloubení nezapažených rýh šířky přes 800 do 2 000 mm strojně s urovnáním dna do předepsaného profilu a spádu v hornině třídy těžitelnosti I skupiny 3 do 20 m3</t>
  </si>
  <si>
    <t>1226274568</t>
  </si>
  <si>
    <t>https://podminky.urs.cz/item/CS_URS_2023_01/132251251</t>
  </si>
  <si>
    <t>"pro potrubí propustků"</t>
  </si>
  <si>
    <t>"km 0,247 84" 1*0,5*2</t>
  </si>
  <si>
    <t>"km 1,070 68" 1*0,5*8</t>
  </si>
  <si>
    <t>"km 1,417 42" 1*0,5*8</t>
  </si>
  <si>
    <t>"km 1,743 22" 1*0,5*8</t>
  </si>
  <si>
    <t>"km 1,980 94" 1*0,5*8</t>
  </si>
  <si>
    <t>"km 4,376 45" 1*0,5*2</t>
  </si>
  <si>
    <t>"km 4,818 04" 1*0,5*8</t>
  </si>
  <si>
    <t>"km 0,999 69" 1*0,5*1</t>
  </si>
  <si>
    <t>"km 1,878 38" 1*0,5*2</t>
  </si>
  <si>
    <t>"km 2,025 13" 1*0,5*1</t>
  </si>
  <si>
    <t>"km 2,365 85" 1*0,5*2</t>
  </si>
  <si>
    <t>"km 3,140 40" 1*0,5*2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</si>
  <si>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</si>
  <si>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</si>
  <si>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1881058285</t>
  </si>
  <si>
    <t>https://podminky.urs.cz/item/CS_URS_2023_01/162751117</t>
  </si>
  <si>
    <t>"odvoz výkopku zeminy - přebytečná a nevhodná zemina"</t>
  </si>
  <si>
    <t>"celkem natěženo zeminy" 10+26</t>
  </si>
  <si>
    <t>"pro zásyp rýh" -13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</si>
  <si>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</si>
  <si>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</si>
  <si>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260616585</t>
  </si>
  <si>
    <t>https://podminky.urs.cz/item/CS_URS_2023_01/162751119</t>
  </si>
  <si>
    <t>"do recyklačního centra AZS 98"</t>
  </si>
  <si>
    <t>"přebytečná a nevhodná zemina do 25 km" 15*23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</si>
  <si>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</si>
  <si>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</si>
  <si>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1302838342</t>
  </si>
  <si>
    <t>https://podminky.urs.cz/item/CS_URS_2023_01/162751157</t>
  </si>
  <si>
    <t>"kamenná suť" 12,5</t>
  </si>
  <si>
    <t>"betonová suť" 15,5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</si>
  <si>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</si>
  <si>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</si>
  <si>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-378263752</t>
  </si>
  <si>
    <t>https://podminky.urs.cz/item/CS_URS_2023_01/162751159</t>
  </si>
  <si>
    <t>"kamenná suť do 25 km" 15*12,5</t>
  </si>
  <si>
    <t>"betonová suť do 25 km" 15*15,5</t>
  </si>
  <si>
    <t>167151101</t>
  </si>
  <si>
    <t>Nakládání, skládání a překládání neulehlého výkopku nebo sypaniny strojně nakládání, množství do 100 m3, z horniny třídy těžitelnosti I, skupiny 1 až 3</t>
  </si>
  <si>
    <t>-418982051</t>
  </si>
  <si>
    <t>https://podminky.urs.cz/item/CS_URS_2023_01/167151101</t>
  </si>
  <si>
    <t>"zemina pro zásyp rýh" 13</t>
  </si>
  <si>
    <t>171201231</t>
  </si>
  <si>
    <t>-883817339</t>
  </si>
  <si>
    <t>https://podminky.urs.cz/item/CS_URS_2023_01/171201231</t>
  </si>
  <si>
    <t>"přebytečná a nevhodná zemina" 23</t>
  </si>
  <si>
    <t>23*2 'Přepočtené koeficientem množství</t>
  </si>
  <si>
    <t>171251201</t>
  </si>
  <si>
    <t>Uložení sypaniny na skládky nebo meziskládky bez hutnění s upravením uložené sypaniny do předepsaného tvaru</t>
  </si>
  <si>
    <t>-1862389926</t>
  </si>
  <si>
    <t>https://podminky.urs.cz/item/CS_URS_2023_01/171251201</t>
  </si>
  <si>
    <t>"zemina dočasná" 13</t>
  </si>
  <si>
    <t>"zemina trvalá" 23</t>
  </si>
  <si>
    <t>174151101</t>
  </si>
  <si>
    <t>Zásyp sypaninou z jakékoliv horniny strojně s uložením výkopku ve vrstvách se zhutněním jam, šachet, rýh nebo kolem objektů v těchto vykopávkách</t>
  </si>
  <si>
    <t>250181735</t>
  </si>
  <si>
    <t>https://podminky.urs.cz/item/CS_URS_2023_01/174151101</t>
  </si>
  <si>
    <t>"zásyp rýh, se zhutněním"</t>
  </si>
  <si>
    <t>"km 0,247 84" 0,5</t>
  </si>
  <si>
    <t>"km 1,070 68" 2</t>
  </si>
  <si>
    <t>"km 1,417 42" 2</t>
  </si>
  <si>
    <t>"km 1,743 22" 2</t>
  </si>
  <si>
    <t>"km 1,980 94" 2</t>
  </si>
  <si>
    <t>"km 4,376 45" 0,5</t>
  </si>
  <si>
    <t>"km 4,818 04" 2</t>
  </si>
  <si>
    <t>"km 0,999 69" 0,25</t>
  </si>
  <si>
    <t>"km 1,878 38" 0,5</t>
  </si>
  <si>
    <t>"km 2,025 13" 0,25</t>
  </si>
  <si>
    <t>"km 2,365 85" 0,5</t>
  </si>
  <si>
    <t>"km 3,140 40" 0,5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</si>
  <si>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</si>
  <si>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</si>
  <si>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252315465</t>
  </si>
  <si>
    <t>https://podminky.urs.cz/item/CS_URS_2023_01/175151101</t>
  </si>
  <si>
    <t>"km 1,070 68" 8*1,1</t>
  </si>
  <si>
    <t>"km 1,417 42" 8*1,1</t>
  </si>
  <si>
    <t>"km 1,743 22" 8*1,1</t>
  </si>
  <si>
    <t>"km 1,980 94" 8*1,1</t>
  </si>
  <si>
    <t>"km 4,818 04" 8*1,1</t>
  </si>
  <si>
    <t>M</t>
  </si>
  <si>
    <t>58344199.R</t>
  </si>
  <si>
    <t>štěrkodrť frakce 16/32</t>
  </si>
  <si>
    <t>-550573314</t>
  </si>
  <si>
    <t>44*2 'Přepočtené koeficientem množství</t>
  </si>
  <si>
    <t>181152302</t>
  </si>
  <si>
    <t>Úprava pláně na stavbách silnic a dálnic strojně v zářezech mimo skalních se zhutněním</t>
  </si>
  <si>
    <t>-1868374102</t>
  </si>
  <si>
    <t>https://podminky.urs.cz/item/CS_URS_2023_01/181152302</t>
  </si>
  <si>
    <t>"v místě rekonstrukce propustků"</t>
  </si>
  <si>
    <t>182351023</t>
  </si>
  <si>
    <t>Rozprostření a urovnání ornice ve svahu sklonu přes 1:5 strojně při souvislé ploše do 100 m2, tl. vrstvy do 200 mm</t>
  </si>
  <si>
    <t>597638071</t>
  </si>
  <si>
    <t>https://podminky.urs.cz/item/CS_URS_2023_01/182351023</t>
  </si>
  <si>
    <t>"ornice získaná v trase" 168</t>
  </si>
  <si>
    <t>Vodorovné konstrukce</t>
  </si>
  <si>
    <t>451317777</t>
  </si>
  <si>
    <t>Podklad nebo lože pod dlažbu (přídlažbu) v ploše vodorovné nebo ve sklonu do 1:5, tloušťky od 50 do 100 mm z betonu prostého</t>
  </si>
  <si>
    <t>343478752</t>
  </si>
  <si>
    <t>https://podminky.urs.cz/item/CS_URS_2023_01/451317777</t>
  </si>
  <si>
    <t>451319779</t>
  </si>
  <si>
    <t>Podklad nebo lože pod dlažbu (přídlažbu) Příplatek k cenám za zřízení podkladu nebo lože pod dlažbu ve sklonu přes 1:5, pro jakoukoliv tloušťku z betonu prostého</t>
  </si>
  <si>
    <t>-44331617</t>
  </si>
  <si>
    <t>https://podminky.urs.cz/item/CS_URS_2023_01/451319779</t>
  </si>
  <si>
    <t>451573111</t>
  </si>
  <si>
    <t>Lože pod potrubí, stoky a drobné objekty v otevřeném výkopu z písku a štěrkopísku do 63 mm</t>
  </si>
  <si>
    <t>577860992</t>
  </si>
  <si>
    <t>https://podminky.urs.cz/item/CS_URS_2023_01/451573111</t>
  </si>
  <si>
    <t>"km 1,070 68" 8*1*0,1</t>
  </si>
  <si>
    <t>"km 1,417 42" 8*1*0,1</t>
  </si>
  <si>
    <t>"km 1,743 22" 8*1*0,1</t>
  </si>
  <si>
    <t>"km 1,980 94" 8*1*0,1</t>
  </si>
  <si>
    <t>"km 4,818 04" 8*1*0,1</t>
  </si>
  <si>
    <t>452111111</t>
  </si>
  <si>
    <t>Osazení betonových dílců pražců pod potrubí v otevřeném výkopu, průřezové plochy do 25000 mm2</t>
  </si>
  <si>
    <t>-1403018931</t>
  </si>
  <si>
    <t>https://podminky.urs.cz/item/CS_URS_2023_01/452111111</t>
  </si>
  <si>
    <t>"pod ŽB potrubí (2 ks pod troubu)"</t>
  </si>
  <si>
    <t>"km 0,247 84" (1*2)*2</t>
  </si>
  <si>
    <t>"km 4,376 45" (1*2)*2</t>
  </si>
  <si>
    <t>"km 0,999 69" 1*2</t>
  </si>
  <si>
    <t>"km 1,878 38" (1*2)*2</t>
  </si>
  <si>
    <t>"km 2,025 13" 1*2</t>
  </si>
  <si>
    <t>"km 2,365 85" (1*2)*2</t>
  </si>
  <si>
    <t>"km 3,140 40" (1*2)*2</t>
  </si>
  <si>
    <t>59223733</t>
  </si>
  <si>
    <t>podkladek pod trouby betonové/ŽB DN 300-500</t>
  </si>
  <si>
    <t>1643157219</t>
  </si>
  <si>
    <t>452312151</t>
  </si>
  <si>
    <t>Podkladní a zajišťovací konstrukce z betonu prostého v otevřeném výkopu bez zvýšených nároků na prostředí sedlové lože pod potrubí z betonu tř. C 20/25</t>
  </si>
  <si>
    <t>1040556836</t>
  </si>
  <si>
    <t>https://podminky.urs.cz/item/CS_URS_2023_01/452312151</t>
  </si>
  <si>
    <t>"prodloužení stáv. protrubí propustků (s ohledem na nová šikmá čela)"</t>
  </si>
  <si>
    <t>"km 0,247 84" (1*0,25)*2</t>
  </si>
  <si>
    <t>"km 4,376 45" (1*0,25)*2</t>
  </si>
  <si>
    <t>"km 0,999 69" (1*0,25)*1</t>
  </si>
  <si>
    <t>"km 1,878 38" (1*0,25)*2</t>
  </si>
  <si>
    <t>"km 2,025 13" (1*0,25)*1</t>
  </si>
  <si>
    <t>"km 2,365 85" (1*0,25)*2</t>
  </si>
  <si>
    <t>"km 3,140 40" (1*0,25)*2</t>
  </si>
  <si>
    <t>452313161</t>
  </si>
  <si>
    <t>Podkladní a zajišťovací konstrukce z betonu prostého v otevřeném výkopu bez zvýšených nároků na prostředí bloky pro potrubí z betonu tř. C 25/30</t>
  </si>
  <si>
    <t>-425063615</t>
  </si>
  <si>
    <t>https://podminky.urs.cz/item/CS_URS_2023_01/452313161</t>
  </si>
  <si>
    <t>564851011</t>
  </si>
  <si>
    <t>Podklad ze štěrkodrti ŠD s rozprostřením a zhutněním plochy jednotlivě do 100 m2, po zhutnění tl. 150 mm</t>
  </si>
  <si>
    <t>73133625</t>
  </si>
  <si>
    <t>https://podminky.urs.cz/item/CS_URS_2023_01/564851011</t>
  </si>
  <si>
    <t>564861011</t>
  </si>
  <si>
    <t>Podklad ze štěrkodrti ŠD s rozprostřením a zhutněním plochy jednotlivě do 100 m2, po zhutnění tl. 200 mm</t>
  </si>
  <si>
    <t>690088614</t>
  </si>
  <si>
    <t>https://podminky.urs.cz/item/CS_URS_2023_01/564861011</t>
  </si>
  <si>
    <t>565155101</t>
  </si>
  <si>
    <t>Asfaltový beton vrstva podkladní ACP 16 (obalované kamenivo střednězrnné - OKS) s rozprostřením a zhutněním v pruhu šířky do 1,5 m, po zhutnění tl. 70 mm</t>
  </si>
  <si>
    <t>-659186897</t>
  </si>
  <si>
    <t>https://podminky.urs.cz/item/CS_URS_2023_01/565155101</t>
  </si>
  <si>
    <t>594511113</t>
  </si>
  <si>
    <t>Kladení dlažby z lomového kamene lomařsky upraveného v ploše vodorovné nebo ve sklonu na plocho tl. do 250 mm, bez vyplnění spár, s provedením lože tl. 50 mm z betonu</t>
  </si>
  <si>
    <t>1564679616</t>
  </si>
  <si>
    <t>https://podminky.urs.cz/item/CS_URS_2023_01/594511113</t>
  </si>
  <si>
    <t>58380760</t>
  </si>
  <si>
    <t>kámen lomový rigol DR 20,25,30</t>
  </si>
  <si>
    <t>-1695574494</t>
  </si>
  <si>
    <t>32</t>
  </si>
  <si>
    <t>599632111</t>
  </si>
  <si>
    <t>Vyplnění spár dlažby (přídlažby) z lomového kamene v jakémkoliv sklonu plochy a jakékoliv tloušťky cementovou maltou se zatřením</t>
  </si>
  <si>
    <t>1690481736</t>
  </si>
  <si>
    <t>https://podminky.urs.cz/item/CS_URS_2023_01/599632111</t>
  </si>
  <si>
    <t>Trubní vedení</t>
  </si>
  <si>
    <t>33</t>
  </si>
  <si>
    <t>899203199.R</t>
  </si>
  <si>
    <t>Osazení mříží ocelových včetně rámu na vtokový objekt</t>
  </si>
  <si>
    <t>1928798840</t>
  </si>
  <si>
    <t>"km 4,376 45" 1</t>
  </si>
  <si>
    <t>"km 1,878 38" 1</t>
  </si>
  <si>
    <t>"km 2,025 13" 1</t>
  </si>
  <si>
    <t>34</t>
  </si>
  <si>
    <t>55242999.R</t>
  </si>
  <si>
    <t>mříž vtoková ocelová pozinkovaná pro vtokovou jímku vč. rámu</t>
  </si>
  <si>
    <t>1222293048</t>
  </si>
  <si>
    <t>35</t>
  </si>
  <si>
    <t>919441211</t>
  </si>
  <si>
    <t>Čelo propustku včetně římsy ze zdiva z lomového kamene, pro propustek z trub DN 300 až 500 mm</t>
  </si>
  <si>
    <t>-1548942797</t>
  </si>
  <si>
    <t>https://podminky.urs.cz/item/CS_URS_2023_01/919441211</t>
  </si>
  <si>
    <t>"km 0,247 84" 2</t>
  </si>
  <si>
    <t>"km 4,376 45" 2</t>
  </si>
  <si>
    <t>"km 5,342 80" 2</t>
  </si>
  <si>
    <t>"SILNICE III/193 53"</t>
  </si>
  <si>
    <t>"km 1,194 99" 2</t>
  </si>
  <si>
    <t>"km 2,025 13" 2</t>
  </si>
  <si>
    <t>"km 2,365 85" 2</t>
  </si>
  <si>
    <t>"km 3,140 40" 2</t>
  </si>
  <si>
    <t>36</t>
  </si>
  <si>
    <t>919441221</t>
  </si>
  <si>
    <t>Čelo propustku včetně římsy ze zdiva z lomového kamene, pro propustek z trub DN 600 až 800 mm</t>
  </si>
  <si>
    <t>1429543143</t>
  </si>
  <si>
    <t>https://podminky.urs.cz/item/CS_URS_2023_01/919441221</t>
  </si>
  <si>
    <t>"km 1,878 38" 2</t>
  </si>
  <si>
    <t>37</t>
  </si>
  <si>
    <t>919443111</t>
  </si>
  <si>
    <t>Vtoková jímka propustku ze zdiva z lomového kamene na maltu cementovou, propustku z trub DN do 800 mm</t>
  </si>
  <si>
    <t>-1303445518</t>
  </si>
  <si>
    <t>https://podminky.urs.cz/item/CS_URS_2023_01/919443111</t>
  </si>
  <si>
    <t>38</t>
  </si>
  <si>
    <t>919521120</t>
  </si>
  <si>
    <t>Zřízení silničního propustku z trub betonových nebo železobetonových DN 400 mm</t>
  </si>
  <si>
    <t>138645589</t>
  </si>
  <si>
    <t>https://podminky.urs.cz/item/CS_URS_2023_01/919521120</t>
  </si>
  <si>
    <t>"km 0,247 84" 2*1</t>
  </si>
  <si>
    <t>"km 4,376 45" 2*1</t>
  </si>
  <si>
    <t>"km 0,999 69" 1*1</t>
  </si>
  <si>
    <t>"km 2,025 13" 1*1</t>
  </si>
  <si>
    <t>"km 2,365 85" 2*1</t>
  </si>
  <si>
    <t>"km 3,140 40" 2*1</t>
  </si>
  <si>
    <t>39</t>
  </si>
  <si>
    <t>59222022</t>
  </si>
  <si>
    <t>trouba ŽB hrdlová DN 400</t>
  </si>
  <si>
    <t>1205397179</t>
  </si>
  <si>
    <t>40</t>
  </si>
  <si>
    <t>919521129.R</t>
  </si>
  <si>
    <t>Řezání ŽB trub DN 400</t>
  </si>
  <si>
    <t>1220889324</t>
  </si>
  <si>
    <t>41</t>
  </si>
  <si>
    <t>919521140</t>
  </si>
  <si>
    <t>Zřízení silničního propustku z trub betonových nebo železobetonových DN 600 mm</t>
  </si>
  <si>
    <t>-170470541</t>
  </si>
  <si>
    <t>https://podminky.urs.cz/item/CS_URS_2023_01/919521140</t>
  </si>
  <si>
    <t>"km 1,878 38" 2*1</t>
  </si>
  <si>
    <t>42</t>
  </si>
  <si>
    <t>59222001</t>
  </si>
  <si>
    <t>trouba ŽB hrdlová DN 600</t>
  </si>
  <si>
    <t>-879377012</t>
  </si>
  <si>
    <t>43</t>
  </si>
  <si>
    <t>919521149.R</t>
  </si>
  <si>
    <t>Řezání ŽB trub DN 600</t>
  </si>
  <si>
    <t>78141987</t>
  </si>
  <si>
    <t>44</t>
  </si>
  <si>
    <t>919535558</t>
  </si>
  <si>
    <t>Obetonování trubního propustku betonem prostým bez zvýšených nároků na prostředí tř. C 20/25</t>
  </si>
  <si>
    <t>-585698878</t>
  </si>
  <si>
    <t>https://podminky.urs.cz/item/CS_URS_2023_01/919535558</t>
  </si>
  <si>
    <t>"km 0,247 84" 0,25</t>
  </si>
  <si>
    <t>"km 4,376 45" 0,25</t>
  </si>
  <si>
    <t>"km 1,878 38" 0,35</t>
  </si>
  <si>
    <t>"km 2,365 85" 0,25</t>
  </si>
  <si>
    <t>"km 3,140 40" 0,25</t>
  </si>
  <si>
    <t>45</t>
  </si>
  <si>
    <t>919551112</t>
  </si>
  <si>
    <t>Zřízení propustku z trub plastových polyetylenových rýhovaných se spojkami nebo s hrdlem DN 400 mm</t>
  </si>
  <si>
    <t>498808056</t>
  </si>
  <si>
    <t>https://podminky.urs.cz/item/CS_URS_2023_01/919551112</t>
  </si>
  <si>
    <t>"km 1,070 68" 8</t>
  </si>
  <si>
    <t>"km 1,417 42" 8</t>
  </si>
  <si>
    <t>"km 1,743 22" 8</t>
  </si>
  <si>
    <t>"km 1,980 94" 8</t>
  </si>
  <si>
    <t>"km 4,818 04" 8</t>
  </si>
  <si>
    <t>46</t>
  </si>
  <si>
    <t>28614154</t>
  </si>
  <si>
    <t>trubka kanalizační PP korugovaná DN 400x6000mm s hrdlem SN10</t>
  </si>
  <si>
    <t>-1977932793</t>
  </si>
  <si>
    <t>47</t>
  </si>
  <si>
    <t>-1316560657</t>
  </si>
  <si>
    <t>"km 1,070 68" 5,5*2</t>
  </si>
  <si>
    <t>"km 1,417 42" 5*2</t>
  </si>
  <si>
    <t>"km 1,743 22" 5*2</t>
  </si>
  <si>
    <t>"km 1,980 94" 5*2</t>
  </si>
  <si>
    <t>"km 4,818 04" 5,5*2</t>
  </si>
  <si>
    <t>48</t>
  </si>
  <si>
    <t>-1565502156</t>
  </si>
  <si>
    <t>49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</si>
  <si>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</si>
  <si>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</si>
  <si>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1605412673</t>
  </si>
  <si>
    <t>https://podminky.urs.cz/item/CS_URS_2023_01/938902421</t>
  </si>
  <si>
    <t>"km 0,247 84" 7,5</t>
  </si>
  <si>
    <t>"km 4,376 45" 6,5</t>
  </si>
  <si>
    <t>"km 0,999 69" 8</t>
  </si>
  <si>
    <t>"km 1,194 99" 10</t>
  </si>
  <si>
    <t>"km 2,025 13" 7,5</t>
  </si>
  <si>
    <t>50</t>
  </si>
  <si>
    <t>938902441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</si>
  <si>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</si>
  <si>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1665565024</t>
  </si>
  <si>
    <t>https://podminky.urs.cz/item/CS_URS_2023_01/938902441</t>
  </si>
  <si>
    <t>"km 5,342 80" 30</t>
  </si>
  <si>
    <t>"km 2,365 85" 6,5</t>
  </si>
  <si>
    <t>"km 3,140 40" 7</t>
  </si>
  <si>
    <t>51</t>
  </si>
  <si>
    <t>938902442</t>
  </si>
  <si>
    <t>Čištění propustků s odstraněním travnatého porostu nebo nánosu, s naložením na dopravní prostředek nebo s přemístěním na hromady na vzdálenost do 20 m strojně tlakovou vodou tloušťky nánosu přes 75% průměru propustku přes 500 do 1000 mm</t>
  </si>
  <si>
    <t>-1182688923</t>
  </si>
  <si>
    <t>https://podminky.urs.cz/item/CS_URS_2023_01/938902442</t>
  </si>
  <si>
    <t>"km 1,878 38" 7</t>
  </si>
  <si>
    <t>52</t>
  </si>
  <si>
    <t>938902499</t>
  </si>
  <si>
    <t>Čištění propustků s odstraněním travnatého porostu nebo nánosu, s naložením na dopravní prostředek nebo s přemístěním na hromady na vzdálenost do 20 m Příplatek k cenám za délku propustku přes 8 m za každý další 1 m</t>
  </si>
  <si>
    <t>-1527845197</t>
  </si>
  <si>
    <t>https://podminky.urs.cz/item/CS_URS_2023_01/938902499</t>
  </si>
  <si>
    <t>53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</si>
  <si>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</si>
  <si>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</si>
  <si>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440847645</t>
  </si>
  <si>
    <t>https://podminky.urs.cz/item/CS_URS_2023_01/966008112</t>
  </si>
  <si>
    <t>"km 1,070 68" 6,5</t>
  </si>
  <si>
    <t>"km 1,417 42" 7</t>
  </si>
  <si>
    <t>"km 1,743 22" 7</t>
  </si>
  <si>
    <t>"km 1,980 94" 6,5</t>
  </si>
  <si>
    <t>"km 4,818 04" 7</t>
  </si>
  <si>
    <t>54</t>
  </si>
  <si>
    <t>2041768647</t>
  </si>
  <si>
    <t>"štěrk, štět" 24,2</t>
  </si>
  <si>
    <t>"materiál z čištění ppropustků" 19,1</t>
  </si>
  <si>
    <t>55</t>
  </si>
  <si>
    <t>1389232993</t>
  </si>
  <si>
    <t>"štěrk, štět do 25 km" 24*24,2</t>
  </si>
  <si>
    <t>"mat. z čištění propustků do 25 km" 24*19,1</t>
  </si>
  <si>
    <t>56</t>
  </si>
  <si>
    <t>997221561</t>
  </si>
  <si>
    <t>Vodorovná doprava suti bez naložení, ale se složením a s hrubým urovnáním z kusových materiálů, na vzdálenost do 1 km</t>
  </si>
  <si>
    <t>-989982265</t>
  </si>
  <si>
    <t>https://podminky.urs.cz/item/CS_URS_2023_01/997221561</t>
  </si>
  <si>
    <t>"živičné kry" 8,6</t>
  </si>
  <si>
    <t>57</t>
  </si>
  <si>
    <t>997221569</t>
  </si>
  <si>
    <t>1008795839</t>
  </si>
  <si>
    <t>https://podminky.urs.cz/item/CS_URS_2023_01/997221569</t>
  </si>
  <si>
    <t>"živičné kry do 25 km" 24*8,6</t>
  </si>
  <si>
    <t>58</t>
  </si>
  <si>
    <t>997221571</t>
  </si>
  <si>
    <t>Vodorovná doprava vybouraných hmot bez naložení, ale se složením a s hrubým urovnáním na vzdálenost do 1 km</t>
  </si>
  <si>
    <t>-378792070</t>
  </si>
  <si>
    <t>https://podminky.urs.cz/item/CS_URS_2023_01/997221571</t>
  </si>
  <si>
    <t>"materiál z demolice propustků" 33,3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</si>
  <si>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</si>
  <si>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</si>
  <si>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</si>
  <si>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1262266247</t>
  </si>
  <si>
    <t>https://podminky.urs.cz/item/CS_URS_2023_01/997221579</t>
  </si>
  <si>
    <t>"materiál z demolice propustků do 25 km" 24*33,3</t>
  </si>
  <si>
    <t>60</t>
  </si>
  <si>
    <t>997221861</t>
  </si>
  <si>
    <t>Poplatek za uložení stavebního odpadu na recyklační skládce (skládkovné) z prostého betonu zatříděného do Katalogu odpadů pod kódem 17 01 01</t>
  </si>
  <si>
    <t>-374858931</t>
  </si>
  <si>
    <t>https://podminky.urs.cz/item/CS_URS_2023_01/997221861</t>
  </si>
  <si>
    <t>"beton. suť z demolice čel propustků" 34,1</t>
  </si>
  <si>
    <t>61</t>
  </si>
  <si>
    <t>-1910843835</t>
  </si>
  <si>
    <t>"materiál z čištění propustků" 19,1</t>
  </si>
  <si>
    <t>"kamenná suť" 25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</si>
  <si>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</si>
  <si>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</si>
  <si>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</si>
  <si>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-217262711</t>
  </si>
  <si>
    <t>https://podminky.urs.cz/item/CS_URS_2023_01/997221875</t>
  </si>
  <si>
    <t>63</t>
  </si>
  <si>
    <t>-1999008520</t>
  </si>
  <si>
    <t>901 - VRN</t>
  </si>
  <si>
    <t>Staňkov, Puclice, Doubrava, Semošice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</si>
  <si>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</si>
  <si>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</si>
  <si>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</si>
  <si>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</si>
  <si>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</si>
  <si>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</si>
  <si>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</si>
  <si>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</si>
  <si>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</si>
  <si>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komplet</t>
  </si>
  <si>
    <t>1024</t>
  </si>
  <si>
    <t>-863032292</t>
  </si>
  <si>
    <t>https://podminky.urs.cz/item/CS_URS_2023_01/012203000</t>
  </si>
  <si>
    <t>"v případě potřeby" 1</t>
  </si>
  <si>
    <t>012303000</t>
  </si>
  <si>
    <t>Geodetické práce po výstavbě</t>
  </si>
  <si>
    <t>1411761375</t>
  </si>
  <si>
    <t>https://podminky.urs.cz/item/CS_URS_2023_01/012303000</t>
  </si>
  <si>
    <t>"zaměření skutečného provedení stavby" 1</t>
  </si>
  <si>
    <t>"(v případě potřeby)"</t>
  </si>
  <si>
    <t>013254000</t>
  </si>
  <si>
    <t>Dokumentace skutečného provedení stavby</t>
  </si>
  <si>
    <t>1116935075</t>
  </si>
  <si>
    <t>https://podminky.urs.cz/item/CS_URS_2023_01/013254000</t>
  </si>
  <si>
    <t>"po dokončení stavby" 1</t>
  </si>
  <si>
    <t>VRN3</t>
  </si>
  <si>
    <t>Zařízení staveniště</t>
  </si>
  <si>
    <t>034503000</t>
  </si>
  <si>
    <t>Informační tabule na staveništi</t>
  </si>
  <si>
    <t>-1561572561</t>
  </si>
  <si>
    <t>https://podminky.urs.cz/item/CS_URS_2023_01/034503000</t>
  </si>
  <si>
    <t>"výstražné a informační tabule na staveništi" 8</t>
  </si>
  <si>
    <t>"(předpoklad)"</t>
  </si>
  <si>
    <t>VRN7</t>
  </si>
  <si>
    <t>Provozní vlivy</t>
  </si>
  <si>
    <t>072103001</t>
  </si>
  <si>
    <t>Projednání DIO a zajištění DIR komunikace II.a III. třídy</t>
  </si>
  <si>
    <t>119766986</t>
  </si>
  <si>
    <t>https://podminky.urs.cz/item/CS_URS_2023_01/072103001</t>
  </si>
  <si>
    <t>"práce za omezeného provozu na silnici III/19352 a III/19353"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</si>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</sst>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433" TargetMode="External" /><Relationship Id="rId3" Type="http://schemas.openxmlformats.org/officeDocument/2006/relationships/hyperlink" Target="https://podminky.urs.cz/item/CS_URS_2023_01/565135101" TargetMode="External" /><Relationship Id="rId4" Type="http://schemas.openxmlformats.org/officeDocument/2006/relationships/hyperlink" Target="https://podminky.urs.cz/item/CS_URS_2023_01/569911131" TargetMode="External" /><Relationship Id="rId5" Type="http://schemas.openxmlformats.org/officeDocument/2006/relationships/hyperlink" Target="https://podminky.urs.cz/item/CS_URS_2023_01/572531121" TargetMode="External" /><Relationship Id="rId6" Type="http://schemas.openxmlformats.org/officeDocument/2006/relationships/hyperlink" Target="https://podminky.urs.cz/item/CS_URS_2023_01/573191111" TargetMode="External" /><Relationship Id="rId7" Type="http://schemas.openxmlformats.org/officeDocument/2006/relationships/hyperlink" Target="https://podminky.urs.cz/item/CS_URS_2023_01/573211107" TargetMode="External" /><Relationship Id="rId8" Type="http://schemas.openxmlformats.org/officeDocument/2006/relationships/hyperlink" Target="https://podminky.urs.cz/item/CS_URS_2023_01/577144141" TargetMode="External" /><Relationship Id="rId9" Type="http://schemas.openxmlformats.org/officeDocument/2006/relationships/hyperlink" Target="https://podminky.urs.cz/item/CS_URS_2023_01/913121111" TargetMode="External" /><Relationship Id="rId10" Type="http://schemas.openxmlformats.org/officeDocument/2006/relationships/hyperlink" Target="https://podminky.urs.cz/item/CS_URS_2023_01/913121211" TargetMode="External" /><Relationship Id="rId11" Type="http://schemas.openxmlformats.org/officeDocument/2006/relationships/hyperlink" Target="https://podminky.urs.cz/item/CS_URS_2023_01/913311111" TargetMode="External" /><Relationship Id="rId12" Type="http://schemas.openxmlformats.org/officeDocument/2006/relationships/hyperlink" Target="https://podminky.urs.cz/item/CS_URS_2023_01/913311211" TargetMode="External" /><Relationship Id="rId13" Type="http://schemas.openxmlformats.org/officeDocument/2006/relationships/hyperlink" Target="https://podminky.urs.cz/item/CS_URS_2023_01/915211112" TargetMode="External" /><Relationship Id="rId14" Type="http://schemas.openxmlformats.org/officeDocument/2006/relationships/hyperlink" Target="https://podminky.urs.cz/item/CS_URS_2023_01/915611111" TargetMode="External" /><Relationship Id="rId15" Type="http://schemas.openxmlformats.org/officeDocument/2006/relationships/hyperlink" Target="https://podminky.urs.cz/item/CS_URS_2023_01/919721295" TargetMode="External" /><Relationship Id="rId16" Type="http://schemas.openxmlformats.org/officeDocument/2006/relationships/hyperlink" Target="https://podminky.urs.cz/item/CS_URS_2023_01/919731122" TargetMode="External" /><Relationship Id="rId17" Type="http://schemas.openxmlformats.org/officeDocument/2006/relationships/hyperlink" Target="https://podminky.urs.cz/item/CS_URS_2023_01/919732211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38902112" TargetMode="External" /><Relationship Id="rId20" Type="http://schemas.openxmlformats.org/officeDocument/2006/relationships/hyperlink" Target="https://podminky.urs.cz/item/CS_URS_2023_01/938908411" TargetMode="External" /><Relationship Id="rId21" Type="http://schemas.openxmlformats.org/officeDocument/2006/relationships/hyperlink" Target="https://podminky.urs.cz/item/CS_URS_2023_01/938909311" TargetMode="External" /><Relationship Id="rId22" Type="http://schemas.openxmlformats.org/officeDocument/2006/relationships/hyperlink" Target="https://podminky.urs.cz/item/CS_URS_2023_01/938909611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611" TargetMode="External" /><Relationship Id="rId26" Type="http://schemas.openxmlformats.org/officeDocument/2006/relationships/hyperlink" Target="https://podminky.urs.cz/item/CS_URS_2023_01/997221873" TargetMode="External" /><Relationship Id="rId27" Type="http://schemas.openxmlformats.org/officeDocument/2006/relationships/hyperlink" Target="https://podminky.urs.cz/item/CS_URS_2023_01/998225111" TargetMode="External" /><Relationship Id="rId28" Type="http://schemas.openxmlformats.org/officeDocument/2006/relationships/hyperlink" Target="https://podminky.urs.cz/item/CS_URS_2023_01/998225193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124" TargetMode="External" /><Relationship Id="rId3" Type="http://schemas.openxmlformats.org/officeDocument/2006/relationships/hyperlink" Target="https://podminky.urs.cz/item/CS_URS_2023_01/564931411" TargetMode="External" /><Relationship Id="rId4" Type="http://schemas.openxmlformats.org/officeDocument/2006/relationships/hyperlink" Target="https://podminky.urs.cz/item/CS_URS_2023_01/565135101" TargetMode="External" /><Relationship Id="rId5" Type="http://schemas.openxmlformats.org/officeDocument/2006/relationships/hyperlink" Target="https://podminky.urs.cz/item/CS_URS_2023_01/565135121" TargetMode="External" /><Relationship Id="rId6" Type="http://schemas.openxmlformats.org/officeDocument/2006/relationships/hyperlink" Target="https://podminky.urs.cz/item/CS_URS_2023_01/569921133" TargetMode="External" /><Relationship Id="rId7" Type="http://schemas.openxmlformats.org/officeDocument/2006/relationships/hyperlink" Target="https://podminky.urs.cz/item/CS_URS_2023_01/57253112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7134141" TargetMode="External" /><Relationship Id="rId11" Type="http://schemas.openxmlformats.org/officeDocument/2006/relationships/hyperlink" Target="https://podminky.urs.cz/item/CS_URS_2023_01/913121111" TargetMode="External" /><Relationship Id="rId12" Type="http://schemas.openxmlformats.org/officeDocument/2006/relationships/hyperlink" Target="https://podminky.urs.cz/item/CS_URS_2023_01/913121211" TargetMode="External" /><Relationship Id="rId13" Type="http://schemas.openxmlformats.org/officeDocument/2006/relationships/hyperlink" Target="https://podminky.urs.cz/item/CS_URS_2023_01/913311111" TargetMode="External" /><Relationship Id="rId14" Type="http://schemas.openxmlformats.org/officeDocument/2006/relationships/hyperlink" Target="https://podminky.urs.cz/item/CS_URS_2023_01/913311211" TargetMode="External" /><Relationship Id="rId15" Type="http://schemas.openxmlformats.org/officeDocument/2006/relationships/hyperlink" Target="https://podminky.urs.cz/item/CS_URS_2023_01/915211112" TargetMode="External" /><Relationship Id="rId16" Type="http://schemas.openxmlformats.org/officeDocument/2006/relationships/hyperlink" Target="https://podminky.urs.cz/item/CS_URS_2023_01/915221122" TargetMode="External" /><Relationship Id="rId17" Type="http://schemas.openxmlformats.org/officeDocument/2006/relationships/hyperlink" Target="https://podminky.urs.cz/item/CS_URS_2023_01/915611111" TargetMode="External" /><Relationship Id="rId18" Type="http://schemas.openxmlformats.org/officeDocument/2006/relationships/hyperlink" Target="https://podminky.urs.cz/item/CS_URS_2023_01/919721295" TargetMode="External" /><Relationship Id="rId19" Type="http://schemas.openxmlformats.org/officeDocument/2006/relationships/hyperlink" Target="https://podminky.urs.cz/item/CS_URS_2023_01/919731122" TargetMode="External" /><Relationship Id="rId20" Type="http://schemas.openxmlformats.org/officeDocument/2006/relationships/hyperlink" Target="https://podminky.urs.cz/item/CS_URS_2023_01/919732211" TargetMode="External" /><Relationship Id="rId21" Type="http://schemas.openxmlformats.org/officeDocument/2006/relationships/hyperlink" Target="https://podminky.urs.cz/item/CS_URS_2023_01/919735112" TargetMode="External" /><Relationship Id="rId22" Type="http://schemas.openxmlformats.org/officeDocument/2006/relationships/hyperlink" Target="https://podminky.urs.cz/item/CS_URS_2023_01/938902112" TargetMode="External" /><Relationship Id="rId23" Type="http://schemas.openxmlformats.org/officeDocument/2006/relationships/hyperlink" Target="https://podminky.urs.cz/item/CS_URS_2023_01/938908411" TargetMode="External" /><Relationship Id="rId24" Type="http://schemas.openxmlformats.org/officeDocument/2006/relationships/hyperlink" Target="https://podminky.urs.cz/item/CS_URS_2023_01/938909311" TargetMode="External" /><Relationship Id="rId25" Type="http://schemas.openxmlformats.org/officeDocument/2006/relationships/hyperlink" Target="https://podminky.urs.cz/item/CS_URS_2023_01/938909611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873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hyperlink" Target="https://podminky.urs.cz/item/CS_URS_2023_01/998225193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124" TargetMode="External" /><Relationship Id="rId3" Type="http://schemas.openxmlformats.org/officeDocument/2006/relationships/hyperlink" Target="https://podminky.urs.cz/item/CS_URS_2023_01/564931411" TargetMode="External" /><Relationship Id="rId4" Type="http://schemas.openxmlformats.org/officeDocument/2006/relationships/hyperlink" Target="https://podminky.urs.cz/item/CS_URS_2023_01/565135101" TargetMode="External" /><Relationship Id="rId5" Type="http://schemas.openxmlformats.org/officeDocument/2006/relationships/hyperlink" Target="https://podminky.urs.cz/item/CS_URS_2023_01/565135121" TargetMode="External" /><Relationship Id="rId6" Type="http://schemas.openxmlformats.org/officeDocument/2006/relationships/hyperlink" Target="https://podminky.urs.cz/item/CS_URS_2023_01/569921133" TargetMode="External" /><Relationship Id="rId7" Type="http://schemas.openxmlformats.org/officeDocument/2006/relationships/hyperlink" Target="https://podminky.urs.cz/item/CS_URS_2023_01/57253112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7134141" TargetMode="External" /><Relationship Id="rId11" Type="http://schemas.openxmlformats.org/officeDocument/2006/relationships/hyperlink" Target="https://podminky.urs.cz/item/CS_URS_2023_01/913121111" TargetMode="External" /><Relationship Id="rId12" Type="http://schemas.openxmlformats.org/officeDocument/2006/relationships/hyperlink" Target="https://podminky.urs.cz/item/CS_URS_2023_01/913121211" TargetMode="External" /><Relationship Id="rId13" Type="http://schemas.openxmlformats.org/officeDocument/2006/relationships/hyperlink" Target="https://podminky.urs.cz/item/CS_URS_2023_01/913311111" TargetMode="External" /><Relationship Id="rId14" Type="http://schemas.openxmlformats.org/officeDocument/2006/relationships/hyperlink" Target="https://podminky.urs.cz/item/CS_URS_2023_01/913311211" TargetMode="External" /><Relationship Id="rId15" Type="http://schemas.openxmlformats.org/officeDocument/2006/relationships/hyperlink" Target="https://podminky.urs.cz/item/CS_URS_2023_01/915211112" TargetMode="External" /><Relationship Id="rId16" Type="http://schemas.openxmlformats.org/officeDocument/2006/relationships/hyperlink" Target="https://podminky.urs.cz/item/CS_URS_2023_01/915221122" TargetMode="External" /><Relationship Id="rId17" Type="http://schemas.openxmlformats.org/officeDocument/2006/relationships/hyperlink" Target="https://podminky.urs.cz/item/CS_URS_2023_01/915611111" TargetMode="External" /><Relationship Id="rId18" Type="http://schemas.openxmlformats.org/officeDocument/2006/relationships/hyperlink" Target="https://podminky.urs.cz/item/CS_URS_2023_01/919721295" TargetMode="External" /><Relationship Id="rId19" Type="http://schemas.openxmlformats.org/officeDocument/2006/relationships/hyperlink" Target="https://podminky.urs.cz/item/CS_URS_2023_01/919731122" TargetMode="External" /><Relationship Id="rId20" Type="http://schemas.openxmlformats.org/officeDocument/2006/relationships/hyperlink" Target="https://podminky.urs.cz/item/CS_URS_2023_01/919732211" TargetMode="External" /><Relationship Id="rId21" Type="http://schemas.openxmlformats.org/officeDocument/2006/relationships/hyperlink" Target="https://podminky.urs.cz/item/CS_URS_2023_01/919735112" TargetMode="External" /><Relationship Id="rId22" Type="http://schemas.openxmlformats.org/officeDocument/2006/relationships/hyperlink" Target="https://podminky.urs.cz/item/CS_URS_2023_01/938902112" TargetMode="External" /><Relationship Id="rId23" Type="http://schemas.openxmlformats.org/officeDocument/2006/relationships/hyperlink" Target="https://podminky.urs.cz/item/CS_URS_2023_01/938908411" TargetMode="External" /><Relationship Id="rId24" Type="http://schemas.openxmlformats.org/officeDocument/2006/relationships/hyperlink" Target="https://podminky.urs.cz/item/CS_URS_2023_01/938909311" TargetMode="External" /><Relationship Id="rId25" Type="http://schemas.openxmlformats.org/officeDocument/2006/relationships/hyperlink" Target="https://podminky.urs.cz/item/CS_URS_2023_01/938909611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873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hyperlink" Target="https://podminky.urs.cz/item/CS_URS_2023_01/998225193" TargetMode="External" /><Relationship Id="rId3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6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9951113" TargetMode="External" /><Relationship Id="rId5" Type="http://schemas.openxmlformats.org/officeDocument/2006/relationships/hyperlink" Target="https://podminky.urs.cz/item/CS_URS_2023_01/129951121" TargetMode="External" /><Relationship Id="rId6" Type="http://schemas.openxmlformats.org/officeDocument/2006/relationships/hyperlink" Target="https://podminky.urs.cz/item/CS_URS_2023_01/132251101" TargetMode="External" /><Relationship Id="rId7" Type="http://schemas.openxmlformats.org/officeDocument/2006/relationships/hyperlink" Target="https://podminky.urs.cz/item/CS_URS_2023_01/13225125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2751157" TargetMode="External" /><Relationship Id="rId11" Type="http://schemas.openxmlformats.org/officeDocument/2006/relationships/hyperlink" Target="https://podminky.urs.cz/item/CS_URS_2023_01/16275115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51101" TargetMode="External" /><Relationship Id="rId16" Type="http://schemas.openxmlformats.org/officeDocument/2006/relationships/hyperlink" Target="https://podminky.urs.cz/item/CS_URS_2023_01/175151101" TargetMode="External" /><Relationship Id="rId17" Type="http://schemas.openxmlformats.org/officeDocument/2006/relationships/hyperlink" Target="https://podminky.urs.cz/item/CS_URS_2023_01/181152302" TargetMode="External" /><Relationship Id="rId18" Type="http://schemas.openxmlformats.org/officeDocument/2006/relationships/hyperlink" Target="https://podminky.urs.cz/item/CS_URS_2023_01/182351023" TargetMode="External" /><Relationship Id="rId19" Type="http://schemas.openxmlformats.org/officeDocument/2006/relationships/hyperlink" Target="https://podminky.urs.cz/item/CS_URS_2023_01/451317777" TargetMode="External" /><Relationship Id="rId20" Type="http://schemas.openxmlformats.org/officeDocument/2006/relationships/hyperlink" Target="https://podminky.urs.cz/item/CS_URS_2023_01/451319779" TargetMode="External" /><Relationship Id="rId21" Type="http://schemas.openxmlformats.org/officeDocument/2006/relationships/hyperlink" Target="https://podminky.urs.cz/item/CS_URS_2023_01/451573111" TargetMode="External" /><Relationship Id="rId22" Type="http://schemas.openxmlformats.org/officeDocument/2006/relationships/hyperlink" Target="https://podminky.urs.cz/item/CS_URS_2023_01/452111111" TargetMode="External" /><Relationship Id="rId23" Type="http://schemas.openxmlformats.org/officeDocument/2006/relationships/hyperlink" Target="https://podminky.urs.cz/item/CS_URS_2023_01/452312151" TargetMode="External" /><Relationship Id="rId24" Type="http://schemas.openxmlformats.org/officeDocument/2006/relationships/hyperlink" Target="https://podminky.urs.cz/item/CS_URS_2023_01/452313161" TargetMode="External" /><Relationship Id="rId25" Type="http://schemas.openxmlformats.org/officeDocument/2006/relationships/hyperlink" Target="https://podminky.urs.cz/item/CS_URS_2023_01/564851011" TargetMode="External" /><Relationship Id="rId26" Type="http://schemas.openxmlformats.org/officeDocument/2006/relationships/hyperlink" Target="https://podminky.urs.cz/item/CS_URS_2023_01/564861011" TargetMode="External" /><Relationship Id="rId27" Type="http://schemas.openxmlformats.org/officeDocument/2006/relationships/hyperlink" Target="https://podminky.urs.cz/item/CS_URS_2023_01/565155101" TargetMode="External" /><Relationship Id="rId28" Type="http://schemas.openxmlformats.org/officeDocument/2006/relationships/hyperlink" Target="https://podminky.urs.cz/item/CS_URS_2023_01/594511113" TargetMode="External" /><Relationship Id="rId29" Type="http://schemas.openxmlformats.org/officeDocument/2006/relationships/hyperlink" Target="https://podminky.urs.cz/item/CS_URS_2023_01/599632111" TargetMode="External" /><Relationship Id="rId30" Type="http://schemas.openxmlformats.org/officeDocument/2006/relationships/hyperlink" Target="https://podminky.urs.cz/item/CS_URS_2023_01/919441211" TargetMode="External" /><Relationship Id="rId31" Type="http://schemas.openxmlformats.org/officeDocument/2006/relationships/hyperlink" Target="https://podminky.urs.cz/item/CS_URS_2023_01/919441221" TargetMode="External" /><Relationship Id="rId32" Type="http://schemas.openxmlformats.org/officeDocument/2006/relationships/hyperlink" Target="https://podminky.urs.cz/item/CS_URS_2023_01/919443111" TargetMode="External" /><Relationship Id="rId33" Type="http://schemas.openxmlformats.org/officeDocument/2006/relationships/hyperlink" Target="https://podminky.urs.cz/item/CS_URS_2023_01/919521120" TargetMode="External" /><Relationship Id="rId34" Type="http://schemas.openxmlformats.org/officeDocument/2006/relationships/hyperlink" Target="https://podminky.urs.cz/item/CS_URS_2023_01/919521140" TargetMode="External" /><Relationship Id="rId35" Type="http://schemas.openxmlformats.org/officeDocument/2006/relationships/hyperlink" Target="https://podminky.urs.cz/item/CS_URS_2023_01/919535558" TargetMode="External" /><Relationship Id="rId36" Type="http://schemas.openxmlformats.org/officeDocument/2006/relationships/hyperlink" Target="https://podminky.urs.cz/item/CS_URS_2023_01/919551112" TargetMode="External" /><Relationship Id="rId37" Type="http://schemas.openxmlformats.org/officeDocument/2006/relationships/hyperlink" Target="https://podminky.urs.cz/item/CS_URS_2023_01/919731122" TargetMode="External" /><Relationship Id="rId38" Type="http://schemas.openxmlformats.org/officeDocument/2006/relationships/hyperlink" Target="https://podminky.urs.cz/item/CS_URS_2023_01/919735112" TargetMode="External" /><Relationship Id="rId39" Type="http://schemas.openxmlformats.org/officeDocument/2006/relationships/hyperlink" Target="https://podminky.urs.cz/item/CS_URS_2023_01/938902421" TargetMode="External" /><Relationship Id="rId40" Type="http://schemas.openxmlformats.org/officeDocument/2006/relationships/hyperlink" Target="https://podminky.urs.cz/item/CS_URS_2023_01/938902441" TargetMode="External" /><Relationship Id="rId41" Type="http://schemas.openxmlformats.org/officeDocument/2006/relationships/hyperlink" Target="https://podminky.urs.cz/item/CS_URS_2023_01/938902442" TargetMode="External" /><Relationship Id="rId42" Type="http://schemas.openxmlformats.org/officeDocument/2006/relationships/hyperlink" Target="https://podminky.urs.cz/item/CS_URS_2023_01/938902499" TargetMode="External" /><Relationship Id="rId43" Type="http://schemas.openxmlformats.org/officeDocument/2006/relationships/hyperlink" Target="https://podminky.urs.cz/item/CS_URS_2023_01/966008112" TargetMode="External" /><Relationship Id="rId44" Type="http://schemas.openxmlformats.org/officeDocument/2006/relationships/hyperlink" Target="https://podminky.urs.cz/item/CS_URS_2023_01/997221551" TargetMode="External" /><Relationship Id="rId45" Type="http://schemas.openxmlformats.org/officeDocument/2006/relationships/hyperlink" Target="https://podminky.urs.cz/item/CS_URS_2023_01/997221559" TargetMode="External" /><Relationship Id="rId46" Type="http://schemas.openxmlformats.org/officeDocument/2006/relationships/hyperlink" Target="https://podminky.urs.cz/item/CS_URS_2023_01/997221561" TargetMode="External" /><Relationship Id="rId47" Type="http://schemas.openxmlformats.org/officeDocument/2006/relationships/hyperlink" Target="https://podminky.urs.cz/item/CS_URS_2023_01/997221569" TargetMode="External" /><Relationship Id="rId48" Type="http://schemas.openxmlformats.org/officeDocument/2006/relationships/hyperlink" Target="https://podminky.urs.cz/item/CS_URS_2023_01/997221571" TargetMode="External" /><Relationship Id="rId49" Type="http://schemas.openxmlformats.org/officeDocument/2006/relationships/hyperlink" Target="https://podminky.urs.cz/item/CS_URS_2023_01/997221579" TargetMode="External" /><Relationship Id="rId50" Type="http://schemas.openxmlformats.org/officeDocument/2006/relationships/hyperlink" Target="https://podminky.urs.cz/item/CS_URS_2023_01/997221861" TargetMode="External" /><Relationship Id="rId51" Type="http://schemas.openxmlformats.org/officeDocument/2006/relationships/hyperlink" Target="https://podminky.urs.cz/item/CS_URS_2023_01/997221873" TargetMode="External" /><Relationship Id="rId52" Type="http://schemas.openxmlformats.org/officeDocument/2006/relationships/hyperlink" Target="https://podminky.urs.cz/item/CS_URS_2023_01/997221875" TargetMode="External" /><Relationship Id="rId53" Type="http://schemas.openxmlformats.org/officeDocument/2006/relationships/hyperlink" Target="https://podminky.urs.cz/item/CS_URS_2023_01/998225111" TargetMode="External" /><Relationship Id="rId5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2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4503000" TargetMode="External" /><Relationship Id="rId5" Type="http://schemas.openxmlformats.org/officeDocument/2006/relationships/hyperlink" Target="https://podminky.urs.cz/item/CS_URS_2023_01/072103001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2023_08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III/19352 A III/19353 STAŇKOV - PUCLICE - SEMOŠICE,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Staňkov, Puclice, Semošice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SÚS Plzeňského kraje,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Jaroslav Rojt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Jan Leinhäupel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'101 - Staňkov - Puclice'!J30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'101 - Staňkov - Puclice'!P85</f>
        <v>0</v>
      </c>
      <c r="AV55" s="121">
        <f>'101 - Staňkov - Puclice'!J33</f>
        <v>0</v>
      </c>
      <c r="AW55" s="121">
        <f>'101 - Staňkov - Puclice'!J34</f>
        <v>0</v>
      </c>
      <c r="AX55" s="121">
        <f>'101 - Staňkov - Puclice'!J35</f>
        <v>0</v>
      </c>
      <c r="AY55" s="121">
        <f>'101 - Staňkov - Puclice'!J36</f>
        <v>0</v>
      </c>
      <c r="AZ55" s="121">
        <f>'101 - Staňkov - Puclice'!F33</f>
        <v>0</v>
      </c>
      <c r="BA55" s="121">
        <f>'101 - Staňkov - Puclice'!F34</f>
        <v>0</v>
      </c>
      <c r="BB55" s="121">
        <f>'101 - Staňkov - Puclice'!F35</f>
        <v>0</v>
      </c>
      <c r="BC55" s="121">
        <f>'101 - Staňkov - Puclice'!F36</f>
        <v>0</v>
      </c>
      <c r="BD55" s="123">
        <f>'101 - Staňkov - Puclice'!F37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83</v>
      </c>
      <c r="CM55" s="124" t="s">
        <v>84</v>
      </c>
    </row>
    <row r="56" spans="1:91" s="7" customFormat="1" ht="16.5" customHeight="1">
      <c r="A56" s="112" t="s">
        <v>77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'103 - Puclice - Doubrava'!J30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'103 - Puclice - Doubrava'!P85</f>
        <v>0</v>
      </c>
      <c r="AV56" s="121">
        <f>'103 - Puclice - Doubrava'!J33</f>
        <v>0</v>
      </c>
      <c r="AW56" s="121">
        <f>'103 - Puclice - Doubrava'!J34</f>
        <v>0</v>
      </c>
      <c r="AX56" s="121">
        <f>'103 - Puclice - Doubrava'!J35</f>
        <v>0</v>
      </c>
      <c r="AY56" s="121">
        <f>'103 - Puclice - Doubrava'!J36</f>
        <v>0</v>
      </c>
      <c r="AZ56" s="121">
        <f>'103 - Puclice - Doubrava'!F33</f>
        <v>0</v>
      </c>
      <c r="BA56" s="121">
        <f>'103 - Puclice - Doubrava'!F34</f>
        <v>0</v>
      </c>
      <c r="BB56" s="121">
        <f>'103 - Puclice - Doubrava'!F35</f>
        <v>0</v>
      </c>
      <c r="BC56" s="121">
        <f>'103 - Puclice - Doubrava'!F36</f>
        <v>0</v>
      </c>
      <c r="BD56" s="123">
        <f>'103 - Puclice - Doubrava'!F37</f>
        <v>0</v>
      </c>
      <c r="BE56" s="7"/>
      <c r="BT56" s="124" t="s">
        <v>81</v>
      </c>
      <c r="BV56" s="124" t="s">
        <v>75</v>
      </c>
      <c r="BW56" s="124" t="s">
        <v>87</v>
      </c>
      <c r="BX56" s="124" t="s">
        <v>5</v>
      </c>
      <c r="CL56" s="124" t="s">
        <v>83</v>
      </c>
      <c r="CM56" s="124" t="s">
        <v>84</v>
      </c>
    </row>
    <row r="57" spans="1:91" s="7" customFormat="1" ht="16.5" customHeight="1">
      <c r="A57" s="112" t="s">
        <v>77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'105 - Doubrava - křiž. si...'!J30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'105 - Doubrava - křiž. si...'!P85</f>
        <v>0</v>
      </c>
      <c r="AV57" s="121">
        <f>'105 - Doubrava - křiž. si...'!J33</f>
        <v>0</v>
      </c>
      <c r="AW57" s="121">
        <f>'105 - Doubrava - křiž. si...'!J34</f>
        <v>0</v>
      </c>
      <c r="AX57" s="121">
        <f>'105 - Doubrava - křiž. si...'!J35</f>
        <v>0</v>
      </c>
      <c r="AY57" s="121">
        <f>'105 - Doubrava - křiž. si...'!J36</f>
        <v>0</v>
      </c>
      <c r="AZ57" s="121">
        <f>'105 - Doubrava - křiž. si...'!F33</f>
        <v>0</v>
      </c>
      <c r="BA57" s="121">
        <f>'105 - Doubrava - křiž. si...'!F34</f>
        <v>0</v>
      </c>
      <c r="BB57" s="121">
        <f>'105 - Doubrava - křiž. si...'!F35</f>
        <v>0</v>
      </c>
      <c r="BC57" s="121">
        <f>'105 - Doubrava - křiž. si...'!F36</f>
        <v>0</v>
      </c>
      <c r="BD57" s="123">
        <f>'105 - Doubrava - křiž. si...'!F37</f>
        <v>0</v>
      </c>
      <c r="BE57" s="7"/>
      <c r="BT57" s="124" t="s">
        <v>81</v>
      </c>
      <c r="BV57" s="124" t="s">
        <v>75</v>
      </c>
      <c r="BW57" s="124" t="s">
        <v>90</v>
      </c>
      <c r="BX57" s="124" t="s">
        <v>5</v>
      </c>
      <c r="CL57" s="124" t="s">
        <v>83</v>
      </c>
      <c r="CM57" s="124" t="s">
        <v>84</v>
      </c>
    </row>
    <row r="58" spans="1:91" s="7" customFormat="1" ht="16.5" customHeight="1">
      <c r="A58" s="112" t="s">
        <v>77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'106 - Rekonstrukce propustků'!J30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80</v>
      </c>
      <c r="AR58" s="119"/>
      <c r="AS58" s="120">
        <v>0</v>
      </c>
      <c r="AT58" s="121">
        <f>ROUND(SUM(AV58:AW58),2)</f>
        <v>0</v>
      </c>
      <c r="AU58" s="122">
        <f>'106 - Rekonstrukce propustků'!P87</f>
        <v>0</v>
      </c>
      <c r="AV58" s="121">
        <f>'106 - Rekonstrukce propustků'!J33</f>
        <v>0</v>
      </c>
      <c r="AW58" s="121">
        <f>'106 - Rekonstrukce propustků'!J34</f>
        <v>0</v>
      </c>
      <c r="AX58" s="121">
        <f>'106 - Rekonstrukce propustků'!J35</f>
        <v>0</v>
      </c>
      <c r="AY58" s="121">
        <f>'106 - Rekonstrukce propustků'!J36</f>
        <v>0</v>
      </c>
      <c r="AZ58" s="121">
        <f>'106 - Rekonstrukce propustků'!F33</f>
        <v>0</v>
      </c>
      <c r="BA58" s="121">
        <f>'106 - Rekonstrukce propustků'!F34</f>
        <v>0</v>
      </c>
      <c r="BB58" s="121">
        <f>'106 - Rekonstrukce propustků'!F35</f>
        <v>0</v>
      </c>
      <c r="BC58" s="121">
        <f>'106 - Rekonstrukce propustků'!F36</f>
        <v>0</v>
      </c>
      <c r="BD58" s="123">
        <f>'106 - Rekonstrukce propustků'!F37</f>
        <v>0</v>
      </c>
      <c r="BE58" s="7"/>
      <c r="BT58" s="124" t="s">
        <v>81</v>
      </c>
      <c r="BV58" s="124" t="s">
        <v>75</v>
      </c>
      <c r="BW58" s="124" t="s">
        <v>93</v>
      </c>
      <c r="BX58" s="124" t="s">
        <v>5</v>
      </c>
      <c r="CL58" s="124" t="s">
        <v>94</v>
      </c>
      <c r="CM58" s="124" t="s">
        <v>84</v>
      </c>
    </row>
    <row r="59" spans="1:91" s="7" customFormat="1" ht="16.5" customHeight="1">
      <c r="A59" s="112" t="s">
        <v>77</v>
      </c>
      <c r="B59" s="113"/>
      <c r="C59" s="114"/>
      <c r="D59" s="115" t="s">
        <v>95</v>
      </c>
      <c r="E59" s="115"/>
      <c r="F59" s="115"/>
      <c r="G59" s="115"/>
      <c r="H59" s="115"/>
      <c r="I59" s="116"/>
      <c r="J59" s="115" t="s">
        <v>96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'901 - VRN'!J30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97</v>
      </c>
      <c r="AR59" s="119"/>
      <c r="AS59" s="125">
        <v>0</v>
      </c>
      <c r="AT59" s="126">
        <f>ROUND(SUM(AV59:AW59),2)</f>
        <v>0</v>
      </c>
      <c r="AU59" s="127">
        <f>'901 - VRN'!P83</f>
        <v>0</v>
      </c>
      <c r="AV59" s="126">
        <f>'901 - VRN'!J33</f>
        <v>0</v>
      </c>
      <c r="AW59" s="126">
        <f>'901 - VRN'!J34</f>
        <v>0</v>
      </c>
      <c r="AX59" s="126">
        <f>'901 - VRN'!J35</f>
        <v>0</v>
      </c>
      <c r="AY59" s="126">
        <f>'901 - VRN'!J36</f>
        <v>0</v>
      </c>
      <c r="AZ59" s="126">
        <f>'901 - VRN'!F33</f>
        <v>0</v>
      </c>
      <c r="BA59" s="126">
        <f>'901 - VRN'!F34</f>
        <v>0</v>
      </c>
      <c r="BB59" s="126">
        <f>'901 - VRN'!F35</f>
        <v>0</v>
      </c>
      <c r="BC59" s="126">
        <f>'901 - VRN'!F36</f>
        <v>0</v>
      </c>
      <c r="BD59" s="128">
        <f>'901 - VRN'!F37</f>
        <v>0</v>
      </c>
      <c r="BE59" s="7"/>
      <c r="BT59" s="124" t="s">
        <v>81</v>
      </c>
      <c r="BV59" s="124" t="s">
        <v>75</v>
      </c>
      <c r="BW59" s="124" t="s">
        <v>98</v>
      </c>
      <c r="BX59" s="124" t="s">
        <v>5</v>
      </c>
      <c r="CL59" s="124" t="s">
        <v>19</v>
      </c>
      <c r="CM59" s="124" t="s">
        <v>84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01 - Staňkov - Puclice'!C2" display="/"/>
    <hyperlink ref="A56" location="'103 - Puclice - Doubrava'!C2" display="/"/>
    <hyperlink ref="A57" location="'105 - Doubrava - křiž. si...'!C2" display="/"/>
    <hyperlink ref="A58" location="'106 - Rekonstrukce propustků'!C2" display="/"/>
    <hyperlink ref="A59" location="'90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102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ROUND((SUM(BE85:BE238)),2)</f>
        <v>0</v>
      </c>
      <c r="G33" s="39"/>
      <c r="H33" s="39"/>
      <c r="I33" s="149">
        <v>0.21</v>
      </c>
      <c r="J33" s="148">
        <f>ROUND(((SUM(BE85:BE238))*I33),2)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ROUND((SUM(BF85:BF238)),2)</f>
        <v>0</v>
      </c>
      <c r="G34" s="39"/>
      <c r="H34" s="39"/>
      <c r="I34" s="149">
        <v>0.15</v>
      </c>
      <c r="J34" s="148">
        <f>ROUND(((SUM(BF85:BF238))*I34),2)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ROUND((SUM(BG85:BG238)),2)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ROUND((SUM(BH85:BH238)),2)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ROUND((SUM(BI85:BI238)),2)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101 - Staňkov - Puclice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Puclice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J127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J205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101 - Staňkov - Puclice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Staňkov, Puclice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306.196845</v>
      </c>
      <c r="S85" s="97"/>
      <c r="T85" s="187">
        <f>T86</f>
        <v>3729.1369999999997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P87+P97+P127+P205+P234</f>
        <v>0</v>
      </c>
      <c r="Q86" s="197"/>
      <c r="R86" s="198">
        <f>R87+R97+R127+R205+R234</f>
        <v>306.196845</v>
      </c>
      <c r="S86" s="197"/>
      <c r="T86" s="199">
        <f>T87+T97+T127+T205+T234</f>
        <v>3729.1369999999997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BK87+BK97+BK127+BK205+BK234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SUM(P88:P96)</f>
        <v>0</v>
      </c>
      <c r="Q87" s="197"/>
      <c r="R87" s="198">
        <f>SUM(R88:R96)</f>
        <v>1.1696</v>
      </c>
      <c r="S87" s="197"/>
      <c r="T87" s="199">
        <f>SUM(T88:T96)</f>
        <v>2057.12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SUM(BK88:BK96)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4128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0.2064</v>
      </c>
      <c r="S88" s="214">
        <v>0.115</v>
      </c>
      <c r="T88" s="215">
        <f>S88*H88</f>
        <v>474.72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140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141</v>
      </c>
      <c r="G91" s="235"/>
      <c r="H91" s="238">
        <v>4128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142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143</v>
      </c>
      <c r="F93" s="207" t="s">
        <v>144</v>
      </c>
      <c r="G93" s="208" t="s">
        <v>133</v>
      </c>
      <c r="H93" s="209">
        <v>13760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7E-05</v>
      </c>
      <c r="R93" s="214">
        <f>Q93*H93</f>
        <v>0.9632</v>
      </c>
      <c r="S93" s="214">
        <v>0.115</v>
      </c>
      <c r="T93" s="215">
        <f>S93*H93</f>
        <v>1582.4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145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146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147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148</v>
      </c>
      <c r="G96" s="235"/>
      <c r="H96" s="238">
        <v>13760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81</v>
      </c>
      <c r="AY96" s="244" t="s">
        <v>128</v>
      </c>
    </row>
    <row r="97" spans="1:63" s="12" customFormat="1" ht="22.8" customHeight="1">
      <c r="A97" s="12"/>
      <c r="B97" s="189"/>
      <c r="C97" s="190"/>
      <c r="D97" s="191" t="s">
        <v>72</v>
      </c>
      <c r="E97" s="203" t="s">
        <v>149</v>
      </c>
      <c r="F97" s="203" t="s">
        <v>150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SUM(P98:P126)</f>
        <v>0</v>
      </c>
      <c r="Q97" s="197"/>
      <c r="R97" s="198">
        <f>SUM(R98:R126)</f>
        <v>286.45625</v>
      </c>
      <c r="S97" s="197"/>
      <c r="T97" s="199">
        <f>SUM(T98:T126)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81</v>
      </c>
      <c r="AT97" s="201" t="s">
        <v>72</v>
      </c>
      <c r="AU97" s="201" t="s">
        <v>81</v>
      </c>
      <c r="AY97" s="200" t="s">
        <v>128</v>
      </c>
      <c r="BK97" s="202">
        <f>SUM(BK98:BK126)</f>
        <v>0</v>
      </c>
    </row>
    <row r="98" spans="1:65" s="2" customFormat="1" ht="24.15" customHeight="1">
      <c r="A98" s="39"/>
      <c r="B98" s="40"/>
      <c r="C98" s="205" t="s">
        <v>151</v>
      </c>
      <c r="D98" s="205" t="s">
        <v>130</v>
      </c>
      <c r="E98" s="206" t="s">
        <v>152</v>
      </c>
      <c r="F98" s="207" t="s">
        <v>153</v>
      </c>
      <c r="G98" s="208" t="s">
        <v>133</v>
      </c>
      <c r="H98" s="209">
        <v>4128</v>
      </c>
      <c r="I98" s="210"/>
      <c r="J98" s="211">
        <f>ROUND(I98*H98,2)</f>
        <v>0</v>
      </c>
      <c r="K98" s="207" t="s">
        <v>134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135</v>
      </c>
      <c r="AT98" s="216" t="s">
        <v>130</v>
      </c>
      <c r="AU98" s="216" t="s">
        <v>84</v>
      </c>
      <c r="AY98" s="18" t="s">
        <v>128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135</v>
      </c>
      <c r="BM98" s="216" t="s">
        <v>154</v>
      </c>
    </row>
    <row r="99" spans="1:47" s="2" customFormat="1" ht="12">
      <c r="A99" s="39"/>
      <c r="B99" s="40"/>
      <c r="C99" s="41"/>
      <c r="D99" s="218" t="s">
        <v>137</v>
      </c>
      <c r="E99" s="41"/>
      <c r="F99" s="219" t="s">
        <v>155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137</v>
      </c>
      <c r="AU99" s="18" t="s">
        <v>84</v>
      </c>
    </row>
    <row r="100" spans="1:51" s="13" customFormat="1" ht="12">
      <c r="A100" s="13"/>
      <c r="B100" s="223"/>
      <c r="C100" s="224"/>
      <c r="D100" s="225" t="s">
        <v>139</v>
      </c>
      <c r="E100" s="226" t="s">
        <v>19</v>
      </c>
      <c r="F100" s="227" t="s">
        <v>140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139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128</v>
      </c>
    </row>
    <row r="101" spans="1:51" s="14" customFormat="1" ht="12">
      <c r="A101" s="14"/>
      <c r="B101" s="234"/>
      <c r="C101" s="235"/>
      <c r="D101" s="225" t="s">
        <v>139</v>
      </c>
      <c r="E101" s="236" t="s">
        <v>19</v>
      </c>
      <c r="F101" s="237" t="s">
        <v>141</v>
      </c>
      <c r="G101" s="235"/>
      <c r="H101" s="238">
        <v>4128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139</v>
      </c>
      <c r="AU101" s="244" t="s">
        <v>84</v>
      </c>
      <c r="AV101" s="14" t="s">
        <v>84</v>
      </c>
      <c r="AW101" s="14" t="s">
        <v>34</v>
      </c>
      <c r="AX101" s="14" t="s">
        <v>81</v>
      </c>
      <c r="AY101" s="244" t="s">
        <v>128</v>
      </c>
    </row>
    <row r="102" spans="1:51" s="13" customFormat="1" ht="12">
      <c r="A102" s="13"/>
      <c r="B102" s="223"/>
      <c r="C102" s="224"/>
      <c r="D102" s="225" t="s">
        <v>139</v>
      </c>
      <c r="E102" s="226" t="s">
        <v>19</v>
      </c>
      <c r="F102" s="227" t="s">
        <v>142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139</v>
      </c>
      <c r="AU102" s="233" t="s">
        <v>84</v>
      </c>
      <c r="AV102" s="13" t="s">
        <v>81</v>
      </c>
      <c r="AW102" s="13" t="s">
        <v>34</v>
      </c>
      <c r="AX102" s="13" t="s">
        <v>73</v>
      </c>
      <c r="AY102" s="233" t="s">
        <v>128</v>
      </c>
    </row>
    <row r="103" spans="1:65" s="2" customFormat="1" ht="24.15" customHeight="1">
      <c r="A103" s="39"/>
      <c r="B103" s="40"/>
      <c r="C103" s="205" t="s">
        <v>135</v>
      </c>
      <c r="D103" s="205" t="s">
        <v>130</v>
      </c>
      <c r="E103" s="206" t="s">
        <v>156</v>
      </c>
      <c r="F103" s="207" t="s">
        <v>157</v>
      </c>
      <c r="G103" s="208" t="s">
        <v>133</v>
      </c>
      <c r="H103" s="209">
        <v>2649.5</v>
      </c>
      <c r="I103" s="210"/>
      <c r="J103" s="211">
        <f>ROUND(I103*H103,2)</f>
        <v>0</v>
      </c>
      <c r="K103" s="207" t="s">
        <v>134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0.108</v>
      </c>
      <c r="R103" s="214">
        <f>Q103*H103</f>
        <v>286.146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135</v>
      </c>
      <c r="AT103" s="216" t="s">
        <v>130</v>
      </c>
      <c r="AU103" s="216" t="s">
        <v>84</v>
      </c>
      <c r="AY103" s="18" t="s">
        <v>128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135</v>
      </c>
      <c r="BM103" s="216" t="s">
        <v>158</v>
      </c>
    </row>
    <row r="104" spans="1:47" s="2" customFormat="1" ht="12">
      <c r="A104" s="39"/>
      <c r="B104" s="40"/>
      <c r="C104" s="41"/>
      <c r="D104" s="218" t="s">
        <v>137</v>
      </c>
      <c r="E104" s="41"/>
      <c r="F104" s="219" t="s">
        <v>159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137</v>
      </c>
      <c r="AU104" s="18" t="s">
        <v>84</v>
      </c>
    </row>
    <row r="105" spans="1:51" s="13" customFormat="1" ht="12">
      <c r="A105" s="13"/>
      <c r="B105" s="223"/>
      <c r="C105" s="224"/>
      <c r="D105" s="225" t="s">
        <v>139</v>
      </c>
      <c r="E105" s="226" t="s">
        <v>19</v>
      </c>
      <c r="F105" s="227" t="s">
        <v>160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139</v>
      </c>
      <c r="AU105" s="233" t="s">
        <v>84</v>
      </c>
      <c r="AV105" s="13" t="s">
        <v>81</v>
      </c>
      <c r="AW105" s="13" t="s">
        <v>34</v>
      </c>
      <c r="AX105" s="13" t="s">
        <v>73</v>
      </c>
      <c r="AY105" s="233" t="s">
        <v>128</v>
      </c>
    </row>
    <row r="106" spans="1:51" s="14" customFormat="1" ht="12">
      <c r="A106" s="14"/>
      <c r="B106" s="234"/>
      <c r="C106" s="235"/>
      <c r="D106" s="225" t="s">
        <v>139</v>
      </c>
      <c r="E106" s="236" t="s">
        <v>19</v>
      </c>
      <c r="F106" s="237" t="s">
        <v>161</v>
      </c>
      <c r="G106" s="235"/>
      <c r="H106" s="238">
        <v>1324.75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139</v>
      </c>
      <c r="AU106" s="244" t="s">
        <v>84</v>
      </c>
      <c r="AV106" s="14" t="s">
        <v>84</v>
      </c>
      <c r="AW106" s="14" t="s">
        <v>34</v>
      </c>
      <c r="AX106" s="14" t="s">
        <v>73</v>
      </c>
      <c r="AY106" s="244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162</v>
      </c>
      <c r="G107" s="235"/>
      <c r="H107" s="238">
        <v>1324.75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73</v>
      </c>
      <c r="AY107" s="244" t="s">
        <v>128</v>
      </c>
    </row>
    <row r="108" spans="1:51" s="15" customFormat="1" ht="12">
      <c r="A108" s="15"/>
      <c r="B108" s="245"/>
      <c r="C108" s="246"/>
      <c r="D108" s="225" t="s">
        <v>139</v>
      </c>
      <c r="E108" s="247" t="s">
        <v>19</v>
      </c>
      <c r="F108" s="248" t="s">
        <v>163</v>
      </c>
      <c r="G108" s="246"/>
      <c r="H108" s="249">
        <v>2649.5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139</v>
      </c>
      <c r="AU108" s="255" t="s">
        <v>84</v>
      </c>
      <c r="AV108" s="15" t="s">
        <v>135</v>
      </c>
      <c r="AW108" s="15" t="s">
        <v>34</v>
      </c>
      <c r="AX108" s="15" t="s">
        <v>81</v>
      </c>
      <c r="AY108" s="255" t="s">
        <v>128</v>
      </c>
    </row>
    <row r="109" spans="1:65" s="2" customFormat="1" ht="16.5" customHeight="1">
      <c r="A109" s="39"/>
      <c r="B109" s="40"/>
      <c r="C109" s="205" t="s">
        <v>149</v>
      </c>
      <c r="D109" s="205" t="s">
        <v>130</v>
      </c>
      <c r="E109" s="206" t="s">
        <v>164</v>
      </c>
      <c r="F109" s="207" t="s">
        <v>165</v>
      </c>
      <c r="G109" s="208" t="s">
        <v>166</v>
      </c>
      <c r="H109" s="209">
        <v>365</v>
      </c>
      <c r="I109" s="210"/>
      <c r="J109" s="211">
        <f>ROUND(I109*H109,2)</f>
        <v>0</v>
      </c>
      <c r="K109" s="207" t="s">
        <v>134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0.00085</v>
      </c>
      <c r="R109" s="214">
        <f>Q109*H109</f>
        <v>0.31024999999999997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135</v>
      </c>
      <c r="AT109" s="216" t="s">
        <v>130</v>
      </c>
      <c r="AU109" s="216" t="s">
        <v>84</v>
      </c>
      <c r="AY109" s="18" t="s">
        <v>128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135</v>
      </c>
      <c r="BM109" s="216" t="s">
        <v>167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19" t="s">
        <v>168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139</v>
      </c>
      <c r="E111" s="226" t="s">
        <v>19</v>
      </c>
      <c r="F111" s="227" t="s">
        <v>169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139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128</v>
      </c>
    </row>
    <row r="112" spans="1:51" s="14" customFormat="1" ht="12">
      <c r="A112" s="14"/>
      <c r="B112" s="234"/>
      <c r="C112" s="235"/>
      <c r="D112" s="225" t="s">
        <v>139</v>
      </c>
      <c r="E112" s="236" t="s">
        <v>19</v>
      </c>
      <c r="F112" s="237" t="s">
        <v>170</v>
      </c>
      <c r="G112" s="235"/>
      <c r="H112" s="238">
        <v>365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139</v>
      </c>
      <c r="AU112" s="244" t="s">
        <v>84</v>
      </c>
      <c r="AV112" s="14" t="s">
        <v>84</v>
      </c>
      <c r="AW112" s="14" t="s">
        <v>34</v>
      </c>
      <c r="AX112" s="14" t="s">
        <v>81</v>
      </c>
      <c r="AY112" s="244" t="s">
        <v>128</v>
      </c>
    </row>
    <row r="113" spans="1:51" s="13" customFormat="1" ht="12">
      <c r="A113" s="13"/>
      <c r="B113" s="223"/>
      <c r="C113" s="224"/>
      <c r="D113" s="225" t="s">
        <v>139</v>
      </c>
      <c r="E113" s="226" t="s">
        <v>19</v>
      </c>
      <c r="F113" s="227" t="s">
        <v>142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139</v>
      </c>
      <c r="AU113" s="233" t="s">
        <v>84</v>
      </c>
      <c r="AV113" s="13" t="s">
        <v>81</v>
      </c>
      <c r="AW113" s="13" t="s">
        <v>34</v>
      </c>
      <c r="AX113" s="13" t="s">
        <v>73</v>
      </c>
      <c r="AY113" s="233" t="s">
        <v>128</v>
      </c>
    </row>
    <row r="114" spans="1:65" s="2" customFormat="1" ht="16.5" customHeight="1">
      <c r="A114" s="39"/>
      <c r="B114" s="40"/>
      <c r="C114" s="205" t="s">
        <v>171</v>
      </c>
      <c r="D114" s="205" t="s">
        <v>130</v>
      </c>
      <c r="E114" s="206" t="s">
        <v>172</v>
      </c>
      <c r="F114" s="207" t="s">
        <v>173</v>
      </c>
      <c r="G114" s="208" t="s">
        <v>133</v>
      </c>
      <c r="H114" s="209">
        <v>4334</v>
      </c>
      <c r="I114" s="210"/>
      <c r="J114" s="211">
        <f>ROUND(I114*H114,2)</f>
        <v>0</v>
      </c>
      <c r="K114" s="207" t="s">
        <v>134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135</v>
      </c>
      <c r="AT114" s="216" t="s">
        <v>130</v>
      </c>
      <c r="AU114" s="216" t="s">
        <v>84</v>
      </c>
      <c r="AY114" s="18" t="s">
        <v>128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135</v>
      </c>
      <c r="BM114" s="216" t="s">
        <v>174</v>
      </c>
    </row>
    <row r="115" spans="1:47" s="2" customFormat="1" ht="12">
      <c r="A115" s="39"/>
      <c r="B115" s="40"/>
      <c r="C115" s="41"/>
      <c r="D115" s="218" t="s">
        <v>137</v>
      </c>
      <c r="E115" s="41"/>
      <c r="F115" s="219" t="s">
        <v>175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137</v>
      </c>
      <c r="AU115" s="18" t="s">
        <v>84</v>
      </c>
    </row>
    <row r="116" spans="1:51" s="13" customFormat="1" ht="12">
      <c r="A116" s="13"/>
      <c r="B116" s="223"/>
      <c r="C116" s="224"/>
      <c r="D116" s="225" t="s">
        <v>139</v>
      </c>
      <c r="E116" s="226" t="s">
        <v>19</v>
      </c>
      <c r="F116" s="227" t="s">
        <v>176</v>
      </c>
      <c r="G116" s="224"/>
      <c r="H116" s="226" t="s">
        <v>19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139</v>
      </c>
      <c r="AU116" s="233" t="s">
        <v>84</v>
      </c>
      <c r="AV116" s="13" t="s">
        <v>81</v>
      </c>
      <c r="AW116" s="13" t="s">
        <v>34</v>
      </c>
      <c r="AX116" s="13" t="s">
        <v>73</v>
      </c>
      <c r="AY116" s="233" t="s">
        <v>128</v>
      </c>
    </row>
    <row r="117" spans="1:51" s="14" customFormat="1" ht="12">
      <c r="A117" s="14"/>
      <c r="B117" s="234"/>
      <c r="C117" s="235"/>
      <c r="D117" s="225" t="s">
        <v>139</v>
      </c>
      <c r="E117" s="236" t="s">
        <v>19</v>
      </c>
      <c r="F117" s="237" t="s">
        <v>177</v>
      </c>
      <c r="G117" s="235"/>
      <c r="H117" s="238">
        <v>4334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139</v>
      </c>
      <c r="AU117" s="244" t="s">
        <v>84</v>
      </c>
      <c r="AV117" s="14" t="s">
        <v>84</v>
      </c>
      <c r="AW117" s="14" t="s">
        <v>34</v>
      </c>
      <c r="AX117" s="14" t="s">
        <v>81</v>
      </c>
      <c r="AY117" s="244" t="s">
        <v>128</v>
      </c>
    </row>
    <row r="118" spans="1:51" s="13" customFormat="1" ht="12">
      <c r="A118" s="13"/>
      <c r="B118" s="223"/>
      <c r="C118" s="224"/>
      <c r="D118" s="225" t="s">
        <v>139</v>
      </c>
      <c r="E118" s="226" t="s">
        <v>19</v>
      </c>
      <c r="F118" s="227" t="s">
        <v>142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139</v>
      </c>
      <c r="AU118" s="233" t="s">
        <v>84</v>
      </c>
      <c r="AV118" s="13" t="s">
        <v>81</v>
      </c>
      <c r="AW118" s="13" t="s">
        <v>34</v>
      </c>
      <c r="AX118" s="13" t="s">
        <v>73</v>
      </c>
      <c r="AY118" s="233" t="s">
        <v>128</v>
      </c>
    </row>
    <row r="119" spans="1:65" s="2" customFormat="1" ht="16.5" customHeight="1">
      <c r="A119" s="39"/>
      <c r="B119" s="40"/>
      <c r="C119" s="205" t="s">
        <v>178</v>
      </c>
      <c r="D119" s="205" t="s">
        <v>130</v>
      </c>
      <c r="E119" s="206" t="s">
        <v>179</v>
      </c>
      <c r="F119" s="207" t="s">
        <v>180</v>
      </c>
      <c r="G119" s="208" t="s">
        <v>133</v>
      </c>
      <c r="H119" s="209">
        <v>13760</v>
      </c>
      <c r="I119" s="210"/>
      <c r="J119" s="211">
        <f>ROUND(I119*H119,2)</f>
        <v>0</v>
      </c>
      <c r="K119" s="207" t="s">
        <v>134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135</v>
      </c>
      <c r="AT119" s="216" t="s">
        <v>130</v>
      </c>
      <c r="AU119" s="216" t="s">
        <v>84</v>
      </c>
      <c r="AY119" s="18" t="s">
        <v>128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135</v>
      </c>
      <c r="BM119" s="216" t="s">
        <v>181</v>
      </c>
    </row>
    <row r="120" spans="1:47" s="2" customFormat="1" ht="12">
      <c r="A120" s="39"/>
      <c r="B120" s="40"/>
      <c r="C120" s="41"/>
      <c r="D120" s="218" t="s">
        <v>137</v>
      </c>
      <c r="E120" s="41"/>
      <c r="F120" s="219" t="s">
        <v>182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137</v>
      </c>
      <c r="AU120" s="18" t="s">
        <v>84</v>
      </c>
    </row>
    <row r="121" spans="1:51" s="13" customFormat="1" ht="12">
      <c r="A121" s="13"/>
      <c r="B121" s="223"/>
      <c r="C121" s="224"/>
      <c r="D121" s="225" t="s">
        <v>139</v>
      </c>
      <c r="E121" s="226" t="s">
        <v>19</v>
      </c>
      <c r="F121" s="227" t="s">
        <v>147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139</v>
      </c>
      <c r="AU121" s="233" t="s">
        <v>84</v>
      </c>
      <c r="AV121" s="13" t="s">
        <v>81</v>
      </c>
      <c r="AW121" s="13" t="s">
        <v>34</v>
      </c>
      <c r="AX121" s="13" t="s">
        <v>73</v>
      </c>
      <c r="AY121" s="233" t="s">
        <v>128</v>
      </c>
    </row>
    <row r="122" spans="1:51" s="14" customFormat="1" ht="12">
      <c r="A122" s="14"/>
      <c r="B122" s="234"/>
      <c r="C122" s="235"/>
      <c r="D122" s="225" t="s">
        <v>139</v>
      </c>
      <c r="E122" s="236" t="s">
        <v>19</v>
      </c>
      <c r="F122" s="237" t="s">
        <v>148</v>
      </c>
      <c r="G122" s="235"/>
      <c r="H122" s="238">
        <v>13760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139</v>
      </c>
      <c r="AU122" s="244" t="s">
        <v>84</v>
      </c>
      <c r="AV122" s="14" t="s">
        <v>84</v>
      </c>
      <c r="AW122" s="14" t="s">
        <v>34</v>
      </c>
      <c r="AX122" s="14" t="s">
        <v>81</v>
      </c>
      <c r="AY122" s="244" t="s">
        <v>128</v>
      </c>
    </row>
    <row r="123" spans="1:65" s="2" customFormat="1" ht="24.15" customHeight="1">
      <c r="A123" s="39"/>
      <c r="B123" s="40"/>
      <c r="C123" s="205" t="s">
        <v>183</v>
      </c>
      <c r="D123" s="205" t="s">
        <v>130</v>
      </c>
      <c r="E123" s="206" t="s">
        <v>184</v>
      </c>
      <c r="F123" s="207" t="s">
        <v>185</v>
      </c>
      <c r="G123" s="208" t="s">
        <v>133</v>
      </c>
      <c r="H123" s="209">
        <v>13760</v>
      </c>
      <c r="I123" s="210"/>
      <c r="J123" s="211">
        <f>ROUND(I123*H123,2)</f>
        <v>0</v>
      </c>
      <c r="K123" s="207" t="s">
        <v>134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135</v>
      </c>
      <c r="AT123" s="216" t="s">
        <v>130</v>
      </c>
      <c r="AU123" s="216" t="s">
        <v>84</v>
      </c>
      <c r="AY123" s="18" t="s">
        <v>128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135</v>
      </c>
      <c r="BM123" s="216" t="s">
        <v>186</v>
      </c>
    </row>
    <row r="124" spans="1:47" s="2" customFormat="1" ht="12">
      <c r="A124" s="39"/>
      <c r="B124" s="40"/>
      <c r="C124" s="41"/>
      <c r="D124" s="218" t="s">
        <v>137</v>
      </c>
      <c r="E124" s="41"/>
      <c r="F124" s="219" t="s">
        <v>187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84</v>
      </c>
    </row>
    <row r="125" spans="1:51" s="13" customFormat="1" ht="12">
      <c r="A125" s="13"/>
      <c r="B125" s="223"/>
      <c r="C125" s="224"/>
      <c r="D125" s="225" t="s">
        <v>139</v>
      </c>
      <c r="E125" s="226" t="s">
        <v>19</v>
      </c>
      <c r="F125" s="227" t="s">
        <v>147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139</v>
      </c>
      <c r="AU125" s="233" t="s">
        <v>84</v>
      </c>
      <c r="AV125" s="13" t="s">
        <v>81</v>
      </c>
      <c r="AW125" s="13" t="s">
        <v>34</v>
      </c>
      <c r="AX125" s="13" t="s">
        <v>73</v>
      </c>
      <c r="AY125" s="233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148</v>
      </c>
      <c r="G126" s="235"/>
      <c r="H126" s="238">
        <v>13760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81</v>
      </c>
      <c r="AY126" s="244" t="s">
        <v>128</v>
      </c>
    </row>
    <row r="127" spans="1:63" s="12" customFormat="1" ht="22.8" customHeight="1">
      <c r="A127" s="12"/>
      <c r="B127" s="189"/>
      <c r="C127" s="190"/>
      <c r="D127" s="191" t="s">
        <v>72</v>
      </c>
      <c r="E127" s="203" t="s">
        <v>188</v>
      </c>
      <c r="F127" s="203" t="s">
        <v>189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SUM(P128:P204)</f>
        <v>0</v>
      </c>
      <c r="Q127" s="197"/>
      <c r="R127" s="198">
        <f>SUM(R128:R204)</f>
        <v>18.570995000000003</v>
      </c>
      <c r="S127" s="197"/>
      <c r="T127" s="199">
        <f>SUM(T128:T204)</f>
        <v>1672.017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81</v>
      </c>
      <c r="AT127" s="201" t="s">
        <v>72</v>
      </c>
      <c r="AU127" s="201" t="s">
        <v>81</v>
      </c>
      <c r="AY127" s="200" t="s">
        <v>128</v>
      </c>
      <c r="BK127" s="202">
        <f>SUM(BK128:BK204)</f>
        <v>0</v>
      </c>
    </row>
    <row r="128" spans="1:65" s="2" customFormat="1" ht="21.75" customHeight="1">
      <c r="A128" s="39"/>
      <c r="B128" s="40"/>
      <c r="C128" s="205" t="s">
        <v>188</v>
      </c>
      <c r="D128" s="205" t="s">
        <v>130</v>
      </c>
      <c r="E128" s="206" t="s">
        <v>190</v>
      </c>
      <c r="F128" s="207" t="s">
        <v>191</v>
      </c>
      <c r="G128" s="208" t="s">
        <v>192</v>
      </c>
      <c r="H128" s="209">
        <v>29</v>
      </c>
      <c r="I128" s="210"/>
      <c r="J128" s="211">
        <f>ROUND(I128*H128,2)</f>
        <v>0</v>
      </c>
      <c r="K128" s="207" t="s">
        <v>134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135</v>
      </c>
      <c r="AT128" s="216" t="s">
        <v>130</v>
      </c>
      <c r="AU128" s="216" t="s">
        <v>84</v>
      </c>
      <c r="AY128" s="18" t="s">
        <v>128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135</v>
      </c>
      <c r="BM128" s="216" t="s">
        <v>193</v>
      </c>
    </row>
    <row r="129" spans="1:47" s="2" customFormat="1" ht="12">
      <c r="A129" s="39"/>
      <c r="B129" s="40"/>
      <c r="C129" s="41"/>
      <c r="D129" s="218" t="s">
        <v>137</v>
      </c>
      <c r="E129" s="41"/>
      <c r="F129" s="219" t="s">
        <v>194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137</v>
      </c>
      <c r="AU129" s="18" t="s">
        <v>84</v>
      </c>
    </row>
    <row r="130" spans="1:51" s="13" customFormat="1" ht="12">
      <c r="A130" s="13"/>
      <c r="B130" s="223"/>
      <c r="C130" s="224"/>
      <c r="D130" s="225" t="s">
        <v>139</v>
      </c>
      <c r="E130" s="226" t="s">
        <v>19</v>
      </c>
      <c r="F130" s="227" t="s">
        <v>195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139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128</v>
      </c>
    </row>
    <row r="131" spans="1:51" s="14" customFormat="1" ht="12">
      <c r="A131" s="14"/>
      <c r="B131" s="234"/>
      <c r="C131" s="235"/>
      <c r="D131" s="225" t="s">
        <v>139</v>
      </c>
      <c r="E131" s="236" t="s">
        <v>19</v>
      </c>
      <c r="F131" s="237" t="s">
        <v>196</v>
      </c>
      <c r="G131" s="235"/>
      <c r="H131" s="238">
        <v>7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139</v>
      </c>
      <c r="AU131" s="244" t="s">
        <v>84</v>
      </c>
      <c r="AV131" s="14" t="s">
        <v>84</v>
      </c>
      <c r="AW131" s="14" t="s">
        <v>34</v>
      </c>
      <c r="AX131" s="14" t="s">
        <v>73</v>
      </c>
      <c r="AY131" s="244" t="s">
        <v>128</v>
      </c>
    </row>
    <row r="132" spans="1:51" s="14" customFormat="1" ht="12">
      <c r="A132" s="14"/>
      <c r="B132" s="234"/>
      <c r="C132" s="235"/>
      <c r="D132" s="225" t="s">
        <v>139</v>
      </c>
      <c r="E132" s="236" t="s">
        <v>19</v>
      </c>
      <c r="F132" s="237" t="s">
        <v>197</v>
      </c>
      <c r="G132" s="235"/>
      <c r="H132" s="238">
        <v>4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139</v>
      </c>
      <c r="AU132" s="244" t="s">
        <v>84</v>
      </c>
      <c r="AV132" s="14" t="s">
        <v>84</v>
      </c>
      <c r="AW132" s="14" t="s">
        <v>34</v>
      </c>
      <c r="AX132" s="14" t="s">
        <v>73</v>
      </c>
      <c r="AY132" s="244" t="s">
        <v>128</v>
      </c>
    </row>
    <row r="133" spans="1:51" s="14" customFormat="1" ht="12">
      <c r="A133" s="14"/>
      <c r="B133" s="234"/>
      <c r="C133" s="235"/>
      <c r="D133" s="225" t="s">
        <v>139</v>
      </c>
      <c r="E133" s="236" t="s">
        <v>19</v>
      </c>
      <c r="F133" s="237" t="s">
        <v>198</v>
      </c>
      <c r="G133" s="235"/>
      <c r="H133" s="238">
        <v>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139</v>
      </c>
      <c r="AU133" s="244" t="s">
        <v>84</v>
      </c>
      <c r="AV133" s="14" t="s">
        <v>84</v>
      </c>
      <c r="AW133" s="14" t="s">
        <v>34</v>
      </c>
      <c r="AX133" s="14" t="s">
        <v>73</v>
      </c>
      <c r="AY133" s="244" t="s">
        <v>128</v>
      </c>
    </row>
    <row r="134" spans="1:51" s="14" customFormat="1" ht="12">
      <c r="A134" s="14"/>
      <c r="B134" s="234"/>
      <c r="C134" s="235"/>
      <c r="D134" s="225" t="s">
        <v>139</v>
      </c>
      <c r="E134" s="236" t="s">
        <v>19</v>
      </c>
      <c r="F134" s="237" t="s">
        <v>199</v>
      </c>
      <c r="G134" s="235"/>
      <c r="H134" s="238">
        <v>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139</v>
      </c>
      <c r="AU134" s="244" t="s">
        <v>84</v>
      </c>
      <c r="AV134" s="14" t="s">
        <v>84</v>
      </c>
      <c r="AW134" s="14" t="s">
        <v>34</v>
      </c>
      <c r="AX134" s="14" t="s">
        <v>73</v>
      </c>
      <c r="AY134" s="244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200</v>
      </c>
      <c r="G135" s="235"/>
      <c r="H135" s="238">
        <v>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201</v>
      </c>
      <c r="G136" s="235"/>
      <c r="H136" s="238">
        <v>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202</v>
      </c>
      <c r="G137" s="235"/>
      <c r="H137" s="238">
        <v>4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4" customFormat="1" ht="12">
      <c r="A138" s="14"/>
      <c r="B138" s="234"/>
      <c r="C138" s="235"/>
      <c r="D138" s="225" t="s">
        <v>139</v>
      </c>
      <c r="E138" s="236" t="s">
        <v>19</v>
      </c>
      <c r="F138" s="237" t="s">
        <v>203</v>
      </c>
      <c r="G138" s="235"/>
      <c r="H138" s="238">
        <v>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139</v>
      </c>
      <c r="AU138" s="244" t="s">
        <v>84</v>
      </c>
      <c r="AV138" s="14" t="s">
        <v>84</v>
      </c>
      <c r="AW138" s="14" t="s">
        <v>34</v>
      </c>
      <c r="AX138" s="14" t="s">
        <v>73</v>
      </c>
      <c r="AY138" s="244" t="s">
        <v>128</v>
      </c>
    </row>
    <row r="139" spans="1:51" s="15" customFormat="1" ht="12">
      <c r="A139" s="15"/>
      <c r="B139" s="245"/>
      <c r="C139" s="246"/>
      <c r="D139" s="225" t="s">
        <v>139</v>
      </c>
      <c r="E139" s="247" t="s">
        <v>19</v>
      </c>
      <c r="F139" s="248" t="s">
        <v>163</v>
      </c>
      <c r="G139" s="246"/>
      <c r="H139" s="249">
        <v>29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5" t="s">
        <v>139</v>
      </c>
      <c r="AU139" s="255" t="s">
        <v>84</v>
      </c>
      <c r="AV139" s="15" t="s">
        <v>135</v>
      </c>
      <c r="AW139" s="15" t="s">
        <v>34</v>
      </c>
      <c r="AX139" s="15" t="s">
        <v>81</v>
      </c>
      <c r="AY139" s="255" t="s">
        <v>128</v>
      </c>
    </row>
    <row r="140" spans="1:65" s="2" customFormat="1" ht="24.15" customHeight="1">
      <c r="A140" s="39"/>
      <c r="B140" s="40"/>
      <c r="C140" s="205" t="s">
        <v>204</v>
      </c>
      <c r="D140" s="205" t="s">
        <v>130</v>
      </c>
      <c r="E140" s="206" t="s">
        <v>205</v>
      </c>
      <c r="F140" s="207" t="s">
        <v>206</v>
      </c>
      <c r="G140" s="208" t="s">
        <v>192</v>
      </c>
      <c r="H140" s="209">
        <v>870</v>
      </c>
      <c r="I140" s="210"/>
      <c r="J140" s="211">
        <f>ROUND(I140*H140,2)</f>
        <v>0</v>
      </c>
      <c r="K140" s="207" t="s">
        <v>134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135</v>
      </c>
      <c r="AT140" s="216" t="s">
        <v>130</v>
      </c>
      <c r="AU140" s="216" t="s">
        <v>84</v>
      </c>
      <c r="AY140" s="18" t="s">
        <v>128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135</v>
      </c>
      <c r="BM140" s="216" t="s">
        <v>207</v>
      </c>
    </row>
    <row r="141" spans="1:47" s="2" customFormat="1" ht="12">
      <c r="A141" s="39"/>
      <c r="B141" s="40"/>
      <c r="C141" s="41"/>
      <c r="D141" s="218" t="s">
        <v>137</v>
      </c>
      <c r="E141" s="41"/>
      <c r="F141" s="219" t="s">
        <v>208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137</v>
      </c>
      <c r="AU141" s="18" t="s">
        <v>84</v>
      </c>
    </row>
    <row r="142" spans="1:51" s="13" customFormat="1" ht="12">
      <c r="A142" s="13"/>
      <c r="B142" s="223"/>
      <c r="C142" s="224"/>
      <c r="D142" s="225" t="s">
        <v>139</v>
      </c>
      <c r="E142" s="226" t="s">
        <v>19</v>
      </c>
      <c r="F142" s="227" t="s">
        <v>209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139</v>
      </c>
      <c r="AU142" s="233" t="s">
        <v>84</v>
      </c>
      <c r="AV142" s="13" t="s">
        <v>81</v>
      </c>
      <c r="AW142" s="13" t="s">
        <v>34</v>
      </c>
      <c r="AX142" s="13" t="s">
        <v>73</v>
      </c>
      <c r="AY142" s="233" t="s">
        <v>128</v>
      </c>
    </row>
    <row r="143" spans="1:51" s="14" customFormat="1" ht="12">
      <c r="A143" s="14"/>
      <c r="B143" s="234"/>
      <c r="C143" s="235"/>
      <c r="D143" s="225" t="s">
        <v>139</v>
      </c>
      <c r="E143" s="236" t="s">
        <v>19</v>
      </c>
      <c r="F143" s="237" t="s">
        <v>210</v>
      </c>
      <c r="G143" s="235"/>
      <c r="H143" s="238">
        <v>870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139</v>
      </c>
      <c r="AU143" s="244" t="s">
        <v>84</v>
      </c>
      <c r="AV143" s="14" t="s">
        <v>84</v>
      </c>
      <c r="AW143" s="14" t="s">
        <v>34</v>
      </c>
      <c r="AX143" s="14" t="s">
        <v>81</v>
      </c>
      <c r="AY143" s="244" t="s">
        <v>128</v>
      </c>
    </row>
    <row r="144" spans="1:65" s="2" customFormat="1" ht="16.5" customHeight="1">
      <c r="A144" s="39"/>
      <c r="B144" s="40"/>
      <c r="C144" s="205" t="s">
        <v>211</v>
      </c>
      <c r="D144" s="205" t="s">
        <v>130</v>
      </c>
      <c r="E144" s="206" t="s">
        <v>212</v>
      </c>
      <c r="F144" s="207" t="s">
        <v>213</v>
      </c>
      <c r="G144" s="208" t="s">
        <v>192</v>
      </c>
      <c r="H144" s="209">
        <v>50</v>
      </c>
      <c r="I144" s="210"/>
      <c r="J144" s="211">
        <f>ROUND(I144*H144,2)</f>
        <v>0</v>
      </c>
      <c r="K144" s="207" t="s">
        <v>134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135</v>
      </c>
      <c r="AT144" s="216" t="s">
        <v>130</v>
      </c>
      <c r="AU144" s="216" t="s">
        <v>84</v>
      </c>
      <c r="AY144" s="18" t="s">
        <v>128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135</v>
      </c>
      <c r="BM144" s="216" t="s">
        <v>214</v>
      </c>
    </row>
    <row r="145" spans="1:47" s="2" customFormat="1" ht="12">
      <c r="A145" s="39"/>
      <c r="B145" s="40"/>
      <c r="C145" s="41"/>
      <c r="D145" s="218" t="s">
        <v>137</v>
      </c>
      <c r="E145" s="41"/>
      <c r="F145" s="219" t="s">
        <v>215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137</v>
      </c>
      <c r="AU145" s="18" t="s">
        <v>84</v>
      </c>
    </row>
    <row r="146" spans="1:51" s="13" customFormat="1" ht="12">
      <c r="A146" s="13"/>
      <c r="B146" s="223"/>
      <c r="C146" s="224"/>
      <c r="D146" s="225" t="s">
        <v>139</v>
      </c>
      <c r="E146" s="226" t="s">
        <v>19</v>
      </c>
      <c r="F146" s="227" t="s">
        <v>195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139</v>
      </c>
      <c r="AU146" s="233" t="s">
        <v>84</v>
      </c>
      <c r="AV146" s="13" t="s">
        <v>81</v>
      </c>
      <c r="AW146" s="13" t="s">
        <v>34</v>
      </c>
      <c r="AX146" s="13" t="s">
        <v>73</v>
      </c>
      <c r="AY146" s="233" t="s">
        <v>128</v>
      </c>
    </row>
    <row r="147" spans="1:51" s="14" customFormat="1" ht="12">
      <c r="A147" s="14"/>
      <c r="B147" s="234"/>
      <c r="C147" s="235"/>
      <c r="D147" s="225" t="s">
        <v>139</v>
      </c>
      <c r="E147" s="236" t="s">
        <v>19</v>
      </c>
      <c r="F147" s="237" t="s">
        <v>216</v>
      </c>
      <c r="G147" s="235"/>
      <c r="H147" s="238">
        <v>50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139</v>
      </c>
      <c r="AU147" s="244" t="s">
        <v>84</v>
      </c>
      <c r="AV147" s="14" t="s">
        <v>84</v>
      </c>
      <c r="AW147" s="14" t="s">
        <v>34</v>
      </c>
      <c r="AX147" s="14" t="s">
        <v>81</v>
      </c>
      <c r="AY147" s="244" t="s">
        <v>128</v>
      </c>
    </row>
    <row r="148" spans="1:65" s="2" customFormat="1" ht="24.15" customHeight="1">
      <c r="A148" s="39"/>
      <c r="B148" s="40"/>
      <c r="C148" s="205" t="s">
        <v>217</v>
      </c>
      <c r="D148" s="205" t="s">
        <v>130</v>
      </c>
      <c r="E148" s="206" t="s">
        <v>218</v>
      </c>
      <c r="F148" s="207" t="s">
        <v>219</v>
      </c>
      <c r="G148" s="208" t="s">
        <v>192</v>
      </c>
      <c r="H148" s="209">
        <v>1500</v>
      </c>
      <c r="I148" s="210"/>
      <c r="J148" s="211">
        <f>ROUND(I148*H148,2)</f>
        <v>0</v>
      </c>
      <c r="K148" s="207" t="s">
        <v>134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135</v>
      </c>
      <c r="AT148" s="216" t="s">
        <v>130</v>
      </c>
      <c r="AU148" s="216" t="s">
        <v>84</v>
      </c>
      <c r="AY148" s="18" t="s">
        <v>128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135</v>
      </c>
      <c r="BM148" s="216" t="s">
        <v>220</v>
      </c>
    </row>
    <row r="149" spans="1:47" s="2" customFormat="1" ht="12">
      <c r="A149" s="39"/>
      <c r="B149" s="40"/>
      <c r="C149" s="41"/>
      <c r="D149" s="218" t="s">
        <v>137</v>
      </c>
      <c r="E149" s="41"/>
      <c r="F149" s="219" t="s">
        <v>221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137</v>
      </c>
      <c r="AU149" s="18" t="s">
        <v>84</v>
      </c>
    </row>
    <row r="150" spans="1:51" s="13" customFormat="1" ht="12">
      <c r="A150" s="13"/>
      <c r="B150" s="223"/>
      <c r="C150" s="224"/>
      <c r="D150" s="225" t="s">
        <v>139</v>
      </c>
      <c r="E150" s="226" t="s">
        <v>19</v>
      </c>
      <c r="F150" s="227" t="s">
        <v>209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139</v>
      </c>
      <c r="AU150" s="233" t="s">
        <v>84</v>
      </c>
      <c r="AV150" s="13" t="s">
        <v>81</v>
      </c>
      <c r="AW150" s="13" t="s">
        <v>34</v>
      </c>
      <c r="AX150" s="13" t="s">
        <v>73</v>
      </c>
      <c r="AY150" s="233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222</v>
      </c>
      <c r="G151" s="235"/>
      <c r="H151" s="238">
        <v>1500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81</v>
      </c>
      <c r="AY151" s="244" t="s">
        <v>128</v>
      </c>
    </row>
    <row r="152" spans="1:65" s="2" customFormat="1" ht="21.75" customHeight="1">
      <c r="A152" s="39"/>
      <c r="B152" s="40"/>
      <c r="C152" s="205" t="s">
        <v>223</v>
      </c>
      <c r="D152" s="205" t="s">
        <v>130</v>
      </c>
      <c r="E152" s="206" t="s">
        <v>224</v>
      </c>
      <c r="F152" s="207" t="s">
        <v>225</v>
      </c>
      <c r="G152" s="208" t="s">
        <v>166</v>
      </c>
      <c r="H152" s="209">
        <v>5299</v>
      </c>
      <c r="I152" s="210"/>
      <c r="J152" s="211">
        <f>ROUND(I152*H152,2)</f>
        <v>0</v>
      </c>
      <c r="K152" s="207" t="s">
        <v>134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0.00033</v>
      </c>
      <c r="R152" s="214">
        <f>Q152*H152</f>
        <v>1.74867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135</v>
      </c>
      <c r="AT152" s="216" t="s">
        <v>130</v>
      </c>
      <c r="AU152" s="216" t="s">
        <v>84</v>
      </c>
      <c r="AY152" s="18" t="s">
        <v>128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135</v>
      </c>
      <c r="BM152" s="216" t="s">
        <v>226</v>
      </c>
    </row>
    <row r="153" spans="1:47" s="2" customFormat="1" ht="12">
      <c r="A153" s="39"/>
      <c r="B153" s="40"/>
      <c r="C153" s="41"/>
      <c r="D153" s="218" t="s">
        <v>137</v>
      </c>
      <c r="E153" s="41"/>
      <c r="F153" s="219" t="s">
        <v>227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137</v>
      </c>
      <c r="AU153" s="18" t="s">
        <v>84</v>
      </c>
    </row>
    <row r="154" spans="1:51" s="13" customFormat="1" ht="12">
      <c r="A154" s="13"/>
      <c r="B154" s="223"/>
      <c r="C154" s="224"/>
      <c r="D154" s="225" t="s">
        <v>139</v>
      </c>
      <c r="E154" s="226" t="s">
        <v>19</v>
      </c>
      <c r="F154" s="227" t="s">
        <v>228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139</v>
      </c>
      <c r="AU154" s="233" t="s">
        <v>84</v>
      </c>
      <c r="AV154" s="13" t="s">
        <v>81</v>
      </c>
      <c r="AW154" s="13" t="s">
        <v>34</v>
      </c>
      <c r="AX154" s="13" t="s">
        <v>73</v>
      </c>
      <c r="AY154" s="233" t="s">
        <v>128</v>
      </c>
    </row>
    <row r="155" spans="1:51" s="13" customFormat="1" ht="12">
      <c r="A155" s="13"/>
      <c r="B155" s="223"/>
      <c r="C155" s="224"/>
      <c r="D155" s="225" t="s">
        <v>139</v>
      </c>
      <c r="E155" s="226" t="s">
        <v>19</v>
      </c>
      <c r="F155" s="227" t="s">
        <v>229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139</v>
      </c>
      <c r="AU155" s="233" t="s">
        <v>84</v>
      </c>
      <c r="AV155" s="13" t="s">
        <v>81</v>
      </c>
      <c r="AW155" s="13" t="s">
        <v>34</v>
      </c>
      <c r="AX155" s="13" t="s">
        <v>73</v>
      </c>
      <c r="AY155" s="233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230</v>
      </c>
      <c r="G156" s="235"/>
      <c r="H156" s="238">
        <v>2649.5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4" customFormat="1" ht="12">
      <c r="A157" s="14"/>
      <c r="B157" s="234"/>
      <c r="C157" s="235"/>
      <c r="D157" s="225" t="s">
        <v>139</v>
      </c>
      <c r="E157" s="236" t="s">
        <v>19</v>
      </c>
      <c r="F157" s="237" t="s">
        <v>231</v>
      </c>
      <c r="G157" s="235"/>
      <c r="H157" s="238">
        <v>2649.5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139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128</v>
      </c>
    </row>
    <row r="158" spans="1:51" s="15" customFormat="1" ht="12">
      <c r="A158" s="15"/>
      <c r="B158" s="245"/>
      <c r="C158" s="246"/>
      <c r="D158" s="225" t="s">
        <v>139</v>
      </c>
      <c r="E158" s="247" t="s">
        <v>19</v>
      </c>
      <c r="F158" s="248" t="s">
        <v>163</v>
      </c>
      <c r="G158" s="246"/>
      <c r="H158" s="249">
        <v>5299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139</v>
      </c>
      <c r="AU158" s="255" t="s">
        <v>84</v>
      </c>
      <c r="AV158" s="15" t="s">
        <v>135</v>
      </c>
      <c r="AW158" s="15" t="s">
        <v>34</v>
      </c>
      <c r="AX158" s="15" t="s">
        <v>81</v>
      </c>
      <c r="AY158" s="255" t="s">
        <v>128</v>
      </c>
    </row>
    <row r="159" spans="1:65" s="2" customFormat="1" ht="24.15" customHeight="1">
      <c r="A159" s="39"/>
      <c r="B159" s="40"/>
      <c r="C159" s="205" t="s">
        <v>232</v>
      </c>
      <c r="D159" s="205" t="s">
        <v>130</v>
      </c>
      <c r="E159" s="206" t="s">
        <v>233</v>
      </c>
      <c r="F159" s="207" t="s">
        <v>234</v>
      </c>
      <c r="G159" s="208" t="s">
        <v>166</v>
      </c>
      <c r="H159" s="209">
        <v>5299</v>
      </c>
      <c r="I159" s="210"/>
      <c r="J159" s="211">
        <f>ROUND(I159*H159,2)</f>
        <v>0</v>
      </c>
      <c r="K159" s="207" t="s">
        <v>134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135</v>
      </c>
      <c r="AT159" s="216" t="s">
        <v>130</v>
      </c>
      <c r="AU159" s="216" t="s">
        <v>84</v>
      </c>
      <c r="AY159" s="18" t="s">
        <v>128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135</v>
      </c>
      <c r="BM159" s="216" t="s">
        <v>235</v>
      </c>
    </row>
    <row r="160" spans="1:47" s="2" customFormat="1" ht="12">
      <c r="A160" s="39"/>
      <c r="B160" s="40"/>
      <c r="C160" s="41"/>
      <c r="D160" s="218" t="s">
        <v>137</v>
      </c>
      <c r="E160" s="41"/>
      <c r="F160" s="219" t="s">
        <v>236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137</v>
      </c>
      <c r="AU160" s="18" t="s">
        <v>84</v>
      </c>
    </row>
    <row r="161" spans="1:65" s="2" customFormat="1" ht="24.15" customHeight="1">
      <c r="A161" s="39"/>
      <c r="B161" s="40"/>
      <c r="C161" s="205" t="s">
        <v>8</v>
      </c>
      <c r="D161" s="205" t="s">
        <v>130</v>
      </c>
      <c r="E161" s="206" t="s">
        <v>237</v>
      </c>
      <c r="F161" s="207" t="s">
        <v>238</v>
      </c>
      <c r="G161" s="208" t="s">
        <v>133</v>
      </c>
      <c r="H161" s="209">
        <v>4334</v>
      </c>
      <c r="I161" s="210"/>
      <c r="J161" s="211">
        <f>ROUND(I161*H161,2)</f>
        <v>0</v>
      </c>
      <c r="K161" s="207" t="s">
        <v>134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0.00388</v>
      </c>
      <c r="R161" s="214">
        <f>Q161*H161</f>
        <v>16.815920000000002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135</v>
      </c>
      <c r="AT161" s="216" t="s">
        <v>130</v>
      </c>
      <c r="AU161" s="216" t="s">
        <v>84</v>
      </c>
      <c r="AY161" s="18" t="s">
        <v>128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135</v>
      </c>
      <c r="BM161" s="216" t="s">
        <v>239</v>
      </c>
    </row>
    <row r="162" spans="1:47" s="2" customFormat="1" ht="12">
      <c r="A162" s="39"/>
      <c r="B162" s="40"/>
      <c r="C162" s="41"/>
      <c r="D162" s="218" t="s">
        <v>137</v>
      </c>
      <c r="E162" s="41"/>
      <c r="F162" s="219" t="s">
        <v>240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137</v>
      </c>
      <c r="AU162" s="18" t="s">
        <v>84</v>
      </c>
    </row>
    <row r="163" spans="1:51" s="13" customFormat="1" ht="12">
      <c r="A163" s="13"/>
      <c r="B163" s="223"/>
      <c r="C163" s="224"/>
      <c r="D163" s="225" t="s">
        <v>139</v>
      </c>
      <c r="E163" s="226" t="s">
        <v>19</v>
      </c>
      <c r="F163" s="227" t="s">
        <v>176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139</v>
      </c>
      <c r="AU163" s="233" t="s">
        <v>84</v>
      </c>
      <c r="AV163" s="13" t="s">
        <v>81</v>
      </c>
      <c r="AW163" s="13" t="s">
        <v>34</v>
      </c>
      <c r="AX163" s="13" t="s">
        <v>73</v>
      </c>
      <c r="AY163" s="233" t="s">
        <v>128</v>
      </c>
    </row>
    <row r="164" spans="1:51" s="14" customFormat="1" ht="12">
      <c r="A164" s="14"/>
      <c r="B164" s="234"/>
      <c r="C164" s="235"/>
      <c r="D164" s="225" t="s">
        <v>139</v>
      </c>
      <c r="E164" s="236" t="s">
        <v>19</v>
      </c>
      <c r="F164" s="237" t="s">
        <v>177</v>
      </c>
      <c r="G164" s="235"/>
      <c r="H164" s="238">
        <v>4334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139</v>
      </c>
      <c r="AU164" s="244" t="s">
        <v>84</v>
      </c>
      <c r="AV164" s="14" t="s">
        <v>84</v>
      </c>
      <c r="AW164" s="14" t="s">
        <v>34</v>
      </c>
      <c r="AX164" s="14" t="s">
        <v>81</v>
      </c>
      <c r="AY164" s="244" t="s">
        <v>128</v>
      </c>
    </row>
    <row r="165" spans="1:51" s="13" customFormat="1" ht="12">
      <c r="A165" s="13"/>
      <c r="B165" s="223"/>
      <c r="C165" s="224"/>
      <c r="D165" s="225" t="s">
        <v>139</v>
      </c>
      <c r="E165" s="226" t="s">
        <v>19</v>
      </c>
      <c r="F165" s="227" t="s">
        <v>142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139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128</v>
      </c>
    </row>
    <row r="166" spans="1:65" s="2" customFormat="1" ht="24.15" customHeight="1">
      <c r="A166" s="39"/>
      <c r="B166" s="40"/>
      <c r="C166" s="205" t="s">
        <v>241</v>
      </c>
      <c r="D166" s="205" t="s">
        <v>130</v>
      </c>
      <c r="E166" s="206" t="s">
        <v>242</v>
      </c>
      <c r="F166" s="207" t="s">
        <v>243</v>
      </c>
      <c r="G166" s="208" t="s">
        <v>166</v>
      </c>
      <c r="H166" s="209">
        <v>10.5</v>
      </c>
      <c r="I166" s="210"/>
      <c r="J166" s="211">
        <f>ROUND(I166*H166,2)</f>
        <v>0</v>
      </c>
      <c r="K166" s="207" t="s">
        <v>134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135</v>
      </c>
      <c r="AT166" s="216" t="s">
        <v>130</v>
      </c>
      <c r="AU166" s="216" t="s">
        <v>84</v>
      </c>
      <c r="AY166" s="18" t="s">
        <v>128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135</v>
      </c>
      <c r="BM166" s="216" t="s">
        <v>244</v>
      </c>
    </row>
    <row r="167" spans="1:47" s="2" customFormat="1" ht="12">
      <c r="A167" s="39"/>
      <c r="B167" s="40"/>
      <c r="C167" s="41"/>
      <c r="D167" s="218" t="s">
        <v>137</v>
      </c>
      <c r="E167" s="41"/>
      <c r="F167" s="219" t="s">
        <v>245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137</v>
      </c>
      <c r="AU167" s="18" t="s">
        <v>84</v>
      </c>
    </row>
    <row r="168" spans="1:51" s="13" customFormat="1" ht="12">
      <c r="A168" s="13"/>
      <c r="B168" s="223"/>
      <c r="C168" s="224"/>
      <c r="D168" s="225" t="s">
        <v>139</v>
      </c>
      <c r="E168" s="226" t="s">
        <v>19</v>
      </c>
      <c r="F168" s="227" t="s">
        <v>246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139</v>
      </c>
      <c r="AU168" s="233" t="s">
        <v>84</v>
      </c>
      <c r="AV168" s="13" t="s">
        <v>81</v>
      </c>
      <c r="AW168" s="13" t="s">
        <v>34</v>
      </c>
      <c r="AX168" s="13" t="s">
        <v>73</v>
      </c>
      <c r="AY168" s="233" t="s">
        <v>128</v>
      </c>
    </row>
    <row r="169" spans="1:51" s="14" customFormat="1" ht="12">
      <c r="A169" s="14"/>
      <c r="B169" s="234"/>
      <c r="C169" s="235"/>
      <c r="D169" s="225" t="s">
        <v>139</v>
      </c>
      <c r="E169" s="236" t="s">
        <v>19</v>
      </c>
      <c r="F169" s="237" t="s">
        <v>247</v>
      </c>
      <c r="G169" s="235"/>
      <c r="H169" s="238">
        <v>5.5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139</v>
      </c>
      <c r="AU169" s="244" t="s">
        <v>84</v>
      </c>
      <c r="AV169" s="14" t="s">
        <v>84</v>
      </c>
      <c r="AW169" s="14" t="s">
        <v>34</v>
      </c>
      <c r="AX169" s="14" t="s">
        <v>73</v>
      </c>
      <c r="AY169" s="244" t="s">
        <v>128</v>
      </c>
    </row>
    <row r="170" spans="1:51" s="14" customFormat="1" ht="12">
      <c r="A170" s="14"/>
      <c r="B170" s="234"/>
      <c r="C170" s="235"/>
      <c r="D170" s="225" t="s">
        <v>139</v>
      </c>
      <c r="E170" s="236" t="s">
        <v>19</v>
      </c>
      <c r="F170" s="237" t="s">
        <v>248</v>
      </c>
      <c r="G170" s="235"/>
      <c r="H170" s="238">
        <v>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139</v>
      </c>
      <c r="AU170" s="244" t="s">
        <v>84</v>
      </c>
      <c r="AV170" s="14" t="s">
        <v>84</v>
      </c>
      <c r="AW170" s="14" t="s">
        <v>34</v>
      </c>
      <c r="AX170" s="14" t="s">
        <v>73</v>
      </c>
      <c r="AY170" s="244" t="s">
        <v>128</v>
      </c>
    </row>
    <row r="171" spans="1:51" s="15" customFormat="1" ht="12">
      <c r="A171" s="15"/>
      <c r="B171" s="245"/>
      <c r="C171" s="246"/>
      <c r="D171" s="225" t="s">
        <v>139</v>
      </c>
      <c r="E171" s="247" t="s">
        <v>19</v>
      </c>
      <c r="F171" s="248" t="s">
        <v>163</v>
      </c>
      <c r="G171" s="246"/>
      <c r="H171" s="249">
        <v>10.5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5" t="s">
        <v>139</v>
      </c>
      <c r="AU171" s="255" t="s">
        <v>84</v>
      </c>
      <c r="AV171" s="15" t="s">
        <v>135</v>
      </c>
      <c r="AW171" s="15" t="s">
        <v>34</v>
      </c>
      <c r="AX171" s="15" t="s">
        <v>81</v>
      </c>
      <c r="AY171" s="255" t="s">
        <v>128</v>
      </c>
    </row>
    <row r="172" spans="1:65" s="2" customFormat="1" ht="33" customHeight="1">
      <c r="A172" s="39"/>
      <c r="B172" s="40"/>
      <c r="C172" s="205" t="s">
        <v>249</v>
      </c>
      <c r="D172" s="205" t="s">
        <v>130</v>
      </c>
      <c r="E172" s="206" t="s">
        <v>250</v>
      </c>
      <c r="F172" s="207" t="s">
        <v>251</v>
      </c>
      <c r="G172" s="208" t="s">
        <v>166</v>
      </c>
      <c r="H172" s="209">
        <v>10.5</v>
      </c>
      <c r="I172" s="210"/>
      <c r="J172" s="211">
        <f>ROUND(I172*H172,2)</f>
        <v>0</v>
      </c>
      <c r="K172" s="207" t="s">
        <v>134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0.00061</v>
      </c>
      <c r="R172" s="214">
        <f>Q172*H172</f>
        <v>0.006405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135</v>
      </c>
      <c r="AT172" s="216" t="s">
        <v>130</v>
      </c>
      <c r="AU172" s="216" t="s">
        <v>84</v>
      </c>
      <c r="AY172" s="18" t="s">
        <v>128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135</v>
      </c>
      <c r="BM172" s="216" t="s">
        <v>252</v>
      </c>
    </row>
    <row r="173" spans="1:47" s="2" customFormat="1" ht="12">
      <c r="A173" s="39"/>
      <c r="B173" s="40"/>
      <c r="C173" s="41"/>
      <c r="D173" s="218" t="s">
        <v>137</v>
      </c>
      <c r="E173" s="41"/>
      <c r="F173" s="219" t="s">
        <v>253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137</v>
      </c>
      <c r="AU173" s="18" t="s">
        <v>84</v>
      </c>
    </row>
    <row r="174" spans="1:51" s="13" customFormat="1" ht="12">
      <c r="A174" s="13"/>
      <c r="B174" s="223"/>
      <c r="C174" s="224"/>
      <c r="D174" s="225" t="s">
        <v>139</v>
      </c>
      <c r="E174" s="226" t="s">
        <v>19</v>
      </c>
      <c r="F174" s="227" t="s">
        <v>254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139</v>
      </c>
      <c r="AU174" s="233" t="s">
        <v>84</v>
      </c>
      <c r="AV174" s="13" t="s">
        <v>81</v>
      </c>
      <c r="AW174" s="13" t="s">
        <v>34</v>
      </c>
      <c r="AX174" s="13" t="s">
        <v>73</v>
      </c>
      <c r="AY174" s="233" t="s">
        <v>128</v>
      </c>
    </row>
    <row r="175" spans="1:51" s="14" customFormat="1" ht="12">
      <c r="A175" s="14"/>
      <c r="B175" s="234"/>
      <c r="C175" s="235"/>
      <c r="D175" s="225" t="s">
        <v>139</v>
      </c>
      <c r="E175" s="236" t="s">
        <v>19</v>
      </c>
      <c r="F175" s="237" t="s">
        <v>247</v>
      </c>
      <c r="G175" s="235"/>
      <c r="H175" s="238">
        <v>5.5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139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248</v>
      </c>
      <c r="G176" s="235"/>
      <c r="H176" s="238">
        <v>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5" customFormat="1" ht="12">
      <c r="A177" s="15"/>
      <c r="B177" s="245"/>
      <c r="C177" s="246"/>
      <c r="D177" s="225" t="s">
        <v>139</v>
      </c>
      <c r="E177" s="247" t="s">
        <v>19</v>
      </c>
      <c r="F177" s="248" t="s">
        <v>163</v>
      </c>
      <c r="G177" s="246"/>
      <c r="H177" s="249">
        <v>10.5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139</v>
      </c>
      <c r="AU177" s="255" t="s">
        <v>84</v>
      </c>
      <c r="AV177" s="15" t="s">
        <v>135</v>
      </c>
      <c r="AW177" s="15" t="s">
        <v>34</v>
      </c>
      <c r="AX177" s="15" t="s">
        <v>81</v>
      </c>
      <c r="AY177" s="255" t="s">
        <v>128</v>
      </c>
    </row>
    <row r="178" spans="1:65" s="2" customFormat="1" ht="16.5" customHeight="1">
      <c r="A178" s="39"/>
      <c r="B178" s="40"/>
      <c r="C178" s="205" t="s">
        <v>255</v>
      </c>
      <c r="D178" s="205" t="s">
        <v>130</v>
      </c>
      <c r="E178" s="206" t="s">
        <v>256</v>
      </c>
      <c r="F178" s="207" t="s">
        <v>257</v>
      </c>
      <c r="G178" s="208" t="s">
        <v>166</v>
      </c>
      <c r="H178" s="209">
        <v>375.5</v>
      </c>
      <c r="I178" s="210"/>
      <c r="J178" s="211">
        <f>ROUND(I178*H178,2)</f>
        <v>0</v>
      </c>
      <c r="K178" s="207" t="s">
        <v>134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135</v>
      </c>
      <c r="AT178" s="216" t="s">
        <v>130</v>
      </c>
      <c r="AU178" s="216" t="s">
        <v>84</v>
      </c>
      <c r="AY178" s="18" t="s">
        <v>128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135</v>
      </c>
      <c r="BM178" s="216" t="s">
        <v>258</v>
      </c>
    </row>
    <row r="179" spans="1:47" s="2" customFormat="1" ht="12">
      <c r="A179" s="39"/>
      <c r="B179" s="40"/>
      <c r="C179" s="41"/>
      <c r="D179" s="218" t="s">
        <v>137</v>
      </c>
      <c r="E179" s="41"/>
      <c r="F179" s="219" t="s">
        <v>259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137</v>
      </c>
      <c r="AU179" s="18" t="s">
        <v>84</v>
      </c>
    </row>
    <row r="180" spans="1:51" s="13" customFormat="1" ht="12">
      <c r="A180" s="13"/>
      <c r="B180" s="223"/>
      <c r="C180" s="224"/>
      <c r="D180" s="225" t="s">
        <v>139</v>
      </c>
      <c r="E180" s="226" t="s">
        <v>19</v>
      </c>
      <c r="F180" s="227" t="s">
        <v>254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139</v>
      </c>
      <c r="AU180" s="233" t="s">
        <v>84</v>
      </c>
      <c r="AV180" s="13" t="s">
        <v>81</v>
      </c>
      <c r="AW180" s="13" t="s">
        <v>34</v>
      </c>
      <c r="AX180" s="13" t="s">
        <v>73</v>
      </c>
      <c r="AY180" s="233" t="s">
        <v>128</v>
      </c>
    </row>
    <row r="181" spans="1:51" s="14" customFormat="1" ht="12">
      <c r="A181" s="14"/>
      <c r="B181" s="234"/>
      <c r="C181" s="235"/>
      <c r="D181" s="225" t="s">
        <v>139</v>
      </c>
      <c r="E181" s="236" t="s">
        <v>19</v>
      </c>
      <c r="F181" s="237" t="s">
        <v>247</v>
      </c>
      <c r="G181" s="235"/>
      <c r="H181" s="238">
        <v>5.5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139</v>
      </c>
      <c r="AU181" s="244" t="s">
        <v>84</v>
      </c>
      <c r="AV181" s="14" t="s">
        <v>84</v>
      </c>
      <c r="AW181" s="14" t="s">
        <v>34</v>
      </c>
      <c r="AX181" s="14" t="s">
        <v>73</v>
      </c>
      <c r="AY181" s="244" t="s">
        <v>128</v>
      </c>
    </row>
    <row r="182" spans="1:51" s="14" customFormat="1" ht="12">
      <c r="A182" s="14"/>
      <c r="B182" s="234"/>
      <c r="C182" s="235"/>
      <c r="D182" s="225" t="s">
        <v>139</v>
      </c>
      <c r="E182" s="236" t="s">
        <v>19</v>
      </c>
      <c r="F182" s="237" t="s">
        <v>248</v>
      </c>
      <c r="G182" s="235"/>
      <c r="H182" s="238">
        <v>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139</v>
      </c>
      <c r="AU182" s="244" t="s">
        <v>84</v>
      </c>
      <c r="AV182" s="14" t="s">
        <v>84</v>
      </c>
      <c r="AW182" s="14" t="s">
        <v>34</v>
      </c>
      <c r="AX182" s="14" t="s">
        <v>73</v>
      </c>
      <c r="AY182" s="244" t="s">
        <v>128</v>
      </c>
    </row>
    <row r="183" spans="1:51" s="14" customFormat="1" ht="12">
      <c r="A183" s="14"/>
      <c r="B183" s="234"/>
      <c r="C183" s="235"/>
      <c r="D183" s="225" t="s">
        <v>139</v>
      </c>
      <c r="E183" s="236" t="s">
        <v>19</v>
      </c>
      <c r="F183" s="237" t="s">
        <v>260</v>
      </c>
      <c r="G183" s="235"/>
      <c r="H183" s="238">
        <v>365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139</v>
      </c>
      <c r="AU183" s="244" t="s">
        <v>84</v>
      </c>
      <c r="AV183" s="14" t="s">
        <v>84</v>
      </c>
      <c r="AW183" s="14" t="s">
        <v>34</v>
      </c>
      <c r="AX183" s="14" t="s">
        <v>73</v>
      </c>
      <c r="AY183" s="244" t="s">
        <v>128</v>
      </c>
    </row>
    <row r="184" spans="1:51" s="13" customFormat="1" ht="12">
      <c r="A184" s="13"/>
      <c r="B184" s="223"/>
      <c r="C184" s="224"/>
      <c r="D184" s="225" t="s">
        <v>139</v>
      </c>
      <c r="E184" s="226" t="s">
        <v>19</v>
      </c>
      <c r="F184" s="227" t="s">
        <v>261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139</v>
      </c>
      <c r="AU184" s="233" t="s">
        <v>84</v>
      </c>
      <c r="AV184" s="13" t="s">
        <v>81</v>
      </c>
      <c r="AW184" s="13" t="s">
        <v>34</v>
      </c>
      <c r="AX184" s="13" t="s">
        <v>73</v>
      </c>
      <c r="AY184" s="233" t="s">
        <v>128</v>
      </c>
    </row>
    <row r="185" spans="1:51" s="15" customFormat="1" ht="12">
      <c r="A185" s="15"/>
      <c r="B185" s="245"/>
      <c r="C185" s="246"/>
      <c r="D185" s="225" t="s">
        <v>139</v>
      </c>
      <c r="E185" s="247" t="s">
        <v>19</v>
      </c>
      <c r="F185" s="248" t="s">
        <v>163</v>
      </c>
      <c r="G185" s="246"/>
      <c r="H185" s="249">
        <v>375.5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5" t="s">
        <v>139</v>
      </c>
      <c r="AU185" s="255" t="s">
        <v>84</v>
      </c>
      <c r="AV185" s="15" t="s">
        <v>135</v>
      </c>
      <c r="AW185" s="15" t="s">
        <v>34</v>
      </c>
      <c r="AX185" s="15" t="s">
        <v>81</v>
      </c>
      <c r="AY185" s="255" t="s">
        <v>128</v>
      </c>
    </row>
    <row r="186" spans="1:65" s="2" customFormat="1" ht="44.25" customHeight="1">
      <c r="A186" s="39"/>
      <c r="B186" s="40"/>
      <c r="C186" s="205" t="s">
        <v>262</v>
      </c>
      <c r="D186" s="205" t="s">
        <v>130</v>
      </c>
      <c r="E186" s="206" t="s">
        <v>263</v>
      </c>
      <c r="F186" s="207" t="s">
        <v>264</v>
      </c>
      <c r="G186" s="208" t="s">
        <v>166</v>
      </c>
      <c r="H186" s="209">
        <v>4770</v>
      </c>
      <c r="I186" s="210"/>
      <c r="J186" s="211">
        <f>ROUND(I186*H186,2)</f>
        <v>0</v>
      </c>
      <c r="K186" s="207" t="s">
        <v>134</v>
      </c>
      <c r="L186" s="45"/>
      <c r="M186" s="212" t="s">
        <v>19</v>
      </c>
      <c r="N186" s="213" t="s">
        <v>44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0.194</v>
      </c>
      <c r="T186" s="215">
        <f>S186*H186</f>
        <v>925.38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135</v>
      </c>
      <c r="AT186" s="216" t="s">
        <v>130</v>
      </c>
      <c r="AU186" s="216" t="s">
        <v>84</v>
      </c>
      <c r="AY186" s="18" t="s">
        <v>128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81</v>
      </c>
      <c r="BK186" s="217">
        <f>ROUND(I186*H186,2)</f>
        <v>0</v>
      </c>
      <c r="BL186" s="18" t="s">
        <v>135</v>
      </c>
      <c r="BM186" s="216" t="s">
        <v>265</v>
      </c>
    </row>
    <row r="187" spans="1:47" s="2" customFormat="1" ht="12">
      <c r="A187" s="39"/>
      <c r="B187" s="40"/>
      <c r="C187" s="41"/>
      <c r="D187" s="218" t="s">
        <v>137</v>
      </c>
      <c r="E187" s="41"/>
      <c r="F187" s="219" t="s">
        <v>266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137</v>
      </c>
      <c r="AU187" s="18" t="s">
        <v>84</v>
      </c>
    </row>
    <row r="188" spans="1:51" s="13" customFormat="1" ht="12">
      <c r="A188" s="13"/>
      <c r="B188" s="223"/>
      <c r="C188" s="224"/>
      <c r="D188" s="225" t="s">
        <v>139</v>
      </c>
      <c r="E188" s="226" t="s">
        <v>19</v>
      </c>
      <c r="F188" s="227" t="s">
        <v>267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139</v>
      </c>
      <c r="AU188" s="233" t="s">
        <v>84</v>
      </c>
      <c r="AV188" s="13" t="s">
        <v>81</v>
      </c>
      <c r="AW188" s="13" t="s">
        <v>34</v>
      </c>
      <c r="AX188" s="13" t="s">
        <v>73</v>
      </c>
      <c r="AY188" s="233" t="s">
        <v>128</v>
      </c>
    </row>
    <row r="189" spans="1:51" s="14" customFormat="1" ht="12">
      <c r="A189" s="14"/>
      <c r="B189" s="234"/>
      <c r="C189" s="235"/>
      <c r="D189" s="225" t="s">
        <v>139</v>
      </c>
      <c r="E189" s="236" t="s">
        <v>19</v>
      </c>
      <c r="F189" s="237" t="s">
        <v>268</v>
      </c>
      <c r="G189" s="235"/>
      <c r="H189" s="238">
        <v>4770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139</v>
      </c>
      <c r="AU189" s="244" t="s">
        <v>84</v>
      </c>
      <c r="AV189" s="14" t="s">
        <v>84</v>
      </c>
      <c r="AW189" s="14" t="s">
        <v>34</v>
      </c>
      <c r="AX189" s="14" t="s">
        <v>81</v>
      </c>
      <c r="AY189" s="244" t="s">
        <v>128</v>
      </c>
    </row>
    <row r="190" spans="1:51" s="13" customFormat="1" ht="12">
      <c r="A190" s="13"/>
      <c r="B190" s="223"/>
      <c r="C190" s="224"/>
      <c r="D190" s="225" t="s">
        <v>139</v>
      </c>
      <c r="E190" s="226" t="s">
        <v>19</v>
      </c>
      <c r="F190" s="227" t="s">
        <v>269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139</v>
      </c>
      <c r="AU190" s="233" t="s">
        <v>84</v>
      </c>
      <c r="AV190" s="13" t="s">
        <v>81</v>
      </c>
      <c r="AW190" s="13" t="s">
        <v>34</v>
      </c>
      <c r="AX190" s="13" t="s">
        <v>73</v>
      </c>
      <c r="AY190" s="233" t="s">
        <v>128</v>
      </c>
    </row>
    <row r="191" spans="1:65" s="2" customFormat="1" ht="21.75" customHeight="1">
      <c r="A191" s="39"/>
      <c r="B191" s="40"/>
      <c r="C191" s="205" t="s">
        <v>270</v>
      </c>
      <c r="D191" s="205" t="s">
        <v>130</v>
      </c>
      <c r="E191" s="206" t="s">
        <v>271</v>
      </c>
      <c r="F191" s="207" t="s">
        <v>272</v>
      </c>
      <c r="G191" s="208" t="s">
        <v>133</v>
      </c>
      <c r="H191" s="209">
        <v>13760</v>
      </c>
      <c r="I191" s="210"/>
      <c r="J191" s="211">
        <f>ROUND(I191*H191,2)</f>
        <v>0</v>
      </c>
      <c r="K191" s="207" t="s">
        <v>134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0.01</v>
      </c>
      <c r="T191" s="215">
        <f>S191*H191</f>
        <v>137.6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135</v>
      </c>
      <c r="AT191" s="216" t="s">
        <v>130</v>
      </c>
      <c r="AU191" s="216" t="s">
        <v>84</v>
      </c>
      <c r="AY191" s="18" t="s">
        <v>128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135</v>
      </c>
      <c r="BM191" s="216" t="s">
        <v>273</v>
      </c>
    </row>
    <row r="192" spans="1:47" s="2" customFormat="1" ht="12">
      <c r="A192" s="39"/>
      <c r="B192" s="40"/>
      <c r="C192" s="41"/>
      <c r="D192" s="218" t="s">
        <v>137</v>
      </c>
      <c r="E192" s="41"/>
      <c r="F192" s="219" t="s">
        <v>274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137</v>
      </c>
      <c r="AU192" s="18" t="s">
        <v>84</v>
      </c>
    </row>
    <row r="193" spans="1:51" s="13" customFormat="1" ht="12">
      <c r="A193" s="13"/>
      <c r="B193" s="223"/>
      <c r="C193" s="224"/>
      <c r="D193" s="225" t="s">
        <v>139</v>
      </c>
      <c r="E193" s="226" t="s">
        <v>19</v>
      </c>
      <c r="F193" s="227" t="s">
        <v>147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139</v>
      </c>
      <c r="AU193" s="233" t="s">
        <v>84</v>
      </c>
      <c r="AV193" s="13" t="s">
        <v>81</v>
      </c>
      <c r="AW193" s="13" t="s">
        <v>34</v>
      </c>
      <c r="AX193" s="13" t="s">
        <v>73</v>
      </c>
      <c r="AY193" s="233" t="s">
        <v>128</v>
      </c>
    </row>
    <row r="194" spans="1:51" s="14" customFormat="1" ht="12">
      <c r="A194" s="14"/>
      <c r="B194" s="234"/>
      <c r="C194" s="235"/>
      <c r="D194" s="225" t="s">
        <v>139</v>
      </c>
      <c r="E194" s="236" t="s">
        <v>19</v>
      </c>
      <c r="F194" s="237" t="s">
        <v>148</v>
      </c>
      <c r="G194" s="235"/>
      <c r="H194" s="238">
        <v>13760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139</v>
      </c>
      <c r="AU194" s="244" t="s">
        <v>84</v>
      </c>
      <c r="AV194" s="14" t="s">
        <v>84</v>
      </c>
      <c r="AW194" s="14" t="s">
        <v>34</v>
      </c>
      <c r="AX194" s="14" t="s">
        <v>81</v>
      </c>
      <c r="AY194" s="244" t="s">
        <v>128</v>
      </c>
    </row>
    <row r="195" spans="1:65" s="2" customFormat="1" ht="33" customHeight="1">
      <c r="A195" s="39"/>
      <c r="B195" s="40"/>
      <c r="C195" s="205" t="s">
        <v>7</v>
      </c>
      <c r="D195" s="205" t="s">
        <v>130</v>
      </c>
      <c r="E195" s="206" t="s">
        <v>275</v>
      </c>
      <c r="F195" s="207" t="s">
        <v>276</v>
      </c>
      <c r="G195" s="208" t="s">
        <v>133</v>
      </c>
      <c r="H195" s="209">
        <v>13760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0.02</v>
      </c>
      <c r="T195" s="215">
        <f>S195*H195</f>
        <v>275.2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277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278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147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148</v>
      </c>
      <c r="G198" s="235"/>
      <c r="H198" s="238">
        <v>13760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81</v>
      </c>
      <c r="AY198" s="244" t="s">
        <v>128</v>
      </c>
    </row>
    <row r="199" spans="1:65" s="2" customFormat="1" ht="37.8" customHeight="1">
      <c r="A199" s="39"/>
      <c r="B199" s="40"/>
      <c r="C199" s="205" t="s">
        <v>279</v>
      </c>
      <c r="D199" s="205" t="s">
        <v>130</v>
      </c>
      <c r="E199" s="206" t="s">
        <v>280</v>
      </c>
      <c r="F199" s="207" t="s">
        <v>281</v>
      </c>
      <c r="G199" s="208" t="s">
        <v>133</v>
      </c>
      <c r="H199" s="209">
        <v>2649.5</v>
      </c>
      <c r="I199" s="210"/>
      <c r="J199" s="211">
        <f>ROUND(I199*H199,2)</f>
        <v>0</v>
      </c>
      <c r="K199" s="207" t="s">
        <v>134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0.126</v>
      </c>
      <c r="T199" s="215">
        <f>S199*H199</f>
        <v>333.837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135</v>
      </c>
      <c r="AT199" s="216" t="s">
        <v>130</v>
      </c>
      <c r="AU199" s="216" t="s">
        <v>84</v>
      </c>
      <c r="AY199" s="18" t="s">
        <v>128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135</v>
      </c>
      <c r="BM199" s="216" t="s">
        <v>282</v>
      </c>
    </row>
    <row r="200" spans="1:47" s="2" customFormat="1" ht="12">
      <c r="A200" s="39"/>
      <c r="B200" s="40"/>
      <c r="C200" s="41"/>
      <c r="D200" s="218" t="s">
        <v>137</v>
      </c>
      <c r="E200" s="41"/>
      <c r="F200" s="219" t="s">
        <v>283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137</v>
      </c>
      <c r="AU200" s="18" t="s">
        <v>84</v>
      </c>
    </row>
    <row r="201" spans="1:51" s="13" customFormat="1" ht="12">
      <c r="A201" s="13"/>
      <c r="B201" s="223"/>
      <c r="C201" s="224"/>
      <c r="D201" s="225" t="s">
        <v>139</v>
      </c>
      <c r="E201" s="226" t="s">
        <v>19</v>
      </c>
      <c r="F201" s="227" t="s">
        <v>160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139</v>
      </c>
      <c r="AU201" s="233" t="s">
        <v>84</v>
      </c>
      <c r="AV201" s="13" t="s">
        <v>81</v>
      </c>
      <c r="AW201" s="13" t="s">
        <v>34</v>
      </c>
      <c r="AX201" s="13" t="s">
        <v>73</v>
      </c>
      <c r="AY201" s="233" t="s">
        <v>128</v>
      </c>
    </row>
    <row r="202" spans="1:51" s="14" customFormat="1" ht="12">
      <c r="A202" s="14"/>
      <c r="B202" s="234"/>
      <c r="C202" s="235"/>
      <c r="D202" s="225" t="s">
        <v>139</v>
      </c>
      <c r="E202" s="236" t="s">
        <v>19</v>
      </c>
      <c r="F202" s="237" t="s">
        <v>161</v>
      </c>
      <c r="G202" s="235"/>
      <c r="H202" s="238">
        <v>1324.75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139</v>
      </c>
      <c r="AU202" s="244" t="s">
        <v>84</v>
      </c>
      <c r="AV202" s="14" t="s">
        <v>84</v>
      </c>
      <c r="AW202" s="14" t="s">
        <v>34</v>
      </c>
      <c r="AX202" s="14" t="s">
        <v>73</v>
      </c>
      <c r="AY202" s="244" t="s">
        <v>128</v>
      </c>
    </row>
    <row r="203" spans="1:51" s="14" customFormat="1" ht="12">
      <c r="A203" s="14"/>
      <c r="B203" s="234"/>
      <c r="C203" s="235"/>
      <c r="D203" s="225" t="s">
        <v>139</v>
      </c>
      <c r="E203" s="236" t="s">
        <v>19</v>
      </c>
      <c r="F203" s="237" t="s">
        <v>162</v>
      </c>
      <c r="G203" s="235"/>
      <c r="H203" s="238">
        <v>1324.75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139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128</v>
      </c>
    </row>
    <row r="204" spans="1:51" s="15" customFormat="1" ht="12">
      <c r="A204" s="15"/>
      <c r="B204" s="245"/>
      <c r="C204" s="246"/>
      <c r="D204" s="225" t="s">
        <v>139</v>
      </c>
      <c r="E204" s="247" t="s">
        <v>19</v>
      </c>
      <c r="F204" s="248" t="s">
        <v>163</v>
      </c>
      <c r="G204" s="246"/>
      <c r="H204" s="249">
        <v>2649.5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139</v>
      </c>
      <c r="AU204" s="255" t="s">
        <v>84</v>
      </c>
      <c r="AV204" s="15" t="s">
        <v>135</v>
      </c>
      <c r="AW204" s="15" t="s">
        <v>34</v>
      </c>
      <c r="AX204" s="15" t="s">
        <v>81</v>
      </c>
      <c r="AY204" s="255" t="s">
        <v>128</v>
      </c>
    </row>
    <row r="205" spans="1:63" s="12" customFormat="1" ht="22.8" customHeight="1">
      <c r="A205" s="12"/>
      <c r="B205" s="189"/>
      <c r="C205" s="190"/>
      <c r="D205" s="191" t="s">
        <v>72</v>
      </c>
      <c r="E205" s="203" t="s">
        <v>284</v>
      </c>
      <c r="F205" s="203" t="s">
        <v>285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SUM(P206:P233)</f>
        <v>0</v>
      </c>
      <c r="Q205" s="197"/>
      <c r="R205" s="198">
        <f>SUM(R206:R233)</f>
        <v>0</v>
      </c>
      <c r="S205" s="197"/>
      <c r="T205" s="199">
        <f>SUM(T206:T233)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81</v>
      </c>
      <c r="AT205" s="201" t="s">
        <v>72</v>
      </c>
      <c r="AU205" s="201" t="s">
        <v>81</v>
      </c>
      <c r="AY205" s="200" t="s">
        <v>128</v>
      </c>
      <c r="BK205" s="202">
        <f>SUM(BK206:BK233)</f>
        <v>0</v>
      </c>
    </row>
    <row r="206" spans="1:65" s="2" customFormat="1" ht="24.15" customHeight="1">
      <c r="A206" s="39"/>
      <c r="B206" s="40"/>
      <c r="C206" s="205" t="s">
        <v>286</v>
      </c>
      <c r="D206" s="205" t="s">
        <v>130</v>
      </c>
      <c r="E206" s="206" t="s">
        <v>287</v>
      </c>
      <c r="F206" s="207" t="s">
        <v>288</v>
      </c>
      <c r="G206" s="208" t="s">
        <v>289</v>
      </c>
      <c r="H206" s="209">
        <v>3729.1</v>
      </c>
      <c r="I206" s="210"/>
      <c r="J206" s="211">
        <f>ROUND(I206*H206,2)</f>
        <v>0</v>
      </c>
      <c r="K206" s="207" t="s">
        <v>134</v>
      </c>
      <c r="L206" s="45"/>
      <c r="M206" s="212" t="s">
        <v>19</v>
      </c>
      <c r="N206" s="213" t="s">
        <v>44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135</v>
      </c>
      <c r="AT206" s="216" t="s">
        <v>130</v>
      </c>
      <c r="AU206" s="216" t="s">
        <v>84</v>
      </c>
      <c r="AY206" s="18" t="s">
        <v>128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81</v>
      </c>
      <c r="BK206" s="217">
        <f>ROUND(I206*H206,2)</f>
        <v>0</v>
      </c>
      <c r="BL206" s="18" t="s">
        <v>135</v>
      </c>
      <c r="BM206" s="216" t="s">
        <v>290</v>
      </c>
    </row>
    <row r="207" spans="1:47" s="2" customFormat="1" ht="12">
      <c r="A207" s="39"/>
      <c r="B207" s="40"/>
      <c r="C207" s="41"/>
      <c r="D207" s="218" t="s">
        <v>137</v>
      </c>
      <c r="E207" s="41"/>
      <c r="F207" s="219" t="s">
        <v>291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137</v>
      </c>
      <c r="AU207" s="18" t="s">
        <v>84</v>
      </c>
    </row>
    <row r="208" spans="1:51" s="14" customFormat="1" ht="12">
      <c r="A208" s="14"/>
      <c r="B208" s="234"/>
      <c r="C208" s="235"/>
      <c r="D208" s="225" t="s">
        <v>139</v>
      </c>
      <c r="E208" s="236" t="s">
        <v>19</v>
      </c>
      <c r="F208" s="237" t="s">
        <v>292</v>
      </c>
      <c r="G208" s="235"/>
      <c r="H208" s="238">
        <v>2057.1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139</v>
      </c>
      <c r="AU208" s="244" t="s">
        <v>84</v>
      </c>
      <c r="AV208" s="14" t="s">
        <v>84</v>
      </c>
      <c r="AW208" s="14" t="s">
        <v>34</v>
      </c>
      <c r="AX208" s="14" t="s">
        <v>73</v>
      </c>
      <c r="AY208" s="244" t="s">
        <v>128</v>
      </c>
    </row>
    <row r="209" spans="1:51" s="14" customFormat="1" ht="12">
      <c r="A209" s="14"/>
      <c r="B209" s="234"/>
      <c r="C209" s="235"/>
      <c r="D209" s="225" t="s">
        <v>139</v>
      </c>
      <c r="E209" s="236" t="s">
        <v>19</v>
      </c>
      <c r="F209" s="237" t="s">
        <v>293</v>
      </c>
      <c r="G209" s="235"/>
      <c r="H209" s="238">
        <v>412.8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139</v>
      </c>
      <c r="AU209" s="244" t="s">
        <v>84</v>
      </c>
      <c r="AV209" s="14" t="s">
        <v>84</v>
      </c>
      <c r="AW209" s="14" t="s">
        <v>34</v>
      </c>
      <c r="AX209" s="14" t="s">
        <v>73</v>
      </c>
      <c r="AY209" s="244" t="s">
        <v>128</v>
      </c>
    </row>
    <row r="210" spans="1:51" s="14" customFormat="1" ht="12">
      <c r="A210" s="14"/>
      <c r="B210" s="234"/>
      <c r="C210" s="235"/>
      <c r="D210" s="225" t="s">
        <v>139</v>
      </c>
      <c r="E210" s="236" t="s">
        <v>19</v>
      </c>
      <c r="F210" s="237" t="s">
        <v>294</v>
      </c>
      <c r="G210" s="235"/>
      <c r="H210" s="238">
        <v>333.8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139</v>
      </c>
      <c r="AU210" s="244" t="s">
        <v>84</v>
      </c>
      <c r="AV210" s="14" t="s">
        <v>84</v>
      </c>
      <c r="AW210" s="14" t="s">
        <v>34</v>
      </c>
      <c r="AX210" s="14" t="s">
        <v>73</v>
      </c>
      <c r="AY210" s="244" t="s">
        <v>128</v>
      </c>
    </row>
    <row r="211" spans="1:51" s="14" customFormat="1" ht="12">
      <c r="A211" s="14"/>
      <c r="B211" s="234"/>
      <c r="C211" s="235"/>
      <c r="D211" s="225" t="s">
        <v>139</v>
      </c>
      <c r="E211" s="236" t="s">
        <v>19</v>
      </c>
      <c r="F211" s="237" t="s">
        <v>295</v>
      </c>
      <c r="G211" s="235"/>
      <c r="H211" s="238">
        <v>925.4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139</v>
      </c>
      <c r="AU211" s="244" t="s">
        <v>84</v>
      </c>
      <c r="AV211" s="14" t="s">
        <v>84</v>
      </c>
      <c r="AW211" s="14" t="s">
        <v>34</v>
      </c>
      <c r="AX211" s="14" t="s">
        <v>73</v>
      </c>
      <c r="AY211" s="244" t="s">
        <v>128</v>
      </c>
    </row>
    <row r="212" spans="1:51" s="15" customFormat="1" ht="12">
      <c r="A212" s="15"/>
      <c r="B212" s="245"/>
      <c r="C212" s="246"/>
      <c r="D212" s="225" t="s">
        <v>139</v>
      </c>
      <c r="E212" s="247" t="s">
        <v>19</v>
      </c>
      <c r="F212" s="248" t="s">
        <v>163</v>
      </c>
      <c r="G212" s="246"/>
      <c r="H212" s="249">
        <v>3729.1000000000004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139</v>
      </c>
      <c r="AU212" s="255" t="s">
        <v>84</v>
      </c>
      <c r="AV212" s="15" t="s">
        <v>135</v>
      </c>
      <c r="AW212" s="15" t="s">
        <v>34</v>
      </c>
      <c r="AX212" s="15" t="s">
        <v>81</v>
      </c>
      <c r="AY212" s="255" t="s">
        <v>128</v>
      </c>
    </row>
    <row r="213" spans="1:65" s="2" customFormat="1" ht="24.15" customHeight="1">
      <c r="A213" s="39"/>
      <c r="B213" s="40"/>
      <c r="C213" s="205" t="s">
        <v>296</v>
      </c>
      <c r="D213" s="205" t="s">
        <v>130</v>
      </c>
      <c r="E213" s="206" t="s">
        <v>297</v>
      </c>
      <c r="F213" s="207" t="s">
        <v>298</v>
      </c>
      <c r="G213" s="208" t="s">
        <v>289</v>
      </c>
      <c r="H213" s="209">
        <v>65208.1</v>
      </c>
      <c r="I213" s="210"/>
      <c r="J213" s="211">
        <f>ROUND(I213*H213,2)</f>
        <v>0</v>
      </c>
      <c r="K213" s="207" t="s">
        <v>134</v>
      </c>
      <c r="L213" s="45"/>
      <c r="M213" s="212" t="s">
        <v>19</v>
      </c>
      <c r="N213" s="213" t="s">
        <v>44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135</v>
      </c>
      <c r="AT213" s="216" t="s">
        <v>130</v>
      </c>
      <c r="AU213" s="216" t="s">
        <v>84</v>
      </c>
      <c r="AY213" s="18" t="s">
        <v>128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81</v>
      </c>
      <c r="BK213" s="217">
        <f>ROUND(I213*H213,2)</f>
        <v>0</v>
      </c>
      <c r="BL213" s="18" t="s">
        <v>135</v>
      </c>
      <c r="BM213" s="216" t="s">
        <v>299</v>
      </c>
    </row>
    <row r="214" spans="1:47" s="2" customFormat="1" ht="12">
      <c r="A214" s="39"/>
      <c r="B214" s="40"/>
      <c r="C214" s="41"/>
      <c r="D214" s="218" t="s">
        <v>137</v>
      </c>
      <c r="E214" s="41"/>
      <c r="F214" s="219" t="s">
        <v>300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137</v>
      </c>
      <c r="AU214" s="18" t="s">
        <v>84</v>
      </c>
    </row>
    <row r="215" spans="1:51" s="13" customFormat="1" ht="12">
      <c r="A215" s="13"/>
      <c r="B215" s="223"/>
      <c r="C215" s="224"/>
      <c r="D215" s="225" t="s">
        <v>139</v>
      </c>
      <c r="E215" s="226" t="s">
        <v>19</v>
      </c>
      <c r="F215" s="227" t="s">
        <v>301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139</v>
      </c>
      <c r="AU215" s="233" t="s">
        <v>84</v>
      </c>
      <c r="AV215" s="13" t="s">
        <v>81</v>
      </c>
      <c r="AW215" s="13" t="s">
        <v>34</v>
      </c>
      <c r="AX215" s="13" t="s">
        <v>73</v>
      </c>
      <c r="AY215" s="233" t="s">
        <v>128</v>
      </c>
    </row>
    <row r="216" spans="1:51" s="14" customFormat="1" ht="12">
      <c r="A216" s="14"/>
      <c r="B216" s="234"/>
      <c r="C216" s="235"/>
      <c r="D216" s="225" t="s">
        <v>139</v>
      </c>
      <c r="E216" s="236" t="s">
        <v>19</v>
      </c>
      <c r="F216" s="237" t="s">
        <v>302</v>
      </c>
      <c r="G216" s="235"/>
      <c r="H216" s="238">
        <v>286.1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139</v>
      </c>
      <c r="AU216" s="244" t="s">
        <v>84</v>
      </c>
      <c r="AV216" s="14" t="s">
        <v>84</v>
      </c>
      <c r="AW216" s="14" t="s">
        <v>34</v>
      </c>
      <c r="AX216" s="14" t="s">
        <v>73</v>
      </c>
      <c r="AY216" s="244" t="s">
        <v>128</v>
      </c>
    </row>
    <row r="217" spans="1:51" s="13" customFormat="1" ht="12">
      <c r="A217" s="13"/>
      <c r="B217" s="223"/>
      <c r="C217" s="224"/>
      <c r="D217" s="225" t="s">
        <v>139</v>
      </c>
      <c r="E217" s="226" t="s">
        <v>19</v>
      </c>
      <c r="F217" s="227" t="s">
        <v>303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139</v>
      </c>
      <c r="AU217" s="233" t="s">
        <v>84</v>
      </c>
      <c r="AV217" s="13" t="s">
        <v>81</v>
      </c>
      <c r="AW217" s="13" t="s">
        <v>34</v>
      </c>
      <c r="AX217" s="13" t="s">
        <v>73</v>
      </c>
      <c r="AY217" s="233" t="s">
        <v>128</v>
      </c>
    </row>
    <row r="218" spans="1:51" s="14" customFormat="1" ht="12">
      <c r="A218" s="14"/>
      <c r="B218" s="234"/>
      <c r="C218" s="235"/>
      <c r="D218" s="225" t="s">
        <v>139</v>
      </c>
      <c r="E218" s="236" t="s">
        <v>19</v>
      </c>
      <c r="F218" s="237" t="s">
        <v>304</v>
      </c>
      <c r="G218" s="235"/>
      <c r="H218" s="238">
        <v>9907.2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139</v>
      </c>
      <c r="AU218" s="244" t="s">
        <v>84</v>
      </c>
      <c r="AV218" s="14" t="s">
        <v>84</v>
      </c>
      <c r="AW218" s="14" t="s">
        <v>34</v>
      </c>
      <c r="AX218" s="14" t="s">
        <v>73</v>
      </c>
      <c r="AY218" s="244" t="s">
        <v>128</v>
      </c>
    </row>
    <row r="219" spans="1:51" s="14" customFormat="1" ht="12">
      <c r="A219" s="14"/>
      <c r="B219" s="234"/>
      <c r="C219" s="235"/>
      <c r="D219" s="225" t="s">
        <v>139</v>
      </c>
      <c r="E219" s="236" t="s">
        <v>19</v>
      </c>
      <c r="F219" s="237" t="s">
        <v>305</v>
      </c>
      <c r="G219" s="235"/>
      <c r="H219" s="238">
        <v>8011.2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139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306</v>
      </c>
      <c r="G220" s="235"/>
      <c r="H220" s="238">
        <v>22209.6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3" customFormat="1" ht="12">
      <c r="A221" s="13"/>
      <c r="B221" s="223"/>
      <c r="C221" s="224"/>
      <c r="D221" s="225" t="s">
        <v>139</v>
      </c>
      <c r="E221" s="226" t="s">
        <v>19</v>
      </c>
      <c r="F221" s="227" t="s">
        <v>307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139</v>
      </c>
      <c r="AU221" s="233" t="s">
        <v>84</v>
      </c>
      <c r="AV221" s="13" t="s">
        <v>81</v>
      </c>
      <c r="AW221" s="13" t="s">
        <v>34</v>
      </c>
      <c r="AX221" s="13" t="s">
        <v>73</v>
      </c>
      <c r="AY221" s="233" t="s">
        <v>128</v>
      </c>
    </row>
    <row r="222" spans="1:51" s="14" customFormat="1" ht="12">
      <c r="A222" s="14"/>
      <c r="B222" s="234"/>
      <c r="C222" s="235"/>
      <c r="D222" s="225" t="s">
        <v>139</v>
      </c>
      <c r="E222" s="236" t="s">
        <v>19</v>
      </c>
      <c r="F222" s="237" t="s">
        <v>308</v>
      </c>
      <c r="G222" s="235"/>
      <c r="H222" s="238">
        <v>24794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139</v>
      </c>
      <c r="AU222" s="244" t="s">
        <v>84</v>
      </c>
      <c r="AV222" s="14" t="s">
        <v>84</v>
      </c>
      <c r="AW222" s="14" t="s">
        <v>34</v>
      </c>
      <c r="AX222" s="14" t="s">
        <v>73</v>
      </c>
      <c r="AY222" s="244" t="s">
        <v>128</v>
      </c>
    </row>
    <row r="223" spans="1:51" s="15" customFormat="1" ht="12">
      <c r="A223" s="15"/>
      <c r="B223" s="245"/>
      <c r="C223" s="246"/>
      <c r="D223" s="225" t="s">
        <v>139</v>
      </c>
      <c r="E223" s="247" t="s">
        <v>19</v>
      </c>
      <c r="F223" s="248" t="s">
        <v>163</v>
      </c>
      <c r="G223" s="246"/>
      <c r="H223" s="249">
        <v>65208.1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5" t="s">
        <v>139</v>
      </c>
      <c r="AU223" s="255" t="s">
        <v>84</v>
      </c>
      <c r="AV223" s="15" t="s">
        <v>135</v>
      </c>
      <c r="AW223" s="15" t="s">
        <v>34</v>
      </c>
      <c r="AX223" s="15" t="s">
        <v>81</v>
      </c>
      <c r="AY223" s="255" t="s">
        <v>128</v>
      </c>
    </row>
    <row r="224" spans="1:65" s="2" customFormat="1" ht="16.5" customHeight="1">
      <c r="A224" s="39"/>
      <c r="B224" s="40"/>
      <c r="C224" s="205" t="s">
        <v>309</v>
      </c>
      <c r="D224" s="205" t="s">
        <v>130</v>
      </c>
      <c r="E224" s="206" t="s">
        <v>310</v>
      </c>
      <c r="F224" s="207" t="s">
        <v>311</v>
      </c>
      <c r="G224" s="208" t="s">
        <v>289</v>
      </c>
      <c r="H224" s="209">
        <v>286.1</v>
      </c>
      <c r="I224" s="210"/>
      <c r="J224" s="211">
        <f>ROUND(I224*H224,2)</f>
        <v>0</v>
      </c>
      <c r="K224" s="207" t="s">
        <v>134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135</v>
      </c>
      <c r="AT224" s="216" t="s">
        <v>130</v>
      </c>
      <c r="AU224" s="216" t="s">
        <v>84</v>
      </c>
      <c r="AY224" s="18" t="s">
        <v>128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135</v>
      </c>
      <c r="BM224" s="216" t="s">
        <v>312</v>
      </c>
    </row>
    <row r="225" spans="1:47" s="2" customFormat="1" ht="12">
      <c r="A225" s="39"/>
      <c r="B225" s="40"/>
      <c r="C225" s="41"/>
      <c r="D225" s="218" t="s">
        <v>137</v>
      </c>
      <c r="E225" s="41"/>
      <c r="F225" s="219" t="s">
        <v>313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137</v>
      </c>
      <c r="AU225" s="18" t="s">
        <v>84</v>
      </c>
    </row>
    <row r="226" spans="1:51" s="13" customFormat="1" ht="12">
      <c r="A226" s="13"/>
      <c r="B226" s="223"/>
      <c r="C226" s="224"/>
      <c r="D226" s="225" t="s">
        <v>139</v>
      </c>
      <c r="E226" s="226" t="s">
        <v>19</v>
      </c>
      <c r="F226" s="227" t="s">
        <v>301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139</v>
      </c>
      <c r="AU226" s="233" t="s">
        <v>84</v>
      </c>
      <c r="AV226" s="13" t="s">
        <v>81</v>
      </c>
      <c r="AW226" s="13" t="s">
        <v>34</v>
      </c>
      <c r="AX226" s="13" t="s">
        <v>73</v>
      </c>
      <c r="AY226" s="233" t="s">
        <v>128</v>
      </c>
    </row>
    <row r="227" spans="1:51" s="14" customFormat="1" ht="12">
      <c r="A227" s="14"/>
      <c r="B227" s="234"/>
      <c r="C227" s="235"/>
      <c r="D227" s="225" t="s">
        <v>139</v>
      </c>
      <c r="E227" s="236" t="s">
        <v>19</v>
      </c>
      <c r="F227" s="237" t="s">
        <v>302</v>
      </c>
      <c r="G227" s="235"/>
      <c r="H227" s="238">
        <v>286.1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139</v>
      </c>
      <c r="AU227" s="244" t="s">
        <v>84</v>
      </c>
      <c r="AV227" s="14" t="s">
        <v>84</v>
      </c>
      <c r="AW227" s="14" t="s">
        <v>34</v>
      </c>
      <c r="AX227" s="14" t="s">
        <v>81</v>
      </c>
      <c r="AY227" s="244" t="s">
        <v>128</v>
      </c>
    </row>
    <row r="228" spans="1:65" s="2" customFormat="1" ht="24.15" customHeight="1">
      <c r="A228" s="39"/>
      <c r="B228" s="40"/>
      <c r="C228" s="205" t="s">
        <v>314</v>
      </c>
      <c r="D228" s="205" t="s">
        <v>130</v>
      </c>
      <c r="E228" s="206" t="s">
        <v>315</v>
      </c>
      <c r="F228" s="207" t="s">
        <v>316</v>
      </c>
      <c r="G228" s="208" t="s">
        <v>289</v>
      </c>
      <c r="H228" s="209">
        <v>1672</v>
      </c>
      <c r="I228" s="210"/>
      <c r="J228" s="211">
        <f>ROUND(I228*H228,2)</f>
        <v>0</v>
      </c>
      <c r="K228" s="207" t="s">
        <v>134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135</v>
      </c>
      <c r="AT228" s="216" t="s">
        <v>130</v>
      </c>
      <c r="AU228" s="216" t="s">
        <v>84</v>
      </c>
      <c r="AY228" s="18" t="s">
        <v>128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135</v>
      </c>
      <c r="BM228" s="216" t="s">
        <v>317</v>
      </c>
    </row>
    <row r="229" spans="1:47" s="2" customFormat="1" ht="12">
      <c r="A229" s="39"/>
      <c r="B229" s="40"/>
      <c r="C229" s="41"/>
      <c r="D229" s="218" t="s">
        <v>137</v>
      </c>
      <c r="E229" s="41"/>
      <c r="F229" s="219" t="s">
        <v>318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137</v>
      </c>
      <c r="AU229" s="18" t="s">
        <v>84</v>
      </c>
    </row>
    <row r="230" spans="1:51" s="14" customFormat="1" ht="12">
      <c r="A230" s="14"/>
      <c r="B230" s="234"/>
      <c r="C230" s="235"/>
      <c r="D230" s="225" t="s">
        <v>139</v>
      </c>
      <c r="E230" s="236" t="s">
        <v>19</v>
      </c>
      <c r="F230" s="237" t="s">
        <v>319</v>
      </c>
      <c r="G230" s="235"/>
      <c r="H230" s="238">
        <v>412.8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139</v>
      </c>
      <c r="AU230" s="244" t="s">
        <v>84</v>
      </c>
      <c r="AV230" s="14" t="s">
        <v>84</v>
      </c>
      <c r="AW230" s="14" t="s">
        <v>34</v>
      </c>
      <c r="AX230" s="14" t="s">
        <v>73</v>
      </c>
      <c r="AY230" s="244" t="s">
        <v>128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294</v>
      </c>
      <c r="G231" s="235"/>
      <c r="H231" s="238">
        <v>333.8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128</v>
      </c>
    </row>
    <row r="232" spans="1:51" s="14" customFormat="1" ht="12">
      <c r="A232" s="14"/>
      <c r="B232" s="234"/>
      <c r="C232" s="235"/>
      <c r="D232" s="225" t="s">
        <v>139</v>
      </c>
      <c r="E232" s="236" t="s">
        <v>19</v>
      </c>
      <c r="F232" s="237" t="s">
        <v>295</v>
      </c>
      <c r="G232" s="235"/>
      <c r="H232" s="238">
        <v>925.4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139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128</v>
      </c>
    </row>
    <row r="233" spans="1:51" s="15" customFormat="1" ht="12">
      <c r="A233" s="15"/>
      <c r="B233" s="245"/>
      <c r="C233" s="246"/>
      <c r="D233" s="225" t="s">
        <v>139</v>
      </c>
      <c r="E233" s="247" t="s">
        <v>19</v>
      </c>
      <c r="F233" s="248" t="s">
        <v>163</v>
      </c>
      <c r="G233" s="246"/>
      <c r="H233" s="249">
        <v>1672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139</v>
      </c>
      <c r="AU233" s="255" t="s">
        <v>84</v>
      </c>
      <c r="AV233" s="15" t="s">
        <v>135</v>
      </c>
      <c r="AW233" s="15" t="s">
        <v>34</v>
      </c>
      <c r="AX233" s="15" t="s">
        <v>81</v>
      </c>
      <c r="AY233" s="255" t="s">
        <v>128</v>
      </c>
    </row>
    <row r="234" spans="1:63" s="12" customFormat="1" ht="22.8" customHeight="1">
      <c r="A234" s="12"/>
      <c r="B234" s="189"/>
      <c r="C234" s="190"/>
      <c r="D234" s="191" t="s">
        <v>72</v>
      </c>
      <c r="E234" s="203" t="s">
        <v>320</v>
      </c>
      <c r="F234" s="203" t="s">
        <v>321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SUM(P235:P238)</f>
        <v>0</v>
      </c>
      <c r="Q234" s="197"/>
      <c r="R234" s="198">
        <f>SUM(R235:R238)</f>
        <v>0</v>
      </c>
      <c r="S234" s="197"/>
      <c r="T234" s="199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81</v>
      </c>
      <c r="AT234" s="201" t="s">
        <v>72</v>
      </c>
      <c r="AU234" s="201" t="s">
        <v>81</v>
      </c>
      <c r="AY234" s="200" t="s">
        <v>128</v>
      </c>
      <c r="BK234" s="202">
        <f>SUM(BK235:BK238)</f>
        <v>0</v>
      </c>
    </row>
    <row r="235" spans="1:65" s="2" customFormat="1" ht="24.15" customHeight="1">
      <c r="A235" s="39"/>
      <c r="B235" s="40"/>
      <c r="C235" s="205" t="s">
        <v>322</v>
      </c>
      <c r="D235" s="205" t="s">
        <v>130</v>
      </c>
      <c r="E235" s="206" t="s">
        <v>323</v>
      </c>
      <c r="F235" s="207" t="s">
        <v>324</v>
      </c>
      <c r="G235" s="208" t="s">
        <v>289</v>
      </c>
      <c r="H235" s="209">
        <v>306.197</v>
      </c>
      <c r="I235" s="210"/>
      <c r="J235" s="211">
        <f>ROUND(I235*H235,2)</f>
        <v>0</v>
      </c>
      <c r="K235" s="207" t="s">
        <v>134</v>
      </c>
      <c r="L235" s="45"/>
      <c r="M235" s="212" t="s">
        <v>19</v>
      </c>
      <c r="N235" s="213" t="s">
        <v>44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135</v>
      </c>
      <c r="AT235" s="216" t="s">
        <v>130</v>
      </c>
      <c r="AU235" s="216" t="s">
        <v>84</v>
      </c>
      <c r="AY235" s="18" t="s">
        <v>128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81</v>
      </c>
      <c r="BK235" s="217">
        <f>ROUND(I235*H235,2)</f>
        <v>0</v>
      </c>
      <c r="BL235" s="18" t="s">
        <v>135</v>
      </c>
      <c r="BM235" s="216" t="s">
        <v>325</v>
      </c>
    </row>
    <row r="236" spans="1:47" s="2" customFormat="1" ht="12">
      <c r="A236" s="39"/>
      <c r="B236" s="40"/>
      <c r="C236" s="41"/>
      <c r="D236" s="218" t="s">
        <v>137</v>
      </c>
      <c r="E236" s="41"/>
      <c r="F236" s="219" t="s">
        <v>326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137</v>
      </c>
      <c r="AU236" s="18" t="s">
        <v>84</v>
      </c>
    </row>
    <row r="237" spans="1:65" s="2" customFormat="1" ht="24.15" customHeight="1">
      <c r="A237" s="39"/>
      <c r="B237" s="40"/>
      <c r="C237" s="205" t="s">
        <v>327</v>
      </c>
      <c r="D237" s="205" t="s">
        <v>130</v>
      </c>
      <c r="E237" s="206" t="s">
        <v>328</v>
      </c>
      <c r="F237" s="207" t="s">
        <v>329</v>
      </c>
      <c r="G237" s="208" t="s">
        <v>289</v>
      </c>
      <c r="H237" s="209">
        <v>306.197</v>
      </c>
      <c r="I237" s="210"/>
      <c r="J237" s="211">
        <f>ROUND(I237*H237,2)</f>
        <v>0</v>
      </c>
      <c r="K237" s="207" t="s">
        <v>134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135</v>
      </c>
      <c r="AT237" s="216" t="s">
        <v>130</v>
      </c>
      <c r="AU237" s="216" t="s">
        <v>84</v>
      </c>
      <c r="AY237" s="18" t="s">
        <v>128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135</v>
      </c>
      <c r="BM237" s="216" t="s">
        <v>330</v>
      </c>
    </row>
    <row r="238" spans="1:47" s="2" customFormat="1" ht="12">
      <c r="A238" s="39"/>
      <c r="B238" s="40"/>
      <c r="C238" s="41"/>
      <c r="D238" s="218" t="s">
        <v>137</v>
      </c>
      <c r="E238" s="41"/>
      <c r="F238" s="219" t="s">
        <v>331</v>
      </c>
      <c r="G238" s="41"/>
      <c r="H238" s="41"/>
      <c r="I238" s="220"/>
      <c r="J238" s="41"/>
      <c r="K238" s="41"/>
      <c r="L238" s="45"/>
      <c r="M238" s="256"/>
      <c r="N238" s="257"/>
      <c r="O238" s="258"/>
      <c r="P238" s="258"/>
      <c r="Q238" s="258"/>
      <c r="R238" s="258"/>
      <c r="S238" s="258"/>
      <c r="T238" s="25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137</v>
      </c>
      <c r="AU238" s="18" t="s">
        <v>84</v>
      </c>
    </row>
    <row r="239" spans="1:31" s="2" customFormat="1" ht="6.95" customHeight="1">
      <c r="A239" s="39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45"/>
      <c r="M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</sheetData>
  <sheetProtection password="CC35" sheet="1" objects="1" scenarios="1" formatColumns="0" formatRows="0" autoFilter="0"/>
  <autoFilter ref="C84:K23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433"/>
    <hyperlink ref="F99" r:id="rId3" display="https://podminky.urs.cz/item/CS_URS_2023_01/565135101"/>
    <hyperlink ref="F104" r:id="rId4" display="https://podminky.urs.cz/item/CS_URS_2023_01/569911131"/>
    <hyperlink ref="F110" r:id="rId5" display="https://podminky.urs.cz/item/CS_URS_2023_01/572531121"/>
    <hyperlink ref="F115" r:id="rId6" display="https://podminky.urs.cz/item/CS_URS_2023_01/573191111"/>
    <hyperlink ref="F120" r:id="rId7" display="https://podminky.urs.cz/item/CS_URS_2023_01/573211107"/>
    <hyperlink ref="F124" r:id="rId8" display="https://podminky.urs.cz/item/CS_URS_2023_01/577144141"/>
    <hyperlink ref="F129" r:id="rId9" display="https://podminky.urs.cz/item/CS_URS_2023_01/913121111"/>
    <hyperlink ref="F141" r:id="rId10" display="https://podminky.urs.cz/item/CS_URS_2023_01/913121211"/>
    <hyperlink ref="F145" r:id="rId11" display="https://podminky.urs.cz/item/CS_URS_2023_01/913311111"/>
    <hyperlink ref="F149" r:id="rId12" display="https://podminky.urs.cz/item/CS_URS_2023_01/913311211"/>
    <hyperlink ref="F153" r:id="rId13" display="https://podminky.urs.cz/item/CS_URS_2023_01/915211112"/>
    <hyperlink ref="F160" r:id="rId14" display="https://podminky.urs.cz/item/CS_URS_2023_01/915611111"/>
    <hyperlink ref="F162" r:id="rId15" display="https://podminky.urs.cz/item/CS_URS_2023_01/919721295"/>
    <hyperlink ref="F167" r:id="rId16" display="https://podminky.urs.cz/item/CS_URS_2023_01/919731122"/>
    <hyperlink ref="F173" r:id="rId17" display="https://podminky.urs.cz/item/CS_URS_2023_01/919732211"/>
    <hyperlink ref="F179" r:id="rId18" display="https://podminky.urs.cz/item/CS_URS_2023_01/919735112"/>
    <hyperlink ref="F187" r:id="rId19" display="https://podminky.urs.cz/item/CS_URS_2023_01/938902112"/>
    <hyperlink ref="F192" r:id="rId20" display="https://podminky.urs.cz/item/CS_URS_2023_01/938908411"/>
    <hyperlink ref="F196" r:id="rId21" display="https://podminky.urs.cz/item/CS_URS_2023_01/938909311"/>
    <hyperlink ref="F200" r:id="rId22" display="https://podminky.urs.cz/item/CS_URS_2023_01/938909611"/>
    <hyperlink ref="F207" r:id="rId23" display="https://podminky.urs.cz/item/CS_URS_2023_01/997221551"/>
    <hyperlink ref="F214" r:id="rId24" display="https://podminky.urs.cz/item/CS_URS_2023_01/997221559"/>
    <hyperlink ref="F225" r:id="rId25" display="https://podminky.urs.cz/item/CS_URS_2023_01/997221611"/>
    <hyperlink ref="F229" r:id="rId26" display="https://podminky.urs.cz/item/CS_URS_2023_01/997221873"/>
    <hyperlink ref="F236" r:id="rId27" display="https://podminky.urs.cz/item/CS_URS_2023_01/998225111"/>
    <hyperlink ref="F238" r:id="rId28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332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333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ROUND((SUM(BE85:BE281)),2)</f>
        <v>0</v>
      </c>
      <c r="G33" s="39"/>
      <c r="H33" s="39"/>
      <c r="I33" s="149">
        <v>0.21</v>
      </c>
      <c r="J33" s="148">
        <f>ROUND(((SUM(BE85:BE281))*I33),2)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ROUND((SUM(BF85:BF281)),2)</f>
        <v>0</v>
      </c>
      <c r="G34" s="39"/>
      <c r="H34" s="39"/>
      <c r="I34" s="149">
        <v>0.15</v>
      </c>
      <c r="J34" s="148">
        <f>ROUND(((SUM(BF85:BF281))*I34),2)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ROUND((SUM(BG85:BG281)),2)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ROUND((SUM(BH85:BH281)),2)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ROUND((SUM(BI85:BI281)),2)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103 - Puclice - Doubrava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Puclice, Doubrava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J145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J248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J277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103 - Puclice - Doubrava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Puclice, Doubrava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461.96025000000003</v>
      </c>
      <c r="S85" s="97"/>
      <c r="T85" s="187">
        <f>T86</f>
        <v>2123.17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P87+P100+P145+P248+P277</f>
        <v>0</v>
      </c>
      <c r="Q86" s="197"/>
      <c r="R86" s="198">
        <f>R87+R100+R145+R248+R277</f>
        <v>461.96025000000003</v>
      </c>
      <c r="S86" s="197"/>
      <c r="T86" s="199">
        <f>T87+T100+T145+T248+T277</f>
        <v>2123.17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BK87+BK100+BK145+BK248+BK277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0.2169</v>
      </c>
      <c r="S87" s="197"/>
      <c r="T87" s="199">
        <f>SUM(T88:T99)</f>
        <v>500.82500000000005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SUM(BK88:BK99)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4185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0.20925000000000002</v>
      </c>
      <c r="S88" s="214">
        <v>0.115</v>
      </c>
      <c r="T88" s="215">
        <f>S88*H88</f>
        <v>481.27500000000003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334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335</v>
      </c>
      <c r="G91" s="235"/>
      <c r="H91" s="238">
        <v>4185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336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337</v>
      </c>
      <c r="F93" s="207" t="s">
        <v>338</v>
      </c>
      <c r="G93" s="208" t="s">
        <v>133</v>
      </c>
      <c r="H93" s="209">
        <v>85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9E-05</v>
      </c>
      <c r="R93" s="214">
        <f>Q93*H93</f>
        <v>0.0076500000000000005</v>
      </c>
      <c r="S93" s="214">
        <v>0.23</v>
      </c>
      <c r="T93" s="215">
        <f>S93*H93</f>
        <v>19.55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339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340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341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342</v>
      </c>
      <c r="G96" s="235"/>
      <c r="H96" s="238">
        <v>30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343</v>
      </c>
      <c r="G97" s="235"/>
      <c r="H97" s="238">
        <v>27.5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344</v>
      </c>
      <c r="G98" s="235"/>
      <c r="H98" s="238">
        <v>27.5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163</v>
      </c>
      <c r="G99" s="246"/>
      <c r="H99" s="249">
        <v>85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3" s="12" customFormat="1" ht="22.8" customHeight="1">
      <c r="A100" s="12"/>
      <c r="B100" s="189"/>
      <c r="C100" s="190"/>
      <c r="D100" s="191" t="s">
        <v>72</v>
      </c>
      <c r="E100" s="203" t="s">
        <v>149</v>
      </c>
      <c r="F100" s="203" t="s">
        <v>150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SUM(P101:P144)</f>
        <v>0</v>
      </c>
      <c r="Q100" s="197"/>
      <c r="R100" s="198">
        <f>SUM(R101:R144)</f>
        <v>442.97875</v>
      </c>
      <c r="S100" s="197"/>
      <c r="T100" s="199">
        <f>SUM(T101:T144)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81</v>
      </c>
      <c r="AT100" s="201" t="s">
        <v>72</v>
      </c>
      <c r="AU100" s="201" t="s">
        <v>81</v>
      </c>
      <c r="AY100" s="200" t="s">
        <v>128</v>
      </c>
      <c r="BK100" s="202">
        <f>SUM(BK101:BK144)</f>
        <v>0</v>
      </c>
    </row>
    <row r="101" spans="1:65" s="2" customFormat="1" ht="24.15" customHeight="1">
      <c r="A101" s="39"/>
      <c r="B101" s="40"/>
      <c r="C101" s="205" t="s">
        <v>151</v>
      </c>
      <c r="D101" s="205" t="s">
        <v>130</v>
      </c>
      <c r="E101" s="206" t="s">
        <v>345</v>
      </c>
      <c r="F101" s="207" t="s">
        <v>346</v>
      </c>
      <c r="G101" s="208" t="s">
        <v>133</v>
      </c>
      <c r="H101" s="209">
        <v>140</v>
      </c>
      <c r="I101" s="210"/>
      <c r="J101" s="211">
        <f>ROUND(I101*H101,2)</f>
        <v>0</v>
      </c>
      <c r="K101" s="207" t="s">
        <v>134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135</v>
      </c>
      <c r="AT101" s="216" t="s">
        <v>130</v>
      </c>
      <c r="AU101" s="216" t="s">
        <v>84</v>
      </c>
      <c r="AY101" s="18" t="s">
        <v>128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135</v>
      </c>
      <c r="BM101" s="216" t="s">
        <v>347</v>
      </c>
    </row>
    <row r="102" spans="1:47" s="2" customFormat="1" ht="12">
      <c r="A102" s="39"/>
      <c r="B102" s="40"/>
      <c r="C102" s="41"/>
      <c r="D102" s="218" t="s">
        <v>137</v>
      </c>
      <c r="E102" s="41"/>
      <c r="F102" s="219" t="s">
        <v>348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137</v>
      </c>
      <c r="AU102" s="18" t="s">
        <v>84</v>
      </c>
    </row>
    <row r="103" spans="1:51" s="14" customFormat="1" ht="12">
      <c r="A103" s="14"/>
      <c r="B103" s="234"/>
      <c r="C103" s="235"/>
      <c r="D103" s="225" t="s">
        <v>139</v>
      </c>
      <c r="E103" s="236" t="s">
        <v>19</v>
      </c>
      <c r="F103" s="237" t="s">
        <v>349</v>
      </c>
      <c r="G103" s="235"/>
      <c r="H103" s="238">
        <v>140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139</v>
      </c>
      <c r="AU103" s="244" t="s">
        <v>84</v>
      </c>
      <c r="AV103" s="14" t="s">
        <v>84</v>
      </c>
      <c r="AW103" s="14" t="s">
        <v>34</v>
      </c>
      <c r="AX103" s="14" t="s">
        <v>81</v>
      </c>
      <c r="AY103" s="244" t="s">
        <v>128</v>
      </c>
    </row>
    <row r="104" spans="1:65" s="2" customFormat="1" ht="24.15" customHeight="1">
      <c r="A104" s="39"/>
      <c r="B104" s="40"/>
      <c r="C104" s="205" t="s">
        <v>135</v>
      </c>
      <c r="D104" s="205" t="s">
        <v>130</v>
      </c>
      <c r="E104" s="206" t="s">
        <v>152</v>
      </c>
      <c r="F104" s="207" t="s">
        <v>153</v>
      </c>
      <c r="G104" s="208" t="s">
        <v>133</v>
      </c>
      <c r="H104" s="209">
        <v>4185</v>
      </c>
      <c r="I104" s="210"/>
      <c r="J104" s="211">
        <f>ROUND(I104*H104,2)</f>
        <v>0</v>
      </c>
      <c r="K104" s="207" t="s">
        <v>134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135</v>
      </c>
      <c r="AT104" s="216" t="s">
        <v>130</v>
      </c>
      <c r="AU104" s="216" t="s">
        <v>84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135</v>
      </c>
      <c r="BM104" s="216" t="s">
        <v>154</v>
      </c>
    </row>
    <row r="105" spans="1:47" s="2" customFormat="1" ht="12">
      <c r="A105" s="39"/>
      <c r="B105" s="40"/>
      <c r="C105" s="41"/>
      <c r="D105" s="218" t="s">
        <v>137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137</v>
      </c>
      <c r="AU105" s="18" t="s">
        <v>84</v>
      </c>
    </row>
    <row r="106" spans="1:51" s="13" customFormat="1" ht="12">
      <c r="A106" s="13"/>
      <c r="B106" s="223"/>
      <c r="C106" s="224"/>
      <c r="D106" s="225" t="s">
        <v>139</v>
      </c>
      <c r="E106" s="226" t="s">
        <v>19</v>
      </c>
      <c r="F106" s="227" t="s">
        <v>334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139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335</v>
      </c>
      <c r="G107" s="235"/>
      <c r="H107" s="238">
        <v>4185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81</v>
      </c>
      <c r="AY107" s="244" t="s">
        <v>128</v>
      </c>
    </row>
    <row r="108" spans="1:51" s="13" customFormat="1" ht="12">
      <c r="A108" s="13"/>
      <c r="B108" s="223"/>
      <c r="C108" s="224"/>
      <c r="D108" s="225" t="s">
        <v>139</v>
      </c>
      <c r="E108" s="226" t="s">
        <v>19</v>
      </c>
      <c r="F108" s="227" t="s">
        <v>336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139</v>
      </c>
      <c r="AU108" s="233" t="s">
        <v>84</v>
      </c>
      <c r="AV108" s="13" t="s">
        <v>81</v>
      </c>
      <c r="AW108" s="13" t="s">
        <v>34</v>
      </c>
      <c r="AX108" s="13" t="s">
        <v>73</v>
      </c>
      <c r="AY108" s="233" t="s">
        <v>128</v>
      </c>
    </row>
    <row r="109" spans="1:65" s="2" customFormat="1" ht="24.15" customHeight="1">
      <c r="A109" s="39"/>
      <c r="B109" s="40"/>
      <c r="C109" s="205" t="s">
        <v>149</v>
      </c>
      <c r="D109" s="205" t="s">
        <v>130</v>
      </c>
      <c r="E109" s="206" t="s">
        <v>350</v>
      </c>
      <c r="F109" s="207" t="s">
        <v>351</v>
      </c>
      <c r="G109" s="208" t="s">
        <v>133</v>
      </c>
      <c r="H109" s="209">
        <v>13850</v>
      </c>
      <c r="I109" s="210"/>
      <c r="J109" s="211">
        <f>ROUND(I109*H109,2)</f>
        <v>0</v>
      </c>
      <c r="K109" s="207" t="s">
        <v>134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135</v>
      </c>
      <c r="AT109" s="216" t="s">
        <v>130</v>
      </c>
      <c r="AU109" s="216" t="s">
        <v>84</v>
      </c>
      <c r="AY109" s="18" t="s">
        <v>128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135</v>
      </c>
      <c r="BM109" s="216" t="s">
        <v>352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19" t="s">
        <v>353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139</v>
      </c>
      <c r="E111" s="226" t="s">
        <v>19</v>
      </c>
      <c r="F111" s="227" t="s">
        <v>147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139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128</v>
      </c>
    </row>
    <row r="112" spans="1:51" s="14" customFormat="1" ht="12">
      <c r="A112" s="14"/>
      <c r="B112" s="234"/>
      <c r="C112" s="235"/>
      <c r="D112" s="225" t="s">
        <v>139</v>
      </c>
      <c r="E112" s="236" t="s">
        <v>19</v>
      </c>
      <c r="F112" s="237" t="s">
        <v>354</v>
      </c>
      <c r="G112" s="235"/>
      <c r="H112" s="238">
        <v>10635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139</v>
      </c>
      <c r="AU112" s="244" t="s">
        <v>84</v>
      </c>
      <c r="AV112" s="14" t="s">
        <v>84</v>
      </c>
      <c r="AW112" s="14" t="s">
        <v>34</v>
      </c>
      <c r="AX112" s="14" t="s">
        <v>73</v>
      </c>
      <c r="AY112" s="244" t="s">
        <v>128</v>
      </c>
    </row>
    <row r="113" spans="1:51" s="14" customFormat="1" ht="12">
      <c r="A113" s="14"/>
      <c r="B113" s="234"/>
      <c r="C113" s="235"/>
      <c r="D113" s="225" t="s">
        <v>139</v>
      </c>
      <c r="E113" s="236" t="s">
        <v>19</v>
      </c>
      <c r="F113" s="237" t="s">
        <v>355</v>
      </c>
      <c r="G113" s="235"/>
      <c r="H113" s="238">
        <v>3215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139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128</v>
      </c>
    </row>
    <row r="114" spans="1:51" s="15" customFormat="1" ht="12">
      <c r="A114" s="15"/>
      <c r="B114" s="245"/>
      <c r="C114" s="246"/>
      <c r="D114" s="225" t="s">
        <v>139</v>
      </c>
      <c r="E114" s="247" t="s">
        <v>19</v>
      </c>
      <c r="F114" s="248" t="s">
        <v>163</v>
      </c>
      <c r="G114" s="246"/>
      <c r="H114" s="249">
        <v>13850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139</v>
      </c>
      <c r="AU114" s="255" t="s">
        <v>84</v>
      </c>
      <c r="AV114" s="15" t="s">
        <v>135</v>
      </c>
      <c r="AW114" s="15" t="s">
        <v>34</v>
      </c>
      <c r="AX114" s="15" t="s">
        <v>81</v>
      </c>
      <c r="AY114" s="255" t="s">
        <v>128</v>
      </c>
    </row>
    <row r="115" spans="1:65" s="2" customFormat="1" ht="24.15" customHeight="1">
      <c r="A115" s="39"/>
      <c r="B115" s="40"/>
      <c r="C115" s="205" t="s">
        <v>171</v>
      </c>
      <c r="D115" s="205" t="s">
        <v>130</v>
      </c>
      <c r="E115" s="206" t="s">
        <v>356</v>
      </c>
      <c r="F115" s="207" t="s">
        <v>357</v>
      </c>
      <c r="G115" s="208" t="s">
        <v>133</v>
      </c>
      <c r="H115" s="209">
        <v>2557.5</v>
      </c>
      <c r="I115" s="210"/>
      <c r="J115" s="211">
        <f>ROUND(I115*H115,2)</f>
        <v>0</v>
      </c>
      <c r="K115" s="207" t="s">
        <v>134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0.173</v>
      </c>
      <c r="R115" s="214">
        <f>Q115*H115</f>
        <v>442.4475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135</v>
      </c>
      <c r="AT115" s="216" t="s">
        <v>130</v>
      </c>
      <c r="AU115" s="216" t="s">
        <v>84</v>
      </c>
      <c r="AY115" s="18" t="s">
        <v>128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135</v>
      </c>
      <c r="BM115" s="216" t="s">
        <v>358</v>
      </c>
    </row>
    <row r="116" spans="1:47" s="2" customFormat="1" ht="12">
      <c r="A116" s="39"/>
      <c r="B116" s="40"/>
      <c r="C116" s="41"/>
      <c r="D116" s="218" t="s">
        <v>137</v>
      </c>
      <c r="E116" s="41"/>
      <c r="F116" s="219" t="s">
        <v>359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137</v>
      </c>
      <c r="AU116" s="18" t="s">
        <v>84</v>
      </c>
    </row>
    <row r="117" spans="1:51" s="13" customFormat="1" ht="12">
      <c r="A117" s="13"/>
      <c r="B117" s="223"/>
      <c r="C117" s="224"/>
      <c r="D117" s="225" t="s">
        <v>139</v>
      </c>
      <c r="E117" s="226" t="s">
        <v>19</v>
      </c>
      <c r="F117" s="227" t="s">
        <v>160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139</v>
      </c>
      <c r="AU117" s="233" t="s">
        <v>84</v>
      </c>
      <c r="AV117" s="13" t="s">
        <v>81</v>
      </c>
      <c r="AW117" s="13" t="s">
        <v>34</v>
      </c>
      <c r="AX117" s="13" t="s">
        <v>73</v>
      </c>
      <c r="AY117" s="233" t="s">
        <v>128</v>
      </c>
    </row>
    <row r="118" spans="1:51" s="14" customFormat="1" ht="12">
      <c r="A118" s="14"/>
      <c r="B118" s="234"/>
      <c r="C118" s="235"/>
      <c r="D118" s="225" t="s">
        <v>139</v>
      </c>
      <c r="E118" s="236" t="s">
        <v>19</v>
      </c>
      <c r="F118" s="237" t="s">
        <v>360</v>
      </c>
      <c r="G118" s="235"/>
      <c r="H118" s="238">
        <v>984.25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139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361</v>
      </c>
      <c r="G119" s="235"/>
      <c r="H119" s="238">
        <v>984.25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362</v>
      </c>
      <c r="G120" s="235"/>
      <c r="H120" s="238">
        <v>294.5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4" customFormat="1" ht="12">
      <c r="A121" s="14"/>
      <c r="B121" s="234"/>
      <c r="C121" s="235"/>
      <c r="D121" s="225" t="s">
        <v>139</v>
      </c>
      <c r="E121" s="236" t="s">
        <v>19</v>
      </c>
      <c r="F121" s="237" t="s">
        <v>363</v>
      </c>
      <c r="G121" s="235"/>
      <c r="H121" s="238">
        <v>294.5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139</v>
      </c>
      <c r="AU121" s="244" t="s">
        <v>84</v>
      </c>
      <c r="AV121" s="14" t="s">
        <v>84</v>
      </c>
      <c r="AW121" s="14" t="s">
        <v>34</v>
      </c>
      <c r="AX121" s="14" t="s">
        <v>73</v>
      </c>
      <c r="AY121" s="244" t="s">
        <v>128</v>
      </c>
    </row>
    <row r="122" spans="1:51" s="15" customFormat="1" ht="12">
      <c r="A122" s="15"/>
      <c r="B122" s="245"/>
      <c r="C122" s="246"/>
      <c r="D122" s="225" t="s">
        <v>139</v>
      </c>
      <c r="E122" s="247" t="s">
        <v>19</v>
      </c>
      <c r="F122" s="248" t="s">
        <v>163</v>
      </c>
      <c r="G122" s="246"/>
      <c r="H122" s="249">
        <v>2557.5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139</v>
      </c>
      <c r="AU122" s="255" t="s">
        <v>84</v>
      </c>
      <c r="AV122" s="15" t="s">
        <v>135</v>
      </c>
      <c r="AW122" s="15" t="s">
        <v>34</v>
      </c>
      <c r="AX122" s="15" t="s">
        <v>81</v>
      </c>
      <c r="AY122" s="255" t="s">
        <v>128</v>
      </c>
    </row>
    <row r="123" spans="1:65" s="2" customFormat="1" ht="16.5" customHeight="1">
      <c r="A123" s="39"/>
      <c r="B123" s="40"/>
      <c r="C123" s="205" t="s">
        <v>178</v>
      </c>
      <c r="D123" s="205" t="s">
        <v>130</v>
      </c>
      <c r="E123" s="206" t="s">
        <v>164</v>
      </c>
      <c r="F123" s="207" t="s">
        <v>165</v>
      </c>
      <c r="G123" s="208" t="s">
        <v>166</v>
      </c>
      <c r="H123" s="209">
        <v>625</v>
      </c>
      <c r="I123" s="210"/>
      <c r="J123" s="211">
        <f>ROUND(I123*H123,2)</f>
        <v>0</v>
      </c>
      <c r="K123" s="207" t="s">
        <v>134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0.00085</v>
      </c>
      <c r="R123" s="214">
        <f>Q123*H123</f>
        <v>0.53125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135</v>
      </c>
      <c r="AT123" s="216" t="s">
        <v>130</v>
      </c>
      <c r="AU123" s="216" t="s">
        <v>84</v>
      </c>
      <c r="AY123" s="18" t="s">
        <v>128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135</v>
      </c>
      <c r="BM123" s="216" t="s">
        <v>167</v>
      </c>
    </row>
    <row r="124" spans="1:47" s="2" customFormat="1" ht="12">
      <c r="A124" s="39"/>
      <c r="B124" s="40"/>
      <c r="C124" s="41"/>
      <c r="D124" s="218" t="s">
        <v>137</v>
      </c>
      <c r="E124" s="41"/>
      <c r="F124" s="219" t="s">
        <v>168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84</v>
      </c>
    </row>
    <row r="125" spans="1:51" s="13" customFormat="1" ht="12">
      <c r="A125" s="13"/>
      <c r="B125" s="223"/>
      <c r="C125" s="224"/>
      <c r="D125" s="225" t="s">
        <v>139</v>
      </c>
      <c r="E125" s="226" t="s">
        <v>19</v>
      </c>
      <c r="F125" s="227" t="s">
        <v>364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139</v>
      </c>
      <c r="AU125" s="233" t="s">
        <v>84</v>
      </c>
      <c r="AV125" s="13" t="s">
        <v>81</v>
      </c>
      <c r="AW125" s="13" t="s">
        <v>34</v>
      </c>
      <c r="AX125" s="13" t="s">
        <v>73</v>
      </c>
      <c r="AY125" s="233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365</v>
      </c>
      <c r="G126" s="235"/>
      <c r="H126" s="238">
        <v>625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81</v>
      </c>
      <c r="AY126" s="244" t="s">
        <v>128</v>
      </c>
    </row>
    <row r="127" spans="1:51" s="13" customFormat="1" ht="12">
      <c r="A127" s="13"/>
      <c r="B127" s="223"/>
      <c r="C127" s="224"/>
      <c r="D127" s="225" t="s">
        <v>139</v>
      </c>
      <c r="E127" s="226" t="s">
        <v>19</v>
      </c>
      <c r="F127" s="227" t="s">
        <v>336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139</v>
      </c>
      <c r="AU127" s="233" t="s">
        <v>84</v>
      </c>
      <c r="AV127" s="13" t="s">
        <v>81</v>
      </c>
      <c r="AW127" s="13" t="s">
        <v>34</v>
      </c>
      <c r="AX127" s="13" t="s">
        <v>73</v>
      </c>
      <c r="AY127" s="233" t="s">
        <v>128</v>
      </c>
    </row>
    <row r="128" spans="1:65" s="2" customFormat="1" ht="16.5" customHeight="1">
      <c r="A128" s="39"/>
      <c r="B128" s="40"/>
      <c r="C128" s="205" t="s">
        <v>183</v>
      </c>
      <c r="D128" s="205" t="s">
        <v>130</v>
      </c>
      <c r="E128" s="206" t="s">
        <v>172</v>
      </c>
      <c r="F128" s="207" t="s">
        <v>173</v>
      </c>
      <c r="G128" s="208" t="s">
        <v>133</v>
      </c>
      <c r="H128" s="209">
        <v>4395</v>
      </c>
      <c r="I128" s="210"/>
      <c r="J128" s="211">
        <f>ROUND(I128*H128,2)</f>
        <v>0</v>
      </c>
      <c r="K128" s="207" t="s">
        <v>134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135</v>
      </c>
      <c r="AT128" s="216" t="s">
        <v>130</v>
      </c>
      <c r="AU128" s="216" t="s">
        <v>84</v>
      </c>
      <c r="AY128" s="18" t="s">
        <v>128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135</v>
      </c>
      <c r="BM128" s="216" t="s">
        <v>174</v>
      </c>
    </row>
    <row r="129" spans="1:47" s="2" customFormat="1" ht="12">
      <c r="A129" s="39"/>
      <c r="B129" s="40"/>
      <c r="C129" s="41"/>
      <c r="D129" s="218" t="s">
        <v>137</v>
      </c>
      <c r="E129" s="41"/>
      <c r="F129" s="219" t="s">
        <v>175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137</v>
      </c>
      <c r="AU129" s="18" t="s">
        <v>84</v>
      </c>
    </row>
    <row r="130" spans="1:51" s="13" customFormat="1" ht="12">
      <c r="A130" s="13"/>
      <c r="B130" s="223"/>
      <c r="C130" s="224"/>
      <c r="D130" s="225" t="s">
        <v>139</v>
      </c>
      <c r="E130" s="226" t="s">
        <v>19</v>
      </c>
      <c r="F130" s="227" t="s">
        <v>176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139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128</v>
      </c>
    </row>
    <row r="131" spans="1:51" s="14" customFormat="1" ht="12">
      <c r="A131" s="14"/>
      <c r="B131" s="234"/>
      <c r="C131" s="235"/>
      <c r="D131" s="225" t="s">
        <v>139</v>
      </c>
      <c r="E131" s="236" t="s">
        <v>19</v>
      </c>
      <c r="F131" s="237" t="s">
        <v>366</v>
      </c>
      <c r="G131" s="235"/>
      <c r="H131" s="238">
        <v>4395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139</v>
      </c>
      <c r="AU131" s="244" t="s">
        <v>84</v>
      </c>
      <c r="AV131" s="14" t="s">
        <v>84</v>
      </c>
      <c r="AW131" s="14" t="s">
        <v>34</v>
      </c>
      <c r="AX131" s="14" t="s">
        <v>81</v>
      </c>
      <c r="AY131" s="244" t="s">
        <v>128</v>
      </c>
    </row>
    <row r="132" spans="1:51" s="13" customFormat="1" ht="12">
      <c r="A132" s="13"/>
      <c r="B132" s="223"/>
      <c r="C132" s="224"/>
      <c r="D132" s="225" t="s">
        <v>139</v>
      </c>
      <c r="E132" s="226" t="s">
        <v>19</v>
      </c>
      <c r="F132" s="227" t="s">
        <v>336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139</v>
      </c>
      <c r="AU132" s="233" t="s">
        <v>84</v>
      </c>
      <c r="AV132" s="13" t="s">
        <v>81</v>
      </c>
      <c r="AW132" s="13" t="s">
        <v>34</v>
      </c>
      <c r="AX132" s="13" t="s">
        <v>73</v>
      </c>
      <c r="AY132" s="233" t="s">
        <v>128</v>
      </c>
    </row>
    <row r="133" spans="1:65" s="2" customFormat="1" ht="16.5" customHeight="1">
      <c r="A133" s="39"/>
      <c r="B133" s="40"/>
      <c r="C133" s="205" t="s">
        <v>188</v>
      </c>
      <c r="D133" s="205" t="s">
        <v>130</v>
      </c>
      <c r="E133" s="206" t="s">
        <v>179</v>
      </c>
      <c r="F133" s="207" t="s">
        <v>180</v>
      </c>
      <c r="G133" s="208" t="s">
        <v>133</v>
      </c>
      <c r="H133" s="209">
        <v>27440</v>
      </c>
      <c r="I133" s="210"/>
      <c r="J133" s="211">
        <f>ROUND(I133*H133,2)</f>
        <v>0</v>
      </c>
      <c r="K133" s="207" t="s">
        <v>134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135</v>
      </c>
      <c r="AT133" s="216" t="s">
        <v>130</v>
      </c>
      <c r="AU133" s="216" t="s">
        <v>84</v>
      </c>
      <c r="AY133" s="18" t="s">
        <v>128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135</v>
      </c>
      <c r="BM133" s="216" t="s">
        <v>181</v>
      </c>
    </row>
    <row r="134" spans="1:47" s="2" customFormat="1" ht="12">
      <c r="A134" s="39"/>
      <c r="B134" s="40"/>
      <c r="C134" s="41"/>
      <c r="D134" s="218" t="s">
        <v>137</v>
      </c>
      <c r="E134" s="41"/>
      <c r="F134" s="219" t="s">
        <v>182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137</v>
      </c>
      <c r="AU134" s="18" t="s">
        <v>84</v>
      </c>
    </row>
    <row r="135" spans="1:51" s="13" customFormat="1" ht="12">
      <c r="A135" s="13"/>
      <c r="B135" s="223"/>
      <c r="C135" s="224"/>
      <c r="D135" s="225" t="s">
        <v>139</v>
      </c>
      <c r="E135" s="226" t="s">
        <v>19</v>
      </c>
      <c r="F135" s="227" t="s">
        <v>147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139</v>
      </c>
      <c r="AU135" s="233" t="s">
        <v>84</v>
      </c>
      <c r="AV135" s="13" t="s">
        <v>81</v>
      </c>
      <c r="AW135" s="13" t="s">
        <v>34</v>
      </c>
      <c r="AX135" s="13" t="s">
        <v>73</v>
      </c>
      <c r="AY135" s="233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367</v>
      </c>
      <c r="G136" s="235"/>
      <c r="H136" s="238">
        <v>21070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368</v>
      </c>
      <c r="G137" s="235"/>
      <c r="H137" s="238">
        <v>6370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5" customFormat="1" ht="12">
      <c r="A138" s="15"/>
      <c r="B138" s="245"/>
      <c r="C138" s="246"/>
      <c r="D138" s="225" t="s">
        <v>139</v>
      </c>
      <c r="E138" s="247" t="s">
        <v>19</v>
      </c>
      <c r="F138" s="248" t="s">
        <v>163</v>
      </c>
      <c r="G138" s="246"/>
      <c r="H138" s="249">
        <v>27440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139</v>
      </c>
      <c r="AU138" s="255" t="s">
        <v>84</v>
      </c>
      <c r="AV138" s="15" t="s">
        <v>135</v>
      </c>
      <c r="AW138" s="15" t="s">
        <v>34</v>
      </c>
      <c r="AX138" s="15" t="s">
        <v>81</v>
      </c>
      <c r="AY138" s="255" t="s">
        <v>128</v>
      </c>
    </row>
    <row r="139" spans="1:65" s="2" customFormat="1" ht="24.15" customHeight="1">
      <c r="A139" s="39"/>
      <c r="B139" s="40"/>
      <c r="C139" s="205" t="s">
        <v>204</v>
      </c>
      <c r="D139" s="205" t="s">
        <v>130</v>
      </c>
      <c r="E139" s="206" t="s">
        <v>369</v>
      </c>
      <c r="F139" s="207" t="s">
        <v>370</v>
      </c>
      <c r="G139" s="208" t="s">
        <v>133</v>
      </c>
      <c r="H139" s="209">
        <v>13590</v>
      </c>
      <c r="I139" s="210"/>
      <c r="J139" s="211">
        <f>ROUND(I139*H139,2)</f>
        <v>0</v>
      </c>
      <c r="K139" s="207" t="s">
        <v>134</v>
      </c>
      <c r="L139" s="45"/>
      <c r="M139" s="212" t="s">
        <v>19</v>
      </c>
      <c r="N139" s="213" t="s">
        <v>44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135</v>
      </c>
      <c r="AT139" s="216" t="s">
        <v>130</v>
      </c>
      <c r="AU139" s="216" t="s">
        <v>84</v>
      </c>
      <c r="AY139" s="18" t="s">
        <v>128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81</v>
      </c>
      <c r="BK139" s="217">
        <f>ROUND(I139*H139,2)</f>
        <v>0</v>
      </c>
      <c r="BL139" s="18" t="s">
        <v>135</v>
      </c>
      <c r="BM139" s="216" t="s">
        <v>371</v>
      </c>
    </row>
    <row r="140" spans="1:47" s="2" customFormat="1" ht="12">
      <c r="A140" s="39"/>
      <c r="B140" s="40"/>
      <c r="C140" s="41"/>
      <c r="D140" s="218" t="s">
        <v>137</v>
      </c>
      <c r="E140" s="41"/>
      <c r="F140" s="219" t="s">
        <v>372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84</v>
      </c>
    </row>
    <row r="141" spans="1:51" s="13" customFormat="1" ht="12">
      <c r="A141" s="13"/>
      <c r="B141" s="223"/>
      <c r="C141" s="224"/>
      <c r="D141" s="225" t="s">
        <v>139</v>
      </c>
      <c r="E141" s="226" t="s">
        <v>19</v>
      </c>
      <c r="F141" s="227" t="s">
        <v>147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139</v>
      </c>
      <c r="AU141" s="233" t="s">
        <v>84</v>
      </c>
      <c r="AV141" s="13" t="s">
        <v>81</v>
      </c>
      <c r="AW141" s="13" t="s">
        <v>34</v>
      </c>
      <c r="AX141" s="13" t="s">
        <v>73</v>
      </c>
      <c r="AY141" s="233" t="s">
        <v>128</v>
      </c>
    </row>
    <row r="142" spans="1:51" s="14" customFormat="1" ht="12">
      <c r="A142" s="14"/>
      <c r="B142" s="234"/>
      <c r="C142" s="235"/>
      <c r="D142" s="225" t="s">
        <v>139</v>
      </c>
      <c r="E142" s="236" t="s">
        <v>19</v>
      </c>
      <c r="F142" s="237" t="s">
        <v>373</v>
      </c>
      <c r="G142" s="235"/>
      <c r="H142" s="238">
        <v>10435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139</v>
      </c>
      <c r="AU142" s="244" t="s">
        <v>84</v>
      </c>
      <c r="AV142" s="14" t="s">
        <v>84</v>
      </c>
      <c r="AW142" s="14" t="s">
        <v>34</v>
      </c>
      <c r="AX142" s="14" t="s">
        <v>73</v>
      </c>
      <c r="AY142" s="244" t="s">
        <v>128</v>
      </c>
    </row>
    <row r="143" spans="1:51" s="14" customFormat="1" ht="12">
      <c r="A143" s="14"/>
      <c r="B143" s="234"/>
      <c r="C143" s="235"/>
      <c r="D143" s="225" t="s">
        <v>139</v>
      </c>
      <c r="E143" s="236" t="s">
        <v>19</v>
      </c>
      <c r="F143" s="237" t="s">
        <v>374</v>
      </c>
      <c r="G143" s="235"/>
      <c r="H143" s="238">
        <v>3155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139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128</v>
      </c>
    </row>
    <row r="144" spans="1:51" s="15" customFormat="1" ht="12">
      <c r="A144" s="15"/>
      <c r="B144" s="245"/>
      <c r="C144" s="246"/>
      <c r="D144" s="225" t="s">
        <v>139</v>
      </c>
      <c r="E144" s="247" t="s">
        <v>19</v>
      </c>
      <c r="F144" s="248" t="s">
        <v>163</v>
      </c>
      <c r="G144" s="246"/>
      <c r="H144" s="249">
        <v>13590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5" t="s">
        <v>139</v>
      </c>
      <c r="AU144" s="255" t="s">
        <v>84</v>
      </c>
      <c r="AV144" s="15" t="s">
        <v>135</v>
      </c>
      <c r="AW144" s="15" t="s">
        <v>34</v>
      </c>
      <c r="AX144" s="15" t="s">
        <v>81</v>
      </c>
      <c r="AY144" s="255" t="s">
        <v>128</v>
      </c>
    </row>
    <row r="145" spans="1:63" s="12" customFormat="1" ht="22.8" customHeight="1">
      <c r="A145" s="12"/>
      <c r="B145" s="189"/>
      <c r="C145" s="190"/>
      <c r="D145" s="191" t="s">
        <v>72</v>
      </c>
      <c r="E145" s="203" t="s">
        <v>188</v>
      </c>
      <c r="F145" s="203" t="s">
        <v>189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SUM(P146:P247)</f>
        <v>0</v>
      </c>
      <c r="Q145" s="197"/>
      <c r="R145" s="198">
        <f>SUM(R146:R247)</f>
        <v>18.764600000000005</v>
      </c>
      <c r="S145" s="197"/>
      <c r="T145" s="199">
        <f>SUM(T146:T247)</f>
        <v>1622.345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81</v>
      </c>
      <c r="AT145" s="201" t="s">
        <v>72</v>
      </c>
      <c r="AU145" s="201" t="s">
        <v>81</v>
      </c>
      <c r="AY145" s="200" t="s">
        <v>128</v>
      </c>
      <c r="BK145" s="202">
        <f>SUM(BK146:BK247)</f>
        <v>0</v>
      </c>
    </row>
    <row r="146" spans="1:65" s="2" customFormat="1" ht="21.75" customHeight="1">
      <c r="A146" s="39"/>
      <c r="B146" s="40"/>
      <c r="C146" s="205" t="s">
        <v>211</v>
      </c>
      <c r="D146" s="205" t="s">
        <v>130</v>
      </c>
      <c r="E146" s="206" t="s">
        <v>190</v>
      </c>
      <c r="F146" s="207" t="s">
        <v>191</v>
      </c>
      <c r="G146" s="208" t="s">
        <v>192</v>
      </c>
      <c r="H146" s="209">
        <v>29</v>
      </c>
      <c r="I146" s="210"/>
      <c r="J146" s="211">
        <f>ROUND(I146*H146,2)</f>
        <v>0</v>
      </c>
      <c r="K146" s="207" t="s">
        <v>134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135</v>
      </c>
      <c r="AT146" s="216" t="s">
        <v>130</v>
      </c>
      <c r="AU146" s="216" t="s">
        <v>84</v>
      </c>
      <c r="AY146" s="18" t="s">
        <v>128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135</v>
      </c>
      <c r="BM146" s="216" t="s">
        <v>193</v>
      </c>
    </row>
    <row r="147" spans="1:47" s="2" customFormat="1" ht="12">
      <c r="A147" s="39"/>
      <c r="B147" s="40"/>
      <c r="C147" s="41"/>
      <c r="D147" s="218" t="s">
        <v>137</v>
      </c>
      <c r="E147" s="41"/>
      <c r="F147" s="219" t="s">
        <v>194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137</v>
      </c>
      <c r="AU147" s="18" t="s">
        <v>84</v>
      </c>
    </row>
    <row r="148" spans="1:51" s="13" customFormat="1" ht="12">
      <c r="A148" s="13"/>
      <c r="B148" s="223"/>
      <c r="C148" s="224"/>
      <c r="D148" s="225" t="s">
        <v>139</v>
      </c>
      <c r="E148" s="226" t="s">
        <v>19</v>
      </c>
      <c r="F148" s="227" t="s">
        <v>195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139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128</v>
      </c>
    </row>
    <row r="149" spans="1:51" s="14" customFormat="1" ht="12">
      <c r="A149" s="14"/>
      <c r="B149" s="234"/>
      <c r="C149" s="235"/>
      <c r="D149" s="225" t="s">
        <v>139</v>
      </c>
      <c r="E149" s="236" t="s">
        <v>19</v>
      </c>
      <c r="F149" s="237" t="s">
        <v>196</v>
      </c>
      <c r="G149" s="235"/>
      <c r="H149" s="238">
        <v>7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139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197</v>
      </c>
      <c r="G150" s="235"/>
      <c r="H150" s="238">
        <v>4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198</v>
      </c>
      <c r="G151" s="235"/>
      <c r="H151" s="238">
        <v>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199</v>
      </c>
      <c r="G152" s="235"/>
      <c r="H152" s="238">
        <v>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4" customFormat="1" ht="12">
      <c r="A153" s="14"/>
      <c r="B153" s="234"/>
      <c r="C153" s="235"/>
      <c r="D153" s="225" t="s">
        <v>139</v>
      </c>
      <c r="E153" s="236" t="s">
        <v>19</v>
      </c>
      <c r="F153" s="237" t="s">
        <v>200</v>
      </c>
      <c r="G153" s="235"/>
      <c r="H153" s="238">
        <v>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139</v>
      </c>
      <c r="AU153" s="244" t="s">
        <v>84</v>
      </c>
      <c r="AV153" s="14" t="s">
        <v>84</v>
      </c>
      <c r="AW153" s="14" t="s">
        <v>34</v>
      </c>
      <c r="AX153" s="14" t="s">
        <v>73</v>
      </c>
      <c r="AY153" s="244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201</v>
      </c>
      <c r="G154" s="235"/>
      <c r="H154" s="238">
        <v>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202</v>
      </c>
      <c r="G155" s="235"/>
      <c r="H155" s="238">
        <v>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203</v>
      </c>
      <c r="G156" s="235"/>
      <c r="H156" s="238">
        <v>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5" customFormat="1" ht="12">
      <c r="A157" s="15"/>
      <c r="B157" s="245"/>
      <c r="C157" s="246"/>
      <c r="D157" s="225" t="s">
        <v>139</v>
      </c>
      <c r="E157" s="247" t="s">
        <v>19</v>
      </c>
      <c r="F157" s="248" t="s">
        <v>163</v>
      </c>
      <c r="G157" s="246"/>
      <c r="H157" s="249">
        <v>29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139</v>
      </c>
      <c r="AU157" s="255" t="s">
        <v>84</v>
      </c>
      <c r="AV157" s="15" t="s">
        <v>135</v>
      </c>
      <c r="AW157" s="15" t="s">
        <v>34</v>
      </c>
      <c r="AX157" s="15" t="s">
        <v>81</v>
      </c>
      <c r="AY157" s="255" t="s">
        <v>128</v>
      </c>
    </row>
    <row r="158" spans="1:65" s="2" customFormat="1" ht="24.15" customHeight="1">
      <c r="A158" s="39"/>
      <c r="B158" s="40"/>
      <c r="C158" s="205" t="s">
        <v>217</v>
      </c>
      <c r="D158" s="205" t="s">
        <v>130</v>
      </c>
      <c r="E158" s="206" t="s">
        <v>205</v>
      </c>
      <c r="F158" s="207" t="s">
        <v>206</v>
      </c>
      <c r="G158" s="208" t="s">
        <v>192</v>
      </c>
      <c r="H158" s="209">
        <v>870</v>
      </c>
      <c r="I158" s="210"/>
      <c r="J158" s="211">
        <f>ROUND(I158*H158,2)</f>
        <v>0</v>
      </c>
      <c r="K158" s="207" t="s">
        <v>134</v>
      </c>
      <c r="L158" s="45"/>
      <c r="M158" s="212" t="s">
        <v>19</v>
      </c>
      <c r="N158" s="213" t="s">
        <v>44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135</v>
      </c>
      <c r="AT158" s="216" t="s">
        <v>130</v>
      </c>
      <c r="AU158" s="216" t="s">
        <v>84</v>
      </c>
      <c r="AY158" s="18" t="s">
        <v>128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81</v>
      </c>
      <c r="BK158" s="217">
        <f>ROUND(I158*H158,2)</f>
        <v>0</v>
      </c>
      <c r="BL158" s="18" t="s">
        <v>135</v>
      </c>
      <c r="BM158" s="216" t="s">
        <v>207</v>
      </c>
    </row>
    <row r="159" spans="1:47" s="2" customFormat="1" ht="12">
      <c r="A159" s="39"/>
      <c r="B159" s="40"/>
      <c r="C159" s="41"/>
      <c r="D159" s="218" t="s">
        <v>137</v>
      </c>
      <c r="E159" s="41"/>
      <c r="F159" s="219" t="s">
        <v>208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137</v>
      </c>
      <c r="AU159" s="18" t="s">
        <v>84</v>
      </c>
    </row>
    <row r="160" spans="1:51" s="13" customFormat="1" ht="12">
      <c r="A160" s="13"/>
      <c r="B160" s="223"/>
      <c r="C160" s="224"/>
      <c r="D160" s="225" t="s">
        <v>139</v>
      </c>
      <c r="E160" s="226" t="s">
        <v>19</v>
      </c>
      <c r="F160" s="227" t="s">
        <v>209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139</v>
      </c>
      <c r="AU160" s="233" t="s">
        <v>84</v>
      </c>
      <c r="AV160" s="13" t="s">
        <v>81</v>
      </c>
      <c r="AW160" s="13" t="s">
        <v>34</v>
      </c>
      <c r="AX160" s="13" t="s">
        <v>73</v>
      </c>
      <c r="AY160" s="233" t="s">
        <v>128</v>
      </c>
    </row>
    <row r="161" spans="1:51" s="14" customFormat="1" ht="12">
      <c r="A161" s="14"/>
      <c r="B161" s="234"/>
      <c r="C161" s="235"/>
      <c r="D161" s="225" t="s">
        <v>139</v>
      </c>
      <c r="E161" s="236" t="s">
        <v>19</v>
      </c>
      <c r="F161" s="237" t="s">
        <v>210</v>
      </c>
      <c r="G161" s="235"/>
      <c r="H161" s="238">
        <v>870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139</v>
      </c>
      <c r="AU161" s="244" t="s">
        <v>84</v>
      </c>
      <c r="AV161" s="14" t="s">
        <v>84</v>
      </c>
      <c r="AW161" s="14" t="s">
        <v>34</v>
      </c>
      <c r="AX161" s="14" t="s">
        <v>81</v>
      </c>
      <c r="AY161" s="244" t="s">
        <v>128</v>
      </c>
    </row>
    <row r="162" spans="1:65" s="2" customFormat="1" ht="16.5" customHeight="1">
      <c r="A162" s="39"/>
      <c r="B162" s="40"/>
      <c r="C162" s="205" t="s">
        <v>223</v>
      </c>
      <c r="D162" s="205" t="s">
        <v>130</v>
      </c>
      <c r="E162" s="206" t="s">
        <v>212</v>
      </c>
      <c r="F162" s="207" t="s">
        <v>213</v>
      </c>
      <c r="G162" s="208" t="s">
        <v>192</v>
      </c>
      <c r="H162" s="209">
        <v>50</v>
      </c>
      <c r="I162" s="210"/>
      <c r="J162" s="211">
        <f>ROUND(I162*H162,2)</f>
        <v>0</v>
      </c>
      <c r="K162" s="207" t="s">
        <v>134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135</v>
      </c>
      <c r="AT162" s="216" t="s">
        <v>130</v>
      </c>
      <c r="AU162" s="216" t="s">
        <v>84</v>
      </c>
      <c r="AY162" s="18" t="s">
        <v>128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135</v>
      </c>
      <c r="BM162" s="216" t="s">
        <v>214</v>
      </c>
    </row>
    <row r="163" spans="1:47" s="2" customFormat="1" ht="12">
      <c r="A163" s="39"/>
      <c r="B163" s="40"/>
      <c r="C163" s="41"/>
      <c r="D163" s="218" t="s">
        <v>137</v>
      </c>
      <c r="E163" s="41"/>
      <c r="F163" s="219" t="s">
        <v>215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137</v>
      </c>
      <c r="AU163" s="18" t="s">
        <v>84</v>
      </c>
    </row>
    <row r="164" spans="1:51" s="13" customFormat="1" ht="12">
      <c r="A164" s="13"/>
      <c r="B164" s="223"/>
      <c r="C164" s="224"/>
      <c r="D164" s="225" t="s">
        <v>139</v>
      </c>
      <c r="E164" s="226" t="s">
        <v>19</v>
      </c>
      <c r="F164" s="227" t="s">
        <v>195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139</v>
      </c>
      <c r="AU164" s="233" t="s">
        <v>84</v>
      </c>
      <c r="AV164" s="13" t="s">
        <v>81</v>
      </c>
      <c r="AW164" s="13" t="s">
        <v>34</v>
      </c>
      <c r="AX164" s="13" t="s">
        <v>73</v>
      </c>
      <c r="AY164" s="233" t="s">
        <v>128</v>
      </c>
    </row>
    <row r="165" spans="1:51" s="14" customFormat="1" ht="12">
      <c r="A165" s="14"/>
      <c r="B165" s="234"/>
      <c r="C165" s="235"/>
      <c r="D165" s="225" t="s">
        <v>139</v>
      </c>
      <c r="E165" s="236" t="s">
        <v>19</v>
      </c>
      <c r="F165" s="237" t="s">
        <v>216</v>
      </c>
      <c r="G165" s="235"/>
      <c r="H165" s="238">
        <v>50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139</v>
      </c>
      <c r="AU165" s="244" t="s">
        <v>84</v>
      </c>
      <c r="AV165" s="14" t="s">
        <v>84</v>
      </c>
      <c r="AW165" s="14" t="s">
        <v>34</v>
      </c>
      <c r="AX165" s="14" t="s">
        <v>81</v>
      </c>
      <c r="AY165" s="244" t="s">
        <v>128</v>
      </c>
    </row>
    <row r="166" spans="1:65" s="2" customFormat="1" ht="24.15" customHeight="1">
      <c r="A166" s="39"/>
      <c r="B166" s="40"/>
      <c r="C166" s="205" t="s">
        <v>232</v>
      </c>
      <c r="D166" s="205" t="s">
        <v>130</v>
      </c>
      <c r="E166" s="206" t="s">
        <v>218</v>
      </c>
      <c r="F166" s="207" t="s">
        <v>219</v>
      </c>
      <c r="G166" s="208" t="s">
        <v>192</v>
      </c>
      <c r="H166" s="209">
        <v>1500</v>
      </c>
      <c r="I166" s="210"/>
      <c r="J166" s="211">
        <f>ROUND(I166*H166,2)</f>
        <v>0</v>
      </c>
      <c r="K166" s="207" t="s">
        <v>134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135</v>
      </c>
      <c r="AT166" s="216" t="s">
        <v>130</v>
      </c>
      <c r="AU166" s="216" t="s">
        <v>84</v>
      </c>
      <c r="AY166" s="18" t="s">
        <v>128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135</v>
      </c>
      <c r="BM166" s="216" t="s">
        <v>220</v>
      </c>
    </row>
    <row r="167" spans="1:47" s="2" customFormat="1" ht="12">
      <c r="A167" s="39"/>
      <c r="B167" s="40"/>
      <c r="C167" s="41"/>
      <c r="D167" s="218" t="s">
        <v>137</v>
      </c>
      <c r="E167" s="41"/>
      <c r="F167" s="219" t="s">
        <v>221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137</v>
      </c>
      <c r="AU167" s="18" t="s">
        <v>84</v>
      </c>
    </row>
    <row r="168" spans="1:51" s="13" customFormat="1" ht="12">
      <c r="A168" s="13"/>
      <c r="B168" s="223"/>
      <c r="C168" s="224"/>
      <c r="D168" s="225" t="s">
        <v>139</v>
      </c>
      <c r="E168" s="226" t="s">
        <v>19</v>
      </c>
      <c r="F168" s="227" t="s">
        <v>209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139</v>
      </c>
      <c r="AU168" s="233" t="s">
        <v>84</v>
      </c>
      <c r="AV168" s="13" t="s">
        <v>81</v>
      </c>
      <c r="AW168" s="13" t="s">
        <v>34</v>
      </c>
      <c r="AX168" s="13" t="s">
        <v>73</v>
      </c>
      <c r="AY168" s="233" t="s">
        <v>128</v>
      </c>
    </row>
    <row r="169" spans="1:51" s="14" customFormat="1" ht="12">
      <c r="A169" s="14"/>
      <c r="B169" s="234"/>
      <c r="C169" s="235"/>
      <c r="D169" s="225" t="s">
        <v>139</v>
      </c>
      <c r="E169" s="236" t="s">
        <v>19</v>
      </c>
      <c r="F169" s="237" t="s">
        <v>222</v>
      </c>
      <c r="G169" s="235"/>
      <c r="H169" s="238">
        <v>1500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139</v>
      </c>
      <c r="AU169" s="244" t="s">
        <v>84</v>
      </c>
      <c r="AV169" s="14" t="s">
        <v>84</v>
      </c>
      <c r="AW169" s="14" t="s">
        <v>34</v>
      </c>
      <c r="AX169" s="14" t="s">
        <v>81</v>
      </c>
      <c r="AY169" s="244" t="s">
        <v>128</v>
      </c>
    </row>
    <row r="170" spans="1:65" s="2" customFormat="1" ht="21.75" customHeight="1">
      <c r="A170" s="39"/>
      <c r="B170" s="40"/>
      <c r="C170" s="205" t="s">
        <v>8</v>
      </c>
      <c r="D170" s="205" t="s">
        <v>130</v>
      </c>
      <c r="E170" s="206" t="s">
        <v>224</v>
      </c>
      <c r="F170" s="207" t="s">
        <v>225</v>
      </c>
      <c r="G170" s="208" t="s">
        <v>166</v>
      </c>
      <c r="H170" s="209">
        <v>5115</v>
      </c>
      <c r="I170" s="210"/>
      <c r="J170" s="211">
        <f>ROUND(I170*H170,2)</f>
        <v>0</v>
      </c>
      <c r="K170" s="207" t="s">
        <v>134</v>
      </c>
      <c r="L170" s="45"/>
      <c r="M170" s="212" t="s">
        <v>19</v>
      </c>
      <c r="N170" s="213" t="s">
        <v>44</v>
      </c>
      <c r="O170" s="85"/>
      <c r="P170" s="214">
        <f>O170*H170</f>
        <v>0</v>
      </c>
      <c r="Q170" s="214">
        <v>0.00033</v>
      </c>
      <c r="R170" s="214">
        <f>Q170*H170</f>
        <v>1.68795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135</v>
      </c>
      <c r="AT170" s="216" t="s">
        <v>130</v>
      </c>
      <c r="AU170" s="216" t="s">
        <v>84</v>
      </c>
      <c r="AY170" s="18" t="s">
        <v>128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135</v>
      </c>
      <c r="BM170" s="216" t="s">
        <v>226</v>
      </c>
    </row>
    <row r="171" spans="1:47" s="2" customFormat="1" ht="12">
      <c r="A171" s="39"/>
      <c r="B171" s="40"/>
      <c r="C171" s="41"/>
      <c r="D171" s="218" t="s">
        <v>137</v>
      </c>
      <c r="E171" s="41"/>
      <c r="F171" s="219" t="s">
        <v>227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137</v>
      </c>
      <c r="AU171" s="18" t="s">
        <v>84</v>
      </c>
    </row>
    <row r="172" spans="1:51" s="13" customFormat="1" ht="12">
      <c r="A172" s="13"/>
      <c r="B172" s="223"/>
      <c r="C172" s="224"/>
      <c r="D172" s="225" t="s">
        <v>139</v>
      </c>
      <c r="E172" s="226" t="s">
        <v>19</v>
      </c>
      <c r="F172" s="227" t="s">
        <v>228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139</v>
      </c>
      <c r="AU172" s="233" t="s">
        <v>84</v>
      </c>
      <c r="AV172" s="13" t="s">
        <v>81</v>
      </c>
      <c r="AW172" s="13" t="s">
        <v>34</v>
      </c>
      <c r="AX172" s="13" t="s">
        <v>73</v>
      </c>
      <c r="AY172" s="233" t="s">
        <v>128</v>
      </c>
    </row>
    <row r="173" spans="1:51" s="13" customFormat="1" ht="12">
      <c r="A173" s="13"/>
      <c r="B173" s="223"/>
      <c r="C173" s="224"/>
      <c r="D173" s="225" t="s">
        <v>139</v>
      </c>
      <c r="E173" s="226" t="s">
        <v>19</v>
      </c>
      <c r="F173" s="227" t="s">
        <v>229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139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128</v>
      </c>
    </row>
    <row r="174" spans="1:51" s="14" customFormat="1" ht="12">
      <c r="A174" s="14"/>
      <c r="B174" s="234"/>
      <c r="C174" s="235"/>
      <c r="D174" s="225" t="s">
        <v>139</v>
      </c>
      <c r="E174" s="236" t="s">
        <v>19</v>
      </c>
      <c r="F174" s="237" t="s">
        <v>375</v>
      </c>
      <c r="G174" s="235"/>
      <c r="H174" s="238">
        <v>1968.5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139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128</v>
      </c>
    </row>
    <row r="175" spans="1:51" s="14" customFormat="1" ht="12">
      <c r="A175" s="14"/>
      <c r="B175" s="234"/>
      <c r="C175" s="235"/>
      <c r="D175" s="225" t="s">
        <v>139</v>
      </c>
      <c r="E175" s="236" t="s">
        <v>19</v>
      </c>
      <c r="F175" s="237" t="s">
        <v>376</v>
      </c>
      <c r="G175" s="235"/>
      <c r="H175" s="238">
        <v>1968.5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139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377</v>
      </c>
      <c r="G176" s="235"/>
      <c r="H176" s="238">
        <v>589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4" customFormat="1" ht="12">
      <c r="A177" s="14"/>
      <c r="B177" s="234"/>
      <c r="C177" s="235"/>
      <c r="D177" s="225" t="s">
        <v>139</v>
      </c>
      <c r="E177" s="236" t="s">
        <v>19</v>
      </c>
      <c r="F177" s="237" t="s">
        <v>378</v>
      </c>
      <c r="G177" s="235"/>
      <c r="H177" s="238">
        <v>589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139</v>
      </c>
      <c r="AU177" s="244" t="s">
        <v>84</v>
      </c>
      <c r="AV177" s="14" t="s">
        <v>84</v>
      </c>
      <c r="AW177" s="14" t="s">
        <v>34</v>
      </c>
      <c r="AX177" s="14" t="s">
        <v>73</v>
      </c>
      <c r="AY177" s="244" t="s">
        <v>128</v>
      </c>
    </row>
    <row r="178" spans="1:51" s="15" customFormat="1" ht="12">
      <c r="A178" s="15"/>
      <c r="B178" s="245"/>
      <c r="C178" s="246"/>
      <c r="D178" s="225" t="s">
        <v>139</v>
      </c>
      <c r="E178" s="247" t="s">
        <v>19</v>
      </c>
      <c r="F178" s="248" t="s">
        <v>163</v>
      </c>
      <c r="G178" s="246"/>
      <c r="H178" s="249">
        <v>5115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5" t="s">
        <v>139</v>
      </c>
      <c r="AU178" s="255" t="s">
        <v>84</v>
      </c>
      <c r="AV178" s="15" t="s">
        <v>135</v>
      </c>
      <c r="AW178" s="15" t="s">
        <v>34</v>
      </c>
      <c r="AX178" s="15" t="s">
        <v>81</v>
      </c>
      <c r="AY178" s="255" t="s">
        <v>128</v>
      </c>
    </row>
    <row r="179" spans="1:65" s="2" customFormat="1" ht="21.75" customHeight="1">
      <c r="A179" s="39"/>
      <c r="B179" s="40"/>
      <c r="C179" s="205" t="s">
        <v>241</v>
      </c>
      <c r="D179" s="205" t="s">
        <v>130</v>
      </c>
      <c r="E179" s="206" t="s">
        <v>379</v>
      </c>
      <c r="F179" s="207" t="s">
        <v>380</v>
      </c>
      <c r="G179" s="208" t="s">
        <v>166</v>
      </c>
      <c r="H179" s="209">
        <v>36</v>
      </c>
      <c r="I179" s="210"/>
      <c r="J179" s="211">
        <f>ROUND(I179*H179,2)</f>
        <v>0</v>
      </c>
      <c r="K179" s="207" t="s">
        <v>134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0.00038</v>
      </c>
      <c r="R179" s="214">
        <f>Q179*H179</f>
        <v>0.013680000000000001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135</v>
      </c>
      <c r="AT179" s="216" t="s">
        <v>130</v>
      </c>
      <c r="AU179" s="216" t="s">
        <v>84</v>
      </c>
      <c r="AY179" s="18" t="s">
        <v>128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135</v>
      </c>
      <c r="BM179" s="216" t="s">
        <v>381</v>
      </c>
    </row>
    <row r="180" spans="1:47" s="2" customFormat="1" ht="12">
      <c r="A180" s="39"/>
      <c r="B180" s="40"/>
      <c r="C180" s="41"/>
      <c r="D180" s="218" t="s">
        <v>137</v>
      </c>
      <c r="E180" s="41"/>
      <c r="F180" s="219" t="s">
        <v>382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137</v>
      </c>
      <c r="AU180" s="18" t="s">
        <v>84</v>
      </c>
    </row>
    <row r="181" spans="1:51" s="13" customFormat="1" ht="12">
      <c r="A181" s="13"/>
      <c r="B181" s="223"/>
      <c r="C181" s="224"/>
      <c r="D181" s="225" t="s">
        <v>139</v>
      </c>
      <c r="E181" s="226" t="s">
        <v>19</v>
      </c>
      <c r="F181" s="227" t="s">
        <v>228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139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128</v>
      </c>
    </row>
    <row r="182" spans="1:51" s="13" customFormat="1" ht="12">
      <c r="A182" s="13"/>
      <c r="B182" s="223"/>
      <c r="C182" s="224"/>
      <c r="D182" s="225" t="s">
        <v>139</v>
      </c>
      <c r="E182" s="226" t="s">
        <v>19</v>
      </c>
      <c r="F182" s="227" t="s">
        <v>383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139</v>
      </c>
      <c r="AU182" s="233" t="s">
        <v>84</v>
      </c>
      <c r="AV182" s="13" t="s">
        <v>81</v>
      </c>
      <c r="AW182" s="13" t="s">
        <v>34</v>
      </c>
      <c r="AX182" s="13" t="s">
        <v>73</v>
      </c>
      <c r="AY182" s="233" t="s">
        <v>128</v>
      </c>
    </row>
    <row r="183" spans="1:51" s="14" customFormat="1" ht="12">
      <c r="A183" s="14"/>
      <c r="B183" s="234"/>
      <c r="C183" s="235"/>
      <c r="D183" s="225" t="s">
        <v>139</v>
      </c>
      <c r="E183" s="236" t="s">
        <v>19</v>
      </c>
      <c r="F183" s="237" t="s">
        <v>384</v>
      </c>
      <c r="G183" s="235"/>
      <c r="H183" s="238">
        <v>36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139</v>
      </c>
      <c r="AU183" s="244" t="s">
        <v>84</v>
      </c>
      <c r="AV183" s="14" t="s">
        <v>84</v>
      </c>
      <c r="AW183" s="14" t="s">
        <v>34</v>
      </c>
      <c r="AX183" s="14" t="s">
        <v>81</v>
      </c>
      <c r="AY183" s="244" t="s">
        <v>128</v>
      </c>
    </row>
    <row r="184" spans="1:65" s="2" customFormat="1" ht="24.15" customHeight="1">
      <c r="A184" s="39"/>
      <c r="B184" s="40"/>
      <c r="C184" s="205" t="s">
        <v>249</v>
      </c>
      <c r="D184" s="205" t="s">
        <v>130</v>
      </c>
      <c r="E184" s="206" t="s">
        <v>233</v>
      </c>
      <c r="F184" s="207" t="s">
        <v>234</v>
      </c>
      <c r="G184" s="208" t="s">
        <v>166</v>
      </c>
      <c r="H184" s="209">
        <v>5151</v>
      </c>
      <c r="I184" s="210"/>
      <c r="J184" s="211">
        <f>ROUND(I184*H184,2)</f>
        <v>0</v>
      </c>
      <c r="K184" s="207" t="s">
        <v>134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135</v>
      </c>
      <c r="AT184" s="216" t="s">
        <v>130</v>
      </c>
      <c r="AU184" s="216" t="s">
        <v>84</v>
      </c>
      <c r="AY184" s="18" t="s">
        <v>128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135</v>
      </c>
      <c r="BM184" s="216" t="s">
        <v>235</v>
      </c>
    </row>
    <row r="185" spans="1:47" s="2" customFormat="1" ht="12">
      <c r="A185" s="39"/>
      <c r="B185" s="40"/>
      <c r="C185" s="41"/>
      <c r="D185" s="218" t="s">
        <v>137</v>
      </c>
      <c r="E185" s="41"/>
      <c r="F185" s="219" t="s">
        <v>236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137</v>
      </c>
      <c r="AU185" s="18" t="s">
        <v>84</v>
      </c>
    </row>
    <row r="186" spans="1:51" s="13" customFormat="1" ht="12">
      <c r="A186" s="13"/>
      <c r="B186" s="223"/>
      <c r="C186" s="224"/>
      <c r="D186" s="225" t="s">
        <v>139</v>
      </c>
      <c r="E186" s="226" t="s">
        <v>19</v>
      </c>
      <c r="F186" s="227" t="s">
        <v>228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139</v>
      </c>
      <c r="AU186" s="233" t="s">
        <v>84</v>
      </c>
      <c r="AV186" s="13" t="s">
        <v>81</v>
      </c>
      <c r="AW186" s="13" t="s">
        <v>34</v>
      </c>
      <c r="AX186" s="13" t="s">
        <v>73</v>
      </c>
      <c r="AY186" s="233" t="s">
        <v>128</v>
      </c>
    </row>
    <row r="187" spans="1:51" s="13" customFormat="1" ht="12">
      <c r="A187" s="13"/>
      <c r="B187" s="223"/>
      <c r="C187" s="224"/>
      <c r="D187" s="225" t="s">
        <v>139</v>
      </c>
      <c r="E187" s="226" t="s">
        <v>19</v>
      </c>
      <c r="F187" s="227" t="s">
        <v>385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139</v>
      </c>
      <c r="AU187" s="233" t="s">
        <v>84</v>
      </c>
      <c r="AV187" s="13" t="s">
        <v>81</v>
      </c>
      <c r="AW187" s="13" t="s">
        <v>34</v>
      </c>
      <c r="AX187" s="13" t="s">
        <v>73</v>
      </c>
      <c r="AY187" s="233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375</v>
      </c>
      <c r="G188" s="235"/>
      <c r="H188" s="238">
        <v>1968.5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4" customFormat="1" ht="12">
      <c r="A189" s="14"/>
      <c r="B189" s="234"/>
      <c r="C189" s="235"/>
      <c r="D189" s="225" t="s">
        <v>139</v>
      </c>
      <c r="E189" s="236" t="s">
        <v>19</v>
      </c>
      <c r="F189" s="237" t="s">
        <v>376</v>
      </c>
      <c r="G189" s="235"/>
      <c r="H189" s="238">
        <v>1968.5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139</v>
      </c>
      <c r="AU189" s="244" t="s">
        <v>84</v>
      </c>
      <c r="AV189" s="14" t="s">
        <v>84</v>
      </c>
      <c r="AW189" s="14" t="s">
        <v>34</v>
      </c>
      <c r="AX189" s="14" t="s">
        <v>73</v>
      </c>
      <c r="AY189" s="244" t="s">
        <v>128</v>
      </c>
    </row>
    <row r="190" spans="1:51" s="14" customFormat="1" ht="12">
      <c r="A190" s="14"/>
      <c r="B190" s="234"/>
      <c r="C190" s="235"/>
      <c r="D190" s="225" t="s">
        <v>139</v>
      </c>
      <c r="E190" s="236" t="s">
        <v>19</v>
      </c>
      <c r="F190" s="237" t="s">
        <v>377</v>
      </c>
      <c r="G190" s="235"/>
      <c r="H190" s="238">
        <v>589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139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128</v>
      </c>
    </row>
    <row r="191" spans="1:51" s="14" customFormat="1" ht="12">
      <c r="A191" s="14"/>
      <c r="B191" s="234"/>
      <c r="C191" s="235"/>
      <c r="D191" s="225" t="s">
        <v>139</v>
      </c>
      <c r="E191" s="236" t="s">
        <v>19</v>
      </c>
      <c r="F191" s="237" t="s">
        <v>378</v>
      </c>
      <c r="G191" s="235"/>
      <c r="H191" s="238">
        <v>589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139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128</v>
      </c>
    </row>
    <row r="192" spans="1:51" s="13" customFormat="1" ht="12">
      <c r="A192" s="13"/>
      <c r="B192" s="223"/>
      <c r="C192" s="224"/>
      <c r="D192" s="225" t="s">
        <v>139</v>
      </c>
      <c r="E192" s="226" t="s">
        <v>19</v>
      </c>
      <c r="F192" s="227" t="s">
        <v>386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139</v>
      </c>
      <c r="AU192" s="233" t="s">
        <v>84</v>
      </c>
      <c r="AV192" s="13" t="s">
        <v>81</v>
      </c>
      <c r="AW192" s="13" t="s">
        <v>34</v>
      </c>
      <c r="AX192" s="13" t="s">
        <v>73</v>
      </c>
      <c r="AY192" s="233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384</v>
      </c>
      <c r="G193" s="235"/>
      <c r="H193" s="238">
        <v>36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73</v>
      </c>
      <c r="AY193" s="244" t="s">
        <v>128</v>
      </c>
    </row>
    <row r="194" spans="1:51" s="15" customFormat="1" ht="12">
      <c r="A194" s="15"/>
      <c r="B194" s="245"/>
      <c r="C194" s="246"/>
      <c r="D194" s="225" t="s">
        <v>139</v>
      </c>
      <c r="E194" s="247" t="s">
        <v>19</v>
      </c>
      <c r="F194" s="248" t="s">
        <v>163</v>
      </c>
      <c r="G194" s="246"/>
      <c r="H194" s="249">
        <v>5151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139</v>
      </c>
      <c r="AU194" s="255" t="s">
        <v>84</v>
      </c>
      <c r="AV194" s="15" t="s">
        <v>135</v>
      </c>
      <c r="AW194" s="15" t="s">
        <v>34</v>
      </c>
      <c r="AX194" s="15" t="s">
        <v>81</v>
      </c>
      <c r="AY194" s="255" t="s">
        <v>128</v>
      </c>
    </row>
    <row r="195" spans="1:65" s="2" customFormat="1" ht="24.15" customHeight="1">
      <c r="A195" s="39"/>
      <c r="B195" s="40"/>
      <c r="C195" s="205" t="s">
        <v>255</v>
      </c>
      <c r="D195" s="205" t="s">
        <v>130</v>
      </c>
      <c r="E195" s="206" t="s">
        <v>237</v>
      </c>
      <c r="F195" s="207" t="s">
        <v>238</v>
      </c>
      <c r="G195" s="208" t="s">
        <v>133</v>
      </c>
      <c r="H195" s="209">
        <v>4395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0.00388</v>
      </c>
      <c r="R195" s="214">
        <f>Q195*H195</f>
        <v>17.0526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387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240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176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366</v>
      </c>
      <c r="G198" s="235"/>
      <c r="H198" s="238">
        <v>4395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81</v>
      </c>
      <c r="AY198" s="244" t="s">
        <v>128</v>
      </c>
    </row>
    <row r="199" spans="1:51" s="13" customFormat="1" ht="12">
      <c r="A199" s="13"/>
      <c r="B199" s="223"/>
      <c r="C199" s="224"/>
      <c r="D199" s="225" t="s">
        <v>139</v>
      </c>
      <c r="E199" s="226" t="s">
        <v>19</v>
      </c>
      <c r="F199" s="227" t="s">
        <v>336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139</v>
      </c>
      <c r="AU199" s="233" t="s">
        <v>84</v>
      </c>
      <c r="AV199" s="13" t="s">
        <v>81</v>
      </c>
      <c r="AW199" s="13" t="s">
        <v>34</v>
      </c>
      <c r="AX199" s="13" t="s">
        <v>73</v>
      </c>
      <c r="AY199" s="233" t="s">
        <v>128</v>
      </c>
    </row>
    <row r="200" spans="1:65" s="2" customFormat="1" ht="24.15" customHeight="1">
      <c r="A200" s="39"/>
      <c r="B200" s="40"/>
      <c r="C200" s="205" t="s">
        <v>262</v>
      </c>
      <c r="D200" s="205" t="s">
        <v>130</v>
      </c>
      <c r="E200" s="206" t="s">
        <v>242</v>
      </c>
      <c r="F200" s="207" t="s">
        <v>243</v>
      </c>
      <c r="G200" s="208" t="s">
        <v>166</v>
      </c>
      <c r="H200" s="209">
        <v>17</v>
      </c>
      <c r="I200" s="210"/>
      <c r="J200" s="211">
        <f>ROUND(I200*H200,2)</f>
        <v>0</v>
      </c>
      <c r="K200" s="207" t="s">
        <v>134</v>
      </c>
      <c r="L200" s="45"/>
      <c r="M200" s="212" t="s">
        <v>19</v>
      </c>
      <c r="N200" s="213" t="s">
        <v>44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135</v>
      </c>
      <c r="AT200" s="216" t="s">
        <v>130</v>
      </c>
      <c r="AU200" s="216" t="s">
        <v>84</v>
      </c>
      <c r="AY200" s="18" t="s">
        <v>128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81</v>
      </c>
      <c r="BK200" s="217">
        <f>ROUND(I200*H200,2)</f>
        <v>0</v>
      </c>
      <c r="BL200" s="18" t="s">
        <v>135</v>
      </c>
      <c r="BM200" s="216" t="s">
        <v>244</v>
      </c>
    </row>
    <row r="201" spans="1:47" s="2" customFormat="1" ht="12">
      <c r="A201" s="39"/>
      <c r="B201" s="40"/>
      <c r="C201" s="41"/>
      <c r="D201" s="218" t="s">
        <v>137</v>
      </c>
      <c r="E201" s="41"/>
      <c r="F201" s="219" t="s">
        <v>245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137</v>
      </c>
      <c r="AU201" s="18" t="s">
        <v>84</v>
      </c>
    </row>
    <row r="202" spans="1:51" s="13" customFormat="1" ht="12">
      <c r="A202" s="13"/>
      <c r="B202" s="223"/>
      <c r="C202" s="224"/>
      <c r="D202" s="225" t="s">
        <v>139</v>
      </c>
      <c r="E202" s="226" t="s">
        <v>19</v>
      </c>
      <c r="F202" s="227" t="s">
        <v>246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139</v>
      </c>
      <c r="AU202" s="233" t="s">
        <v>84</v>
      </c>
      <c r="AV202" s="13" t="s">
        <v>81</v>
      </c>
      <c r="AW202" s="13" t="s">
        <v>34</v>
      </c>
      <c r="AX202" s="13" t="s">
        <v>73</v>
      </c>
      <c r="AY202" s="233" t="s">
        <v>128</v>
      </c>
    </row>
    <row r="203" spans="1:51" s="14" customFormat="1" ht="12">
      <c r="A203" s="14"/>
      <c r="B203" s="234"/>
      <c r="C203" s="235"/>
      <c r="D203" s="225" t="s">
        <v>139</v>
      </c>
      <c r="E203" s="236" t="s">
        <v>19</v>
      </c>
      <c r="F203" s="237" t="s">
        <v>388</v>
      </c>
      <c r="G203" s="235"/>
      <c r="H203" s="238">
        <v>6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139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128</v>
      </c>
    </row>
    <row r="204" spans="1:51" s="14" customFormat="1" ht="12">
      <c r="A204" s="14"/>
      <c r="B204" s="234"/>
      <c r="C204" s="235"/>
      <c r="D204" s="225" t="s">
        <v>139</v>
      </c>
      <c r="E204" s="236" t="s">
        <v>19</v>
      </c>
      <c r="F204" s="237" t="s">
        <v>247</v>
      </c>
      <c r="G204" s="235"/>
      <c r="H204" s="238">
        <v>5.5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139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389</v>
      </c>
      <c r="G205" s="235"/>
      <c r="H205" s="238">
        <v>5.5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5" customFormat="1" ht="12">
      <c r="A206" s="15"/>
      <c r="B206" s="245"/>
      <c r="C206" s="246"/>
      <c r="D206" s="225" t="s">
        <v>139</v>
      </c>
      <c r="E206" s="247" t="s">
        <v>19</v>
      </c>
      <c r="F206" s="248" t="s">
        <v>163</v>
      </c>
      <c r="G206" s="246"/>
      <c r="H206" s="249">
        <v>17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139</v>
      </c>
      <c r="AU206" s="255" t="s">
        <v>84</v>
      </c>
      <c r="AV206" s="15" t="s">
        <v>135</v>
      </c>
      <c r="AW206" s="15" t="s">
        <v>34</v>
      </c>
      <c r="AX206" s="15" t="s">
        <v>81</v>
      </c>
      <c r="AY206" s="255" t="s">
        <v>128</v>
      </c>
    </row>
    <row r="207" spans="1:65" s="2" customFormat="1" ht="33" customHeight="1">
      <c r="A207" s="39"/>
      <c r="B207" s="40"/>
      <c r="C207" s="205" t="s">
        <v>270</v>
      </c>
      <c r="D207" s="205" t="s">
        <v>130</v>
      </c>
      <c r="E207" s="206" t="s">
        <v>250</v>
      </c>
      <c r="F207" s="207" t="s">
        <v>251</v>
      </c>
      <c r="G207" s="208" t="s">
        <v>166</v>
      </c>
      <c r="H207" s="209">
        <v>17</v>
      </c>
      <c r="I207" s="210"/>
      <c r="J207" s="211">
        <f>ROUND(I207*H207,2)</f>
        <v>0</v>
      </c>
      <c r="K207" s="207" t="s">
        <v>134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0.00061</v>
      </c>
      <c r="R207" s="214">
        <f>Q207*H207</f>
        <v>0.010369999999999999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135</v>
      </c>
      <c r="AT207" s="216" t="s">
        <v>130</v>
      </c>
      <c r="AU207" s="216" t="s">
        <v>84</v>
      </c>
      <c r="AY207" s="18" t="s">
        <v>128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135</v>
      </c>
      <c r="BM207" s="216" t="s">
        <v>252</v>
      </c>
    </row>
    <row r="208" spans="1:47" s="2" customFormat="1" ht="12">
      <c r="A208" s="39"/>
      <c r="B208" s="40"/>
      <c r="C208" s="41"/>
      <c r="D208" s="218" t="s">
        <v>137</v>
      </c>
      <c r="E208" s="41"/>
      <c r="F208" s="219" t="s">
        <v>253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137</v>
      </c>
      <c r="AU208" s="18" t="s">
        <v>84</v>
      </c>
    </row>
    <row r="209" spans="1:51" s="13" customFormat="1" ht="12">
      <c r="A209" s="13"/>
      <c r="B209" s="223"/>
      <c r="C209" s="224"/>
      <c r="D209" s="225" t="s">
        <v>139</v>
      </c>
      <c r="E209" s="226" t="s">
        <v>19</v>
      </c>
      <c r="F209" s="227" t="s">
        <v>254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139</v>
      </c>
      <c r="AU209" s="233" t="s">
        <v>84</v>
      </c>
      <c r="AV209" s="13" t="s">
        <v>81</v>
      </c>
      <c r="AW209" s="13" t="s">
        <v>34</v>
      </c>
      <c r="AX209" s="13" t="s">
        <v>73</v>
      </c>
      <c r="AY209" s="233" t="s">
        <v>128</v>
      </c>
    </row>
    <row r="210" spans="1:51" s="14" customFormat="1" ht="12">
      <c r="A210" s="14"/>
      <c r="B210" s="234"/>
      <c r="C210" s="235"/>
      <c r="D210" s="225" t="s">
        <v>139</v>
      </c>
      <c r="E210" s="236" t="s">
        <v>19</v>
      </c>
      <c r="F210" s="237" t="s">
        <v>388</v>
      </c>
      <c r="G210" s="235"/>
      <c r="H210" s="238">
        <v>6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139</v>
      </c>
      <c r="AU210" s="244" t="s">
        <v>84</v>
      </c>
      <c r="AV210" s="14" t="s">
        <v>84</v>
      </c>
      <c r="AW210" s="14" t="s">
        <v>34</v>
      </c>
      <c r="AX210" s="14" t="s">
        <v>73</v>
      </c>
      <c r="AY210" s="244" t="s">
        <v>128</v>
      </c>
    </row>
    <row r="211" spans="1:51" s="14" customFormat="1" ht="12">
      <c r="A211" s="14"/>
      <c r="B211" s="234"/>
      <c r="C211" s="235"/>
      <c r="D211" s="225" t="s">
        <v>139</v>
      </c>
      <c r="E211" s="236" t="s">
        <v>19</v>
      </c>
      <c r="F211" s="237" t="s">
        <v>247</v>
      </c>
      <c r="G211" s="235"/>
      <c r="H211" s="238">
        <v>5.5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139</v>
      </c>
      <c r="AU211" s="244" t="s">
        <v>84</v>
      </c>
      <c r="AV211" s="14" t="s">
        <v>84</v>
      </c>
      <c r="AW211" s="14" t="s">
        <v>34</v>
      </c>
      <c r="AX211" s="14" t="s">
        <v>73</v>
      </c>
      <c r="AY211" s="244" t="s">
        <v>128</v>
      </c>
    </row>
    <row r="212" spans="1:51" s="14" customFormat="1" ht="12">
      <c r="A212" s="14"/>
      <c r="B212" s="234"/>
      <c r="C212" s="235"/>
      <c r="D212" s="225" t="s">
        <v>139</v>
      </c>
      <c r="E212" s="236" t="s">
        <v>19</v>
      </c>
      <c r="F212" s="237" t="s">
        <v>389</v>
      </c>
      <c r="G212" s="235"/>
      <c r="H212" s="238">
        <v>5.5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139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128</v>
      </c>
    </row>
    <row r="213" spans="1:51" s="15" customFormat="1" ht="12">
      <c r="A213" s="15"/>
      <c r="B213" s="245"/>
      <c r="C213" s="246"/>
      <c r="D213" s="225" t="s">
        <v>139</v>
      </c>
      <c r="E213" s="247" t="s">
        <v>19</v>
      </c>
      <c r="F213" s="248" t="s">
        <v>163</v>
      </c>
      <c r="G213" s="246"/>
      <c r="H213" s="249">
        <v>17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5" t="s">
        <v>139</v>
      </c>
      <c r="AU213" s="255" t="s">
        <v>84</v>
      </c>
      <c r="AV213" s="15" t="s">
        <v>135</v>
      </c>
      <c r="AW213" s="15" t="s">
        <v>34</v>
      </c>
      <c r="AX213" s="15" t="s">
        <v>81</v>
      </c>
      <c r="AY213" s="255" t="s">
        <v>128</v>
      </c>
    </row>
    <row r="214" spans="1:65" s="2" customFormat="1" ht="16.5" customHeight="1">
      <c r="A214" s="39"/>
      <c r="B214" s="40"/>
      <c r="C214" s="205" t="s">
        <v>7</v>
      </c>
      <c r="D214" s="205" t="s">
        <v>130</v>
      </c>
      <c r="E214" s="206" t="s">
        <v>256</v>
      </c>
      <c r="F214" s="207" t="s">
        <v>257</v>
      </c>
      <c r="G214" s="208" t="s">
        <v>166</v>
      </c>
      <c r="H214" s="209">
        <v>642</v>
      </c>
      <c r="I214" s="210"/>
      <c r="J214" s="211">
        <f>ROUND(I214*H214,2)</f>
        <v>0</v>
      </c>
      <c r="K214" s="207" t="s">
        <v>134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135</v>
      </c>
      <c r="AT214" s="216" t="s">
        <v>130</v>
      </c>
      <c r="AU214" s="216" t="s">
        <v>84</v>
      </c>
      <c r="AY214" s="18" t="s">
        <v>128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135</v>
      </c>
      <c r="BM214" s="216" t="s">
        <v>258</v>
      </c>
    </row>
    <row r="215" spans="1:47" s="2" customFormat="1" ht="12">
      <c r="A215" s="39"/>
      <c r="B215" s="40"/>
      <c r="C215" s="41"/>
      <c r="D215" s="218" t="s">
        <v>137</v>
      </c>
      <c r="E215" s="41"/>
      <c r="F215" s="219" t="s">
        <v>259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137</v>
      </c>
      <c r="AU215" s="18" t="s">
        <v>84</v>
      </c>
    </row>
    <row r="216" spans="1:51" s="13" customFormat="1" ht="12">
      <c r="A216" s="13"/>
      <c r="B216" s="223"/>
      <c r="C216" s="224"/>
      <c r="D216" s="225" t="s">
        <v>139</v>
      </c>
      <c r="E216" s="226" t="s">
        <v>19</v>
      </c>
      <c r="F216" s="227" t="s">
        <v>254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139</v>
      </c>
      <c r="AU216" s="233" t="s">
        <v>84</v>
      </c>
      <c r="AV216" s="13" t="s">
        <v>81</v>
      </c>
      <c r="AW216" s="13" t="s">
        <v>34</v>
      </c>
      <c r="AX216" s="13" t="s">
        <v>73</v>
      </c>
      <c r="AY216" s="233" t="s">
        <v>128</v>
      </c>
    </row>
    <row r="217" spans="1:51" s="14" customFormat="1" ht="12">
      <c r="A217" s="14"/>
      <c r="B217" s="234"/>
      <c r="C217" s="235"/>
      <c r="D217" s="225" t="s">
        <v>139</v>
      </c>
      <c r="E217" s="236" t="s">
        <v>19</v>
      </c>
      <c r="F217" s="237" t="s">
        <v>388</v>
      </c>
      <c r="G217" s="235"/>
      <c r="H217" s="238">
        <v>6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139</v>
      </c>
      <c r="AU217" s="244" t="s">
        <v>84</v>
      </c>
      <c r="AV217" s="14" t="s">
        <v>84</v>
      </c>
      <c r="AW217" s="14" t="s">
        <v>34</v>
      </c>
      <c r="AX217" s="14" t="s">
        <v>73</v>
      </c>
      <c r="AY217" s="244" t="s">
        <v>128</v>
      </c>
    </row>
    <row r="218" spans="1:51" s="14" customFormat="1" ht="12">
      <c r="A218" s="14"/>
      <c r="B218" s="234"/>
      <c r="C218" s="235"/>
      <c r="D218" s="225" t="s">
        <v>139</v>
      </c>
      <c r="E218" s="236" t="s">
        <v>19</v>
      </c>
      <c r="F218" s="237" t="s">
        <v>247</v>
      </c>
      <c r="G218" s="235"/>
      <c r="H218" s="238">
        <v>5.5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139</v>
      </c>
      <c r="AU218" s="244" t="s">
        <v>84</v>
      </c>
      <c r="AV218" s="14" t="s">
        <v>84</v>
      </c>
      <c r="AW218" s="14" t="s">
        <v>34</v>
      </c>
      <c r="AX218" s="14" t="s">
        <v>73</v>
      </c>
      <c r="AY218" s="244" t="s">
        <v>128</v>
      </c>
    </row>
    <row r="219" spans="1:51" s="14" customFormat="1" ht="12">
      <c r="A219" s="14"/>
      <c r="B219" s="234"/>
      <c r="C219" s="235"/>
      <c r="D219" s="225" t="s">
        <v>139</v>
      </c>
      <c r="E219" s="236" t="s">
        <v>19</v>
      </c>
      <c r="F219" s="237" t="s">
        <v>389</v>
      </c>
      <c r="G219" s="235"/>
      <c r="H219" s="238">
        <v>5.5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139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390</v>
      </c>
      <c r="G220" s="235"/>
      <c r="H220" s="238">
        <v>625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3" customFormat="1" ht="12">
      <c r="A221" s="13"/>
      <c r="B221" s="223"/>
      <c r="C221" s="224"/>
      <c r="D221" s="225" t="s">
        <v>139</v>
      </c>
      <c r="E221" s="226" t="s">
        <v>19</v>
      </c>
      <c r="F221" s="227" t="s">
        <v>261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139</v>
      </c>
      <c r="AU221" s="233" t="s">
        <v>84</v>
      </c>
      <c r="AV221" s="13" t="s">
        <v>81</v>
      </c>
      <c r="AW221" s="13" t="s">
        <v>34</v>
      </c>
      <c r="AX221" s="13" t="s">
        <v>73</v>
      </c>
      <c r="AY221" s="233" t="s">
        <v>128</v>
      </c>
    </row>
    <row r="222" spans="1:51" s="15" customFormat="1" ht="12">
      <c r="A222" s="15"/>
      <c r="B222" s="245"/>
      <c r="C222" s="246"/>
      <c r="D222" s="225" t="s">
        <v>139</v>
      </c>
      <c r="E222" s="247" t="s">
        <v>19</v>
      </c>
      <c r="F222" s="248" t="s">
        <v>163</v>
      </c>
      <c r="G222" s="246"/>
      <c r="H222" s="249">
        <v>642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139</v>
      </c>
      <c r="AU222" s="255" t="s">
        <v>84</v>
      </c>
      <c r="AV222" s="15" t="s">
        <v>135</v>
      </c>
      <c r="AW222" s="15" t="s">
        <v>34</v>
      </c>
      <c r="AX222" s="15" t="s">
        <v>81</v>
      </c>
      <c r="AY222" s="255" t="s">
        <v>128</v>
      </c>
    </row>
    <row r="223" spans="1:65" s="2" customFormat="1" ht="44.25" customHeight="1">
      <c r="A223" s="39"/>
      <c r="B223" s="40"/>
      <c r="C223" s="205" t="s">
        <v>279</v>
      </c>
      <c r="D223" s="205" t="s">
        <v>130</v>
      </c>
      <c r="E223" s="206" t="s">
        <v>263</v>
      </c>
      <c r="F223" s="207" t="s">
        <v>264</v>
      </c>
      <c r="G223" s="208" t="s">
        <v>166</v>
      </c>
      <c r="H223" s="209">
        <v>4600</v>
      </c>
      <c r="I223" s="210"/>
      <c r="J223" s="211">
        <f>ROUND(I223*H223,2)</f>
        <v>0</v>
      </c>
      <c r="K223" s="207" t="s">
        <v>134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0.194</v>
      </c>
      <c r="T223" s="215">
        <f>S223*H223</f>
        <v>892.4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135</v>
      </c>
      <c r="AT223" s="216" t="s">
        <v>130</v>
      </c>
      <c r="AU223" s="216" t="s">
        <v>84</v>
      </c>
      <c r="AY223" s="18" t="s">
        <v>128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135</v>
      </c>
      <c r="BM223" s="216" t="s">
        <v>391</v>
      </c>
    </row>
    <row r="224" spans="1:47" s="2" customFormat="1" ht="12">
      <c r="A224" s="39"/>
      <c r="B224" s="40"/>
      <c r="C224" s="41"/>
      <c r="D224" s="218" t="s">
        <v>137</v>
      </c>
      <c r="E224" s="41"/>
      <c r="F224" s="219" t="s">
        <v>266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137</v>
      </c>
      <c r="AU224" s="18" t="s">
        <v>84</v>
      </c>
    </row>
    <row r="225" spans="1:51" s="13" customFormat="1" ht="12">
      <c r="A225" s="13"/>
      <c r="B225" s="223"/>
      <c r="C225" s="224"/>
      <c r="D225" s="225" t="s">
        <v>139</v>
      </c>
      <c r="E225" s="226" t="s">
        <v>19</v>
      </c>
      <c r="F225" s="227" t="s">
        <v>267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139</v>
      </c>
      <c r="AU225" s="233" t="s">
        <v>84</v>
      </c>
      <c r="AV225" s="13" t="s">
        <v>81</v>
      </c>
      <c r="AW225" s="13" t="s">
        <v>34</v>
      </c>
      <c r="AX225" s="13" t="s">
        <v>73</v>
      </c>
      <c r="AY225" s="233" t="s">
        <v>128</v>
      </c>
    </row>
    <row r="226" spans="1:51" s="14" customFormat="1" ht="12">
      <c r="A226" s="14"/>
      <c r="B226" s="234"/>
      <c r="C226" s="235"/>
      <c r="D226" s="225" t="s">
        <v>139</v>
      </c>
      <c r="E226" s="236" t="s">
        <v>19</v>
      </c>
      <c r="F226" s="237" t="s">
        <v>392</v>
      </c>
      <c r="G226" s="235"/>
      <c r="H226" s="238">
        <v>4600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139</v>
      </c>
      <c r="AU226" s="244" t="s">
        <v>84</v>
      </c>
      <c r="AV226" s="14" t="s">
        <v>84</v>
      </c>
      <c r="AW226" s="14" t="s">
        <v>34</v>
      </c>
      <c r="AX226" s="14" t="s">
        <v>81</v>
      </c>
      <c r="AY226" s="244" t="s">
        <v>128</v>
      </c>
    </row>
    <row r="227" spans="1:51" s="13" customFormat="1" ht="12">
      <c r="A227" s="13"/>
      <c r="B227" s="223"/>
      <c r="C227" s="224"/>
      <c r="D227" s="225" t="s">
        <v>139</v>
      </c>
      <c r="E227" s="226" t="s">
        <v>19</v>
      </c>
      <c r="F227" s="227" t="s">
        <v>269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139</v>
      </c>
      <c r="AU227" s="233" t="s">
        <v>84</v>
      </c>
      <c r="AV227" s="13" t="s">
        <v>81</v>
      </c>
      <c r="AW227" s="13" t="s">
        <v>34</v>
      </c>
      <c r="AX227" s="13" t="s">
        <v>73</v>
      </c>
      <c r="AY227" s="233" t="s">
        <v>128</v>
      </c>
    </row>
    <row r="228" spans="1:65" s="2" customFormat="1" ht="21.75" customHeight="1">
      <c r="A228" s="39"/>
      <c r="B228" s="40"/>
      <c r="C228" s="205" t="s">
        <v>286</v>
      </c>
      <c r="D228" s="205" t="s">
        <v>130</v>
      </c>
      <c r="E228" s="206" t="s">
        <v>271</v>
      </c>
      <c r="F228" s="207" t="s">
        <v>272</v>
      </c>
      <c r="G228" s="208" t="s">
        <v>133</v>
      </c>
      <c r="H228" s="209">
        <v>13590</v>
      </c>
      <c r="I228" s="210"/>
      <c r="J228" s="211">
        <f>ROUND(I228*H228,2)</f>
        <v>0</v>
      </c>
      <c r="K228" s="207" t="s">
        <v>134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0.01</v>
      </c>
      <c r="T228" s="215">
        <f>S228*H228</f>
        <v>135.9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135</v>
      </c>
      <c r="AT228" s="216" t="s">
        <v>130</v>
      </c>
      <c r="AU228" s="216" t="s">
        <v>84</v>
      </c>
      <c r="AY228" s="18" t="s">
        <v>128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135</v>
      </c>
      <c r="BM228" s="216" t="s">
        <v>273</v>
      </c>
    </row>
    <row r="229" spans="1:47" s="2" customFormat="1" ht="12">
      <c r="A229" s="39"/>
      <c r="B229" s="40"/>
      <c r="C229" s="41"/>
      <c r="D229" s="218" t="s">
        <v>137</v>
      </c>
      <c r="E229" s="41"/>
      <c r="F229" s="219" t="s">
        <v>274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137</v>
      </c>
      <c r="AU229" s="18" t="s">
        <v>84</v>
      </c>
    </row>
    <row r="230" spans="1:51" s="13" customFormat="1" ht="12">
      <c r="A230" s="13"/>
      <c r="B230" s="223"/>
      <c r="C230" s="224"/>
      <c r="D230" s="225" t="s">
        <v>139</v>
      </c>
      <c r="E230" s="226" t="s">
        <v>19</v>
      </c>
      <c r="F230" s="227" t="s">
        <v>147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139</v>
      </c>
      <c r="AU230" s="233" t="s">
        <v>84</v>
      </c>
      <c r="AV230" s="13" t="s">
        <v>81</v>
      </c>
      <c r="AW230" s="13" t="s">
        <v>34</v>
      </c>
      <c r="AX230" s="13" t="s">
        <v>73</v>
      </c>
      <c r="AY230" s="233" t="s">
        <v>128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373</v>
      </c>
      <c r="G231" s="235"/>
      <c r="H231" s="238">
        <v>10435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128</v>
      </c>
    </row>
    <row r="232" spans="1:51" s="14" customFormat="1" ht="12">
      <c r="A232" s="14"/>
      <c r="B232" s="234"/>
      <c r="C232" s="235"/>
      <c r="D232" s="225" t="s">
        <v>139</v>
      </c>
      <c r="E232" s="236" t="s">
        <v>19</v>
      </c>
      <c r="F232" s="237" t="s">
        <v>374</v>
      </c>
      <c r="G232" s="235"/>
      <c r="H232" s="238">
        <v>3155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139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128</v>
      </c>
    </row>
    <row r="233" spans="1:51" s="15" customFormat="1" ht="12">
      <c r="A233" s="15"/>
      <c r="B233" s="245"/>
      <c r="C233" s="246"/>
      <c r="D233" s="225" t="s">
        <v>139</v>
      </c>
      <c r="E233" s="247" t="s">
        <v>19</v>
      </c>
      <c r="F233" s="248" t="s">
        <v>163</v>
      </c>
      <c r="G233" s="246"/>
      <c r="H233" s="249">
        <v>13590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139</v>
      </c>
      <c r="AU233" s="255" t="s">
        <v>84</v>
      </c>
      <c r="AV233" s="15" t="s">
        <v>135</v>
      </c>
      <c r="AW233" s="15" t="s">
        <v>34</v>
      </c>
      <c r="AX233" s="15" t="s">
        <v>81</v>
      </c>
      <c r="AY233" s="255" t="s">
        <v>128</v>
      </c>
    </row>
    <row r="234" spans="1:65" s="2" customFormat="1" ht="33" customHeight="1">
      <c r="A234" s="39"/>
      <c r="B234" s="40"/>
      <c r="C234" s="205" t="s">
        <v>296</v>
      </c>
      <c r="D234" s="205" t="s">
        <v>130</v>
      </c>
      <c r="E234" s="206" t="s">
        <v>275</v>
      </c>
      <c r="F234" s="207" t="s">
        <v>276</v>
      </c>
      <c r="G234" s="208" t="s">
        <v>133</v>
      </c>
      <c r="H234" s="209">
        <v>13590</v>
      </c>
      <c r="I234" s="210"/>
      <c r="J234" s="211">
        <f>ROUND(I234*H234,2)</f>
        <v>0</v>
      </c>
      <c r="K234" s="207" t="s">
        <v>134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0.02</v>
      </c>
      <c r="T234" s="215">
        <f>S234*H234</f>
        <v>271.8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135</v>
      </c>
      <c r="AT234" s="216" t="s">
        <v>130</v>
      </c>
      <c r="AU234" s="216" t="s">
        <v>84</v>
      </c>
      <c r="AY234" s="18" t="s">
        <v>128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135</v>
      </c>
      <c r="BM234" s="216" t="s">
        <v>277</v>
      </c>
    </row>
    <row r="235" spans="1:47" s="2" customFormat="1" ht="12">
      <c r="A235" s="39"/>
      <c r="B235" s="40"/>
      <c r="C235" s="41"/>
      <c r="D235" s="218" t="s">
        <v>137</v>
      </c>
      <c r="E235" s="41"/>
      <c r="F235" s="219" t="s">
        <v>278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137</v>
      </c>
      <c r="AU235" s="18" t="s">
        <v>84</v>
      </c>
    </row>
    <row r="236" spans="1:51" s="13" customFormat="1" ht="12">
      <c r="A236" s="13"/>
      <c r="B236" s="223"/>
      <c r="C236" s="224"/>
      <c r="D236" s="225" t="s">
        <v>139</v>
      </c>
      <c r="E236" s="226" t="s">
        <v>19</v>
      </c>
      <c r="F236" s="227" t="s">
        <v>147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139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128</v>
      </c>
    </row>
    <row r="237" spans="1:51" s="14" customFormat="1" ht="12">
      <c r="A237" s="14"/>
      <c r="B237" s="234"/>
      <c r="C237" s="235"/>
      <c r="D237" s="225" t="s">
        <v>139</v>
      </c>
      <c r="E237" s="236" t="s">
        <v>19</v>
      </c>
      <c r="F237" s="237" t="s">
        <v>373</v>
      </c>
      <c r="G237" s="235"/>
      <c r="H237" s="238">
        <v>10435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139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128</v>
      </c>
    </row>
    <row r="238" spans="1:51" s="14" customFormat="1" ht="12">
      <c r="A238" s="14"/>
      <c r="B238" s="234"/>
      <c r="C238" s="235"/>
      <c r="D238" s="225" t="s">
        <v>139</v>
      </c>
      <c r="E238" s="236" t="s">
        <v>19</v>
      </c>
      <c r="F238" s="237" t="s">
        <v>374</v>
      </c>
      <c r="G238" s="235"/>
      <c r="H238" s="238">
        <v>3155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139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128</v>
      </c>
    </row>
    <row r="239" spans="1:51" s="15" customFormat="1" ht="12">
      <c r="A239" s="15"/>
      <c r="B239" s="245"/>
      <c r="C239" s="246"/>
      <c r="D239" s="225" t="s">
        <v>139</v>
      </c>
      <c r="E239" s="247" t="s">
        <v>19</v>
      </c>
      <c r="F239" s="248" t="s">
        <v>163</v>
      </c>
      <c r="G239" s="246"/>
      <c r="H239" s="249">
        <v>13590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139</v>
      </c>
      <c r="AU239" s="255" t="s">
        <v>84</v>
      </c>
      <c r="AV239" s="15" t="s">
        <v>135</v>
      </c>
      <c r="AW239" s="15" t="s">
        <v>34</v>
      </c>
      <c r="AX239" s="15" t="s">
        <v>81</v>
      </c>
      <c r="AY239" s="255" t="s">
        <v>128</v>
      </c>
    </row>
    <row r="240" spans="1:65" s="2" customFormat="1" ht="37.8" customHeight="1">
      <c r="A240" s="39"/>
      <c r="B240" s="40"/>
      <c r="C240" s="205" t="s">
        <v>309</v>
      </c>
      <c r="D240" s="205" t="s">
        <v>130</v>
      </c>
      <c r="E240" s="206" t="s">
        <v>280</v>
      </c>
      <c r="F240" s="207" t="s">
        <v>281</v>
      </c>
      <c r="G240" s="208" t="s">
        <v>133</v>
      </c>
      <c r="H240" s="209">
        <v>2557.5</v>
      </c>
      <c r="I240" s="210"/>
      <c r="J240" s="211">
        <f>ROUND(I240*H240,2)</f>
        <v>0</v>
      </c>
      <c r="K240" s="207" t="s">
        <v>134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0.126</v>
      </c>
      <c r="T240" s="215">
        <f>S240*H240</f>
        <v>322.245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135</v>
      </c>
      <c r="AT240" s="216" t="s">
        <v>130</v>
      </c>
      <c r="AU240" s="216" t="s">
        <v>84</v>
      </c>
      <c r="AY240" s="18" t="s">
        <v>128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135</v>
      </c>
      <c r="BM240" s="216" t="s">
        <v>282</v>
      </c>
    </row>
    <row r="241" spans="1:47" s="2" customFormat="1" ht="12">
      <c r="A241" s="39"/>
      <c r="B241" s="40"/>
      <c r="C241" s="41"/>
      <c r="D241" s="218" t="s">
        <v>137</v>
      </c>
      <c r="E241" s="41"/>
      <c r="F241" s="219" t="s">
        <v>283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137</v>
      </c>
      <c r="AU241" s="18" t="s">
        <v>84</v>
      </c>
    </row>
    <row r="242" spans="1:51" s="13" customFormat="1" ht="12">
      <c r="A242" s="13"/>
      <c r="B242" s="223"/>
      <c r="C242" s="224"/>
      <c r="D242" s="225" t="s">
        <v>139</v>
      </c>
      <c r="E242" s="226" t="s">
        <v>19</v>
      </c>
      <c r="F242" s="227" t="s">
        <v>160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139</v>
      </c>
      <c r="AU242" s="233" t="s">
        <v>84</v>
      </c>
      <c r="AV242" s="13" t="s">
        <v>81</v>
      </c>
      <c r="AW242" s="13" t="s">
        <v>34</v>
      </c>
      <c r="AX242" s="13" t="s">
        <v>73</v>
      </c>
      <c r="AY242" s="233" t="s">
        <v>128</v>
      </c>
    </row>
    <row r="243" spans="1:51" s="14" customFormat="1" ht="12">
      <c r="A243" s="14"/>
      <c r="B243" s="234"/>
      <c r="C243" s="235"/>
      <c r="D243" s="225" t="s">
        <v>139</v>
      </c>
      <c r="E243" s="236" t="s">
        <v>19</v>
      </c>
      <c r="F243" s="237" t="s">
        <v>360</v>
      </c>
      <c r="G243" s="235"/>
      <c r="H243" s="238">
        <v>984.25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139</v>
      </c>
      <c r="AU243" s="244" t="s">
        <v>84</v>
      </c>
      <c r="AV243" s="14" t="s">
        <v>84</v>
      </c>
      <c r="AW243" s="14" t="s">
        <v>34</v>
      </c>
      <c r="AX243" s="14" t="s">
        <v>73</v>
      </c>
      <c r="AY243" s="244" t="s">
        <v>128</v>
      </c>
    </row>
    <row r="244" spans="1:51" s="14" customFormat="1" ht="12">
      <c r="A244" s="14"/>
      <c r="B244" s="234"/>
      <c r="C244" s="235"/>
      <c r="D244" s="225" t="s">
        <v>139</v>
      </c>
      <c r="E244" s="236" t="s">
        <v>19</v>
      </c>
      <c r="F244" s="237" t="s">
        <v>361</v>
      </c>
      <c r="G244" s="235"/>
      <c r="H244" s="238">
        <v>984.25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139</v>
      </c>
      <c r="AU244" s="244" t="s">
        <v>84</v>
      </c>
      <c r="AV244" s="14" t="s">
        <v>84</v>
      </c>
      <c r="AW244" s="14" t="s">
        <v>34</v>
      </c>
      <c r="AX244" s="14" t="s">
        <v>73</v>
      </c>
      <c r="AY244" s="244" t="s">
        <v>128</v>
      </c>
    </row>
    <row r="245" spans="1:51" s="14" customFormat="1" ht="12">
      <c r="A245" s="14"/>
      <c r="B245" s="234"/>
      <c r="C245" s="235"/>
      <c r="D245" s="225" t="s">
        <v>139</v>
      </c>
      <c r="E245" s="236" t="s">
        <v>19</v>
      </c>
      <c r="F245" s="237" t="s">
        <v>362</v>
      </c>
      <c r="G245" s="235"/>
      <c r="H245" s="238">
        <v>294.5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139</v>
      </c>
      <c r="AU245" s="244" t="s">
        <v>84</v>
      </c>
      <c r="AV245" s="14" t="s">
        <v>84</v>
      </c>
      <c r="AW245" s="14" t="s">
        <v>34</v>
      </c>
      <c r="AX245" s="14" t="s">
        <v>73</v>
      </c>
      <c r="AY245" s="244" t="s">
        <v>128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363</v>
      </c>
      <c r="G246" s="235"/>
      <c r="H246" s="238">
        <v>294.5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5" customFormat="1" ht="12">
      <c r="A247" s="15"/>
      <c r="B247" s="245"/>
      <c r="C247" s="246"/>
      <c r="D247" s="225" t="s">
        <v>139</v>
      </c>
      <c r="E247" s="247" t="s">
        <v>19</v>
      </c>
      <c r="F247" s="248" t="s">
        <v>163</v>
      </c>
      <c r="G247" s="246"/>
      <c r="H247" s="249">
        <v>2557.5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139</v>
      </c>
      <c r="AU247" s="255" t="s">
        <v>84</v>
      </c>
      <c r="AV247" s="15" t="s">
        <v>135</v>
      </c>
      <c r="AW247" s="15" t="s">
        <v>34</v>
      </c>
      <c r="AX247" s="15" t="s">
        <v>81</v>
      </c>
      <c r="AY247" s="255" t="s">
        <v>128</v>
      </c>
    </row>
    <row r="248" spans="1:63" s="12" customFormat="1" ht="22.8" customHeight="1">
      <c r="A248" s="12"/>
      <c r="B248" s="189"/>
      <c r="C248" s="190"/>
      <c r="D248" s="191" t="s">
        <v>72</v>
      </c>
      <c r="E248" s="203" t="s">
        <v>284</v>
      </c>
      <c r="F248" s="203" t="s">
        <v>285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SUM(P249:P276)</f>
        <v>0</v>
      </c>
      <c r="Q248" s="197"/>
      <c r="R248" s="198">
        <f>SUM(R249:R276)</f>
        <v>0</v>
      </c>
      <c r="S248" s="197"/>
      <c r="T248" s="199">
        <f>SUM(T249:T276)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81</v>
      </c>
      <c r="AT248" s="201" t="s">
        <v>72</v>
      </c>
      <c r="AU248" s="201" t="s">
        <v>81</v>
      </c>
      <c r="AY248" s="200" t="s">
        <v>128</v>
      </c>
      <c r="BK248" s="202">
        <f>SUM(BK249:BK276)</f>
        <v>0</v>
      </c>
    </row>
    <row r="249" spans="1:65" s="2" customFormat="1" ht="24.15" customHeight="1">
      <c r="A249" s="39"/>
      <c r="B249" s="40"/>
      <c r="C249" s="205" t="s">
        <v>314</v>
      </c>
      <c r="D249" s="205" t="s">
        <v>130</v>
      </c>
      <c r="E249" s="206" t="s">
        <v>287</v>
      </c>
      <c r="F249" s="207" t="s">
        <v>288</v>
      </c>
      <c r="G249" s="208" t="s">
        <v>289</v>
      </c>
      <c r="H249" s="209">
        <v>2123.1</v>
      </c>
      <c r="I249" s="210"/>
      <c r="J249" s="211">
        <f>ROUND(I249*H249,2)</f>
        <v>0</v>
      </c>
      <c r="K249" s="207" t="s">
        <v>134</v>
      </c>
      <c r="L249" s="45"/>
      <c r="M249" s="212" t="s">
        <v>19</v>
      </c>
      <c r="N249" s="213" t="s">
        <v>44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135</v>
      </c>
      <c r="AT249" s="216" t="s">
        <v>130</v>
      </c>
      <c r="AU249" s="216" t="s">
        <v>84</v>
      </c>
      <c r="AY249" s="18" t="s">
        <v>128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81</v>
      </c>
      <c r="BK249" s="217">
        <f>ROUND(I249*H249,2)</f>
        <v>0</v>
      </c>
      <c r="BL249" s="18" t="s">
        <v>135</v>
      </c>
      <c r="BM249" s="216" t="s">
        <v>290</v>
      </c>
    </row>
    <row r="250" spans="1:47" s="2" customFormat="1" ht="12">
      <c r="A250" s="39"/>
      <c r="B250" s="40"/>
      <c r="C250" s="41"/>
      <c r="D250" s="218" t="s">
        <v>137</v>
      </c>
      <c r="E250" s="41"/>
      <c r="F250" s="219" t="s">
        <v>291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137</v>
      </c>
      <c r="AU250" s="18" t="s">
        <v>84</v>
      </c>
    </row>
    <row r="251" spans="1:51" s="14" customFormat="1" ht="12">
      <c r="A251" s="14"/>
      <c r="B251" s="234"/>
      <c r="C251" s="235"/>
      <c r="D251" s="225" t="s">
        <v>139</v>
      </c>
      <c r="E251" s="236" t="s">
        <v>19</v>
      </c>
      <c r="F251" s="237" t="s">
        <v>393</v>
      </c>
      <c r="G251" s="235"/>
      <c r="H251" s="238">
        <v>500.8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139</v>
      </c>
      <c r="AU251" s="244" t="s">
        <v>84</v>
      </c>
      <c r="AV251" s="14" t="s">
        <v>84</v>
      </c>
      <c r="AW251" s="14" t="s">
        <v>34</v>
      </c>
      <c r="AX251" s="14" t="s">
        <v>73</v>
      </c>
      <c r="AY251" s="244" t="s">
        <v>128</v>
      </c>
    </row>
    <row r="252" spans="1:51" s="14" customFormat="1" ht="12">
      <c r="A252" s="14"/>
      <c r="B252" s="234"/>
      <c r="C252" s="235"/>
      <c r="D252" s="225" t="s">
        <v>139</v>
      </c>
      <c r="E252" s="236" t="s">
        <v>19</v>
      </c>
      <c r="F252" s="237" t="s">
        <v>394</v>
      </c>
      <c r="G252" s="235"/>
      <c r="H252" s="238">
        <v>407.7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139</v>
      </c>
      <c r="AU252" s="244" t="s">
        <v>84</v>
      </c>
      <c r="AV252" s="14" t="s">
        <v>84</v>
      </c>
      <c r="AW252" s="14" t="s">
        <v>34</v>
      </c>
      <c r="AX252" s="14" t="s">
        <v>73</v>
      </c>
      <c r="AY252" s="244" t="s">
        <v>128</v>
      </c>
    </row>
    <row r="253" spans="1:51" s="14" customFormat="1" ht="12">
      <c r="A253" s="14"/>
      <c r="B253" s="234"/>
      <c r="C253" s="235"/>
      <c r="D253" s="225" t="s">
        <v>139</v>
      </c>
      <c r="E253" s="236" t="s">
        <v>19</v>
      </c>
      <c r="F253" s="237" t="s">
        <v>395</v>
      </c>
      <c r="G253" s="235"/>
      <c r="H253" s="238">
        <v>322.2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139</v>
      </c>
      <c r="AU253" s="244" t="s">
        <v>84</v>
      </c>
      <c r="AV253" s="14" t="s">
        <v>84</v>
      </c>
      <c r="AW253" s="14" t="s">
        <v>34</v>
      </c>
      <c r="AX253" s="14" t="s">
        <v>73</v>
      </c>
      <c r="AY253" s="244" t="s">
        <v>128</v>
      </c>
    </row>
    <row r="254" spans="1:51" s="14" customFormat="1" ht="12">
      <c r="A254" s="14"/>
      <c r="B254" s="234"/>
      <c r="C254" s="235"/>
      <c r="D254" s="225" t="s">
        <v>139</v>
      </c>
      <c r="E254" s="236" t="s">
        <v>19</v>
      </c>
      <c r="F254" s="237" t="s">
        <v>396</v>
      </c>
      <c r="G254" s="235"/>
      <c r="H254" s="238">
        <v>892.4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139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128</v>
      </c>
    </row>
    <row r="255" spans="1:51" s="15" customFormat="1" ht="12">
      <c r="A255" s="15"/>
      <c r="B255" s="245"/>
      <c r="C255" s="246"/>
      <c r="D255" s="225" t="s">
        <v>139</v>
      </c>
      <c r="E255" s="247" t="s">
        <v>19</v>
      </c>
      <c r="F255" s="248" t="s">
        <v>163</v>
      </c>
      <c r="G255" s="246"/>
      <c r="H255" s="249">
        <v>2123.1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5" t="s">
        <v>139</v>
      </c>
      <c r="AU255" s="255" t="s">
        <v>84</v>
      </c>
      <c r="AV255" s="15" t="s">
        <v>135</v>
      </c>
      <c r="AW255" s="15" t="s">
        <v>34</v>
      </c>
      <c r="AX255" s="15" t="s">
        <v>81</v>
      </c>
      <c r="AY255" s="255" t="s">
        <v>128</v>
      </c>
    </row>
    <row r="256" spans="1:65" s="2" customFormat="1" ht="24.15" customHeight="1">
      <c r="A256" s="39"/>
      <c r="B256" s="40"/>
      <c r="C256" s="205" t="s">
        <v>322</v>
      </c>
      <c r="D256" s="205" t="s">
        <v>130</v>
      </c>
      <c r="E256" s="206" t="s">
        <v>297</v>
      </c>
      <c r="F256" s="207" t="s">
        <v>298</v>
      </c>
      <c r="G256" s="208" t="s">
        <v>289</v>
      </c>
      <c r="H256" s="209">
        <v>39840.3</v>
      </c>
      <c r="I256" s="210"/>
      <c r="J256" s="211">
        <f>ROUND(I256*H256,2)</f>
        <v>0</v>
      </c>
      <c r="K256" s="207" t="s">
        <v>134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135</v>
      </c>
      <c r="AT256" s="216" t="s">
        <v>130</v>
      </c>
      <c r="AU256" s="216" t="s">
        <v>84</v>
      </c>
      <c r="AY256" s="18" t="s">
        <v>128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135</v>
      </c>
      <c r="BM256" s="216" t="s">
        <v>397</v>
      </c>
    </row>
    <row r="257" spans="1:47" s="2" customFormat="1" ht="12">
      <c r="A257" s="39"/>
      <c r="B257" s="40"/>
      <c r="C257" s="41"/>
      <c r="D257" s="218" t="s">
        <v>137</v>
      </c>
      <c r="E257" s="41"/>
      <c r="F257" s="219" t="s">
        <v>300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137</v>
      </c>
      <c r="AU257" s="18" t="s">
        <v>84</v>
      </c>
    </row>
    <row r="258" spans="1:51" s="13" customFormat="1" ht="12">
      <c r="A258" s="13"/>
      <c r="B258" s="223"/>
      <c r="C258" s="224"/>
      <c r="D258" s="225" t="s">
        <v>139</v>
      </c>
      <c r="E258" s="226" t="s">
        <v>19</v>
      </c>
      <c r="F258" s="227" t="s">
        <v>301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139</v>
      </c>
      <c r="AU258" s="233" t="s">
        <v>84</v>
      </c>
      <c r="AV258" s="13" t="s">
        <v>81</v>
      </c>
      <c r="AW258" s="13" t="s">
        <v>34</v>
      </c>
      <c r="AX258" s="13" t="s">
        <v>73</v>
      </c>
      <c r="AY258" s="233" t="s">
        <v>128</v>
      </c>
    </row>
    <row r="259" spans="1:51" s="14" customFormat="1" ht="12">
      <c r="A259" s="14"/>
      <c r="B259" s="234"/>
      <c r="C259" s="235"/>
      <c r="D259" s="225" t="s">
        <v>139</v>
      </c>
      <c r="E259" s="236" t="s">
        <v>19</v>
      </c>
      <c r="F259" s="237" t="s">
        <v>398</v>
      </c>
      <c r="G259" s="235"/>
      <c r="H259" s="238">
        <v>469.7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139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128</v>
      </c>
    </row>
    <row r="260" spans="1:51" s="13" customFormat="1" ht="12">
      <c r="A260" s="13"/>
      <c r="B260" s="223"/>
      <c r="C260" s="224"/>
      <c r="D260" s="225" t="s">
        <v>139</v>
      </c>
      <c r="E260" s="226" t="s">
        <v>19</v>
      </c>
      <c r="F260" s="227" t="s">
        <v>303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139</v>
      </c>
      <c r="AU260" s="233" t="s">
        <v>84</v>
      </c>
      <c r="AV260" s="13" t="s">
        <v>81</v>
      </c>
      <c r="AW260" s="13" t="s">
        <v>34</v>
      </c>
      <c r="AX260" s="13" t="s">
        <v>73</v>
      </c>
      <c r="AY260" s="233" t="s">
        <v>128</v>
      </c>
    </row>
    <row r="261" spans="1:51" s="14" customFormat="1" ht="12">
      <c r="A261" s="14"/>
      <c r="B261" s="234"/>
      <c r="C261" s="235"/>
      <c r="D261" s="225" t="s">
        <v>139</v>
      </c>
      <c r="E261" s="236" t="s">
        <v>19</v>
      </c>
      <c r="F261" s="237" t="s">
        <v>399</v>
      </c>
      <c r="G261" s="235"/>
      <c r="H261" s="238">
        <v>9784.8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139</v>
      </c>
      <c r="AU261" s="244" t="s">
        <v>84</v>
      </c>
      <c r="AV261" s="14" t="s">
        <v>84</v>
      </c>
      <c r="AW261" s="14" t="s">
        <v>34</v>
      </c>
      <c r="AX261" s="14" t="s">
        <v>73</v>
      </c>
      <c r="AY261" s="244" t="s">
        <v>128</v>
      </c>
    </row>
    <row r="262" spans="1:51" s="14" customFormat="1" ht="12">
      <c r="A262" s="14"/>
      <c r="B262" s="234"/>
      <c r="C262" s="235"/>
      <c r="D262" s="225" t="s">
        <v>139</v>
      </c>
      <c r="E262" s="236" t="s">
        <v>19</v>
      </c>
      <c r="F262" s="237" t="s">
        <v>400</v>
      </c>
      <c r="G262" s="235"/>
      <c r="H262" s="238">
        <v>7732.8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139</v>
      </c>
      <c r="AU262" s="244" t="s">
        <v>84</v>
      </c>
      <c r="AV262" s="14" t="s">
        <v>84</v>
      </c>
      <c r="AW262" s="14" t="s">
        <v>34</v>
      </c>
      <c r="AX262" s="14" t="s">
        <v>73</v>
      </c>
      <c r="AY262" s="244" t="s">
        <v>128</v>
      </c>
    </row>
    <row r="263" spans="1:51" s="14" customFormat="1" ht="12">
      <c r="A263" s="14"/>
      <c r="B263" s="234"/>
      <c r="C263" s="235"/>
      <c r="D263" s="225" t="s">
        <v>139</v>
      </c>
      <c r="E263" s="236" t="s">
        <v>19</v>
      </c>
      <c r="F263" s="237" t="s">
        <v>401</v>
      </c>
      <c r="G263" s="235"/>
      <c r="H263" s="238">
        <v>21417.6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139</v>
      </c>
      <c r="AU263" s="244" t="s">
        <v>84</v>
      </c>
      <c r="AV263" s="14" t="s">
        <v>84</v>
      </c>
      <c r="AW263" s="14" t="s">
        <v>34</v>
      </c>
      <c r="AX263" s="14" t="s">
        <v>73</v>
      </c>
      <c r="AY263" s="244" t="s">
        <v>128</v>
      </c>
    </row>
    <row r="264" spans="1:51" s="13" customFormat="1" ht="12">
      <c r="A264" s="13"/>
      <c r="B264" s="223"/>
      <c r="C264" s="224"/>
      <c r="D264" s="225" t="s">
        <v>139</v>
      </c>
      <c r="E264" s="226" t="s">
        <v>19</v>
      </c>
      <c r="F264" s="227" t="s">
        <v>307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139</v>
      </c>
      <c r="AU264" s="233" t="s">
        <v>84</v>
      </c>
      <c r="AV264" s="13" t="s">
        <v>81</v>
      </c>
      <c r="AW264" s="13" t="s">
        <v>34</v>
      </c>
      <c r="AX264" s="13" t="s">
        <v>73</v>
      </c>
      <c r="AY264" s="233" t="s">
        <v>128</v>
      </c>
    </row>
    <row r="265" spans="1:51" s="14" customFormat="1" ht="12">
      <c r="A265" s="14"/>
      <c r="B265" s="234"/>
      <c r="C265" s="235"/>
      <c r="D265" s="225" t="s">
        <v>139</v>
      </c>
      <c r="E265" s="236" t="s">
        <v>19</v>
      </c>
      <c r="F265" s="237" t="s">
        <v>402</v>
      </c>
      <c r="G265" s="235"/>
      <c r="H265" s="238">
        <v>435.4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139</v>
      </c>
      <c r="AU265" s="244" t="s">
        <v>84</v>
      </c>
      <c r="AV265" s="14" t="s">
        <v>84</v>
      </c>
      <c r="AW265" s="14" t="s">
        <v>34</v>
      </c>
      <c r="AX265" s="14" t="s">
        <v>73</v>
      </c>
      <c r="AY265" s="244" t="s">
        <v>128</v>
      </c>
    </row>
    <row r="266" spans="1:51" s="15" customFormat="1" ht="12">
      <c r="A266" s="15"/>
      <c r="B266" s="245"/>
      <c r="C266" s="246"/>
      <c r="D266" s="225" t="s">
        <v>139</v>
      </c>
      <c r="E266" s="247" t="s">
        <v>19</v>
      </c>
      <c r="F266" s="248" t="s">
        <v>163</v>
      </c>
      <c r="G266" s="246"/>
      <c r="H266" s="249">
        <v>39840.299999999996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139</v>
      </c>
      <c r="AU266" s="255" t="s">
        <v>84</v>
      </c>
      <c r="AV266" s="15" t="s">
        <v>135</v>
      </c>
      <c r="AW266" s="15" t="s">
        <v>34</v>
      </c>
      <c r="AX266" s="15" t="s">
        <v>81</v>
      </c>
      <c r="AY266" s="255" t="s">
        <v>128</v>
      </c>
    </row>
    <row r="267" spans="1:65" s="2" customFormat="1" ht="16.5" customHeight="1">
      <c r="A267" s="39"/>
      <c r="B267" s="40"/>
      <c r="C267" s="205" t="s">
        <v>327</v>
      </c>
      <c r="D267" s="205" t="s">
        <v>130</v>
      </c>
      <c r="E267" s="206" t="s">
        <v>310</v>
      </c>
      <c r="F267" s="207" t="s">
        <v>311</v>
      </c>
      <c r="G267" s="208" t="s">
        <v>289</v>
      </c>
      <c r="H267" s="209">
        <v>469.7</v>
      </c>
      <c r="I267" s="210"/>
      <c r="J267" s="211">
        <f>ROUND(I267*H267,2)</f>
        <v>0</v>
      </c>
      <c r="K267" s="207" t="s">
        <v>134</v>
      </c>
      <c r="L267" s="45"/>
      <c r="M267" s="212" t="s">
        <v>19</v>
      </c>
      <c r="N267" s="213" t="s">
        <v>44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135</v>
      </c>
      <c r="AT267" s="216" t="s">
        <v>130</v>
      </c>
      <c r="AU267" s="216" t="s">
        <v>84</v>
      </c>
      <c r="AY267" s="18" t="s">
        <v>128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81</v>
      </c>
      <c r="BK267" s="217">
        <f>ROUND(I267*H267,2)</f>
        <v>0</v>
      </c>
      <c r="BL267" s="18" t="s">
        <v>135</v>
      </c>
      <c r="BM267" s="216" t="s">
        <v>403</v>
      </c>
    </row>
    <row r="268" spans="1:47" s="2" customFormat="1" ht="12">
      <c r="A268" s="39"/>
      <c r="B268" s="40"/>
      <c r="C268" s="41"/>
      <c r="D268" s="218" t="s">
        <v>137</v>
      </c>
      <c r="E268" s="41"/>
      <c r="F268" s="219" t="s">
        <v>313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137</v>
      </c>
      <c r="AU268" s="18" t="s">
        <v>84</v>
      </c>
    </row>
    <row r="269" spans="1:51" s="13" customFormat="1" ht="12">
      <c r="A269" s="13"/>
      <c r="B269" s="223"/>
      <c r="C269" s="224"/>
      <c r="D269" s="225" t="s">
        <v>139</v>
      </c>
      <c r="E269" s="226" t="s">
        <v>19</v>
      </c>
      <c r="F269" s="227" t="s">
        <v>301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139</v>
      </c>
      <c r="AU269" s="233" t="s">
        <v>84</v>
      </c>
      <c r="AV269" s="13" t="s">
        <v>81</v>
      </c>
      <c r="AW269" s="13" t="s">
        <v>34</v>
      </c>
      <c r="AX269" s="13" t="s">
        <v>73</v>
      </c>
      <c r="AY269" s="233" t="s">
        <v>128</v>
      </c>
    </row>
    <row r="270" spans="1:51" s="14" customFormat="1" ht="12">
      <c r="A270" s="14"/>
      <c r="B270" s="234"/>
      <c r="C270" s="235"/>
      <c r="D270" s="225" t="s">
        <v>139</v>
      </c>
      <c r="E270" s="236" t="s">
        <v>19</v>
      </c>
      <c r="F270" s="237" t="s">
        <v>398</v>
      </c>
      <c r="G270" s="235"/>
      <c r="H270" s="238">
        <v>469.7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139</v>
      </c>
      <c r="AU270" s="244" t="s">
        <v>84</v>
      </c>
      <c r="AV270" s="14" t="s">
        <v>84</v>
      </c>
      <c r="AW270" s="14" t="s">
        <v>34</v>
      </c>
      <c r="AX270" s="14" t="s">
        <v>81</v>
      </c>
      <c r="AY270" s="244" t="s">
        <v>128</v>
      </c>
    </row>
    <row r="271" spans="1:65" s="2" customFormat="1" ht="24.15" customHeight="1">
      <c r="A271" s="39"/>
      <c r="B271" s="40"/>
      <c r="C271" s="205" t="s">
        <v>404</v>
      </c>
      <c r="D271" s="205" t="s">
        <v>130</v>
      </c>
      <c r="E271" s="206" t="s">
        <v>315</v>
      </c>
      <c r="F271" s="207" t="s">
        <v>316</v>
      </c>
      <c r="G271" s="208" t="s">
        <v>289</v>
      </c>
      <c r="H271" s="209">
        <v>1622.3</v>
      </c>
      <c r="I271" s="210"/>
      <c r="J271" s="211">
        <f>ROUND(I271*H271,2)</f>
        <v>0</v>
      </c>
      <c r="K271" s="207" t="s">
        <v>134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135</v>
      </c>
      <c r="AT271" s="216" t="s">
        <v>130</v>
      </c>
      <c r="AU271" s="216" t="s">
        <v>84</v>
      </c>
      <c r="AY271" s="18" t="s">
        <v>128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135</v>
      </c>
      <c r="BM271" s="216" t="s">
        <v>405</v>
      </c>
    </row>
    <row r="272" spans="1:47" s="2" customFormat="1" ht="12">
      <c r="A272" s="39"/>
      <c r="B272" s="40"/>
      <c r="C272" s="41"/>
      <c r="D272" s="218" t="s">
        <v>137</v>
      </c>
      <c r="E272" s="41"/>
      <c r="F272" s="219" t="s">
        <v>318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137</v>
      </c>
      <c r="AU272" s="18" t="s">
        <v>84</v>
      </c>
    </row>
    <row r="273" spans="1:51" s="14" customFormat="1" ht="12">
      <c r="A273" s="14"/>
      <c r="B273" s="234"/>
      <c r="C273" s="235"/>
      <c r="D273" s="225" t="s">
        <v>139</v>
      </c>
      <c r="E273" s="236" t="s">
        <v>19</v>
      </c>
      <c r="F273" s="237" t="s">
        <v>406</v>
      </c>
      <c r="G273" s="235"/>
      <c r="H273" s="238">
        <v>407.7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139</v>
      </c>
      <c r="AU273" s="244" t="s">
        <v>84</v>
      </c>
      <c r="AV273" s="14" t="s">
        <v>84</v>
      </c>
      <c r="AW273" s="14" t="s">
        <v>34</v>
      </c>
      <c r="AX273" s="14" t="s">
        <v>73</v>
      </c>
      <c r="AY273" s="244" t="s">
        <v>128</v>
      </c>
    </row>
    <row r="274" spans="1:51" s="14" customFormat="1" ht="12">
      <c r="A274" s="14"/>
      <c r="B274" s="234"/>
      <c r="C274" s="235"/>
      <c r="D274" s="225" t="s">
        <v>139</v>
      </c>
      <c r="E274" s="236" t="s">
        <v>19</v>
      </c>
      <c r="F274" s="237" t="s">
        <v>395</v>
      </c>
      <c r="G274" s="235"/>
      <c r="H274" s="238">
        <v>322.2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139</v>
      </c>
      <c r="AU274" s="244" t="s">
        <v>84</v>
      </c>
      <c r="AV274" s="14" t="s">
        <v>84</v>
      </c>
      <c r="AW274" s="14" t="s">
        <v>34</v>
      </c>
      <c r="AX274" s="14" t="s">
        <v>73</v>
      </c>
      <c r="AY274" s="244" t="s">
        <v>128</v>
      </c>
    </row>
    <row r="275" spans="1:51" s="14" customFormat="1" ht="12">
      <c r="A275" s="14"/>
      <c r="B275" s="234"/>
      <c r="C275" s="235"/>
      <c r="D275" s="225" t="s">
        <v>139</v>
      </c>
      <c r="E275" s="236" t="s">
        <v>19</v>
      </c>
      <c r="F275" s="237" t="s">
        <v>396</v>
      </c>
      <c r="G275" s="235"/>
      <c r="H275" s="238">
        <v>892.4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139</v>
      </c>
      <c r="AU275" s="244" t="s">
        <v>84</v>
      </c>
      <c r="AV275" s="14" t="s">
        <v>84</v>
      </c>
      <c r="AW275" s="14" t="s">
        <v>34</v>
      </c>
      <c r="AX275" s="14" t="s">
        <v>73</v>
      </c>
      <c r="AY275" s="244" t="s">
        <v>128</v>
      </c>
    </row>
    <row r="276" spans="1:51" s="15" customFormat="1" ht="12">
      <c r="A276" s="15"/>
      <c r="B276" s="245"/>
      <c r="C276" s="246"/>
      <c r="D276" s="225" t="s">
        <v>139</v>
      </c>
      <c r="E276" s="247" t="s">
        <v>19</v>
      </c>
      <c r="F276" s="248" t="s">
        <v>163</v>
      </c>
      <c r="G276" s="246"/>
      <c r="H276" s="249">
        <v>1622.3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139</v>
      </c>
      <c r="AU276" s="255" t="s">
        <v>84</v>
      </c>
      <c r="AV276" s="15" t="s">
        <v>135</v>
      </c>
      <c r="AW276" s="15" t="s">
        <v>34</v>
      </c>
      <c r="AX276" s="15" t="s">
        <v>81</v>
      </c>
      <c r="AY276" s="255" t="s">
        <v>128</v>
      </c>
    </row>
    <row r="277" spans="1:63" s="12" customFormat="1" ht="22.8" customHeight="1">
      <c r="A277" s="12"/>
      <c r="B277" s="189"/>
      <c r="C277" s="190"/>
      <c r="D277" s="191" t="s">
        <v>72</v>
      </c>
      <c r="E277" s="203" t="s">
        <v>320</v>
      </c>
      <c r="F277" s="203" t="s">
        <v>321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SUM(P278:P281)</f>
        <v>0</v>
      </c>
      <c r="Q277" s="197"/>
      <c r="R277" s="198">
        <f>SUM(R278:R281)</f>
        <v>0</v>
      </c>
      <c r="S277" s="197"/>
      <c r="T277" s="199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0" t="s">
        <v>81</v>
      </c>
      <c r="AT277" s="201" t="s">
        <v>72</v>
      </c>
      <c r="AU277" s="201" t="s">
        <v>81</v>
      </c>
      <c r="AY277" s="200" t="s">
        <v>128</v>
      </c>
      <c r="BK277" s="202">
        <f>SUM(BK278:BK281)</f>
        <v>0</v>
      </c>
    </row>
    <row r="278" spans="1:65" s="2" customFormat="1" ht="24.15" customHeight="1">
      <c r="A278" s="39"/>
      <c r="B278" s="40"/>
      <c r="C278" s="205" t="s">
        <v>407</v>
      </c>
      <c r="D278" s="205" t="s">
        <v>130</v>
      </c>
      <c r="E278" s="206" t="s">
        <v>323</v>
      </c>
      <c r="F278" s="207" t="s">
        <v>324</v>
      </c>
      <c r="G278" s="208" t="s">
        <v>289</v>
      </c>
      <c r="H278" s="209">
        <v>461.96</v>
      </c>
      <c r="I278" s="210"/>
      <c r="J278" s="211">
        <f>ROUND(I278*H278,2)</f>
        <v>0</v>
      </c>
      <c r="K278" s="207" t="s">
        <v>134</v>
      </c>
      <c r="L278" s="45"/>
      <c r="M278" s="212" t="s">
        <v>19</v>
      </c>
      <c r="N278" s="213" t="s">
        <v>44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135</v>
      </c>
      <c r="AT278" s="216" t="s">
        <v>130</v>
      </c>
      <c r="AU278" s="216" t="s">
        <v>84</v>
      </c>
      <c r="AY278" s="18" t="s">
        <v>128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135</v>
      </c>
      <c r="BM278" s="216" t="s">
        <v>325</v>
      </c>
    </row>
    <row r="279" spans="1:47" s="2" customFormat="1" ht="12">
      <c r="A279" s="39"/>
      <c r="B279" s="40"/>
      <c r="C279" s="41"/>
      <c r="D279" s="218" t="s">
        <v>137</v>
      </c>
      <c r="E279" s="41"/>
      <c r="F279" s="219" t="s">
        <v>326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137</v>
      </c>
      <c r="AU279" s="18" t="s">
        <v>84</v>
      </c>
    </row>
    <row r="280" spans="1:65" s="2" customFormat="1" ht="24.15" customHeight="1">
      <c r="A280" s="39"/>
      <c r="B280" s="40"/>
      <c r="C280" s="205" t="s">
        <v>408</v>
      </c>
      <c r="D280" s="205" t="s">
        <v>130</v>
      </c>
      <c r="E280" s="206" t="s">
        <v>328</v>
      </c>
      <c r="F280" s="207" t="s">
        <v>329</v>
      </c>
      <c r="G280" s="208" t="s">
        <v>289</v>
      </c>
      <c r="H280" s="209">
        <v>461.96</v>
      </c>
      <c r="I280" s="210"/>
      <c r="J280" s="211">
        <f>ROUND(I280*H280,2)</f>
        <v>0</v>
      </c>
      <c r="K280" s="207" t="s">
        <v>134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135</v>
      </c>
      <c r="AT280" s="216" t="s">
        <v>130</v>
      </c>
      <c r="AU280" s="216" t="s">
        <v>84</v>
      </c>
      <c r="AY280" s="18" t="s">
        <v>128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135</v>
      </c>
      <c r="BM280" s="216" t="s">
        <v>409</v>
      </c>
    </row>
    <row r="281" spans="1:47" s="2" customFormat="1" ht="12">
      <c r="A281" s="39"/>
      <c r="B281" s="40"/>
      <c r="C281" s="41"/>
      <c r="D281" s="218" t="s">
        <v>137</v>
      </c>
      <c r="E281" s="41"/>
      <c r="F281" s="219" t="s">
        <v>331</v>
      </c>
      <c r="G281" s="41"/>
      <c r="H281" s="41"/>
      <c r="I281" s="220"/>
      <c r="J281" s="41"/>
      <c r="K281" s="41"/>
      <c r="L281" s="45"/>
      <c r="M281" s="256"/>
      <c r="N281" s="257"/>
      <c r="O281" s="258"/>
      <c r="P281" s="258"/>
      <c r="Q281" s="258"/>
      <c r="R281" s="258"/>
      <c r="S281" s="258"/>
      <c r="T281" s="25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137</v>
      </c>
      <c r="AU281" s="18" t="s">
        <v>84</v>
      </c>
    </row>
    <row r="282" spans="1:31" s="2" customFormat="1" ht="6.95" customHeight="1">
      <c r="A282" s="39"/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password="CC35" sheet="1" objects="1" scenarios="1" formatColumns="0" formatRows="0" autoFilter="0"/>
  <autoFilter ref="C84:K2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124"/>
    <hyperlink ref="F102" r:id="rId3" display="https://podminky.urs.cz/item/CS_URS_2023_01/564931411"/>
    <hyperlink ref="F105" r:id="rId4" display="https://podminky.urs.cz/item/CS_URS_2023_01/565135101"/>
    <hyperlink ref="F110" r:id="rId5" display="https://podminky.urs.cz/item/CS_URS_2023_01/565135121"/>
    <hyperlink ref="F116" r:id="rId6" display="https://podminky.urs.cz/item/CS_URS_2023_01/569921133"/>
    <hyperlink ref="F124" r:id="rId7" display="https://podminky.urs.cz/item/CS_URS_2023_01/572531121"/>
    <hyperlink ref="F129" r:id="rId8" display="https://podminky.urs.cz/item/CS_URS_2023_01/573191111"/>
    <hyperlink ref="F134" r:id="rId9" display="https://podminky.urs.cz/item/CS_URS_2023_01/573211107"/>
    <hyperlink ref="F140" r:id="rId10" display="https://podminky.urs.cz/item/CS_URS_2023_01/577134141"/>
    <hyperlink ref="F147" r:id="rId11" display="https://podminky.urs.cz/item/CS_URS_2023_01/913121111"/>
    <hyperlink ref="F159" r:id="rId12" display="https://podminky.urs.cz/item/CS_URS_2023_01/913121211"/>
    <hyperlink ref="F163" r:id="rId13" display="https://podminky.urs.cz/item/CS_URS_2023_01/913311111"/>
    <hyperlink ref="F167" r:id="rId14" display="https://podminky.urs.cz/item/CS_URS_2023_01/913311211"/>
    <hyperlink ref="F171" r:id="rId15" display="https://podminky.urs.cz/item/CS_URS_2023_01/915211112"/>
    <hyperlink ref="F180" r:id="rId16" display="https://podminky.urs.cz/item/CS_URS_2023_01/915221122"/>
    <hyperlink ref="F185" r:id="rId17" display="https://podminky.urs.cz/item/CS_URS_2023_01/915611111"/>
    <hyperlink ref="F196" r:id="rId18" display="https://podminky.urs.cz/item/CS_URS_2023_01/919721295"/>
    <hyperlink ref="F201" r:id="rId19" display="https://podminky.urs.cz/item/CS_URS_2023_01/919731122"/>
    <hyperlink ref="F208" r:id="rId20" display="https://podminky.urs.cz/item/CS_URS_2023_01/919732211"/>
    <hyperlink ref="F215" r:id="rId21" display="https://podminky.urs.cz/item/CS_URS_2023_01/919735112"/>
    <hyperlink ref="F224" r:id="rId22" display="https://podminky.urs.cz/item/CS_URS_2023_01/938902112"/>
    <hyperlink ref="F229" r:id="rId23" display="https://podminky.urs.cz/item/CS_URS_2023_01/938908411"/>
    <hyperlink ref="F235" r:id="rId24" display="https://podminky.urs.cz/item/CS_URS_2023_01/938909311"/>
    <hyperlink ref="F241" r:id="rId25" display="https://podminky.urs.cz/item/CS_URS_2023_01/938909611"/>
    <hyperlink ref="F250" r:id="rId26" display="https://podminky.urs.cz/item/CS_URS_2023_01/997221551"/>
    <hyperlink ref="F257" r:id="rId27" display="https://podminky.urs.cz/item/CS_URS_2023_01/997221559"/>
    <hyperlink ref="F268" r:id="rId28" display="https://podminky.urs.cz/item/CS_URS_2023_01/997221611"/>
    <hyperlink ref="F272" r:id="rId29" display="https://podminky.urs.cz/item/CS_URS_2023_01/997221873"/>
    <hyperlink ref="F279" r:id="rId30" display="https://podminky.urs.cz/item/CS_URS_2023_01/998225111"/>
    <hyperlink ref="F281" r:id="rId31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411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ROUND((SUM(BE85:BE274)),2)</f>
        <v>0</v>
      </c>
      <c r="G33" s="39"/>
      <c r="H33" s="39"/>
      <c r="I33" s="149">
        <v>0.21</v>
      </c>
      <c r="J33" s="148">
        <f>ROUND(((SUM(BE85:BE274))*I33),2)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ROUND((SUM(BF85:BF274)),2)</f>
        <v>0</v>
      </c>
      <c r="G34" s="39"/>
      <c r="H34" s="39"/>
      <c r="I34" s="149">
        <v>0.15</v>
      </c>
      <c r="J34" s="148">
        <f>ROUND(((SUM(BF85:BF274))*I34),2)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ROUND((SUM(BG85:BG274)),2)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ROUND((SUM(BH85:BH274)),2)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ROUND((SUM(BI85:BI274)),2)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105 - Doubrava - křiž. sil. I/26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Doubrava,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J146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J243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J270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105 - Doubrava - křiž. sil. I/26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Doubrava, Semošice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533.3233399999999</v>
      </c>
      <c r="S85" s="97"/>
      <c r="T85" s="187">
        <f>T86</f>
        <v>2240.901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P87+P100+P146+P243+P270</f>
        <v>0</v>
      </c>
      <c r="Q86" s="197"/>
      <c r="R86" s="198">
        <f>R87+R100+R146+R243+R270</f>
        <v>533.3233399999999</v>
      </c>
      <c r="S86" s="197"/>
      <c r="T86" s="199">
        <f>T87+T100+T146+T243+T270</f>
        <v>2240.901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BK87+BK100+BK146+BK243+BK270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0.22447000000000003</v>
      </c>
      <c r="S87" s="197"/>
      <c r="T87" s="199">
        <f>SUM(T88:T99)</f>
        <v>519.34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SUM(BK88:BK99)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4250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0.21250000000000002</v>
      </c>
      <c r="S88" s="214">
        <v>0.115</v>
      </c>
      <c r="T88" s="215">
        <f>S88*H88</f>
        <v>488.75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140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412</v>
      </c>
      <c r="G91" s="235"/>
      <c r="H91" s="238">
        <v>4250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336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337</v>
      </c>
      <c r="F93" s="207" t="s">
        <v>338</v>
      </c>
      <c r="G93" s="208" t="s">
        <v>133</v>
      </c>
      <c r="H93" s="209">
        <v>133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9E-05</v>
      </c>
      <c r="R93" s="214">
        <f>Q93*H93</f>
        <v>0.011970000000000001</v>
      </c>
      <c r="S93" s="214">
        <v>0.23</v>
      </c>
      <c r="T93" s="215">
        <f>S93*H93</f>
        <v>30.59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339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340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341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413</v>
      </c>
      <c r="G96" s="235"/>
      <c r="H96" s="238">
        <v>25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414</v>
      </c>
      <c r="G97" s="235"/>
      <c r="H97" s="238">
        <v>95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415</v>
      </c>
      <c r="G98" s="235"/>
      <c r="H98" s="238">
        <v>13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163</v>
      </c>
      <c r="G99" s="246"/>
      <c r="H99" s="249">
        <v>133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3" s="12" customFormat="1" ht="22.8" customHeight="1">
      <c r="A100" s="12"/>
      <c r="B100" s="189"/>
      <c r="C100" s="190"/>
      <c r="D100" s="191" t="s">
        <v>72</v>
      </c>
      <c r="E100" s="203" t="s">
        <v>149</v>
      </c>
      <c r="F100" s="203" t="s">
        <v>150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SUM(P101:P145)</f>
        <v>0</v>
      </c>
      <c r="Q100" s="197"/>
      <c r="R100" s="198">
        <f>SUM(R101:R145)</f>
        <v>513.79275</v>
      </c>
      <c r="S100" s="197"/>
      <c r="T100" s="199">
        <f>SUM(T101:T145)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81</v>
      </c>
      <c r="AT100" s="201" t="s">
        <v>72</v>
      </c>
      <c r="AU100" s="201" t="s">
        <v>81</v>
      </c>
      <c r="AY100" s="200" t="s">
        <v>128</v>
      </c>
      <c r="BK100" s="202">
        <f>SUM(BK101:BK145)</f>
        <v>0</v>
      </c>
    </row>
    <row r="101" spans="1:65" s="2" customFormat="1" ht="24.15" customHeight="1">
      <c r="A101" s="39"/>
      <c r="B101" s="40"/>
      <c r="C101" s="205" t="s">
        <v>151</v>
      </c>
      <c r="D101" s="205" t="s">
        <v>130</v>
      </c>
      <c r="E101" s="206" t="s">
        <v>345</v>
      </c>
      <c r="F101" s="207" t="s">
        <v>346</v>
      </c>
      <c r="G101" s="208" t="s">
        <v>133</v>
      </c>
      <c r="H101" s="209">
        <v>145</v>
      </c>
      <c r="I101" s="210"/>
      <c r="J101" s="211">
        <f>ROUND(I101*H101,2)</f>
        <v>0</v>
      </c>
      <c r="K101" s="207" t="s">
        <v>134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135</v>
      </c>
      <c r="AT101" s="216" t="s">
        <v>130</v>
      </c>
      <c r="AU101" s="216" t="s">
        <v>84</v>
      </c>
      <c r="AY101" s="18" t="s">
        <v>128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135</v>
      </c>
      <c r="BM101" s="216" t="s">
        <v>416</v>
      </c>
    </row>
    <row r="102" spans="1:47" s="2" customFormat="1" ht="12">
      <c r="A102" s="39"/>
      <c r="B102" s="40"/>
      <c r="C102" s="41"/>
      <c r="D102" s="218" t="s">
        <v>137</v>
      </c>
      <c r="E102" s="41"/>
      <c r="F102" s="219" t="s">
        <v>348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137</v>
      </c>
      <c r="AU102" s="18" t="s">
        <v>84</v>
      </c>
    </row>
    <row r="103" spans="1:51" s="14" customFormat="1" ht="12">
      <c r="A103" s="14"/>
      <c r="B103" s="234"/>
      <c r="C103" s="235"/>
      <c r="D103" s="225" t="s">
        <v>139</v>
      </c>
      <c r="E103" s="236" t="s">
        <v>19</v>
      </c>
      <c r="F103" s="237" t="s">
        <v>417</v>
      </c>
      <c r="G103" s="235"/>
      <c r="H103" s="238">
        <v>145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139</v>
      </c>
      <c r="AU103" s="244" t="s">
        <v>84</v>
      </c>
      <c r="AV103" s="14" t="s">
        <v>84</v>
      </c>
      <c r="AW103" s="14" t="s">
        <v>34</v>
      </c>
      <c r="AX103" s="14" t="s">
        <v>81</v>
      </c>
      <c r="AY103" s="244" t="s">
        <v>128</v>
      </c>
    </row>
    <row r="104" spans="1:65" s="2" customFormat="1" ht="24.15" customHeight="1">
      <c r="A104" s="39"/>
      <c r="B104" s="40"/>
      <c r="C104" s="205" t="s">
        <v>135</v>
      </c>
      <c r="D104" s="205" t="s">
        <v>130</v>
      </c>
      <c r="E104" s="206" t="s">
        <v>152</v>
      </c>
      <c r="F104" s="207" t="s">
        <v>153</v>
      </c>
      <c r="G104" s="208" t="s">
        <v>133</v>
      </c>
      <c r="H104" s="209">
        <v>4250</v>
      </c>
      <c r="I104" s="210"/>
      <c r="J104" s="211">
        <f>ROUND(I104*H104,2)</f>
        <v>0</v>
      </c>
      <c r="K104" s="207" t="s">
        <v>134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135</v>
      </c>
      <c r="AT104" s="216" t="s">
        <v>130</v>
      </c>
      <c r="AU104" s="216" t="s">
        <v>84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135</v>
      </c>
      <c r="BM104" s="216" t="s">
        <v>154</v>
      </c>
    </row>
    <row r="105" spans="1:47" s="2" customFormat="1" ht="12">
      <c r="A105" s="39"/>
      <c r="B105" s="40"/>
      <c r="C105" s="41"/>
      <c r="D105" s="218" t="s">
        <v>137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137</v>
      </c>
      <c r="AU105" s="18" t="s">
        <v>84</v>
      </c>
    </row>
    <row r="106" spans="1:51" s="13" customFormat="1" ht="12">
      <c r="A106" s="13"/>
      <c r="B106" s="223"/>
      <c r="C106" s="224"/>
      <c r="D106" s="225" t="s">
        <v>139</v>
      </c>
      <c r="E106" s="226" t="s">
        <v>19</v>
      </c>
      <c r="F106" s="227" t="s">
        <v>140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139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412</v>
      </c>
      <c r="G107" s="235"/>
      <c r="H107" s="238">
        <v>4250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81</v>
      </c>
      <c r="AY107" s="244" t="s">
        <v>128</v>
      </c>
    </row>
    <row r="108" spans="1:51" s="13" customFormat="1" ht="12">
      <c r="A108" s="13"/>
      <c r="B108" s="223"/>
      <c r="C108" s="224"/>
      <c r="D108" s="225" t="s">
        <v>139</v>
      </c>
      <c r="E108" s="226" t="s">
        <v>19</v>
      </c>
      <c r="F108" s="227" t="s">
        <v>336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139</v>
      </c>
      <c r="AU108" s="233" t="s">
        <v>84</v>
      </c>
      <c r="AV108" s="13" t="s">
        <v>81</v>
      </c>
      <c r="AW108" s="13" t="s">
        <v>34</v>
      </c>
      <c r="AX108" s="13" t="s">
        <v>73</v>
      </c>
      <c r="AY108" s="233" t="s">
        <v>128</v>
      </c>
    </row>
    <row r="109" spans="1:65" s="2" customFormat="1" ht="24.15" customHeight="1">
      <c r="A109" s="39"/>
      <c r="B109" s="40"/>
      <c r="C109" s="205" t="s">
        <v>149</v>
      </c>
      <c r="D109" s="205" t="s">
        <v>130</v>
      </c>
      <c r="E109" s="206" t="s">
        <v>350</v>
      </c>
      <c r="F109" s="207" t="s">
        <v>351</v>
      </c>
      <c r="G109" s="208" t="s">
        <v>133</v>
      </c>
      <c r="H109" s="209">
        <v>14501</v>
      </c>
      <c r="I109" s="210"/>
      <c r="J109" s="211">
        <f>ROUND(I109*H109,2)</f>
        <v>0</v>
      </c>
      <c r="K109" s="207" t="s">
        <v>134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135</v>
      </c>
      <c r="AT109" s="216" t="s">
        <v>130</v>
      </c>
      <c r="AU109" s="216" t="s">
        <v>84</v>
      </c>
      <c r="AY109" s="18" t="s">
        <v>128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135</v>
      </c>
      <c r="BM109" s="216" t="s">
        <v>352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19" t="s">
        <v>353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139</v>
      </c>
      <c r="E111" s="226" t="s">
        <v>19</v>
      </c>
      <c r="F111" s="227" t="s">
        <v>147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139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128</v>
      </c>
    </row>
    <row r="112" spans="1:51" s="14" customFormat="1" ht="12">
      <c r="A112" s="14"/>
      <c r="B112" s="234"/>
      <c r="C112" s="235"/>
      <c r="D112" s="225" t="s">
        <v>139</v>
      </c>
      <c r="E112" s="236" t="s">
        <v>19</v>
      </c>
      <c r="F112" s="237" t="s">
        <v>418</v>
      </c>
      <c r="G112" s="235"/>
      <c r="H112" s="238">
        <v>14460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139</v>
      </c>
      <c r="AU112" s="244" t="s">
        <v>84</v>
      </c>
      <c r="AV112" s="14" t="s">
        <v>84</v>
      </c>
      <c r="AW112" s="14" t="s">
        <v>34</v>
      </c>
      <c r="AX112" s="14" t="s">
        <v>73</v>
      </c>
      <c r="AY112" s="244" t="s">
        <v>128</v>
      </c>
    </row>
    <row r="113" spans="1:51" s="14" customFormat="1" ht="12">
      <c r="A113" s="14"/>
      <c r="B113" s="234"/>
      <c r="C113" s="235"/>
      <c r="D113" s="225" t="s">
        <v>139</v>
      </c>
      <c r="E113" s="236" t="s">
        <v>19</v>
      </c>
      <c r="F113" s="237" t="s">
        <v>419</v>
      </c>
      <c r="G113" s="235"/>
      <c r="H113" s="238">
        <v>13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139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128</v>
      </c>
    </row>
    <row r="114" spans="1:51" s="14" customFormat="1" ht="12">
      <c r="A114" s="14"/>
      <c r="B114" s="234"/>
      <c r="C114" s="235"/>
      <c r="D114" s="225" t="s">
        <v>139</v>
      </c>
      <c r="E114" s="236" t="s">
        <v>19</v>
      </c>
      <c r="F114" s="237" t="s">
        <v>420</v>
      </c>
      <c r="G114" s="235"/>
      <c r="H114" s="238">
        <v>28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139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128</v>
      </c>
    </row>
    <row r="115" spans="1:51" s="15" customFormat="1" ht="12">
      <c r="A115" s="15"/>
      <c r="B115" s="245"/>
      <c r="C115" s="246"/>
      <c r="D115" s="225" t="s">
        <v>139</v>
      </c>
      <c r="E115" s="247" t="s">
        <v>19</v>
      </c>
      <c r="F115" s="248" t="s">
        <v>163</v>
      </c>
      <c r="G115" s="246"/>
      <c r="H115" s="249">
        <v>14501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139</v>
      </c>
      <c r="AU115" s="255" t="s">
        <v>84</v>
      </c>
      <c r="AV115" s="15" t="s">
        <v>135</v>
      </c>
      <c r="AW115" s="15" t="s">
        <v>34</v>
      </c>
      <c r="AX115" s="15" t="s">
        <v>81</v>
      </c>
      <c r="AY115" s="255" t="s">
        <v>128</v>
      </c>
    </row>
    <row r="116" spans="1:65" s="2" customFormat="1" ht="24.15" customHeight="1">
      <c r="A116" s="39"/>
      <c r="B116" s="40"/>
      <c r="C116" s="205" t="s">
        <v>171</v>
      </c>
      <c r="D116" s="205" t="s">
        <v>130</v>
      </c>
      <c r="E116" s="206" t="s">
        <v>356</v>
      </c>
      <c r="F116" s="207" t="s">
        <v>357</v>
      </c>
      <c r="G116" s="208" t="s">
        <v>133</v>
      </c>
      <c r="H116" s="209">
        <v>2968.5</v>
      </c>
      <c r="I116" s="210"/>
      <c r="J116" s="211">
        <f>ROUND(I116*H116,2)</f>
        <v>0</v>
      </c>
      <c r="K116" s="207" t="s">
        <v>134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0.173</v>
      </c>
      <c r="R116" s="214">
        <f>Q116*H116</f>
        <v>513.5504999999999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135</v>
      </c>
      <c r="AT116" s="216" t="s">
        <v>130</v>
      </c>
      <c r="AU116" s="216" t="s">
        <v>84</v>
      </c>
      <c r="AY116" s="18" t="s">
        <v>128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135</v>
      </c>
      <c r="BM116" s="216" t="s">
        <v>358</v>
      </c>
    </row>
    <row r="117" spans="1:47" s="2" customFormat="1" ht="12">
      <c r="A117" s="39"/>
      <c r="B117" s="40"/>
      <c r="C117" s="41"/>
      <c r="D117" s="218" t="s">
        <v>137</v>
      </c>
      <c r="E117" s="41"/>
      <c r="F117" s="219" t="s">
        <v>359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137</v>
      </c>
      <c r="AU117" s="18" t="s">
        <v>84</v>
      </c>
    </row>
    <row r="118" spans="1:51" s="13" customFormat="1" ht="12">
      <c r="A118" s="13"/>
      <c r="B118" s="223"/>
      <c r="C118" s="224"/>
      <c r="D118" s="225" t="s">
        <v>139</v>
      </c>
      <c r="E118" s="226" t="s">
        <v>19</v>
      </c>
      <c r="F118" s="227" t="s">
        <v>160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139</v>
      </c>
      <c r="AU118" s="233" t="s">
        <v>84</v>
      </c>
      <c r="AV118" s="13" t="s">
        <v>81</v>
      </c>
      <c r="AW118" s="13" t="s">
        <v>34</v>
      </c>
      <c r="AX118" s="13" t="s">
        <v>73</v>
      </c>
      <c r="AY118" s="233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421</v>
      </c>
      <c r="G119" s="235"/>
      <c r="H119" s="238">
        <v>1484.25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422</v>
      </c>
      <c r="G120" s="235"/>
      <c r="H120" s="238">
        <v>1484.25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5" customFormat="1" ht="12">
      <c r="A121" s="15"/>
      <c r="B121" s="245"/>
      <c r="C121" s="246"/>
      <c r="D121" s="225" t="s">
        <v>139</v>
      </c>
      <c r="E121" s="247" t="s">
        <v>19</v>
      </c>
      <c r="F121" s="248" t="s">
        <v>163</v>
      </c>
      <c r="G121" s="246"/>
      <c r="H121" s="249">
        <v>2968.5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139</v>
      </c>
      <c r="AU121" s="255" t="s">
        <v>84</v>
      </c>
      <c r="AV121" s="15" t="s">
        <v>135</v>
      </c>
      <c r="AW121" s="15" t="s">
        <v>34</v>
      </c>
      <c r="AX121" s="15" t="s">
        <v>81</v>
      </c>
      <c r="AY121" s="255" t="s">
        <v>128</v>
      </c>
    </row>
    <row r="122" spans="1:65" s="2" customFormat="1" ht="16.5" customHeight="1">
      <c r="A122" s="39"/>
      <c r="B122" s="40"/>
      <c r="C122" s="205" t="s">
        <v>178</v>
      </c>
      <c r="D122" s="205" t="s">
        <v>130</v>
      </c>
      <c r="E122" s="206" t="s">
        <v>164</v>
      </c>
      <c r="F122" s="207" t="s">
        <v>165</v>
      </c>
      <c r="G122" s="208" t="s">
        <v>166</v>
      </c>
      <c r="H122" s="209">
        <v>285</v>
      </c>
      <c r="I122" s="210"/>
      <c r="J122" s="211">
        <f>ROUND(I122*H122,2)</f>
        <v>0</v>
      </c>
      <c r="K122" s="207" t="s">
        <v>134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0.00085</v>
      </c>
      <c r="R122" s="214">
        <f>Q122*H122</f>
        <v>0.24225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135</v>
      </c>
      <c r="AT122" s="216" t="s">
        <v>130</v>
      </c>
      <c r="AU122" s="216" t="s">
        <v>84</v>
      </c>
      <c r="AY122" s="18" t="s">
        <v>128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135</v>
      </c>
      <c r="BM122" s="216" t="s">
        <v>167</v>
      </c>
    </row>
    <row r="123" spans="1:47" s="2" customFormat="1" ht="12">
      <c r="A123" s="39"/>
      <c r="B123" s="40"/>
      <c r="C123" s="41"/>
      <c r="D123" s="218" t="s">
        <v>137</v>
      </c>
      <c r="E123" s="41"/>
      <c r="F123" s="219" t="s">
        <v>168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137</v>
      </c>
      <c r="AU123" s="18" t="s">
        <v>84</v>
      </c>
    </row>
    <row r="124" spans="1:51" s="13" customFormat="1" ht="12">
      <c r="A124" s="13"/>
      <c r="B124" s="223"/>
      <c r="C124" s="224"/>
      <c r="D124" s="225" t="s">
        <v>139</v>
      </c>
      <c r="E124" s="226" t="s">
        <v>19</v>
      </c>
      <c r="F124" s="227" t="s">
        <v>364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139</v>
      </c>
      <c r="AU124" s="233" t="s">
        <v>84</v>
      </c>
      <c r="AV124" s="13" t="s">
        <v>81</v>
      </c>
      <c r="AW124" s="13" t="s">
        <v>34</v>
      </c>
      <c r="AX124" s="13" t="s">
        <v>73</v>
      </c>
      <c r="AY124" s="233" t="s">
        <v>128</v>
      </c>
    </row>
    <row r="125" spans="1:51" s="14" customFormat="1" ht="12">
      <c r="A125" s="14"/>
      <c r="B125" s="234"/>
      <c r="C125" s="235"/>
      <c r="D125" s="225" t="s">
        <v>139</v>
      </c>
      <c r="E125" s="236" t="s">
        <v>19</v>
      </c>
      <c r="F125" s="237" t="s">
        <v>423</v>
      </c>
      <c r="G125" s="235"/>
      <c r="H125" s="238">
        <v>285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139</v>
      </c>
      <c r="AU125" s="244" t="s">
        <v>84</v>
      </c>
      <c r="AV125" s="14" t="s">
        <v>84</v>
      </c>
      <c r="AW125" s="14" t="s">
        <v>34</v>
      </c>
      <c r="AX125" s="14" t="s">
        <v>81</v>
      </c>
      <c r="AY125" s="244" t="s">
        <v>128</v>
      </c>
    </row>
    <row r="126" spans="1:51" s="13" customFormat="1" ht="12">
      <c r="A126" s="13"/>
      <c r="B126" s="223"/>
      <c r="C126" s="224"/>
      <c r="D126" s="225" t="s">
        <v>139</v>
      </c>
      <c r="E126" s="226" t="s">
        <v>19</v>
      </c>
      <c r="F126" s="227" t="s">
        <v>336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139</v>
      </c>
      <c r="AU126" s="233" t="s">
        <v>84</v>
      </c>
      <c r="AV126" s="13" t="s">
        <v>81</v>
      </c>
      <c r="AW126" s="13" t="s">
        <v>34</v>
      </c>
      <c r="AX126" s="13" t="s">
        <v>73</v>
      </c>
      <c r="AY126" s="233" t="s">
        <v>128</v>
      </c>
    </row>
    <row r="127" spans="1:65" s="2" customFormat="1" ht="16.5" customHeight="1">
      <c r="A127" s="39"/>
      <c r="B127" s="40"/>
      <c r="C127" s="205" t="s">
        <v>183</v>
      </c>
      <c r="D127" s="205" t="s">
        <v>130</v>
      </c>
      <c r="E127" s="206" t="s">
        <v>172</v>
      </c>
      <c r="F127" s="207" t="s">
        <v>173</v>
      </c>
      <c r="G127" s="208" t="s">
        <v>133</v>
      </c>
      <c r="H127" s="209">
        <v>4465</v>
      </c>
      <c r="I127" s="210"/>
      <c r="J127" s="211">
        <f>ROUND(I127*H127,2)</f>
        <v>0</v>
      </c>
      <c r="K127" s="207" t="s">
        <v>134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135</v>
      </c>
      <c r="AT127" s="216" t="s">
        <v>130</v>
      </c>
      <c r="AU127" s="216" t="s">
        <v>84</v>
      </c>
      <c r="AY127" s="18" t="s">
        <v>128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135</v>
      </c>
      <c r="BM127" s="216" t="s">
        <v>174</v>
      </c>
    </row>
    <row r="128" spans="1:47" s="2" customFormat="1" ht="12">
      <c r="A128" s="39"/>
      <c r="B128" s="40"/>
      <c r="C128" s="41"/>
      <c r="D128" s="218" t="s">
        <v>137</v>
      </c>
      <c r="E128" s="41"/>
      <c r="F128" s="219" t="s">
        <v>175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84</v>
      </c>
    </row>
    <row r="129" spans="1:51" s="13" customFormat="1" ht="12">
      <c r="A129" s="13"/>
      <c r="B129" s="223"/>
      <c r="C129" s="224"/>
      <c r="D129" s="225" t="s">
        <v>139</v>
      </c>
      <c r="E129" s="226" t="s">
        <v>19</v>
      </c>
      <c r="F129" s="227" t="s">
        <v>176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139</v>
      </c>
      <c r="AU129" s="233" t="s">
        <v>84</v>
      </c>
      <c r="AV129" s="13" t="s">
        <v>81</v>
      </c>
      <c r="AW129" s="13" t="s">
        <v>34</v>
      </c>
      <c r="AX129" s="13" t="s">
        <v>73</v>
      </c>
      <c r="AY129" s="233" t="s">
        <v>128</v>
      </c>
    </row>
    <row r="130" spans="1:51" s="14" customFormat="1" ht="12">
      <c r="A130" s="14"/>
      <c r="B130" s="234"/>
      <c r="C130" s="235"/>
      <c r="D130" s="225" t="s">
        <v>139</v>
      </c>
      <c r="E130" s="236" t="s">
        <v>19</v>
      </c>
      <c r="F130" s="237" t="s">
        <v>424</v>
      </c>
      <c r="G130" s="235"/>
      <c r="H130" s="238">
        <v>4465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139</v>
      </c>
      <c r="AU130" s="244" t="s">
        <v>84</v>
      </c>
      <c r="AV130" s="14" t="s">
        <v>84</v>
      </c>
      <c r="AW130" s="14" t="s">
        <v>34</v>
      </c>
      <c r="AX130" s="14" t="s">
        <v>81</v>
      </c>
      <c r="AY130" s="244" t="s">
        <v>128</v>
      </c>
    </row>
    <row r="131" spans="1:51" s="13" customFormat="1" ht="12">
      <c r="A131" s="13"/>
      <c r="B131" s="223"/>
      <c r="C131" s="224"/>
      <c r="D131" s="225" t="s">
        <v>139</v>
      </c>
      <c r="E131" s="226" t="s">
        <v>19</v>
      </c>
      <c r="F131" s="227" t="s">
        <v>336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139</v>
      </c>
      <c r="AU131" s="233" t="s">
        <v>84</v>
      </c>
      <c r="AV131" s="13" t="s">
        <v>81</v>
      </c>
      <c r="AW131" s="13" t="s">
        <v>34</v>
      </c>
      <c r="AX131" s="13" t="s">
        <v>73</v>
      </c>
      <c r="AY131" s="233" t="s">
        <v>128</v>
      </c>
    </row>
    <row r="132" spans="1:65" s="2" customFormat="1" ht="16.5" customHeight="1">
      <c r="A132" s="39"/>
      <c r="B132" s="40"/>
      <c r="C132" s="205" t="s">
        <v>188</v>
      </c>
      <c r="D132" s="205" t="s">
        <v>130</v>
      </c>
      <c r="E132" s="206" t="s">
        <v>179</v>
      </c>
      <c r="F132" s="207" t="s">
        <v>180</v>
      </c>
      <c r="G132" s="208" t="s">
        <v>133</v>
      </c>
      <c r="H132" s="209">
        <v>28702</v>
      </c>
      <c r="I132" s="210"/>
      <c r="J132" s="211">
        <f>ROUND(I132*H132,2)</f>
        <v>0</v>
      </c>
      <c r="K132" s="207" t="s">
        <v>134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135</v>
      </c>
      <c r="AT132" s="216" t="s">
        <v>130</v>
      </c>
      <c r="AU132" s="216" t="s">
        <v>84</v>
      </c>
      <c r="AY132" s="18" t="s">
        <v>128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135</v>
      </c>
      <c r="BM132" s="216" t="s">
        <v>181</v>
      </c>
    </row>
    <row r="133" spans="1:47" s="2" customFormat="1" ht="12">
      <c r="A133" s="39"/>
      <c r="B133" s="40"/>
      <c r="C133" s="41"/>
      <c r="D133" s="218" t="s">
        <v>137</v>
      </c>
      <c r="E133" s="41"/>
      <c r="F133" s="219" t="s">
        <v>182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137</v>
      </c>
      <c r="AU133" s="18" t="s">
        <v>84</v>
      </c>
    </row>
    <row r="134" spans="1:51" s="13" customFormat="1" ht="12">
      <c r="A134" s="13"/>
      <c r="B134" s="223"/>
      <c r="C134" s="224"/>
      <c r="D134" s="225" t="s">
        <v>139</v>
      </c>
      <c r="E134" s="226" t="s">
        <v>19</v>
      </c>
      <c r="F134" s="227" t="s">
        <v>147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139</v>
      </c>
      <c r="AU134" s="233" t="s">
        <v>84</v>
      </c>
      <c r="AV134" s="13" t="s">
        <v>81</v>
      </c>
      <c r="AW134" s="13" t="s">
        <v>34</v>
      </c>
      <c r="AX134" s="13" t="s">
        <v>73</v>
      </c>
      <c r="AY134" s="233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425</v>
      </c>
      <c r="G135" s="235"/>
      <c r="H135" s="238">
        <v>28620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426</v>
      </c>
      <c r="G136" s="235"/>
      <c r="H136" s="238">
        <v>26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427</v>
      </c>
      <c r="G137" s="235"/>
      <c r="H137" s="238">
        <v>56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5" customFormat="1" ht="12">
      <c r="A138" s="15"/>
      <c r="B138" s="245"/>
      <c r="C138" s="246"/>
      <c r="D138" s="225" t="s">
        <v>139</v>
      </c>
      <c r="E138" s="247" t="s">
        <v>19</v>
      </c>
      <c r="F138" s="248" t="s">
        <v>163</v>
      </c>
      <c r="G138" s="246"/>
      <c r="H138" s="249">
        <v>28702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139</v>
      </c>
      <c r="AU138" s="255" t="s">
        <v>84</v>
      </c>
      <c r="AV138" s="15" t="s">
        <v>135</v>
      </c>
      <c r="AW138" s="15" t="s">
        <v>34</v>
      </c>
      <c r="AX138" s="15" t="s">
        <v>81</v>
      </c>
      <c r="AY138" s="255" t="s">
        <v>128</v>
      </c>
    </row>
    <row r="139" spans="1:65" s="2" customFormat="1" ht="24.15" customHeight="1">
      <c r="A139" s="39"/>
      <c r="B139" s="40"/>
      <c r="C139" s="205" t="s">
        <v>204</v>
      </c>
      <c r="D139" s="205" t="s">
        <v>130</v>
      </c>
      <c r="E139" s="206" t="s">
        <v>369</v>
      </c>
      <c r="F139" s="207" t="s">
        <v>370</v>
      </c>
      <c r="G139" s="208" t="s">
        <v>133</v>
      </c>
      <c r="H139" s="209">
        <v>14201</v>
      </c>
      <c r="I139" s="210"/>
      <c r="J139" s="211">
        <f>ROUND(I139*H139,2)</f>
        <v>0</v>
      </c>
      <c r="K139" s="207" t="s">
        <v>134</v>
      </c>
      <c r="L139" s="45"/>
      <c r="M139" s="212" t="s">
        <v>19</v>
      </c>
      <c r="N139" s="213" t="s">
        <v>44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135</v>
      </c>
      <c r="AT139" s="216" t="s">
        <v>130</v>
      </c>
      <c r="AU139" s="216" t="s">
        <v>84</v>
      </c>
      <c r="AY139" s="18" t="s">
        <v>128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81</v>
      </c>
      <c r="BK139" s="217">
        <f>ROUND(I139*H139,2)</f>
        <v>0</v>
      </c>
      <c r="BL139" s="18" t="s">
        <v>135</v>
      </c>
      <c r="BM139" s="216" t="s">
        <v>371</v>
      </c>
    </row>
    <row r="140" spans="1:47" s="2" customFormat="1" ht="12">
      <c r="A140" s="39"/>
      <c r="B140" s="40"/>
      <c r="C140" s="41"/>
      <c r="D140" s="218" t="s">
        <v>137</v>
      </c>
      <c r="E140" s="41"/>
      <c r="F140" s="219" t="s">
        <v>372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84</v>
      </c>
    </row>
    <row r="141" spans="1:51" s="13" customFormat="1" ht="12">
      <c r="A141" s="13"/>
      <c r="B141" s="223"/>
      <c r="C141" s="224"/>
      <c r="D141" s="225" t="s">
        <v>139</v>
      </c>
      <c r="E141" s="226" t="s">
        <v>19</v>
      </c>
      <c r="F141" s="227" t="s">
        <v>147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139</v>
      </c>
      <c r="AU141" s="233" t="s">
        <v>84</v>
      </c>
      <c r="AV141" s="13" t="s">
        <v>81</v>
      </c>
      <c r="AW141" s="13" t="s">
        <v>34</v>
      </c>
      <c r="AX141" s="13" t="s">
        <v>73</v>
      </c>
      <c r="AY141" s="233" t="s">
        <v>128</v>
      </c>
    </row>
    <row r="142" spans="1:51" s="14" customFormat="1" ht="12">
      <c r="A142" s="14"/>
      <c r="B142" s="234"/>
      <c r="C142" s="235"/>
      <c r="D142" s="225" t="s">
        <v>139</v>
      </c>
      <c r="E142" s="236" t="s">
        <v>19</v>
      </c>
      <c r="F142" s="237" t="s">
        <v>428</v>
      </c>
      <c r="G142" s="235"/>
      <c r="H142" s="238">
        <v>14160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139</v>
      </c>
      <c r="AU142" s="244" t="s">
        <v>84</v>
      </c>
      <c r="AV142" s="14" t="s">
        <v>84</v>
      </c>
      <c r="AW142" s="14" t="s">
        <v>34</v>
      </c>
      <c r="AX142" s="14" t="s">
        <v>73</v>
      </c>
      <c r="AY142" s="244" t="s">
        <v>128</v>
      </c>
    </row>
    <row r="143" spans="1:51" s="14" customFormat="1" ht="12">
      <c r="A143" s="14"/>
      <c r="B143" s="234"/>
      <c r="C143" s="235"/>
      <c r="D143" s="225" t="s">
        <v>139</v>
      </c>
      <c r="E143" s="236" t="s">
        <v>19</v>
      </c>
      <c r="F143" s="237" t="s">
        <v>419</v>
      </c>
      <c r="G143" s="235"/>
      <c r="H143" s="238">
        <v>13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139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128</v>
      </c>
    </row>
    <row r="144" spans="1:51" s="14" customFormat="1" ht="12">
      <c r="A144" s="14"/>
      <c r="B144" s="234"/>
      <c r="C144" s="235"/>
      <c r="D144" s="225" t="s">
        <v>139</v>
      </c>
      <c r="E144" s="236" t="s">
        <v>19</v>
      </c>
      <c r="F144" s="237" t="s">
        <v>420</v>
      </c>
      <c r="G144" s="235"/>
      <c r="H144" s="238">
        <v>28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139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128</v>
      </c>
    </row>
    <row r="145" spans="1:51" s="15" customFormat="1" ht="12">
      <c r="A145" s="15"/>
      <c r="B145" s="245"/>
      <c r="C145" s="246"/>
      <c r="D145" s="225" t="s">
        <v>139</v>
      </c>
      <c r="E145" s="247" t="s">
        <v>19</v>
      </c>
      <c r="F145" s="248" t="s">
        <v>163</v>
      </c>
      <c r="G145" s="246"/>
      <c r="H145" s="249">
        <v>14201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139</v>
      </c>
      <c r="AU145" s="255" t="s">
        <v>84</v>
      </c>
      <c r="AV145" s="15" t="s">
        <v>135</v>
      </c>
      <c r="AW145" s="15" t="s">
        <v>34</v>
      </c>
      <c r="AX145" s="15" t="s">
        <v>81</v>
      </c>
      <c r="AY145" s="255" t="s">
        <v>128</v>
      </c>
    </row>
    <row r="146" spans="1:63" s="12" customFormat="1" ht="22.8" customHeight="1">
      <c r="A146" s="12"/>
      <c r="B146" s="189"/>
      <c r="C146" s="190"/>
      <c r="D146" s="191" t="s">
        <v>72</v>
      </c>
      <c r="E146" s="203" t="s">
        <v>188</v>
      </c>
      <c r="F146" s="203" t="s">
        <v>189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SUM(P147:P242)</f>
        <v>0</v>
      </c>
      <c r="Q146" s="197"/>
      <c r="R146" s="198">
        <f>SUM(R147:R242)</f>
        <v>19.30612</v>
      </c>
      <c r="S146" s="197"/>
      <c r="T146" s="199">
        <f>SUM(T147:T242)</f>
        <v>1721.561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81</v>
      </c>
      <c r="AT146" s="201" t="s">
        <v>72</v>
      </c>
      <c r="AU146" s="201" t="s">
        <v>81</v>
      </c>
      <c r="AY146" s="200" t="s">
        <v>128</v>
      </c>
      <c r="BK146" s="202">
        <f>SUM(BK147:BK242)</f>
        <v>0</v>
      </c>
    </row>
    <row r="147" spans="1:65" s="2" customFormat="1" ht="21.75" customHeight="1">
      <c r="A147" s="39"/>
      <c r="B147" s="40"/>
      <c r="C147" s="205" t="s">
        <v>211</v>
      </c>
      <c r="D147" s="205" t="s">
        <v>130</v>
      </c>
      <c r="E147" s="206" t="s">
        <v>190</v>
      </c>
      <c r="F147" s="207" t="s">
        <v>191</v>
      </c>
      <c r="G147" s="208" t="s">
        <v>192</v>
      </c>
      <c r="H147" s="209">
        <v>29</v>
      </c>
      <c r="I147" s="210"/>
      <c r="J147" s="211">
        <f>ROUND(I147*H147,2)</f>
        <v>0</v>
      </c>
      <c r="K147" s="207" t="s">
        <v>134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135</v>
      </c>
      <c r="AT147" s="216" t="s">
        <v>130</v>
      </c>
      <c r="AU147" s="216" t="s">
        <v>84</v>
      </c>
      <c r="AY147" s="18" t="s">
        <v>128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135</v>
      </c>
      <c r="BM147" s="216" t="s">
        <v>193</v>
      </c>
    </row>
    <row r="148" spans="1:47" s="2" customFormat="1" ht="12">
      <c r="A148" s="39"/>
      <c r="B148" s="40"/>
      <c r="C148" s="41"/>
      <c r="D148" s="218" t="s">
        <v>137</v>
      </c>
      <c r="E148" s="41"/>
      <c r="F148" s="219" t="s">
        <v>194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137</v>
      </c>
      <c r="AU148" s="18" t="s">
        <v>84</v>
      </c>
    </row>
    <row r="149" spans="1:51" s="13" customFormat="1" ht="12">
      <c r="A149" s="13"/>
      <c r="B149" s="223"/>
      <c r="C149" s="224"/>
      <c r="D149" s="225" t="s">
        <v>139</v>
      </c>
      <c r="E149" s="226" t="s">
        <v>19</v>
      </c>
      <c r="F149" s="227" t="s">
        <v>195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139</v>
      </c>
      <c r="AU149" s="233" t="s">
        <v>84</v>
      </c>
      <c r="AV149" s="13" t="s">
        <v>81</v>
      </c>
      <c r="AW149" s="13" t="s">
        <v>34</v>
      </c>
      <c r="AX149" s="13" t="s">
        <v>73</v>
      </c>
      <c r="AY149" s="233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196</v>
      </c>
      <c r="G150" s="235"/>
      <c r="H150" s="238">
        <v>7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197</v>
      </c>
      <c r="G151" s="235"/>
      <c r="H151" s="238">
        <v>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198</v>
      </c>
      <c r="G152" s="235"/>
      <c r="H152" s="238">
        <v>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4" customFormat="1" ht="12">
      <c r="A153" s="14"/>
      <c r="B153" s="234"/>
      <c r="C153" s="235"/>
      <c r="D153" s="225" t="s">
        <v>139</v>
      </c>
      <c r="E153" s="236" t="s">
        <v>19</v>
      </c>
      <c r="F153" s="237" t="s">
        <v>199</v>
      </c>
      <c r="G153" s="235"/>
      <c r="H153" s="238">
        <v>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139</v>
      </c>
      <c r="AU153" s="244" t="s">
        <v>84</v>
      </c>
      <c r="AV153" s="14" t="s">
        <v>84</v>
      </c>
      <c r="AW153" s="14" t="s">
        <v>34</v>
      </c>
      <c r="AX153" s="14" t="s">
        <v>73</v>
      </c>
      <c r="AY153" s="244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200</v>
      </c>
      <c r="G154" s="235"/>
      <c r="H154" s="238">
        <v>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201</v>
      </c>
      <c r="G155" s="235"/>
      <c r="H155" s="238">
        <v>2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202</v>
      </c>
      <c r="G156" s="235"/>
      <c r="H156" s="238">
        <v>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4" customFormat="1" ht="12">
      <c r="A157" s="14"/>
      <c r="B157" s="234"/>
      <c r="C157" s="235"/>
      <c r="D157" s="225" t="s">
        <v>139</v>
      </c>
      <c r="E157" s="236" t="s">
        <v>19</v>
      </c>
      <c r="F157" s="237" t="s">
        <v>203</v>
      </c>
      <c r="G157" s="235"/>
      <c r="H157" s="238">
        <v>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139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128</v>
      </c>
    </row>
    <row r="158" spans="1:51" s="15" customFormat="1" ht="12">
      <c r="A158" s="15"/>
      <c r="B158" s="245"/>
      <c r="C158" s="246"/>
      <c r="D158" s="225" t="s">
        <v>139</v>
      </c>
      <c r="E158" s="247" t="s">
        <v>19</v>
      </c>
      <c r="F158" s="248" t="s">
        <v>163</v>
      </c>
      <c r="G158" s="246"/>
      <c r="H158" s="249">
        <v>29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139</v>
      </c>
      <c r="AU158" s="255" t="s">
        <v>84</v>
      </c>
      <c r="AV158" s="15" t="s">
        <v>135</v>
      </c>
      <c r="AW158" s="15" t="s">
        <v>34</v>
      </c>
      <c r="AX158" s="15" t="s">
        <v>81</v>
      </c>
      <c r="AY158" s="255" t="s">
        <v>128</v>
      </c>
    </row>
    <row r="159" spans="1:65" s="2" customFormat="1" ht="24.15" customHeight="1">
      <c r="A159" s="39"/>
      <c r="B159" s="40"/>
      <c r="C159" s="205" t="s">
        <v>217</v>
      </c>
      <c r="D159" s="205" t="s">
        <v>130</v>
      </c>
      <c r="E159" s="206" t="s">
        <v>205</v>
      </c>
      <c r="F159" s="207" t="s">
        <v>206</v>
      </c>
      <c r="G159" s="208" t="s">
        <v>192</v>
      </c>
      <c r="H159" s="209">
        <v>870</v>
      </c>
      <c r="I159" s="210"/>
      <c r="J159" s="211">
        <f>ROUND(I159*H159,2)</f>
        <v>0</v>
      </c>
      <c r="K159" s="207" t="s">
        <v>134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135</v>
      </c>
      <c r="AT159" s="216" t="s">
        <v>130</v>
      </c>
      <c r="AU159" s="216" t="s">
        <v>84</v>
      </c>
      <c r="AY159" s="18" t="s">
        <v>128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135</v>
      </c>
      <c r="BM159" s="216" t="s">
        <v>207</v>
      </c>
    </row>
    <row r="160" spans="1:47" s="2" customFormat="1" ht="12">
      <c r="A160" s="39"/>
      <c r="B160" s="40"/>
      <c r="C160" s="41"/>
      <c r="D160" s="218" t="s">
        <v>137</v>
      </c>
      <c r="E160" s="41"/>
      <c r="F160" s="219" t="s">
        <v>208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137</v>
      </c>
      <c r="AU160" s="18" t="s">
        <v>84</v>
      </c>
    </row>
    <row r="161" spans="1:51" s="13" customFormat="1" ht="12">
      <c r="A161" s="13"/>
      <c r="B161" s="223"/>
      <c r="C161" s="224"/>
      <c r="D161" s="225" t="s">
        <v>139</v>
      </c>
      <c r="E161" s="226" t="s">
        <v>19</v>
      </c>
      <c r="F161" s="227" t="s">
        <v>209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139</v>
      </c>
      <c r="AU161" s="233" t="s">
        <v>84</v>
      </c>
      <c r="AV161" s="13" t="s">
        <v>81</v>
      </c>
      <c r="AW161" s="13" t="s">
        <v>34</v>
      </c>
      <c r="AX161" s="13" t="s">
        <v>73</v>
      </c>
      <c r="AY161" s="233" t="s">
        <v>128</v>
      </c>
    </row>
    <row r="162" spans="1:51" s="14" customFormat="1" ht="12">
      <c r="A162" s="14"/>
      <c r="B162" s="234"/>
      <c r="C162" s="235"/>
      <c r="D162" s="225" t="s">
        <v>139</v>
      </c>
      <c r="E162" s="236" t="s">
        <v>19</v>
      </c>
      <c r="F162" s="237" t="s">
        <v>210</v>
      </c>
      <c r="G162" s="235"/>
      <c r="H162" s="238">
        <v>870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139</v>
      </c>
      <c r="AU162" s="244" t="s">
        <v>84</v>
      </c>
      <c r="AV162" s="14" t="s">
        <v>84</v>
      </c>
      <c r="AW162" s="14" t="s">
        <v>34</v>
      </c>
      <c r="AX162" s="14" t="s">
        <v>81</v>
      </c>
      <c r="AY162" s="244" t="s">
        <v>128</v>
      </c>
    </row>
    <row r="163" spans="1:65" s="2" customFormat="1" ht="16.5" customHeight="1">
      <c r="A163" s="39"/>
      <c r="B163" s="40"/>
      <c r="C163" s="205" t="s">
        <v>223</v>
      </c>
      <c r="D163" s="205" t="s">
        <v>130</v>
      </c>
      <c r="E163" s="206" t="s">
        <v>212</v>
      </c>
      <c r="F163" s="207" t="s">
        <v>213</v>
      </c>
      <c r="G163" s="208" t="s">
        <v>192</v>
      </c>
      <c r="H163" s="209">
        <v>50</v>
      </c>
      <c r="I163" s="210"/>
      <c r="J163" s="211">
        <f>ROUND(I163*H163,2)</f>
        <v>0</v>
      </c>
      <c r="K163" s="207" t="s">
        <v>134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135</v>
      </c>
      <c r="AT163" s="216" t="s">
        <v>130</v>
      </c>
      <c r="AU163" s="216" t="s">
        <v>84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135</v>
      </c>
      <c r="BM163" s="216" t="s">
        <v>214</v>
      </c>
    </row>
    <row r="164" spans="1:47" s="2" customFormat="1" ht="12">
      <c r="A164" s="39"/>
      <c r="B164" s="40"/>
      <c r="C164" s="41"/>
      <c r="D164" s="218" t="s">
        <v>137</v>
      </c>
      <c r="E164" s="41"/>
      <c r="F164" s="219" t="s">
        <v>215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84</v>
      </c>
    </row>
    <row r="165" spans="1:51" s="13" customFormat="1" ht="12">
      <c r="A165" s="13"/>
      <c r="B165" s="223"/>
      <c r="C165" s="224"/>
      <c r="D165" s="225" t="s">
        <v>139</v>
      </c>
      <c r="E165" s="226" t="s">
        <v>19</v>
      </c>
      <c r="F165" s="227" t="s">
        <v>195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139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128</v>
      </c>
    </row>
    <row r="166" spans="1:51" s="14" customFormat="1" ht="12">
      <c r="A166" s="14"/>
      <c r="B166" s="234"/>
      <c r="C166" s="235"/>
      <c r="D166" s="225" t="s">
        <v>139</v>
      </c>
      <c r="E166" s="236" t="s">
        <v>19</v>
      </c>
      <c r="F166" s="237" t="s">
        <v>216</v>
      </c>
      <c r="G166" s="235"/>
      <c r="H166" s="238">
        <v>50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139</v>
      </c>
      <c r="AU166" s="244" t="s">
        <v>84</v>
      </c>
      <c r="AV166" s="14" t="s">
        <v>84</v>
      </c>
      <c r="AW166" s="14" t="s">
        <v>34</v>
      </c>
      <c r="AX166" s="14" t="s">
        <v>81</v>
      </c>
      <c r="AY166" s="244" t="s">
        <v>128</v>
      </c>
    </row>
    <row r="167" spans="1:65" s="2" customFormat="1" ht="24.15" customHeight="1">
      <c r="A167" s="39"/>
      <c r="B167" s="40"/>
      <c r="C167" s="205" t="s">
        <v>232</v>
      </c>
      <c r="D167" s="205" t="s">
        <v>130</v>
      </c>
      <c r="E167" s="206" t="s">
        <v>218</v>
      </c>
      <c r="F167" s="207" t="s">
        <v>219</v>
      </c>
      <c r="G167" s="208" t="s">
        <v>192</v>
      </c>
      <c r="H167" s="209">
        <v>1500</v>
      </c>
      <c r="I167" s="210"/>
      <c r="J167" s="211">
        <f>ROUND(I167*H167,2)</f>
        <v>0</v>
      </c>
      <c r="K167" s="207" t="s">
        <v>134</v>
      </c>
      <c r="L167" s="45"/>
      <c r="M167" s="212" t="s">
        <v>19</v>
      </c>
      <c r="N167" s="213" t="s">
        <v>44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135</v>
      </c>
      <c r="AT167" s="216" t="s">
        <v>130</v>
      </c>
      <c r="AU167" s="216" t="s">
        <v>84</v>
      </c>
      <c r="AY167" s="18" t="s">
        <v>128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135</v>
      </c>
      <c r="BM167" s="216" t="s">
        <v>220</v>
      </c>
    </row>
    <row r="168" spans="1:47" s="2" customFormat="1" ht="12">
      <c r="A168" s="39"/>
      <c r="B168" s="40"/>
      <c r="C168" s="41"/>
      <c r="D168" s="218" t="s">
        <v>137</v>
      </c>
      <c r="E168" s="41"/>
      <c r="F168" s="219" t="s">
        <v>221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137</v>
      </c>
      <c r="AU168" s="18" t="s">
        <v>84</v>
      </c>
    </row>
    <row r="169" spans="1:51" s="13" customFormat="1" ht="12">
      <c r="A169" s="13"/>
      <c r="B169" s="223"/>
      <c r="C169" s="224"/>
      <c r="D169" s="225" t="s">
        <v>139</v>
      </c>
      <c r="E169" s="226" t="s">
        <v>19</v>
      </c>
      <c r="F169" s="227" t="s">
        <v>209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139</v>
      </c>
      <c r="AU169" s="233" t="s">
        <v>84</v>
      </c>
      <c r="AV169" s="13" t="s">
        <v>81</v>
      </c>
      <c r="AW169" s="13" t="s">
        <v>34</v>
      </c>
      <c r="AX169" s="13" t="s">
        <v>73</v>
      </c>
      <c r="AY169" s="233" t="s">
        <v>128</v>
      </c>
    </row>
    <row r="170" spans="1:51" s="14" customFormat="1" ht="12">
      <c r="A170" s="14"/>
      <c r="B170" s="234"/>
      <c r="C170" s="235"/>
      <c r="D170" s="225" t="s">
        <v>139</v>
      </c>
      <c r="E170" s="236" t="s">
        <v>19</v>
      </c>
      <c r="F170" s="237" t="s">
        <v>222</v>
      </c>
      <c r="G170" s="235"/>
      <c r="H170" s="238">
        <v>1500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139</v>
      </c>
      <c r="AU170" s="244" t="s">
        <v>84</v>
      </c>
      <c r="AV170" s="14" t="s">
        <v>84</v>
      </c>
      <c r="AW170" s="14" t="s">
        <v>34</v>
      </c>
      <c r="AX170" s="14" t="s">
        <v>81</v>
      </c>
      <c r="AY170" s="244" t="s">
        <v>128</v>
      </c>
    </row>
    <row r="171" spans="1:65" s="2" customFormat="1" ht="21.75" customHeight="1">
      <c r="A171" s="39"/>
      <c r="B171" s="40"/>
      <c r="C171" s="205" t="s">
        <v>8</v>
      </c>
      <c r="D171" s="205" t="s">
        <v>130</v>
      </c>
      <c r="E171" s="206" t="s">
        <v>224</v>
      </c>
      <c r="F171" s="207" t="s">
        <v>225</v>
      </c>
      <c r="G171" s="208" t="s">
        <v>166</v>
      </c>
      <c r="H171" s="209">
        <v>5922</v>
      </c>
      <c r="I171" s="210"/>
      <c r="J171" s="211">
        <f>ROUND(I171*H171,2)</f>
        <v>0</v>
      </c>
      <c r="K171" s="207" t="s">
        <v>134</v>
      </c>
      <c r="L171" s="45"/>
      <c r="M171" s="212" t="s">
        <v>19</v>
      </c>
      <c r="N171" s="213" t="s">
        <v>44</v>
      </c>
      <c r="O171" s="85"/>
      <c r="P171" s="214">
        <f>O171*H171</f>
        <v>0</v>
      </c>
      <c r="Q171" s="214">
        <v>0.00033</v>
      </c>
      <c r="R171" s="214">
        <f>Q171*H171</f>
        <v>1.9542599999999999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135</v>
      </c>
      <c r="AT171" s="216" t="s">
        <v>130</v>
      </c>
      <c r="AU171" s="216" t="s">
        <v>84</v>
      </c>
      <c r="AY171" s="18" t="s">
        <v>128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81</v>
      </c>
      <c r="BK171" s="217">
        <f>ROUND(I171*H171,2)</f>
        <v>0</v>
      </c>
      <c r="BL171" s="18" t="s">
        <v>135</v>
      </c>
      <c r="BM171" s="216" t="s">
        <v>226</v>
      </c>
    </row>
    <row r="172" spans="1:47" s="2" customFormat="1" ht="12">
      <c r="A172" s="39"/>
      <c r="B172" s="40"/>
      <c r="C172" s="41"/>
      <c r="D172" s="218" t="s">
        <v>137</v>
      </c>
      <c r="E172" s="41"/>
      <c r="F172" s="219" t="s">
        <v>227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137</v>
      </c>
      <c r="AU172" s="18" t="s">
        <v>84</v>
      </c>
    </row>
    <row r="173" spans="1:51" s="13" customFormat="1" ht="12">
      <c r="A173" s="13"/>
      <c r="B173" s="223"/>
      <c r="C173" s="224"/>
      <c r="D173" s="225" t="s">
        <v>139</v>
      </c>
      <c r="E173" s="226" t="s">
        <v>19</v>
      </c>
      <c r="F173" s="227" t="s">
        <v>228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139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128</v>
      </c>
    </row>
    <row r="174" spans="1:51" s="13" customFormat="1" ht="12">
      <c r="A174" s="13"/>
      <c r="B174" s="223"/>
      <c r="C174" s="224"/>
      <c r="D174" s="225" t="s">
        <v>139</v>
      </c>
      <c r="E174" s="226" t="s">
        <v>19</v>
      </c>
      <c r="F174" s="227" t="s">
        <v>229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139</v>
      </c>
      <c r="AU174" s="233" t="s">
        <v>84</v>
      </c>
      <c r="AV174" s="13" t="s">
        <v>81</v>
      </c>
      <c r="AW174" s="13" t="s">
        <v>34</v>
      </c>
      <c r="AX174" s="13" t="s">
        <v>73</v>
      </c>
      <c r="AY174" s="233" t="s">
        <v>128</v>
      </c>
    </row>
    <row r="175" spans="1:51" s="14" customFormat="1" ht="12">
      <c r="A175" s="14"/>
      <c r="B175" s="234"/>
      <c r="C175" s="235"/>
      <c r="D175" s="225" t="s">
        <v>139</v>
      </c>
      <c r="E175" s="236" t="s">
        <v>19</v>
      </c>
      <c r="F175" s="237" t="s">
        <v>429</v>
      </c>
      <c r="G175" s="235"/>
      <c r="H175" s="238">
        <v>2953.5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139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430</v>
      </c>
      <c r="G176" s="235"/>
      <c r="H176" s="238">
        <v>2968.5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5" customFormat="1" ht="12">
      <c r="A177" s="15"/>
      <c r="B177" s="245"/>
      <c r="C177" s="246"/>
      <c r="D177" s="225" t="s">
        <v>139</v>
      </c>
      <c r="E177" s="247" t="s">
        <v>19</v>
      </c>
      <c r="F177" s="248" t="s">
        <v>163</v>
      </c>
      <c r="G177" s="246"/>
      <c r="H177" s="249">
        <v>5922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139</v>
      </c>
      <c r="AU177" s="255" t="s">
        <v>84</v>
      </c>
      <c r="AV177" s="15" t="s">
        <v>135</v>
      </c>
      <c r="AW177" s="15" t="s">
        <v>34</v>
      </c>
      <c r="AX177" s="15" t="s">
        <v>81</v>
      </c>
      <c r="AY177" s="255" t="s">
        <v>128</v>
      </c>
    </row>
    <row r="178" spans="1:65" s="2" customFormat="1" ht="21.75" customHeight="1">
      <c r="A178" s="39"/>
      <c r="B178" s="40"/>
      <c r="C178" s="205" t="s">
        <v>241</v>
      </c>
      <c r="D178" s="205" t="s">
        <v>130</v>
      </c>
      <c r="E178" s="206" t="s">
        <v>379</v>
      </c>
      <c r="F178" s="207" t="s">
        <v>380</v>
      </c>
      <c r="G178" s="208" t="s">
        <v>166</v>
      </c>
      <c r="H178" s="209">
        <v>15</v>
      </c>
      <c r="I178" s="210"/>
      <c r="J178" s="211">
        <f>ROUND(I178*H178,2)</f>
        <v>0</v>
      </c>
      <c r="K178" s="207" t="s">
        <v>134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0.00038</v>
      </c>
      <c r="R178" s="214">
        <f>Q178*H178</f>
        <v>0.0057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135</v>
      </c>
      <c r="AT178" s="216" t="s">
        <v>130</v>
      </c>
      <c r="AU178" s="216" t="s">
        <v>84</v>
      </c>
      <c r="AY178" s="18" t="s">
        <v>128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135</v>
      </c>
      <c r="BM178" s="216" t="s">
        <v>381</v>
      </c>
    </row>
    <row r="179" spans="1:47" s="2" customFormat="1" ht="12">
      <c r="A179" s="39"/>
      <c r="B179" s="40"/>
      <c r="C179" s="41"/>
      <c r="D179" s="218" t="s">
        <v>137</v>
      </c>
      <c r="E179" s="41"/>
      <c r="F179" s="219" t="s">
        <v>382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137</v>
      </c>
      <c r="AU179" s="18" t="s">
        <v>84</v>
      </c>
    </row>
    <row r="180" spans="1:51" s="13" customFormat="1" ht="12">
      <c r="A180" s="13"/>
      <c r="B180" s="223"/>
      <c r="C180" s="224"/>
      <c r="D180" s="225" t="s">
        <v>139</v>
      </c>
      <c r="E180" s="226" t="s">
        <v>19</v>
      </c>
      <c r="F180" s="227" t="s">
        <v>228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139</v>
      </c>
      <c r="AU180" s="233" t="s">
        <v>84</v>
      </c>
      <c r="AV180" s="13" t="s">
        <v>81</v>
      </c>
      <c r="AW180" s="13" t="s">
        <v>34</v>
      </c>
      <c r="AX180" s="13" t="s">
        <v>73</v>
      </c>
      <c r="AY180" s="233" t="s">
        <v>128</v>
      </c>
    </row>
    <row r="181" spans="1:51" s="14" customFormat="1" ht="12">
      <c r="A181" s="14"/>
      <c r="B181" s="234"/>
      <c r="C181" s="235"/>
      <c r="D181" s="225" t="s">
        <v>139</v>
      </c>
      <c r="E181" s="236" t="s">
        <v>19</v>
      </c>
      <c r="F181" s="237" t="s">
        <v>431</v>
      </c>
      <c r="G181" s="235"/>
      <c r="H181" s="238">
        <v>15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139</v>
      </c>
      <c r="AU181" s="244" t="s">
        <v>84</v>
      </c>
      <c r="AV181" s="14" t="s">
        <v>84</v>
      </c>
      <c r="AW181" s="14" t="s">
        <v>34</v>
      </c>
      <c r="AX181" s="14" t="s">
        <v>81</v>
      </c>
      <c r="AY181" s="244" t="s">
        <v>128</v>
      </c>
    </row>
    <row r="182" spans="1:65" s="2" customFormat="1" ht="24.15" customHeight="1">
      <c r="A182" s="39"/>
      <c r="B182" s="40"/>
      <c r="C182" s="205" t="s">
        <v>249</v>
      </c>
      <c r="D182" s="205" t="s">
        <v>130</v>
      </c>
      <c r="E182" s="206" t="s">
        <v>233</v>
      </c>
      <c r="F182" s="207" t="s">
        <v>234</v>
      </c>
      <c r="G182" s="208" t="s">
        <v>166</v>
      </c>
      <c r="H182" s="209">
        <v>5937</v>
      </c>
      <c r="I182" s="210"/>
      <c r="J182" s="211">
        <f>ROUND(I182*H182,2)</f>
        <v>0</v>
      </c>
      <c r="K182" s="207" t="s">
        <v>134</v>
      </c>
      <c r="L182" s="45"/>
      <c r="M182" s="212" t="s">
        <v>19</v>
      </c>
      <c r="N182" s="213" t="s">
        <v>44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135</v>
      </c>
      <c r="AT182" s="216" t="s">
        <v>130</v>
      </c>
      <c r="AU182" s="216" t="s">
        <v>84</v>
      </c>
      <c r="AY182" s="18" t="s">
        <v>128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135</v>
      </c>
      <c r="BM182" s="216" t="s">
        <v>235</v>
      </c>
    </row>
    <row r="183" spans="1:47" s="2" customFormat="1" ht="12">
      <c r="A183" s="39"/>
      <c r="B183" s="40"/>
      <c r="C183" s="41"/>
      <c r="D183" s="218" t="s">
        <v>137</v>
      </c>
      <c r="E183" s="41"/>
      <c r="F183" s="219" t="s">
        <v>236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137</v>
      </c>
      <c r="AU183" s="18" t="s">
        <v>84</v>
      </c>
    </row>
    <row r="184" spans="1:51" s="13" customFormat="1" ht="12">
      <c r="A184" s="13"/>
      <c r="B184" s="223"/>
      <c r="C184" s="224"/>
      <c r="D184" s="225" t="s">
        <v>139</v>
      </c>
      <c r="E184" s="226" t="s">
        <v>19</v>
      </c>
      <c r="F184" s="227" t="s">
        <v>228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139</v>
      </c>
      <c r="AU184" s="233" t="s">
        <v>84</v>
      </c>
      <c r="AV184" s="13" t="s">
        <v>81</v>
      </c>
      <c r="AW184" s="13" t="s">
        <v>34</v>
      </c>
      <c r="AX184" s="13" t="s">
        <v>73</v>
      </c>
      <c r="AY184" s="233" t="s">
        <v>128</v>
      </c>
    </row>
    <row r="185" spans="1:51" s="13" customFormat="1" ht="12">
      <c r="A185" s="13"/>
      <c r="B185" s="223"/>
      <c r="C185" s="224"/>
      <c r="D185" s="225" t="s">
        <v>139</v>
      </c>
      <c r="E185" s="226" t="s">
        <v>19</v>
      </c>
      <c r="F185" s="227" t="s">
        <v>385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139</v>
      </c>
      <c r="AU185" s="233" t="s">
        <v>84</v>
      </c>
      <c r="AV185" s="13" t="s">
        <v>81</v>
      </c>
      <c r="AW185" s="13" t="s">
        <v>34</v>
      </c>
      <c r="AX185" s="13" t="s">
        <v>73</v>
      </c>
      <c r="AY185" s="233" t="s">
        <v>128</v>
      </c>
    </row>
    <row r="186" spans="1:51" s="14" customFormat="1" ht="12">
      <c r="A186" s="14"/>
      <c r="B186" s="234"/>
      <c r="C186" s="235"/>
      <c r="D186" s="225" t="s">
        <v>139</v>
      </c>
      <c r="E186" s="236" t="s">
        <v>19</v>
      </c>
      <c r="F186" s="237" t="s">
        <v>429</v>
      </c>
      <c r="G186" s="235"/>
      <c r="H186" s="238">
        <v>2953.5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139</v>
      </c>
      <c r="AU186" s="244" t="s">
        <v>84</v>
      </c>
      <c r="AV186" s="14" t="s">
        <v>84</v>
      </c>
      <c r="AW186" s="14" t="s">
        <v>34</v>
      </c>
      <c r="AX186" s="14" t="s">
        <v>73</v>
      </c>
      <c r="AY186" s="244" t="s">
        <v>128</v>
      </c>
    </row>
    <row r="187" spans="1:51" s="14" customFormat="1" ht="12">
      <c r="A187" s="14"/>
      <c r="B187" s="234"/>
      <c r="C187" s="235"/>
      <c r="D187" s="225" t="s">
        <v>139</v>
      </c>
      <c r="E187" s="236" t="s">
        <v>19</v>
      </c>
      <c r="F187" s="237" t="s">
        <v>430</v>
      </c>
      <c r="G187" s="235"/>
      <c r="H187" s="238">
        <v>2968.5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139</v>
      </c>
      <c r="AU187" s="244" t="s">
        <v>84</v>
      </c>
      <c r="AV187" s="14" t="s">
        <v>84</v>
      </c>
      <c r="AW187" s="14" t="s">
        <v>34</v>
      </c>
      <c r="AX187" s="14" t="s">
        <v>73</v>
      </c>
      <c r="AY187" s="244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432</v>
      </c>
      <c r="G188" s="235"/>
      <c r="H188" s="238">
        <v>15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5" customFormat="1" ht="12">
      <c r="A189" s="15"/>
      <c r="B189" s="245"/>
      <c r="C189" s="246"/>
      <c r="D189" s="225" t="s">
        <v>139</v>
      </c>
      <c r="E189" s="247" t="s">
        <v>19</v>
      </c>
      <c r="F189" s="248" t="s">
        <v>163</v>
      </c>
      <c r="G189" s="246"/>
      <c r="H189" s="249">
        <v>5937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139</v>
      </c>
      <c r="AU189" s="255" t="s">
        <v>84</v>
      </c>
      <c r="AV189" s="15" t="s">
        <v>135</v>
      </c>
      <c r="AW189" s="15" t="s">
        <v>34</v>
      </c>
      <c r="AX189" s="15" t="s">
        <v>81</v>
      </c>
      <c r="AY189" s="255" t="s">
        <v>128</v>
      </c>
    </row>
    <row r="190" spans="1:65" s="2" customFormat="1" ht="24.15" customHeight="1">
      <c r="A190" s="39"/>
      <c r="B190" s="40"/>
      <c r="C190" s="205" t="s">
        <v>255</v>
      </c>
      <c r="D190" s="205" t="s">
        <v>130</v>
      </c>
      <c r="E190" s="206" t="s">
        <v>237</v>
      </c>
      <c r="F190" s="207" t="s">
        <v>238</v>
      </c>
      <c r="G190" s="208" t="s">
        <v>133</v>
      </c>
      <c r="H190" s="209">
        <v>4465</v>
      </c>
      <c r="I190" s="210"/>
      <c r="J190" s="211">
        <f>ROUND(I190*H190,2)</f>
        <v>0</v>
      </c>
      <c r="K190" s="207" t="s">
        <v>134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0.00388</v>
      </c>
      <c r="R190" s="214">
        <f>Q190*H190</f>
        <v>17.3242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135</v>
      </c>
      <c r="AT190" s="216" t="s">
        <v>130</v>
      </c>
      <c r="AU190" s="216" t="s">
        <v>84</v>
      </c>
      <c r="AY190" s="18" t="s">
        <v>128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135</v>
      </c>
      <c r="BM190" s="216" t="s">
        <v>433</v>
      </c>
    </row>
    <row r="191" spans="1:47" s="2" customFormat="1" ht="12">
      <c r="A191" s="39"/>
      <c r="B191" s="40"/>
      <c r="C191" s="41"/>
      <c r="D191" s="218" t="s">
        <v>137</v>
      </c>
      <c r="E191" s="41"/>
      <c r="F191" s="219" t="s">
        <v>240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137</v>
      </c>
      <c r="AU191" s="18" t="s">
        <v>84</v>
      </c>
    </row>
    <row r="192" spans="1:51" s="13" customFormat="1" ht="12">
      <c r="A192" s="13"/>
      <c r="B192" s="223"/>
      <c r="C192" s="224"/>
      <c r="D192" s="225" t="s">
        <v>139</v>
      </c>
      <c r="E192" s="226" t="s">
        <v>19</v>
      </c>
      <c r="F192" s="227" t="s">
        <v>176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139</v>
      </c>
      <c r="AU192" s="233" t="s">
        <v>84</v>
      </c>
      <c r="AV192" s="13" t="s">
        <v>81</v>
      </c>
      <c r="AW192" s="13" t="s">
        <v>34</v>
      </c>
      <c r="AX192" s="13" t="s">
        <v>73</v>
      </c>
      <c r="AY192" s="233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424</v>
      </c>
      <c r="G193" s="235"/>
      <c r="H193" s="238">
        <v>4465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81</v>
      </c>
      <c r="AY193" s="244" t="s">
        <v>128</v>
      </c>
    </row>
    <row r="194" spans="1:51" s="13" customFormat="1" ht="12">
      <c r="A194" s="13"/>
      <c r="B194" s="223"/>
      <c r="C194" s="224"/>
      <c r="D194" s="225" t="s">
        <v>139</v>
      </c>
      <c r="E194" s="226" t="s">
        <v>19</v>
      </c>
      <c r="F194" s="227" t="s">
        <v>336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139</v>
      </c>
      <c r="AU194" s="233" t="s">
        <v>84</v>
      </c>
      <c r="AV194" s="13" t="s">
        <v>81</v>
      </c>
      <c r="AW194" s="13" t="s">
        <v>34</v>
      </c>
      <c r="AX194" s="13" t="s">
        <v>73</v>
      </c>
      <c r="AY194" s="233" t="s">
        <v>128</v>
      </c>
    </row>
    <row r="195" spans="1:65" s="2" customFormat="1" ht="24.15" customHeight="1">
      <c r="A195" s="39"/>
      <c r="B195" s="40"/>
      <c r="C195" s="205" t="s">
        <v>262</v>
      </c>
      <c r="D195" s="205" t="s">
        <v>130</v>
      </c>
      <c r="E195" s="206" t="s">
        <v>242</v>
      </c>
      <c r="F195" s="207" t="s">
        <v>243</v>
      </c>
      <c r="G195" s="208" t="s">
        <v>166</v>
      </c>
      <c r="H195" s="209">
        <v>36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244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245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246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434</v>
      </c>
      <c r="G198" s="235"/>
      <c r="H198" s="238">
        <v>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128</v>
      </c>
    </row>
    <row r="199" spans="1:51" s="14" customFormat="1" ht="12">
      <c r="A199" s="14"/>
      <c r="B199" s="234"/>
      <c r="C199" s="235"/>
      <c r="D199" s="225" t="s">
        <v>139</v>
      </c>
      <c r="E199" s="236" t="s">
        <v>19</v>
      </c>
      <c r="F199" s="237" t="s">
        <v>435</v>
      </c>
      <c r="G199" s="235"/>
      <c r="H199" s="238">
        <v>12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139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128</v>
      </c>
    </row>
    <row r="200" spans="1:51" s="14" customFormat="1" ht="12">
      <c r="A200" s="14"/>
      <c r="B200" s="234"/>
      <c r="C200" s="235"/>
      <c r="D200" s="225" t="s">
        <v>139</v>
      </c>
      <c r="E200" s="236" t="s">
        <v>19</v>
      </c>
      <c r="F200" s="237" t="s">
        <v>436</v>
      </c>
      <c r="G200" s="235"/>
      <c r="H200" s="238">
        <v>19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139</v>
      </c>
      <c r="AU200" s="244" t="s">
        <v>84</v>
      </c>
      <c r="AV200" s="14" t="s">
        <v>84</v>
      </c>
      <c r="AW200" s="14" t="s">
        <v>34</v>
      </c>
      <c r="AX200" s="14" t="s">
        <v>73</v>
      </c>
      <c r="AY200" s="244" t="s">
        <v>128</v>
      </c>
    </row>
    <row r="201" spans="1:51" s="15" customFormat="1" ht="12">
      <c r="A201" s="15"/>
      <c r="B201" s="245"/>
      <c r="C201" s="246"/>
      <c r="D201" s="225" t="s">
        <v>139</v>
      </c>
      <c r="E201" s="247" t="s">
        <v>19</v>
      </c>
      <c r="F201" s="248" t="s">
        <v>163</v>
      </c>
      <c r="G201" s="246"/>
      <c r="H201" s="249">
        <v>36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139</v>
      </c>
      <c r="AU201" s="255" t="s">
        <v>84</v>
      </c>
      <c r="AV201" s="15" t="s">
        <v>135</v>
      </c>
      <c r="AW201" s="15" t="s">
        <v>34</v>
      </c>
      <c r="AX201" s="15" t="s">
        <v>81</v>
      </c>
      <c r="AY201" s="255" t="s">
        <v>128</v>
      </c>
    </row>
    <row r="202" spans="1:65" s="2" customFormat="1" ht="33" customHeight="1">
      <c r="A202" s="39"/>
      <c r="B202" s="40"/>
      <c r="C202" s="205" t="s">
        <v>270</v>
      </c>
      <c r="D202" s="205" t="s">
        <v>130</v>
      </c>
      <c r="E202" s="206" t="s">
        <v>250</v>
      </c>
      <c r="F202" s="207" t="s">
        <v>251</v>
      </c>
      <c r="G202" s="208" t="s">
        <v>166</v>
      </c>
      <c r="H202" s="209">
        <v>36</v>
      </c>
      <c r="I202" s="210"/>
      <c r="J202" s="211">
        <f>ROUND(I202*H202,2)</f>
        <v>0</v>
      </c>
      <c r="K202" s="207" t="s">
        <v>134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0.00061</v>
      </c>
      <c r="R202" s="214">
        <f>Q202*H202</f>
        <v>0.02196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135</v>
      </c>
      <c r="AT202" s="216" t="s">
        <v>130</v>
      </c>
      <c r="AU202" s="216" t="s">
        <v>84</v>
      </c>
      <c r="AY202" s="18" t="s">
        <v>128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135</v>
      </c>
      <c r="BM202" s="216" t="s">
        <v>252</v>
      </c>
    </row>
    <row r="203" spans="1:47" s="2" customFormat="1" ht="12">
      <c r="A203" s="39"/>
      <c r="B203" s="40"/>
      <c r="C203" s="41"/>
      <c r="D203" s="218" t="s">
        <v>137</v>
      </c>
      <c r="E203" s="41"/>
      <c r="F203" s="219" t="s">
        <v>253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137</v>
      </c>
      <c r="AU203" s="18" t="s">
        <v>84</v>
      </c>
    </row>
    <row r="204" spans="1:51" s="13" customFormat="1" ht="12">
      <c r="A204" s="13"/>
      <c r="B204" s="223"/>
      <c r="C204" s="224"/>
      <c r="D204" s="225" t="s">
        <v>139</v>
      </c>
      <c r="E204" s="226" t="s">
        <v>19</v>
      </c>
      <c r="F204" s="227" t="s">
        <v>254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139</v>
      </c>
      <c r="AU204" s="233" t="s">
        <v>84</v>
      </c>
      <c r="AV204" s="13" t="s">
        <v>81</v>
      </c>
      <c r="AW204" s="13" t="s">
        <v>34</v>
      </c>
      <c r="AX204" s="13" t="s">
        <v>73</v>
      </c>
      <c r="AY204" s="233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434</v>
      </c>
      <c r="G205" s="235"/>
      <c r="H205" s="238">
        <v>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4" customFormat="1" ht="12">
      <c r="A206" s="14"/>
      <c r="B206" s="234"/>
      <c r="C206" s="235"/>
      <c r="D206" s="225" t="s">
        <v>139</v>
      </c>
      <c r="E206" s="236" t="s">
        <v>19</v>
      </c>
      <c r="F206" s="237" t="s">
        <v>435</v>
      </c>
      <c r="G206" s="235"/>
      <c r="H206" s="238">
        <v>12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139</v>
      </c>
      <c r="AU206" s="244" t="s">
        <v>84</v>
      </c>
      <c r="AV206" s="14" t="s">
        <v>84</v>
      </c>
      <c r="AW206" s="14" t="s">
        <v>34</v>
      </c>
      <c r="AX206" s="14" t="s">
        <v>73</v>
      </c>
      <c r="AY206" s="244" t="s">
        <v>128</v>
      </c>
    </row>
    <row r="207" spans="1:51" s="14" customFormat="1" ht="12">
      <c r="A207" s="14"/>
      <c r="B207" s="234"/>
      <c r="C207" s="235"/>
      <c r="D207" s="225" t="s">
        <v>139</v>
      </c>
      <c r="E207" s="236" t="s">
        <v>19</v>
      </c>
      <c r="F207" s="237" t="s">
        <v>436</v>
      </c>
      <c r="G207" s="235"/>
      <c r="H207" s="238">
        <v>19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139</v>
      </c>
      <c r="AU207" s="244" t="s">
        <v>84</v>
      </c>
      <c r="AV207" s="14" t="s">
        <v>84</v>
      </c>
      <c r="AW207" s="14" t="s">
        <v>34</v>
      </c>
      <c r="AX207" s="14" t="s">
        <v>73</v>
      </c>
      <c r="AY207" s="244" t="s">
        <v>128</v>
      </c>
    </row>
    <row r="208" spans="1:51" s="15" customFormat="1" ht="12">
      <c r="A208" s="15"/>
      <c r="B208" s="245"/>
      <c r="C208" s="246"/>
      <c r="D208" s="225" t="s">
        <v>139</v>
      </c>
      <c r="E208" s="247" t="s">
        <v>19</v>
      </c>
      <c r="F208" s="248" t="s">
        <v>163</v>
      </c>
      <c r="G208" s="246"/>
      <c r="H208" s="249">
        <v>36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139</v>
      </c>
      <c r="AU208" s="255" t="s">
        <v>84</v>
      </c>
      <c r="AV208" s="15" t="s">
        <v>135</v>
      </c>
      <c r="AW208" s="15" t="s">
        <v>34</v>
      </c>
      <c r="AX208" s="15" t="s">
        <v>81</v>
      </c>
      <c r="AY208" s="255" t="s">
        <v>128</v>
      </c>
    </row>
    <row r="209" spans="1:65" s="2" customFormat="1" ht="16.5" customHeight="1">
      <c r="A209" s="39"/>
      <c r="B209" s="40"/>
      <c r="C209" s="205" t="s">
        <v>7</v>
      </c>
      <c r="D209" s="205" t="s">
        <v>130</v>
      </c>
      <c r="E209" s="206" t="s">
        <v>256</v>
      </c>
      <c r="F209" s="207" t="s">
        <v>257</v>
      </c>
      <c r="G209" s="208" t="s">
        <v>166</v>
      </c>
      <c r="H209" s="209">
        <v>321</v>
      </c>
      <c r="I209" s="210"/>
      <c r="J209" s="211">
        <f>ROUND(I209*H209,2)</f>
        <v>0</v>
      </c>
      <c r="K209" s="207" t="s">
        <v>134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135</v>
      </c>
      <c r="AT209" s="216" t="s">
        <v>130</v>
      </c>
      <c r="AU209" s="216" t="s">
        <v>84</v>
      </c>
      <c r="AY209" s="18" t="s">
        <v>128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135</v>
      </c>
      <c r="BM209" s="216" t="s">
        <v>258</v>
      </c>
    </row>
    <row r="210" spans="1:47" s="2" customFormat="1" ht="12">
      <c r="A210" s="39"/>
      <c r="B210" s="40"/>
      <c r="C210" s="41"/>
      <c r="D210" s="218" t="s">
        <v>137</v>
      </c>
      <c r="E210" s="41"/>
      <c r="F210" s="219" t="s">
        <v>259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137</v>
      </c>
      <c r="AU210" s="18" t="s">
        <v>84</v>
      </c>
    </row>
    <row r="211" spans="1:51" s="13" customFormat="1" ht="12">
      <c r="A211" s="13"/>
      <c r="B211" s="223"/>
      <c r="C211" s="224"/>
      <c r="D211" s="225" t="s">
        <v>139</v>
      </c>
      <c r="E211" s="226" t="s">
        <v>19</v>
      </c>
      <c r="F211" s="227" t="s">
        <v>254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139</v>
      </c>
      <c r="AU211" s="233" t="s">
        <v>84</v>
      </c>
      <c r="AV211" s="13" t="s">
        <v>81</v>
      </c>
      <c r="AW211" s="13" t="s">
        <v>34</v>
      </c>
      <c r="AX211" s="13" t="s">
        <v>73</v>
      </c>
      <c r="AY211" s="233" t="s">
        <v>128</v>
      </c>
    </row>
    <row r="212" spans="1:51" s="14" customFormat="1" ht="12">
      <c r="A212" s="14"/>
      <c r="B212" s="234"/>
      <c r="C212" s="235"/>
      <c r="D212" s="225" t="s">
        <v>139</v>
      </c>
      <c r="E212" s="236" t="s">
        <v>19</v>
      </c>
      <c r="F212" s="237" t="s">
        <v>434</v>
      </c>
      <c r="G212" s="235"/>
      <c r="H212" s="238">
        <v>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139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128</v>
      </c>
    </row>
    <row r="213" spans="1:51" s="14" customFormat="1" ht="12">
      <c r="A213" s="14"/>
      <c r="B213" s="234"/>
      <c r="C213" s="235"/>
      <c r="D213" s="225" t="s">
        <v>139</v>
      </c>
      <c r="E213" s="236" t="s">
        <v>19</v>
      </c>
      <c r="F213" s="237" t="s">
        <v>435</v>
      </c>
      <c r="G213" s="235"/>
      <c r="H213" s="238">
        <v>12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139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128</v>
      </c>
    </row>
    <row r="214" spans="1:51" s="14" customFormat="1" ht="12">
      <c r="A214" s="14"/>
      <c r="B214" s="234"/>
      <c r="C214" s="235"/>
      <c r="D214" s="225" t="s">
        <v>139</v>
      </c>
      <c r="E214" s="236" t="s">
        <v>19</v>
      </c>
      <c r="F214" s="237" t="s">
        <v>436</v>
      </c>
      <c r="G214" s="235"/>
      <c r="H214" s="238">
        <v>19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139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128</v>
      </c>
    </row>
    <row r="215" spans="1:51" s="14" customFormat="1" ht="12">
      <c r="A215" s="14"/>
      <c r="B215" s="234"/>
      <c r="C215" s="235"/>
      <c r="D215" s="225" t="s">
        <v>139</v>
      </c>
      <c r="E215" s="236" t="s">
        <v>19</v>
      </c>
      <c r="F215" s="237" t="s">
        <v>437</v>
      </c>
      <c r="G215" s="235"/>
      <c r="H215" s="238">
        <v>285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139</v>
      </c>
      <c r="AU215" s="244" t="s">
        <v>84</v>
      </c>
      <c r="AV215" s="14" t="s">
        <v>84</v>
      </c>
      <c r="AW215" s="14" t="s">
        <v>34</v>
      </c>
      <c r="AX215" s="14" t="s">
        <v>73</v>
      </c>
      <c r="AY215" s="244" t="s">
        <v>128</v>
      </c>
    </row>
    <row r="216" spans="1:51" s="13" customFormat="1" ht="12">
      <c r="A216" s="13"/>
      <c r="B216" s="223"/>
      <c r="C216" s="224"/>
      <c r="D216" s="225" t="s">
        <v>139</v>
      </c>
      <c r="E216" s="226" t="s">
        <v>19</v>
      </c>
      <c r="F216" s="227" t="s">
        <v>261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139</v>
      </c>
      <c r="AU216" s="233" t="s">
        <v>84</v>
      </c>
      <c r="AV216" s="13" t="s">
        <v>81</v>
      </c>
      <c r="AW216" s="13" t="s">
        <v>34</v>
      </c>
      <c r="AX216" s="13" t="s">
        <v>73</v>
      </c>
      <c r="AY216" s="233" t="s">
        <v>128</v>
      </c>
    </row>
    <row r="217" spans="1:51" s="15" customFormat="1" ht="12">
      <c r="A217" s="15"/>
      <c r="B217" s="245"/>
      <c r="C217" s="246"/>
      <c r="D217" s="225" t="s">
        <v>139</v>
      </c>
      <c r="E217" s="247" t="s">
        <v>19</v>
      </c>
      <c r="F217" s="248" t="s">
        <v>163</v>
      </c>
      <c r="G217" s="246"/>
      <c r="H217" s="249">
        <v>321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5" t="s">
        <v>139</v>
      </c>
      <c r="AU217" s="255" t="s">
        <v>84</v>
      </c>
      <c r="AV217" s="15" t="s">
        <v>135</v>
      </c>
      <c r="AW217" s="15" t="s">
        <v>34</v>
      </c>
      <c r="AX217" s="15" t="s">
        <v>81</v>
      </c>
      <c r="AY217" s="255" t="s">
        <v>128</v>
      </c>
    </row>
    <row r="218" spans="1:65" s="2" customFormat="1" ht="44.25" customHeight="1">
      <c r="A218" s="39"/>
      <c r="B218" s="40"/>
      <c r="C218" s="205" t="s">
        <v>279</v>
      </c>
      <c r="D218" s="205" t="s">
        <v>130</v>
      </c>
      <c r="E218" s="206" t="s">
        <v>263</v>
      </c>
      <c r="F218" s="207" t="s">
        <v>264</v>
      </c>
      <c r="G218" s="208" t="s">
        <v>166</v>
      </c>
      <c r="H218" s="209">
        <v>4750</v>
      </c>
      <c r="I218" s="210"/>
      <c r="J218" s="211">
        <f>ROUND(I218*H218,2)</f>
        <v>0</v>
      </c>
      <c r="K218" s="207" t="s">
        <v>134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0.194</v>
      </c>
      <c r="T218" s="215">
        <f>S218*H218</f>
        <v>921.5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135</v>
      </c>
      <c r="AT218" s="216" t="s">
        <v>130</v>
      </c>
      <c r="AU218" s="216" t="s">
        <v>84</v>
      </c>
      <c r="AY218" s="18" t="s">
        <v>128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135</v>
      </c>
      <c r="BM218" s="216" t="s">
        <v>438</v>
      </c>
    </row>
    <row r="219" spans="1:47" s="2" customFormat="1" ht="12">
      <c r="A219" s="39"/>
      <c r="B219" s="40"/>
      <c r="C219" s="41"/>
      <c r="D219" s="218" t="s">
        <v>137</v>
      </c>
      <c r="E219" s="41"/>
      <c r="F219" s="219" t="s">
        <v>266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137</v>
      </c>
      <c r="AU219" s="18" t="s">
        <v>84</v>
      </c>
    </row>
    <row r="220" spans="1:51" s="13" customFormat="1" ht="12">
      <c r="A220" s="13"/>
      <c r="B220" s="223"/>
      <c r="C220" s="224"/>
      <c r="D220" s="225" t="s">
        <v>139</v>
      </c>
      <c r="E220" s="226" t="s">
        <v>19</v>
      </c>
      <c r="F220" s="227" t="s">
        <v>267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139</v>
      </c>
      <c r="AU220" s="233" t="s">
        <v>84</v>
      </c>
      <c r="AV220" s="13" t="s">
        <v>81</v>
      </c>
      <c r="AW220" s="13" t="s">
        <v>34</v>
      </c>
      <c r="AX220" s="13" t="s">
        <v>73</v>
      </c>
      <c r="AY220" s="233" t="s">
        <v>128</v>
      </c>
    </row>
    <row r="221" spans="1:51" s="14" customFormat="1" ht="12">
      <c r="A221" s="14"/>
      <c r="B221" s="234"/>
      <c r="C221" s="235"/>
      <c r="D221" s="225" t="s">
        <v>139</v>
      </c>
      <c r="E221" s="236" t="s">
        <v>19</v>
      </c>
      <c r="F221" s="237" t="s">
        <v>439</v>
      </c>
      <c r="G221" s="235"/>
      <c r="H221" s="238">
        <v>4750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139</v>
      </c>
      <c r="AU221" s="244" t="s">
        <v>84</v>
      </c>
      <c r="AV221" s="14" t="s">
        <v>84</v>
      </c>
      <c r="AW221" s="14" t="s">
        <v>34</v>
      </c>
      <c r="AX221" s="14" t="s">
        <v>81</v>
      </c>
      <c r="AY221" s="244" t="s">
        <v>128</v>
      </c>
    </row>
    <row r="222" spans="1:51" s="13" customFormat="1" ht="12">
      <c r="A222" s="13"/>
      <c r="B222" s="223"/>
      <c r="C222" s="224"/>
      <c r="D222" s="225" t="s">
        <v>139</v>
      </c>
      <c r="E222" s="226" t="s">
        <v>19</v>
      </c>
      <c r="F222" s="227" t="s">
        <v>269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139</v>
      </c>
      <c r="AU222" s="233" t="s">
        <v>84</v>
      </c>
      <c r="AV222" s="13" t="s">
        <v>81</v>
      </c>
      <c r="AW222" s="13" t="s">
        <v>34</v>
      </c>
      <c r="AX222" s="13" t="s">
        <v>73</v>
      </c>
      <c r="AY222" s="233" t="s">
        <v>128</v>
      </c>
    </row>
    <row r="223" spans="1:65" s="2" customFormat="1" ht="21.75" customHeight="1">
      <c r="A223" s="39"/>
      <c r="B223" s="40"/>
      <c r="C223" s="205" t="s">
        <v>286</v>
      </c>
      <c r="D223" s="205" t="s">
        <v>130</v>
      </c>
      <c r="E223" s="206" t="s">
        <v>271</v>
      </c>
      <c r="F223" s="207" t="s">
        <v>272</v>
      </c>
      <c r="G223" s="208" t="s">
        <v>133</v>
      </c>
      <c r="H223" s="209">
        <v>14201</v>
      </c>
      <c r="I223" s="210"/>
      <c r="J223" s="211">
        <f>ROUND(I223*H223,2)</f>
        <v>0</v>
      </c>
      <c r="K223" s="207" t="s">
        <v>134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0.01</v>
      </c>
      <c r="T223" s="215">
        <f>S223*H223</f>
        <v>142.01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135</v>
      </c>
      <c r="AT223" s="216" t="s">
        <v>130</v>
      </c>
      <c r="AU223" s="216" t="s">
        <v>84</v>
      </c>
      <c r="AY223" s="18" t="s">
        <v>128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135</v>
      </c>
      <c r="BM223" s="216" t="s">
        <v>273</v>
      </c>
    </row>
    <row r="224" spans="1:47" s="2" customFormat="1" ht="12">
      <c r="A224" s="39"/>
      <c r="B224" s="40"/>
      <c r="C224" s="41"/>
      <c r="D224" s="218" t="s">
        <v>137</v>
      </c>
      <c r="E224" s="41"/>
      <c r="F224" s="219" t="s">
        <v>274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137</v>
      </c>
      <c r="AU224" s="18" t="s">
        <v>84</v>
      </c>
    </row>
    <row r="225" spans="1:51" s="13" customFormat="1" ht="12">
      <c r="A225" s="13"/>
      <c r="B225" s="223"/>
      <c r="C225" s="224"/>
      <c r="D225" s="225" t="s">
        <v>139</v>
      </c>
      <c r="E225" s="226" t="s">
        <v>19</v>
      </c>
      <c r="F225" s="227" t="s">
        <v>147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139</v>
      </c>
      <c r="AU225" s="233" t="s">
        <v>84</v>
      </c>
      <c r="AV225" s="13" t="s">
        <v>81</v>
      </c>
      <c r="AW225" s="13" t="s">
        <v>34</v>
      </c>
      <c r="AX225" s="13" t="s">
        <v>73</v>
      </c>
      <c r="AY225" s="233" t="s">
        <v>128</v>
      </c>
    </row>
    <row r="226" spans="1:51" s="14" customFormat="1" ht="12">
      <c r="A226" s="14"/>
      <c r="B226" s="234"/>
      <c r="C226" s="235"/>
      <c r="D226" s="225" t="s">
        <v>139</v>
      </c>
      <c r="E226" s="236" t="s">
        <v>19</v>
      </c>
      <c r="F226" s="237" t="s">
        <v>428</v>
      </c>
      <c r="G226" s="235"/>
      <c r="H226" s="238">
        <v>14160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139</v>
      </c>
      <c r="AU226" s="244" t="s">
        <v>84</v>
      </c>
      <c r="AV226" s="14" t="s">
        <v>84</v>
      </c>
      <c r="AW226" s="14" t="s">
        <v>34</v>
      </c>
      <c r="AX226" s="14" t="s">
        <v>73</v>
      </c>
      <c r="AY226" s="244" t="s">
        <v>128</v>
      </c>
    </row>
    <row r="227" spans="1:51" s="14" customFormat="1" ht="12">
      <c r="A227" s="14"/>
      <c r="B227" s="234"/>
      <c r="C227" s="235"/>
      <c r="D227" s="225" t="s">
        <v>139</v>
      </c>
      <c r="E227" s="236" t="s">
        <v>19</v>
      </c>
      <c r="F227" s="237" t="s">
        <v>419</v>
      </c>
      <c r="G227" s="235"/>
      <c r="H227" s="238">
        <v>13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139</v>
      </c>
      <c r="AU227" s="244" t="s">
        <v>84</v>
      </c>
      <c r="AV227" s="14" t="s">
        <v>84</v>
      </c>
      <c r="AW227" s="14" t="s">
        <v>34</v>
      </c>
      <c r="AX227" s="14" t="s">
        <v>73</v>
      </c>
      <c r="AY227" s="244" t="s">
        <v>128</v>
      </c>
    </row>
    <row r="228" spans="1:51" s="14" customFormat="1" ht="12">
      <c r="A228" s="14"/>
      <c r="B228" s="234"/>
      <c r="C228" s="235"/>
      <c r="D228" s="225" t="s">
        <v>139</v>
      </c>
      <c r="E228" s="236" t="s">
        <v>19</v>
      </c>
      <c r="F228" s="237" t="s">
        <v>420</v>
      </c>
      <c r="G228" s="235"/>
      <c r="H228" s="238">
        <v>28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139</v>
      </c>
      <c r="AU228" s="244" t="s">
        <v>84</v>
      </c>
      <c r="AV228" s="14" t="s">
        <v>84</v>
      </c>
      <c r="AW228" s="14" t="s">
        <v>34</v>
      </c>
      <c r="AX228" s="14" t="s">
        <v>73</v>
      </c>
      <c r="AY228" s="244" t="s">
        <v>128</v>
      </c>
    </row>
    <row r="229" spans="1:51" s="15" customFormat="1" ht="12">
      <c r="A229" s="15"/>
      <c r="B229" s="245"/>
      <c r="C229" s="246"/>
      <c r="D229" s="225" t="s">
        <v>139</v>
      </c>
      <c r="E229" s="247" t="s">
        <v>19</v>
      </c>
      <c r="F229" s="248" t="s">
        <v>163</v>
      </c>
      <c r="G229" s="246"/>
      <c r="H229" s="249">
        <v>14201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139</v>
      </c>
      <c r="AU229" s="255" t="s">
        <v>84</v>
      </c>
      <c r="AV229" s="15" t="s">
        <v>135</v>
      </c>
      <c r="AW229" s="15" t="s">
        <v>34</v>
      </c>
      <c r="AX229" s="15" t="s">
        <v>81</v>
      </c>
      <c r="AY229" s="255" t="s">
        <v>128</v>
      </c>
    </row>
    <row r="230" spans="1:65" s="2" customFormat="1" ht="33" customHeight="1">
      <c r="A230" s="39"/>
      <c r="B230" s="40"/>
      <c r="C230" s="205" t="s">
        <v>296</v>
      </c>
      <c r="D230" s="205" t="s">
        <v>130</v>
      </c>
      <c r="E230" s="206" t="s">
        <v>275</v>
      </c>
      <c r="F230" s="207" t="s">
        <v>276</v>
      </c>
      <c r="G230" s="208" t="s">
        <v>133</v>
      </c>
      <c r="H230" s="209">
        <v>14201</v>
      </c>
      <c r="I230" s="210"/>
      <c r="J230" s="211">
        <f>ROUND(I230*H230,2)</f>
        <v>0</v>
      </c>
      <c r="K230" s="207" t="s">
        <v>134</v>
      </c>
      <c r="L230" s="45"/>
      <c r="M230" s="212" t="s">
        <v>19</v>
      </c>
      <c r="N230" s="213" t="s">
        <v>44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0.02</v>
      </c>
      <c r="T230" s="215">
        <f>S230*H230</f>
        <v>284.02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135</v>
      </c>
      <c r="AT230" s="216" t="s">
        <v>130</v>
      </c>
      <c r="AU230" s="216" t="s">
        <v>84</v>
      </c>
      <c r="AY230" s="18" t="s">
        <v>128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81</v>
      </c>
      <c r="BK230" s="217">
        <f>ROUND(I230*H230,2)</f>
        <v>0</v>
      </c>
      <c r="BL230" s="18" t="s">
        <v>135</v>
      </c>
      <c r="BM230" s="216" t="s">
        <v>277</v>
      </c>
    </row>
    <row r="231" spans="1:47" s="2" customFormat="1" ht="12">
      <c r="A231" s="39"/>
      <c r="B231" s="40"/>
      <c r="C231" s="41"/>
      <c r="D231" s="218" t="s">
        <v>137</v>
      </c>
      <c r="E231" s="41"/>
      <c r="F231" s="219" t="s">
        <v>278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137</v>
      </c>
      <c r="AU231" s="18" t="s">
        <v>84</v>
      </c>
    </row>
    <row r="232" spans="1:51" s="13" customFormat="1" ht="12">
      <c r="A232" s="13"/>
      <c r="B232" s="223"/>
      <c r="C232" s="224"/>
      <c r="D232" s="225" t="s">
        <v>139</v>
      </c>
      <c r="E232" s="226" t="s">
        <v>19</v>
      </c>
      <c r="F232" s="227" t="s">
        <v>147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139</v>
      </c>
      <c r="AU232" s="233" t="s">
        <v>84</v>
      </c>
      <c r="AV232" s="13" t="s">
        <v>81</v>
      </c>
      <c r="AW232" s="13" t="s">
        <v>34</v>
      </c>
      <c r="AX232" s="13" t="s">
        <v>73</v>
      </c>
      <c r="AY232" s="233" t="s">
        <v>128</v>
      </c>
    </row>
    <row r="233" spans="1:51" s="14" customFormat="1" ht="12">
      <c r="A233" s="14"/>
      <c r="B233" s="234"/>
      <c r="C233" s="235"/>
      <c r="D233" s="225" t="s">
        <v>139</v>
      </c>
      <c r="E233" s="236" t="s">
        <v>19</v>
      </c>
      <c r="F233" s="237" t="s">
        <v>428</v>
      </c>
      <c r="G233" s="235"/>
      <c r="H233" s="238">
        <v>14160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139</v>
      </c>
      <c r="AU233" s="244" t="s">
        <v>84</v>
      </c>
      <c r="AV233" s="14" t="s">
        <v>84</v>
      </c>
      <c r="AW233" s="14" t="s">
        <v>34</v>
      </c>
      <c r="AX233" s="14" t="s">
        <v>73</v>
      </c>
      <c r="AY233" s="244" t="s">
        <v>128</v>
      </c>
    </row>
    <row r="234" spans="1:51" s="14" customFormat="1" ht="12">
      <c r="A234" s="14"/>
      <c r="B234" s="234"/>
      <c r="C234" s="235"/>
      <c r="D234" s="225" t="s">
        <v>139</v>
      </c>
      <c r="E234" s="236" t="s">
        <v>19</v>
      </c>
      <c r="F234" s="237" t="s">
        <v>419</v>
      </c>
      <c r="G234" s="235"/>
      <c r="H234" s="238">
        <v>13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139</v>
      </c>
      <c r="AU234" s="244" t="s">
        <v>84</v>
      </c>
      <c r="AV234" s="14" t="s">
        <v>84</v>
      </c>
      <c r="AW234" s="14" t="s">
        <v>34</v>
      </c>
      <c r="AX234" s="14" t="s">
        <v>73</v>
      </c>
      <c r="AY234" s="244" t="s">
        <v>128</v>
      </c>
    </row>
    <row r="235" spans="1:51" s="14" customFormat="1" ht="12">
      <c r="A235" s="14"/>
      <c r="B235" s="234"/>
      <c r="C235" s="235"/>
      <c r="D235" s="225" t="s">
        <v>139</v>
      </c>
      <c r="E235" s="236" t="s">
        <v>19</v>
      </c>
      <c r="F235" s="237" t="s">
        <v>420</v>
      </c>
      <c r="G235" s="235"/>
      <c r="H235" s="238">
        <v>28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139</v>
      </c>
      <c r="AU235" s="244" t="s">
        <v>84</v>
      </c>
      <c r="AV235" s="14" t="s">
        <v>84</v>
      </c>
      <c r="AW235" s="14" t="s">
        <v>34</v>
      </c>
      <c r="AX235" s="14" t="s">
        <v>73</v>
      </c>
      <c r="AY235" s="244" t="s">
        <v>128</v>
      </c>
    </row>
    <row r="236" spans="1:51" s="15" customFormat="1" ht="12">
      <c r="A236" s="15"/>
      <c r="B236" s="245"/>
      <c r="C236" s="246"/>
      <c r="D236" s="225" t="s">
        <v>139</v>
      </c>
      <c r="E236" s="247" t="s">
        <v>19</v>
      </c>
      <c r="F236" s="248" t="s">
        <v>163</v>
      </c>
      <c r="G236" s="246"/>
      <c r="H236" s="249">
        <v>14201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139</v>
      </c>
      <c r="AU236" s="255" t="s">
        <v>84</v>
      </c>
      <c r="AV236" s="15" t="s">
        <v>135</v>
      </c>
      <c r="AW236" s="15" t="s">
        <v>34</v>
      </c>
      <c r="AX236" s="15" t="s">
        <v>81</v>
      </c>
      <c r="AY236" s="255" t="s">
        <v>128</v>
      </c>
    </row>
    <row r="237" spans="1:65" s="2" customFormat="1" ht="37.8" customHeight="1">
      <c r="A237" s="39"/>
      <c r="B237" s="40"/>
      <c r="C237" s="205" t="s">
        <v>309</v>
      </c>
      <c r="D237" s="205" t="s">
        <v>130</v>
      </c>
      <c r="E237" s="206" t="s">
        <v>280</v>
      </c>
      <c r="F237" s="207" t="s">
        <v>281</v>
      </c>
      <c r="G237" s="208" t="s">
        <v>133</v>
      </c>
      <c r="H237" s="209">
        <v>2968.5</v>
      </c>
      <c r="I237" s="210"/>
      <c r="J237" s="211">
        <f>ROUND(I237*H237,2)</f>
        <v>0</v>
      </c>
      <c r="K237" s="207" t="s">
        <v>134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0.126</v>
      </c>
      <c r="T237" s="215">
        <f>S237*H237</f>
        <v>374.031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135</v>
      </c>
      <c r="AT237" s="216" t="s">
        <v>130</v>
      </c>
      <c r="AU237" s="216" t="s">
        <v>84</v>
      </c>
      <c r="AY237" s="18" t="s">
        <v>128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135</v>
      </c>
      <c r="BM237" s="216" t="s">
        <v>282</v>
      </c>
    </row>
    <row r="238" spans="1:47" s="2" customFormat="1" ht="12">
      <c r="A238" s="39"/>
      <c r="B238" s="40"/>
      <c r="C238" s="41"/>
      <c r="D238" s="218" t="s">
        <v>137</v>
      </c>
      <c r="E238" s="41"/>
      <c r="F238" s="219" t="s">
        <v>283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137</v>
      </c>
      <c r="AU238" s="18" t="s">
        <v>84</v>
      </c>
    </row>
    <row r="239" spans="1:51" s="13" customFormat="1" ht="12">
      <c r="A239" s="13"/>
      <c r="B239" s="223"/>
      <c r="C239" s="224"/>
      <c r="D239" s="225" t="s">
        <v>139</v>
      </c>
      <c r="E239" s="226" t="s">
        <v>19</v>
      </c>
      <c r="F239" s="227" t="s">
        <v>160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139</v>
      </c>
      <c r="AU239" s="233" t="s">
        <v>84</v>
      </c>
      <c r="AV239" s="13" t="s">
        <v>81</v>
      </c>
      <c r="AW239" s="13" t="s">
        <v>34</v>
      </c>
      <c r="AX239" s="13" t="s">
        <v>73</v>
      </c>
      <c r="AY239" s="233" t="s">
        <v>128</v>
      </c>
    </row>
    <row r="240" spans="1:51" s="14" customFormat="1" ht="12">
      <c r="A240" s="14"/>
      <c r="B240" s="234"/>
      <c r="C240" s="235"/>
      <c r="D240" s="225" t="s">
        <v>139</v>
      </c>
      <c r="E240" s="236" t="s">
        <v>19</v>
      </c>
      <c r="F240" s="237" t="s">
        <v>421</v>
      </c>
      <c r="G240" s="235"/>
      <c r="H240" s="238">
        <v>1484.25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139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128</v>
      </c>
    </row>
    <row r="241" spans="1:51" s="14" customFormat="1" ht="12">
      <c r="A241" s="14"/>
      <c r="B241" s="234"/>
      <c r="C241" s="235"/>
      <c r="D241" s="225" t="s">
        <v>139</v>
      </c>
      <c r="E241" s="236" t="s">
        <v>19</v>
      </c>
      <c r="F241" s="237" t="s">
        <v>422</v>
      </c>
      <c r="G241" s="235"/>
      <c r="H241" s="238">
        <v>1484.25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139</v>
      </c>
      <c r="AU241" s="244" t="s">
        <v>84</v>
      </c>
      <c r="AV241" s="14" t="s">
        <v>84</v>
      </c>
      <c r="AW241" s="14" t="s">
        <v>34</v>
      </c>
      <c r="AX241" s="14" t="s">
        <v>73</v>
      </c>
      <c r="AY241" s="244" t="s">
        <v>128</v>
      </c>
    </row>
    <row r="242" spans="1:51" s="15" customFormat="1" ht="12">
      <c r="A242" s="15"/>
      <c r="B242" s="245"/>
      <c r="C242" s="246"/>
      <c r="D242" s="225" t="s">
        <v>139</v>
      </c>
      <c r="E242" s="247" t="s">
        <v>19</v>
      </c>
      <c r="F242" s="248" t="s">
        <v>163</v>
      </c>
      <c r="G242" s="246"/>
      <c r="H242" s="249">
        <v>2968.5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139</v>
      </c>
      <c r="AU242" s="255" t="s">
        <v>84</v>
      </c>
      <c r="AV242" s="15" t="s">
        <v>135</v>
      </c>
      <c r="AW242" s="15" t="s">
        <v>34</v>
      </c>
      <c r="AX242" s="15" t="s">
        <v>81</v>
      </c>
      <c r="AY242" s="255" t="s">
        <v>128</v>
      </c>
    </row>
    <row r="243" spans="1:63" s="12" customFormat="1" ht="22.8" customHeight="1">
      <c r="A243" s="12"/>
      <c r="B243" s="189"/>
      <c r="C243" s="190"/>
      <c r="D243" s="191" t="s">
        <v>72</v>
      </c>
      <c r="E243" s="203" t="s">
        <v>284</v>
      </c>
      <c r="F243" s="203" t="s">
        <v>285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SUM(P244:P269)</f>
        <v>0</v>
      </c>
      <c r="Q243" s="197"/>
      <c r="R243" s="198">
        <f>SUM(R244:R269)</f>
        <v>0</v>
      </c>
      <c r="S243" s="197"/>
      <c r="T243" s="199">
        <f>SUM(T244:T269)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81</v>
      </c>
      <c r="AT243" s="201" t="s">
        <v>72</v>
      </c>
      <c r="AU243" s="201" t="s">
        <v>81</v>
      </c>
      <c r="AY243" s="200" t="s">
        <v>128</v>
      </c>
      <c r="BK243" s="202">
        <f>SUM(BK244:BK269)</f>
        <v>0</v>
      </c>
    </row>
    <row r="244" spans="1:65" s="2" customFormat="1" ht="24.15" customHeight="1">
      <c r="A244" s="39"/>
      <c r="B244" s="40"/>
      <c r="C244" s="205" t="s">
        <v>314</v>
      </c>
      <c r="D244" s="205" t="s">
        <v>130</v>
      </c>
      <c r="E244" s="206" t="s">
        <v>287</v>
      </c>
      <c r="F244" s="207" t="s">
        <v>288</v>
      </c>
      <c r="G244" s="208" t="s">
        <v>289</v>
      </c>
      <c r="H244" s="209">
        <v>2240.8</v>
      </c>
      <c r="I244" s="210"/>
      <c r="J244" s="211">
        <f>ROUND(I244*H244,2)</f>
        <v>0</v>
      </c>
      <c r="K244" s="207" t="s">
        <v>134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135</v>
      </c>
      <c r="AT244" s="216" t="s">
        <v>130</v>
      </c>
      <c r="AU244" s="216" t="s">
        <v>84</v>
      </c>
      <c r="AY244" s="18" t="s">
        <v>128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135</v>
      </c>
      <c r="BM244" s="216" t="s">
        <v>290</v>
      </c>
    </row>
    <row r="245" spans="1:47" s="2" customFormat="1" ht="12">
      <c r="A245" s="39"/>
      <c r="B245" s="40"/>
      <c r="C245" s="41"/>
      <c r="D245" s="218" t="s">
        <v>137</v>
      </c>
      <c r="E245" s="41"/>
      <c r="F245" s="219" t="s">
        <v>291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137</v>
      </c>
      <c r="AU245" s="18" t="s">
        <v>84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440</v>
      </c>
      <c r="G246" s="235"/>
      <c r="H246" s="238">
        <v>519.3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4" customFormat="1" ht="12">
      <c r="A247" s="14"/>
      <c r="B247" s="234"/>
      <c r="C247" s="235"/>
      <c r="D247" s="225" t="s">
        <v>139</v>
      </c>
      <c r="E247" s="236" t="s">
        <v>19</v>
      </c>
      <c r="F247" s="237" t="s">
        <v>441</v>
      </c>
      <c r="G247" s="235"/>
      <c r="H247" s="238">
        <v>426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139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128</v>
      </c>
    </row>
    <row r="248" spans="1:51" s="14" customFormat="1" ht="12">
      <c r="A248" s="14"/>
      <c r="B248" s="234"/>
      <c r="C248" s="235"/>
      <c r="D248" s="225" t="s">
        <v>139</v>
      </c>
      <c r="E248" s="236" t="s">
        <v>19</v>
      </c>
      <c r="F248" s="237" t="s">
        <v>442</v>
      </c>
      <c r="G248" s="235"/>
      <c r="H248" s="238">
        <v>374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139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128</v>
      </c>
    </row>
    <row r="249" spans="1:51" s="14" customFormat="1" ht="12">
      <c r="A249" s="14"/>
      <c r="B249" s="234"/>
      <c r="C249" s="235"/>
      <c r="D249" s="225" t="s">
        <v>139</v>
      </c>
      <c r="E249" s="236" t="s">
        <v>19</v>
      </c>
      <c r="F249" s="237" t="s">
        <v>443</v>
      </c>
      <c r="G249" s="235"/>
      <c r="H249" s="238">
        <v>921.5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139</v>
      </c>
      <c r="AU249" s="244" t="s">
        <v>84</v>
      </c>
      <c r="AV249" s="14" t="s">
        <v>84</v>
      </c>
      <c r="AW249" s="14" t="s">
        <v>34</v>
      </c>
      <c r="AX249" s="14" t="s">
        <v>73</v>
      </c>
      <c r="AY249" s="244" t="s">
        <v>128</v>
      </c>
    </row>
    <row r="250" spans="1:51" s="15" customFormat="1" ht="12">
      <c r="A250" s="15"/>
      <c r="B250" s="245"/>
      <c r="C250" s="246"/>
      <c r="D250" s="225" t="s">
        <v>139</v>
      </c>
      <c r="E250" s="247" t="s">
        <v>19</v>
      </c>
      <c r="F250" s="248" t="s">
        <v>163</v>
      </c>
      <c r="G250" s="246"/>
      <c r="H250" s="249">
        <v>2240.8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139</v>
      </c>
      <c r="AU250" s="255" t="s">
        <v>84</v>
      </c>
      <c r="AV250" s="15" t="s">
        <v>135</v>
      </c>
      <c r="AW250" s="15" t="s">
        <v>34</v>
      </c>
      <c r="AX250" s="15" t="s">
        <v>81</v>
      </c>
      <c r="AY250" s="255" t="s">
        <v>128</v>
      </c>
    </row>
    <row r="251" spans="1:65" s="2" customFormat="1" ht="24.15" customHeight="1">
      <c r="A251" s="39"/>
      <c r="B251" s="40"/>
      <c r="C251" s="205" t="s">
        <v>322</v>
      </c>
      <c r="D251" s="205" t="s">
        <v>130</v>
      </c>
      <c r="E251" s="206" t="s">
        <v>297</v>
      </c>
      <c r="F251" s="207" t="s">
        <v>298</v>
      </c>
      <c r="G251" s="208" t="s">
        <v>289</v>
      </c>
      <c r="H251" s="209">
        <v>33250.3</v>
      </c>
      <c r="I251" s="210"/>
      <c r="J251" s="211">
        <f>ROUND(I251*H251,2)</f>
        <v>0</v>
      </c>
      <c r="K251" s="207" t="s">
        <v>134</v>
      </c>
      <c r="L251" s="45"/>
      <c r="M251" s="212" t="s">
        <v>19</v>
      </c>
      <c r="N251" s="213" t="s">
        <v>44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135</v>
      </c>
      <c r="AT251" s="216" t="s">
        <v>130</v>
      </c>
      <c r="AU251" s="216" t="s">
        <v>84</v>
      </c>
      <c r="AY251" s="18" t="s">
        <v>128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81</v>
      </c>
      <c r="BK251" s="217">
        <f>ROUND(I251*H251,2)</f>
        <v>0</v>
      </c>
      <c r="BL251" s="18" t="s">
        <v>135</v>
      </c>
      <c r="BM251" s="216" t="s">
        <v>444</v>
      </c>
    </row>
    <row r="252" spans="1:47" s="2" customFormat="1" ht="12">
      <c r="A252" s="39"/>
      <c r="B252" s="40"/>
      <c r="C252" s="41"/>
      <c r="D252" s="218" t="s">
        <v>137</v>
      </c>
      <c r="E252" s="41"/>
      <c r="F252" s="219" t="s">
        <v>300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137</v>
      </c>
      <c r="AU252" s="18" t="s">
        <v>84</v>
      </c>
    </row>
    <row r="253" spans="1:51" s="13" customFormat="1" ht="12">
      <c r="A253" s="13"/>
      <c r="B253" s="223"/>
      <c r="C253" s="224"/>
      <c r="D253" s="225" t="s">
        <v>139</v>
      </c>
      <c r="E253" s="226" t="s">
        <v>19</v>
      </c>
      <c r="F253" s="227" t="s">
        <v>301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139</v>
      </c>
      <c r="AU253" s="233" t="s">
        <v>84</v>
      </c>
      <c r="AV253" s="13" t="s">
        <v>81</v>
      </c>
      <c r="AW253" s="13" t="s">
        <v>34</v>
      </c>
      <c r="AX253" s="13" t="s">
        <v>73</v>
      </c>
      <c r="AY253" s="233" t="s">
        <v>128</v>
      </c>
    </row>
    <row r="254" spans="1:51" s="14" customFormat="1" ht="12">
      <c r="A254" s="14"/>
      <c r="B254" s="234"/>
      <c r="C254" s="235"/>
      <c r="D254" s="225" t="s">
        <v>139</v>
      </c>
      <c r="E254" s="236" t="s">
        <v>19</v>
      </c>
      <c r="F254" s="237" t="s">
        <v>445</v>
      </c>
      <c r="G254" s="235"/>
      <c r="H254" s="238">
        <v>541.8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139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128</v>
      </c>
    </row>
    <row r="255" spans="1:51" s="13" customFormat="1" ht="12">
      <c r="A255" s="13"/>
      <c r="B255" s="223"/>
      <c r="C255" s="224"/>
      <c r="D255" s="225" t="s">
        <v>139</v>
      </c>
      <c r="E255" s="226" t="s">
        <v>19</v>
      </c>
      <c r="F255" s="227" t="s">
        <v>303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139</v>
      </c>
      <c r="AU255" s="233" t="s">
        <v>84</v>
      </c>
      <c r="AV255" s="13" t="s">
        <v>81</v>
      </c>
      <c r="AW255" s="13" t="s">
        <v>34</v>
      </c>
      <c r="AX255" s="13" t="s">
        <v>73</v>
      </c>
      <c r="AY255" s="233" t="s">
        <v>128</v>
      </c>
    </row>
    <row r="256" spans="1:51" s="14" customFormat="1" ht="12">
      <c r="A256" s="14"/>
      <c r="B256" s="234"/>
      <c r="C256" s="235"/>
      <c r="D256" s="225" t="s">
        <v>139</v>
      </c>
      <c r="E256" s="236" t="s">
        <v>19</v>
      </c>
      <c r="F256" s="237" t="s">
        <v>446</v>
      </c>
      <c r="G256" s="235"/>
      <c r="H256" s="238">
        <v>8094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139</v>
      </c>
      <c r="AU256" s="244" t="s">
        <v>84</v>
      </c>
      <c r="AV256" s="14" t="s">
        <v>84</v>
      </c>
      <c r="AW256" s="14" t="s">
        <v>34</v>
      </c>
      <c r="AX256" s="14" t="s">
        <v>73</v>
      </c>
      <c r="AY256" s="244" t="s">
        <v>128</v>
      </c>
    </row>
    <row r="257" spans="1:51" s="14" customFormat="1" ht="12">
      <c r="A257" s="14"/>
      <c r="B257" s="234"/>
      <c r="C257" s="235"/>
      <c r="D257" s="225" t="s">
        <v>139</v>
      </c>
      <c r="E257" s="236" t="s">
        <v>19</v>
      </c>
      <c r="F257" s="237" t="s">
        <v>447</v>
      </c>
      <c r="G257" s="235"/>
      <c r="H257" s="238">
        <v>7106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139</v>
      </c>
      <c r="AU257" s="244" t="s">
        <v>84</v>
      </c>
      <c r="AV257" s="14" t="s">
        <v>84</v>
      </c>
      <c r="AW257" s="14" t="s">
        <v>34</v>
      </c>
      <c r="AX257" s="14" t="s">
        <v>73</v>
      </c>
      <c r="AY257" s="244" t="s">
        <v>128</v>
      </c>
    </row>
    <row r="258" spans="1:51" s="14" customFormat="1" ht="12">
      <c r="A258" s="14"/>
      <c r="B258" s="234"/>
      <c r="C258" s="235"/>
      <c r="D258" s="225" t="s">
        <v>139</v>
      </c>
      <c r="E258" s="236" t="s">
        <v>19</v>
      </c>
      <c r="F258" s="237" t="s">
        <v>448</v>
      </c>
      <c r="G258" s="235"/>
      <c r="H258" s="238">
        <v>17508.5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139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128</v>
      </c>
    </row>
    <row r="259" spans="1:51" s="15" customFormat="1" ht="12">
      <c r="A259" s="15"/>
      <c r="B259" s="245"/>
      <c r="C259" s="246"/>
      <c r="D259" s="225" t="s">
        <v>139</v>
      </c>
      <c r="E259" s="247" t="s">
        <v>19</v>
      </c>
      <c r="F259" s="248" t="s">
        <v>163</v>
      </c>
      <c r="G259" s="246"/>
      <c r="H259" s="249">
        <v>33250.3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139</v>
      </c>
      <c r="AU259" s="255" t="s">
        <v>84</v>
      </c>
      <c r="AV259" s="15" t="s">
        <v>135</v>
      </c>
      <c r="AW259" s="15" t="s">
        <v>34</v>
      </c>
      <c r="AX259" s="15" t="s">
        <v>81</v>
      </c>
      <c r="AY259" s="255" t="s">
        <v>128</v>
      </c>
    </row>
    <row r="260" spans="1:65" s="2" customFormat="1" ht="16.5" customHeight="1">
      <c r="A260" s="39"/>
      <c r="B260" s="40"/>
      <c r="C260" s="205" t="s">
        <v>327</v>
      </c>
      <c r="D260" s="205" t="s">
        <v>130</v>
      </c>
      <c r="E260" s="206" t="s">
        <v>310</v>
      </c>
      <c r="F260" s="207" t="s">
        <v>311</v>
      </c>
      <c r="G260" s="208" t="s">
        <v>289</v>
      </c>
      <c r="H260" s="209">
        <v>541.8</v>
      </c>
      <c r="I260" s="210"/>
      <c r="J260" s="211">
        <f>ROUND(I260*H260,2)</f>
        <v>0</v>
      </c>
      <c r="K260" s="207" t="s">
        <v>134</v>
      </c>
      <c r="L260" s="45"/>
      <c r="M260" s="212" t="s">
        <v>19</v>
      </c>
      <c r="N260" s="213" t="s">
        <v>44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135</v>
      </c>
      <c r="AT260" s="216" t="s">
        <v>130</v>
      </c>
      <c r="AU260" s="216" t="s">
        <v>84</v>
      </c>
      <c r="AY260" s="18" t="s">
        <v>128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81</v>
      </c>
      <c r="BK260" s="217">
        <f>ROUND(I260*H260,2)</f>
        <v>0</v>
      </c>
      <c r="BL260" s="18" t="s">
        <v>135</v>
      </c>
      <c r="BM260" s="216" t="s">
        <v>449</v>
      </c>
    </row>
    <row r="261" spans="1:47" s="2" customFormat="1" ht="12">
      <c r="A261" s="39"/>
      <c r="B261" s="40"/>
      <c r="C261" s="41"/>
      <c r="D261" s="218" t="s">
        <v>137</v>
      </c>
      <c r="E261" s="41"/>
      <c r="F261" s="219" t="s">
        <v>313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137</v>
      </c>
      <c r="AU261" s="18" t="s">
        <v>84</v>
      </c>
    </row>
    <row r="262" spans="1:51" s="13" customFormat="1" ht="12">
      <c r="A262" s="13"/>
      <c r="B262" s="223"/>
      <c r="C262" s="224"/>
      <c r="D262" s="225" t="s">
        <v>139</v>
      </c>
      <c r="E262" s="226" t="s">
        <v>19</v>
      </c>
      <c r="F262" s="227" t="s">
        <v>301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139</v>
      </c>
      <c r="AU262" s="233" t="s">
        <v>84</v>
      </c>
      <c r="AV262" s="13" t="s">
        <v>81</v>
      </c>
      <c r="AW262" s="13" t="s">
        <v>34</v>
      </c>
      <c r="AX262" s="13" t="s">
        <v>73</v>
      </c>
      <c r="AY262" s="233" t="s">
        <v>128</v>
      </c>
    </row>
    <row r="263" spans="1:51" s="14" customFormat="1" ht="12">
      <c r="A263" s="14"/>
      <c r="B263" s="234"/>
      <c r="C263" s="235"/>
      <c r="D263" s="225" t="s">
        <v>139</v>
      </c>
      <c r="E263" s="236" t="s">
        <v>19</v>
      </c>
      <c r="F263" s="237" t="s">
        <v>445</v>
      </c>
      <c r="G263" s="235"/>
      <c r="H263" s="238">
        <v>541.8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139</v>
      </c>
      <c r="AU263" s="244" t="s">
        <v>84</v>
      </c>
      <c r="AV263" s="14" t="s">
        <v>84</v>
      </c>
      <c r="AW263" s="14" t="s">
        <v>34</v>
      </c>
      <c r="AX263" s="14" t="s">
        <v>81</v>
      </c>
      <c r="AY263" s="244" t="s">
        <v>128</v>
      </c>
    </row>
    <row r="264" spans="1:65" s="2" customFormat="1" ht="24.15" customHeight="1">
      <c r="A264" s="39"/>
      <c r="B264" s="40"/>
      <c r="C264" s="205" t="s">
        <v>404</v>
      </c>
      <c r="D264" s="205" t="s">
        <v>130</v>
      </c>
      <c r="E264" s="206" t="s">
        <v>315</v>
      </c>
      <c r="F264" s="207" t="s">
        <v>316</v>
      </c>
      <c r="G264" s="208" t="s">
        <v>289</v>
      </c>
      <c r="H264" s="209">
        <v>1721.5</v>
      </c>
      <c r="I264" s="210"/>
      <c r="J264" s="211">
        <f>ROUND(I264*H264,2)</f>
        <v>0</v>
      </c>
      <c r="K264" s="207" t="s">
        <v>134</v>
      </c>
      <c r="L264" s="45"/>
      <c r="M264" s="212" t="s">
        <v>19</v>
      </c>
      <c r="N264" s="213" t="s">
        <v>44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135</v>
      </c>
      <c r="AT264" s="216" t="s">
        <v>130</v>
      </c>
      <c r="AU264" s="216" t="s">
        <v>84</v>
      </c>
      <c r="AY264" s="18" t="s">
        <v>128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81</v>
      </c>
      <c r="BK264" s="217">
        <f>ROUND(I264*H264,2)</f>
        <v>0</v>
      </c>
      <c r="BL264" s="18" t="s">
        <v>135</v>
      </c>
      <c r="BM264" s="216" t="s">
        <v>450</v>
      </c>
    </row>
    <row r="265" spans="1:47" s="2" customFormat="1" ht="12">
      <c r="A265" s="39"/>
      <c r="B265" s="40"/>
      <c r="C265" s="41"/>
      <c r="D265" s="218" t="s">
        <v>137</v>
      </c>
      <c r="E265" s="41"/>
      <c r="F265" s="219" t="s">
        <v>318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137</v>
      </c>
      <c r="AU265" s="18" t="s">
        <v>84</v>
      </c>
    </row>
    <row r="266" spans="1:51" s="14" customFormat="1" ht="12">
      <c r="A266" s="14"/>
      <c r="B266" s="234"/>
      <c r="C266" s="235"/>
      <c r="D266" s="225" t="s">
        <v>139</v>
      </c>
      <c r="E266" s="236" t="s">
        <v>19</v>
      </c>
      <c r="F266" s="237" t="s">
        <v>451</v>
      </c>
      <c r="G266" s="235"/>
      <c r="H266" s="238">
        <v>426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139</v>
      </c>
      <c r="AU266" s="244" t="s">
        <v>84</v>
      </c>
      <c r="AV266" s="14" t="s">
        <v>84</v>
      </c>
      <c r="AW266" s="14" t="s">
        <v>34</v>
      </c>
      <c r="AX266" s="14" t="s">
        <v>73</v>
      </c>
      <c r="AY266" s="244" t="s">
        <v>128</v>
      </c>
    </row>
    <row r="267" spans="1:51" s="14" customFormat="1" ht="12">
      <c r="A267" s="14"/>
      <c r="B267" s="234"/>
      <c r="C267" s="235"/>
      <c r="D267" s="225" t="s">
        <v>139</v>
      </c>
      <c r="E267" s="236" t="s">
        <v>19</v>
      </c>
      <c r="F267" s="237" t="s">
        <v>442</v>
      </c>
      <c r="G267" s="235"/>
      <c r="H267" s="238">
        <v>374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139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128</v>
      </c>
    </row>
    <row r="268" spans="1:51" s="14" customFormat="1" ht="12">
      <c r="A268" s="14"/>
      <c r="B268" s="234"/>
      <c r="C268" s="235"/>
      <c r="D268" s="225" t="s">
        <v>139</v>
      </c>
      <c r="E268" s="236" t="s">
        <v>19</v>
      </c>
      <c r="F268" s="237" t="s">
        <v>443</v>
      </c>
      <c r="G268" s="235"/>
      <c r="H268" s="238">
        <v>921.5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139</v>
      </c>
      <c r="AU268" s="244" t="s">
        <v>84</v>
      </c>
      <c r="AV268" s="14" t="s">
        <v>84</v>
      </c>
      <c r="AW268" s="14" t="s">
        <v>34</v>
      </c>
      <c r="AX268" s="14" t="s">
        <v>73</v>
      </c>
      <c r="AY268" s="244" t="s">
        <v>128</v>
      </c>
    </row>
    <row r="269" spans="1:51" s="15" customFormat="1" ht="12">
      <c r="A269" s="15"/>
      <c r="B269" s="245"/>
      <c r="C269" s="246"/>
      <c r="D269" s="225" t="s">
        <v>139</v>
      </c>
      <c r="E269" s="247" t="s">
        <v>19</v>
      </c>
      <c r="F269" s="248" t="s">
        <v>163</v>
      </c>
      <c r="G269" s="246"/>
      <c r="H269" s="249">
        <v>1721.5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5" t="s">
        <v>139</v>
      </c>
      <c r="AU269" s="255" t="s">
        <v>84</v>
      </c>
      <c r="AV269" s="15" t="s">
        <v>135</v>
      </c>
      <c r="AW269" s="15" t="s">
        <v>34</v>
      </c>
      <c r="AX269" s="15" t="s">
        <v>81</v>
      </c>
      <c r="AY269" s="255" t="s">
        <v>128</v>
      </c>
    </row>
    <row r="270" spans="1:63" s="12" customFormat="1" ht="22.8" customHeight="1">
      <c r="A270" s="12"/>
      <c r="B270" s="189"/>
      <c r="C270" s="190"/>
      <c r="D270" s="191" t="s">
        <v>72</v>
      </c>
      <c r="E270" s="203" t="s">
        <v>320</v>
      </c>
      <c r="F270" s="203" t="s">
        <v>321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SUM(P271:P274)</f>
        <v>0</v>
      </c>
      <c r="Q270" s="197"/>
      <c r="R270" s="198">
        <f>SUM(R271:R274)</f>
        <v>0</v>
      </c>
      <c r="S270" s="197"/>
      <c r="T270" s="199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0" t="s">
        <v>81</v>
      </c>
      <c r="AT270" s="201" t="s">
        <v>72</v>
      </c>
      <c r="AU270" s="201" t="s">
        <v>81</v>
      </c>
      <c r="AY270" s="200" t="s">
        <v>128</v>
      </c>
      <c r="BK270" s="202">
        <f>SUM(BK271:BK274)</f>
        <v>0</v>
      </c>
    </row>
    <row r="271" spans="1:65" s="2" customFormat="1" ht="24.15" customHeight="1">
      <c r="A271" s="39"/>
      <c r="B271" s="40"/>
      <c r="C271" s="205" t="s">
        <v>407</v>
      </c>
      <c r="D271" s="205" t="s">
        <v>130</v>
      </c>
      <c r="E271" s="206" t="s">
        <v>323</v>
      </c>
      <c r="F271" s="207" t="s">
        <v>324</v>
      </c>
      <c r="G271" s="208" t="s">
        <v>289</v>
      </c>
      <c r="H271" s="209">
        <v>533.323</v>
      </c>
      <c r="I271" s="210"/>
      <c r="J271" s="211">
        <f>ROUND(I271*H271,2)</f>
        <v>0</v>
      </c>
      <c r="K271" s="207" t="s">
        <v>134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135</v>
      </c>
      <c r="AT271" s="216" t="s">
        <v>130</v>
      </c>
      <c r="AU271" s="216" t="s">
        <v>84</v>
      </c>
      <c r="AY271" s="18" t="s">
        <v>128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135</v>
      </c>
      <c r="BM271" s="216" t="s">
        <v>325</v>
      </c>
    </row>
    <row r="272" spans="1:47" s="2" customFormat="1" ht="12">
      <c r="A272" s="39"/>
      <c r="B272" s="40"/>
      <c r="C272" s="41"/>
      <c r="D272" s="218" t="s">
        <v>137</v>
      </c>
      <c r="E272" s="41"/>
      <c r="F272" s="219" t="s">
        <v>326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137</v>
      </c>
      <c r="AU272" s="18" t="s">
        <v>84</v>
      </c>
    </row>
    <row r="273" spans="1:65" s="2" customFormat="1" ht="24.15" customHeight="1">
      <c r="A273" s="39"/>
      <c r="B273" s="40"/>
      <c r="C273" s="205" t="s">
        <v>408</v>
      </c>
      <c r="D273" s="205" t="s">
        <v>130</v>
      </c>
      <c r="E273" s="206" t="s">
        <v>328</v>
      </c>
      <c r="F273" s="207" t="s">
        <v>329</v>
      </c>
      <c r="G273" s="208" t="s">
        <v>289</v>
      </c>
      <c r="H273" s="209">
        <v>533.323</v>
      </c>
      <c r="I273" s="210"/>
      <c r="J273" s="211">
        <f>ROUND(I273*H273,2)</f>
        <v>0</v>
      </c>
      <c r="K273" s="207" t="s">
        <v>134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135</v>
      </c>
      <c r="AT273" s="216" t="s">
        <v>130</v>
      </c>
      <c r="AU273" s="216" t="s">
        <v>84</v>
      </c>
      <c r="AY273" s="18" t="s">
        <v>128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135</v>
      </c>
      <c r="BM273" s="216" t="s">
        <v>452</v>
      </c>
    </row>
    <row r="274" spans="1:47" s="2" customFormat="1" ht="12">
      <c r="A274" s="39"/>
      <c r="B274" s="40"/>
      <c r="C274" s="41"/>
      <c r="D274" s="218" t="s">
        <v>137</v>
      </c>
      <c r="E274" s="41"/>
      <c r="F274" s="219" t="s">
        <v>331</v>
      </c>
      <c r="G274" s="41"/>
      <c r="H274" s="41"/>
      <c r="I274" s="220"/>
      <c r="J274" s="41"/>
      <c r="K274" s="41"/>
      <c r="L274" s="45"/>
      <c r="M274" s="256"/>
      <c r="N274" s="257"/>
      <c r="O274" s="258"/>
      <c r="P274" s="258"/>
      <c r="Q274" s="258"/>
      <c r="R274" s="258"/>
      <c r="S274" s="258"/>
      <c r="T274" s="25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137</v>
      </c>
      <c r="AU274" s="18" t="s">
        <v>84</v>
      </c>
    </row>
    <row r="275" spans="1:31" s="2" customFormat="1" ht="6.95" customHeight="1">
      <c r="A275" s="39"/>
      <c r="B275" s="60"/>
      <c r="C275" s="61"/>
      <c r="D275" s="61"/>
      <c r="E275" s="61"/>
      <c r="F275" s="61"/>
      <c r="G275" s="61"/>
      <c r="H275" s="61"/>
      <c r="I275" s="61"/>
      <c r="J275" s="61"/>
      <c r="K275" s="61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password="CC35" sheet="1" objects="1" scenarios="1" formatColumns="0" formatRows="0" autoFilter="0"/>
  <autoFilter ref="C84:K27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124"/>
    <hyperlink ref="F102" r:id="rId3" display="https://podminky.urs.cz/item/CS_URS_2023_01/564931411"/>
    <hyperlink ref="F105" r:id="rId4" display="https://podminky.urs.cz/item/CS_URS_2023_01/565135101"/>
    <hyperlink ref="F110" r:id="rId5" display="https://podminky.urs.cz/item/CS_URS_2023_01/565135121"/>
    <hyperlink ref="F117" r:id="rId6" display="https://podminky.urs.cz/item/CS_URS_2023_01/569921133"/>
    <hyperlink ref="F123" r:id="rId7" display="https://podminky.urs.cz/item/CS_URS_2023_01/572531121"/>
    <hyperlink ref="F128" r:id="rId8" display="https://podminky.urs.cz/item/CS_URS_2023_01/573191111"/>
    <hyperlink ref="F133" r:id="rId9" display="https://podminky.urs.cz/item/CS_URS_2023_01/573211107"/>
    <hyperlink ref="F140" r:id="rId10" display="https://podminky.urs.cz/item/CS_URS_2023_01/577134141"/>
    <hyperlink ref="F148" r:id="rId11" display="https://podminky.urs.cz/item/CS_URS_2023_01/913121111"/>
    <hyperlink ref="F160" r:id="rId12" display="https://podminky.urs.cz/item/CS_URS_2023_01/913121211"/>
    <hyperlink ref="F164" r:id="rId13" display="https://podminky.urs.cz/item/CS_URS_2023_01/913311111"/>
    <hyperlink ref="F168" r:id="rId14" display="https://podminky.urs.cz/item/CS_URS_2023_01/913311211"/>
    <hyperlink ref="F172" r:id="rId15" display="https://podminky.urs.cz/item/CS_URS_2023_01/915211112"/>
    <hyperlink ref="F179" r:id="rId16" display="https://podminky.urs.cz/item/CS_URS_2023_01/915221122"/>
    <hyperlink ref="F183" r:id="rId17" display="https://podminky.urs.cz/item/CS_URS_2023_01/915611111"/>
    <hyperlink ref="F191" r:id="rId18" display="https://podminky.urs.cz/item/CS_URS_2023_01/919721295"/>
    <hyperlink ref="F196" r:id="rId19" display="https://podminky.urs.cz/item/CS_URS_2023_01/919731122"/>
    <hyperlink ref="F203" r:id="rId20" display="https://podminky.urs.cz/item/CS_URS_2023_01/919732211"/>
    <hyperlink ref="F210" r:id="rId21" display="https://podminky.urs.cz/item/CS_URS_2023_01/919735112"/>
    <hyperlink ref="F219" r:id="rId22" display="https://podminky.urs.cz/item/CS_URS_2023_01/938902112"/>
    <hyperlink ref="F224" r:id="rId23" display="https://podminky.urs.cz/item/CS_URS_2023_01/938908411"/>
    <hyperlink ref="F231" r:id="rId24" display="https://podminky.urs.cz/item/CS_URS_2023_01/938909311"/>
    <hyperlink ref="F238" r:id="rId25" display="https://podminky.urs.cz/item/CS_URS_2023_01/938909611"/>
    <hyperlink ref="F245" r:id="rId26" display="https://podminky.urs.cz/item/CS_URS_2023_01/997221551"/>
    <hyperlink ref="F252" r:id="rId27" display="https://podminky.urs.cz/item/CS_URS_2023_01/997221559"/>
    <hyperlink ref="F261" r:id="rId28" display="https://podminky.urs.cz/item/CS_URS_2023_01/997221611"/>
    <hyperlink ref="F265" r:id="rId29" display="https://podminky.urs.cz/item/CS_URS_2023_01/997221873"/>
    <hyperlink ref="F272" r:id="rId30" display="https://podminky.urs.cz/item/CS_URS_2023_01/998225111"/>
    <hyperlink ref="F274" r:id="rId31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94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454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ROUND((SUM(BE87:BE603)),2)</f>
        <v>0</v>
      </c>
      <c r="G33" s="39"/>
      <c r="H33" s="39"/>
      <c r="I33" s="149">
        <v>0.21</v>
      </c>
      <c r="J33" s="148">
        <f>ROUND(((SUM(BE87:BE603))*I33),2)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ROUND((SUM(BF87:BF603)),2)</f>
        <v>0</v>
      </c>
      <c r="G34" s="39"/>
      <c r="H34" s="39"/>
      <c r="I34" s="149">
        <v>0.15</v>
      </c>
      <c r="J34" s="148">
        <f>ROUND(((SUM(BF87:BF603))*I34),2)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ROUND((SUM(BG87:BG603)),2)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ROUND((SUM(BH87:BH603)),2)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ROUND((SUM(BI87:BI603)),2)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106 - Rekonstrukce propustků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455</v>
      </c>
      <c r="E62" s="175"/>
      <c r="F62" s="175"/>
      <c r="G62" s="175"/>
      <c r="H62" s="175"/>
      <c r="I62" s="175"/>
      <c r="J62" s="176">
        <f>J276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109</v>
      </c>
      <c r="E63" s="175"/>
      <c r="F63" s="175"/>
      <c r="G63" s="175"/>
      <c r="H63" s="175"/>
      <c r="I63" s="175"/>
      <c r="J63" s="176">
        <f>J355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456</v>
      </c>
      <c r="E64" s="175"/>
      <c r="F64" s="175"/>
      <c r="G64" s="175"/>
      <c r="H64" s="175"/>
      <c r="I64" s="175"/>
      <c r="J64" s="176">
        <f>J409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110</v>
      </c>
      <c r="E65" s="175"/>
      <c r="F65" s="175"/>
      <c r="G65" s="175"/>
      <c r="H65" s="175"/>
      <c r="I65" s="175"/>
      <c r="J65" s="176">
        <f>J418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111</v>
      </c>
      <c r="E66" s="175"/>
      <c r="F66" s="175"/>
      <c r="G66" s="175"/>
      <c r="H66" s="175"/>
      <c r="I66" s="175"/>
      <c r="J66" s="176">
        <f>J561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112</v>
      </c>
      <c r="E67" s="175"/>
      <c r="F67" s="175"/>
      <c r="G67" s="175"/>
      <c r="H67" s="175"/>
      <c r="I67" s="175"/>
      <c r="J67" s="176">
        <f>J601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III/19352 A III/19353 STAŇKOV - PUCLICE - SEMOŠICE, OPRAVA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100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106 - Rekonstrukce propustků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>Staňkov, Semošice</v>
      </c>
      <c r="G81" s="41"/>
      <c r="H81" s="41"/>
      <c r="I81" s="33" t="s">
        <v>23</v>
      </c>
      <c r="J81" s="73" t="str">
        <f>IF(J12="","",J12)</f>
        <v>20. 4. 2023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SÚS Plzeňského kraje, p.o.</v>
      </c>
      <c r="G83" s="41"/>
      <c r="H83" s="41"/>
      <c r="I83" s="33" t="s">
        <v>31</v>
      </c>
      <c r="J83" s="37" t="str">
        <f>E21</f>
        <v>Ing. Jaroslav Rojt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35</v>
      </c>
      <c r="J84" s="37" t="str">
        <f>E24</f>
        <v>Jan Leinhäupel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114</v>
      </c>
      <c r="D86" s="181" t="s">
        <v>58</v>
      </c>
      <c r="E86" s="181" t="s">
        <v>54</v>
      </c>
      <c r="F86" s="181" t="s">
        <v>55</v>
      </c>
      <c r="G86" s="181" t="s">
        <v>115</v>
      </c>
      <c r="H86" s="181" t="s">
        <v>116</v>
      </c>
      <c r="I86" s="181" t="s">
        <v>117</v>
      </c>
      <c r="J86" s="181" t="s">
        <v>105</v>
      </c>
      <c r="K86" s="182" t="s">
        <v>118</v>
      </c>
      <c r="L86" s="183"/>
      <c r="M86" s="93" t="s">
        <v>19</v>
      </c>
      <c r="N86" s="94" t="s">
        <v>43</v>
      </c>
      <c r="O86" s="94" t="s">
        <v>119</v>
      </c>
      <c r="P86" s="94" t="s">
        <v>120</v>
      </c>
      <c r="Q86" s="94" t="s">
        <v>121</v>
      </c>
      <c r="R86" s="94" t="s">
        <v>122</v>
      </c>
      <c r="S86" s="94" t="s">
        <v>123</v>
      </c>
      <c r="T86" s="95" t="s">
        <v>124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125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457.4490325</v>
      </c>
      <c r="S87" s="97"/>
      <c r="T87" s="187">
        <f>T88</f>
        <v>85.136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72</v>
      </c>
      <c r="AU87" s="18" t="s">
        <v>106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72</v>
      </c>
      <c r="E88" s="192" t="s">
        <v>126</v>
      </c>
      <c r="F88" s="192" t="s">
        <v>127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P89+P276+P355+P409+P418+P561+P601</f>
        <v>0</v>
      </c>
      <c r="Q88" s="197"/>
      <c r="R88" s="198">
        <f>R89+R276+R355+R409+R418+R561+R601</f>
        <v>457.4490325</v>
      </c>
      <c r="S88" s="197"/>
      <c r="T88" s="199">
        <f>T89+T276+T355+T409+T418+T561+T601</f>
        <v>85.136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81</v>
      </c>
      <c r="AT88" s="201" t="s">
        <v>72</v>
      </c>
      <c r="AU88" s="201" t="s">
        <v>73</v>
      </c>
      <c r="AY88" s="200" t="s">
        <v>128</v>
      </c>
      <c r="BK88" s="202">
        <f>BK89+BK276+BK355+BK409+BK418+BK561+BK601</f>
        <v>0</v>
      </c>
    </row>
    <row r="89" spans="1:63" s="12" customFormat="1" ht="22.8" customHeight="1">
      <c r="A89" s="12"/>
      <c r="B89" s="189"/>
      <c r="C89" s="190"/>
      <c r="D89" s="191" t="s">
        <v>72</v>
      </c>
      <c r="E89" s="203" t="s">
        <v>81</v>
      </c>
      <c r="F89" s="203" t="s">
        <v>129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SUM(P90:P275)</f>
        <v>0</v>
      </c>
      <c r="Q89" s="197"/>
      <c r="R89" s="198">
        <f>SUM(R90:R275)</f>
        <v>88</v>
      </c>
      <c r="S89" s="197"/>
      <c r="T89" s="199">
        <f>SUM(T90:T275)</f>
        <v>32.76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81</v>
      </c>
      <c r="AY89" s="200" t="s">
        <v>128</v>
      </c>
      <c r="BK89" s="202">
        <f>SUM(BK90:BK275)</f>
        <v>0</v>
      </c>
    </row>
    <row r="90" spans="1:65" s="2" customFormat="1" ht="37.8" customHeight="1">
      <c r="A90" s="39"/>
      <c r="B90" s="40"/>
      <c r="C90" s="205" t="s">
        <v>81</v>
      </c>
      <c r="D90" s="205" t="s">
        <v>130</v>
      </c>
      <c r="E90" s="206" t="s">
        <v>457</v>
      </c>
      <c r="F90" s="207" t="s">
        <v>458</v>
      </c>
      <c r="G90" s="208" t="s">
        <v>133</v>
      </c>
      <c r="H90" s="209">
        <v>39</v>
      </c>
      <c r="I90" s="210"/>
      <c r="J90" s="211">
        <f>ROUND(I90*H90,2)</f>
        <v>0</v>
      </c>
      <c r="K90" s="207" t="s">
        <v>134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0.62</v>
      </c>
      <c r="T90" s="215">
        <f>S90*H90</f>
        <v>24.18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135</v>
      </c>
      <c r="AT90" s="216" t="s">
        <v>130</v>
      </c>
      <c r="AU90" s="216" t="s">
        <v>84</v>
      </c>
      <c r="AY90" s="18" t="s">
        <v>128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135</v>
      </c>
      <c r="BM90" s="216" t="s">
        <v>459</v>
      </c>
    </row>
    <row r="91" spans="1:47" s="2" customFormat="1" ht="12">
      <c r="A91" s="39"/>
      <c r="B91" s="40"/>
      <c r="C91" s="41"/>
      <c r="D91" s="218" t="s">
        <v>137</v>
      </c>
      <c r="E91" s="41"/>
      <c r="F91" s="219" t="s">
        <v>460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137</v>
      </c>
      <c r="AU91" s="18" t="s">
        <v>84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461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51" s="13" customFormat="1" ht="12">
      <c r="A93" s="13"/>
      <c r="B93" s="223"/>
      <c r="C93" s="224"/>
      <c r="D93" s="225" t="s">
        <v>139</v>
      </c>
      <c r="E93" s="226" t="s">
        <v>19</v>
      </c>
      <c r="F93" s="227" t="s">
        <v>462</v>
      </c>
      <c r="G93" s="224"/>
      <c r="H93" s="226" t="s">
        <v>19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139</v>
      </c>
      <c r="AU93" s="233" t="s">
        <v>84</v>
      </c>
      <c r="AV93" s="13" t="s">
        <v>81</v>
      </c>
      <c r="AW93" s="13" t="s">
        <v>34</v>
      </c>
      <c r="AX93" s="13" t="s">
        <v>73</v>
      </c>
      <c r="AY93" s="233" t="s">
        <v>128</v>
      </c>
    </row>
    <row r="94" spans="1:51" s="14" customFormat="1" ht="12">
      <c r="A94" s="14"/>
      <c r="B94" s="234"/>
      <c r="C94" s="235"/>
      <c r="D94" s="225" t="s">
        <v>139</v>
      </c>
      <c r="E94" s="236" t="s">
        <v>19</v>
      </c>
      <c r="F94" s="237" t="s">
        <v>463</v>
      </c>
      <c r="G94" s="235"/>
      <c r="H94" s="238">
        <v>8.25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139</v>
      </c>
      <c r="AU94" s="244" t="s">
        <v>84</v>
      </c>
      <c r="AV94" s="14" t="s">
        <v>84</v>
      </c>
      <c r="AW94" s="14" t="s">
        <v>34</v>
      </c>
      <c r="AX94" s="14" t="s">
        <v>73</v>
      </c>
      <c r="AY94" s="244" t="s">
        <v>128</v>
      </c>
    </row>
    <row r="95" spans="1:51" s="14" customFormat="1" ht="12">
      <c r="A95" s="14"/>
      <c r="B95" s="234"/>
      <c r="C95" s="235"/>
      <c r="D95" s="225" t="s">
        <v>139</v>
      </c>
      <c r="E95" s="236" t="s">
        <v>19</v>
      </c>
      <c r="F95" s="237" t="s">
        <v>464</v>
      </c>
      <c r="G95" s="235"/>
      <c r="H95" s="238">
        <v>7.5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139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465</v>
      </c>
      <c r="G96" s="235"/>
      <c r="H96" s="238">
        <v>7.5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466</v>
      </c>
      <c r="G97" s="235"/>
      <c r="H97" s="238">
        <v>7.5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467</v>
      </c>
      <c r="G98" s="235"/>
      <c r="H98" s="238">
        <v>8.25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163</v>
      </c>
      <c r="G99" s="246"/>
      <c r="H99" s="249">
        <v>39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5" s="2" customFormat="1" ht="33" customHeight="1">
      <c r="A100" s="39"/>
      <c r="B100" s="40"/>
      <c r="C100" s="205" t="s">
        <v>84</v>
      </c>
      <c r="D100" s="205" t="s">
        <v>130</v>
      </c>
      <c r="E100" s="206" t="s">
        <v>468</v>
      </c>
      <c r="F100" s="207" t="s">
        <v>469</v>
      </c>
      <c r="G100" s="208" t="s">
        <v>133</v>
      </c>
      <c r="H100" s="209">
        <v>39</v>
      </c>
      <c r="I100" s="210"/>
      <c r="J100" s="211">
        <f>ROUND(I100*H100,2)</f>
        <v>0</v>
      </c>
      <c r="K100" s="207" t="s">
        <v>134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8.58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135</v>
      </c>
      <c r="AT100" s="216" t="s">
        <v>130</v>
      </c>
      <c r="AU100" s="216" t="s">
        <v>84</v>
      </c>
      <c r="AY100" s="18" t="s">
        <v>128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135</v>
      </c>
      <c r="BM100" s="216" t="s">
        <v>470</v>
      </c>
    </row>
    <row r="101" spans="1:47" s="2" customFormat="1" ht="12">
      <c r="A101" s="39"/>
      <c r="B101" s="40"/>
      <c r="C101" s="41"/>
      <c r="D101" s="218" t="s">
        <v>137</v>
      </c>
      <c r="E101" s="41"/>
      <c r="F101" s="219" t="s">
        <v>471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137</v>
      </c>
      <c r="AU101" s="18" t="s">
        <v>84</v>
      </c>
    </row>
    <row r="102" spans="1:51" s="13" customFormat="1" ht="12">
      <c r="A102" s="13"/>
      <c r="B102" s="223"/>
      <c r="C102" s="224"/>
      <c r="D102" s="225" t="s">
        <v>139</v>
      </c>
      <c r="E102" s="226" t="s">
        <v>19</v>
      </c>
      <c r="F102" s="227" t="s">
        <v>472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139</v>
      </c>
      <c r="AU102" s="233" t="s">
        <v>84</v>
      </c>
      <c r="AV102" s="13" t="s">
        <v>81</v>
      </c>
      <c r="AW102" s="13" t="s">
        <v>34</v>
      </c>
      <c r="AX102" s="13" t="s">
        <v>73</v>
      </c>
      <c r="AY102" s="233" t="s">
        <v>128</v>
      </c>
    </row>
    <row r="103" spans="1:51" s="13" customFormat="1" ht="12">
      <c r="A103" s="13"/>
      <c r="B103" s="223"/>
      <c r="C103" s="224"/>
      <c r="D103" s="225" t="s">
        <v>139</v>
      </c>
      <c r="E103" s="226" t="s">
        <v>19</v>
      </c>
      <c r="F103" s="227" t="s">
        <v>462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139</v>
      </c>
      <c r="AU103" s="233" t="s">
        <v>84</v>
      </c>
      <c r="AV103" s="13" t="s">
        <v>81</v>
      </c>
      <c r="AW103" s="13" t="s">
        <v>34</v>
      </c>
      <c r="AX103" s="13" t="s">
        <v>73</v>
      </c>
      <c r="AY103" s="233" t="s">
        <v>128</v>
      </c>
    </row>
    <row r="104" spans="1:51" s="14" customFormat="1" ht="12">
      <c r="A104" s="14"/>
      <c r="B104" s="234"/>
      <c r="C104" s="235"/>
      <c r="D104" s="225" t="s">
        <v>139</v>
      </c>
      <c r="E104" s="236" t="s">
        <v>19</v>
      </c>
      <c r="F104" s="237" t="s">
        <v>463</v>
      </c>
      <c r="G104" s="235"/>
      <c r="H104" s="238">
        <v>8.25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139</v>
      </c>
      <c r="AU104" s="244" t="s">
        <v>84</v>
      </c>
      <c r="AV104" s="14" t="s">
        <v>84</v>
      </c>
      <c r="AW104" s="14" t="s">
        <v>34</v>
      </c>
      <c r="AX104" s="14" t="s">
        <v>73</v>
      </c>
      <c r="AY104" s="244" t="s">
        <v>128</v>
      </c>
    </row>
    <row r="105" spans="1:51" s="14" customFormat="1" ht="12">
      <c r="A105" s="14"/>
      <c r="B105" s="234"/>
      <c r="C105" s="235"/>
      <c r="D105" s="225" t="s">
        <v>139</v>
      </c>
      <c r="E105" s="236" t="s">
        <v>19</v>
      </c>
      <c r="F105" s="237" t="s">
        <v>464</v>
      </c>
      <c r="G105" s="235"/>
      <c r="H105" s="238">
        <v>7.5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139</v>
      </c>
      <c r="AU105" s="244" t="s">
        <v>84</v>
      </c>
      <c r="AV105" s="14" t="s">
        <v>84</v>
      </c>
      <c r="AW105" s="14" t="s">
        <v>34</v>
      </c>
      <c r="AX105" s="14" t="s">
        <v>73</v>
      </c>
      <c r="AY105" s="244" t="s">
        <v>128</v>
      </c>
    </row>
    <row r="106" spans="1:51" s="14" customFormat="1" ht="12">
      <c r="A106" s="14"/>
      <c r="B106" s="234"/>
      <c r="C106" s="235"/>
      <c r="D106" s="225" t="s">
        <v>139</v>
      </c>
      <c r="E106" s="236" t="s">
        <v>19</v>
      </c>
      <c r="F106" s="237" t="s">
        <v>465</v>
      </c>
      <c r="G106" s="235"/>
      <c r="H106" s="238">
        <v>7.5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139</v>
      </c>
      <c r="AU106" s="244" t="s">
        <v>84</v>
      </c>
      <c r="AV106" s="14" t="s">
        <v>84</v>
      </c>
      <c r="AW106" s="14" t="s">
        <v>34</v>
      </c>
      <c r="AX106" s="14" t="s">
        <v>73</v>
      </c>
      <c r="AY106" s="244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466</v>
      </c>
      <c r="G107" s="235"/>
      <c r="H107" s="238">
        <v>7.5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73</v>
      </c>
      <c r="AY107" s="244" t="s">
        <v>128</v>
      </c>
    </row>
    <row r="108" spans="1:51" s="14" customFormat="1" ht="12">
      <c r="A108" s="14"/>
      <c r="B108" s="234"/>
      <c r="C108" s="235"/>
      <c r="D108" s="225" t="s">
        <v>139</v>
      </c>
      <c r="E108" s="236" t="s">
        <v>19</v>
      </c>
      <c r="F108" s="237" t="s">
        <v>467</v>
      </c>
      <c r="G108" s="235"/>
      <c r="H108" s="238">
        <v>8.25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139</v>
      </c>
      <c r="AU108" s="244" t="s">
        <v>84</v>
      </c>
      <c r="AV108" s="14" t="s">
        <v>84</v>
      </c>
      <c r="AW108" s="14" t="s">
        <v>34</v>
      </c>
      <c r="AX108" s="14" t="s">
        <v>73</v>
      </c>
      <c r="AY108" s="244" t="s">
        <v>128</v>
      </c>
    </row>
    <row r="109" spans="1:51" s="15" customFormat="1" ht="12">
      <c r="A109" s="15"/>
      <c r="B109" s="245"/>
      <c r="C109" s="246"/>
      <c r="D109" s="225" t="s">
        <v>139</v>
      </c>
      <c r="E109" s="247" t="s">
        <v>19</v>
      </c>
      <c r="F109" s="248" t="s">
        <v>163</v>
      </c>
      <c r="G109" s="246"/>
      <c r="H109" s="249">
        <v>39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139</v>
      </c>
      <c r="AU109" s="255" t="s">
        <v>84</v>
      </c>
      <c r="AV109" s="15" t="s">
        <v>135</v>
      </c>
      <c r="AW109" s="15" t="s">
        <v>34</v>
      </c>
      <c r="AX109" s="15" t="s">
        <v>81</v>
      </c>
      <c r="AY109" s="255" t="s">
        <v>128</v>
      </c>
    </row>
    <row r="110" spans="1:65" s="2" customFormat="1" ht="16.5" customHeight="1">
      <c r="A110" s="39"/>
      <c r="B110" s="40"/>
      <c r="C110" s="205" t="s">
        <v>151</v>
      </c>
      <c r="D110" s="205" t="s">
        <v>130</v>
      </c>
      <c r="E110" s="206" t="s">
        <v>473</v>
      </c>
      <c r="F110" s="207" t="s">
        <v>474</v>
      </c>
      <c r="G110" s="208" t="s">
        <v>133</v>
      </c>
      <c r="H110" s="209">
        <v>168</v>
      </c>
      <c r="I110" s="210"/>
      <c r="J110" s="211">
        <f>ROUND(I110*H110,2)</f>
        <v>0</v>
      </c>
      <c r="K110" s="207" t="s">
        <v>134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135</v>
      </c>
      <c r="AT110" s="216" t="s">
        <v>130</v>
      </c>
      <c r="AU110" s="216" t="s">
        <v>84</v>
      </c>
      <c r="AY110" s="18" t="s">
        <v>128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135</v>
      </c>
      <c r="BM110" s="216" t="s">
        <v>475</v>
      </c>
    </row>
    <row r="111" spans="1:47" s="2" customFormat="1" ht="12">
      <c r="A111" s="39"/>
      <c r="B111" s="40"/>
      <c r="C111" s="41"/>
      <c r="D111" s="218" t="s">
        <v>137</v>
      </c>
      <c r="E111" s="41"/>
      <c r="F111" s="219" t="s">
        <v>476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137</v>
      </c>
      <c r="AU111" s="18" t="s">
        <v>84</v>
      </c>
    </row>
    <row r="112" spans="1:51" s="13" customFormat="1" ht="12">
      <c r="A112" s="13"/>
      <c r="B112" s="223"/>
      <c r="C112" s="224"/>
      <c r="D112" s="225" t="s">
        <v>139</v>
      </c>
      <c r="E112" s="226" t="s">
        <v>19</v>
      </c>
      <c r="F112" s="227" t="s">
        <v>477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139</v>
      </c>
      <c r="AU112" s="233" t="s">
        <v>84</v>
      </c>
      <c r="AV112" s="13" t="s">
        <v>81</v>
      </c>
      <c r="AW112" s="13" t="s">
        <v>34</v>
      </c>
      <c r="AX112" s="13" t="s">
        <v>73</v>
      </c>
      <c r="AY112" s="233" t="s">
        <v>128</v>
      </c>
    </row>
    <row r="113" spans="1:51" s="13" customFormat="1" ht="12">
      <c r="A113" s="13"/>
      <c r="B113" s="223"/>
      <c r="C113" s="224"/>
      <c r="D113" s="225" t="s">
        <v>139</v>
      </c>
      <c r="E113" s="226" t="s">
        <v>19</v>
      </c>
      <c r="F113" s="227" t="s">
        <v>462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139</v>
      </c>
      <c r="AU113" s="233" t="s">
        <v>84</v>
      </c>
      <c r="AV113" s="13" t="s">
        <v>81</v>
      </c>
      <c r="AW113" s="13" t="s">
        <v>34</v>
      </c>
      <c r="AX113" s="13" t="s">
        <v>73</v>
      </c>
      <c r="AY113" s="233" t="s">
        <v>128</v>
      </c>
    </row>
    <row r="114" spans="1:51" s="14" customFormat="1" ht="12">
      <c r="A114" s="14"/>
      <c r="B114" s="234"/>
      <c r="C114" s="235"/>
      <c r="D114" s="225" t="s">
        <v>139</v>
      </c>
      <c r="E114" s="236" t="s">
        <v>19</v>
      </c>
      <c r="F114" s="237" t="s">
        <v>478</v>
      </c>
      <c r="G114" s="235"/>
      <c r="H114" s="238">
        <v>16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139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128</v>
      </c>
    </row>
    <row r="115" spans="1:51" s="14" customFormat="1" ht="12">
      <c r="A115" s="14"/>
      <c r="B115" s="234"/>
      <c r="C115" s="235"/>
      <c r="D115" s="225" t="s">
        <v>139</v>
      </c>
      <c r="E115" s="236" t="s">
        <v>19</v>
      </c>
      <c r="F115" s="237" t="s">
        <v>479</v>
      </c>
      <c r="G115" s="235"/>
      <c r="H115" s="238">
        <v>12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139</v>
      </c>
      <c r="AU115" s="244" t="s">
        <v>84</v>
      </c>
      <c r="AV115" s="14" t="s">
        <v>84</v>
      </c>
      <c r="AW115" s="14" t="s">
        <v>34</v>
      </c>
      <c r="AX115" s="14" t="s">
        <v>73</v>
      </c>
      <c r="AY115" s="244" t="s">
        <v>128</v>
      </c>
    </row>
    <row r="116" spans="1:51" s="14" customFormat="1" ht="12">
      <c r="A116" s="14"/>
      <c r="B116" s="234"/>
      <c r="C116" s="235"/>
      <c r="D116" s="225" t="s">
        <v>139</v>
      </c>
      <c r="E116" s="236" t="s">
        <v>19</v>
      </c>
      <c r="F116" s="237" t="s">
        <v>480</v>
      </c>
      <c r="G116" s="235"/>
      <c r="H116" s="238">
        <v>12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139</v>
      </c>
      <c r="AU116" s="244" t="s">
        <v>84</v>
      </c>
      <c r="AV116" s="14" t="s">
        <v>84</v>
      </c>
      <c r="AW116" s="14" t="s">
        <v>34</v>
      </c>
      <c r="AX116" s="14" t="s">
        <v>73</v>
      </c>
      <c r="AY116" s="244" t="s">
        <v>128</v>
      </c>
    </row>
    <row r="117" spans="1:51" s="14" customFormat="1" ht="12">
      <c r="A117" s="14"/>
      <c r="B117" s="234"/>
      <c r="C117" s="235"/>
      <c r="D117" s="225" t="s">
        <v>139</v>
      </c>
      <c r="E117" s="236" t="s">
        <v>19</v>
      </c>
      <c r="F117" s="237" t="s">
        <v>481</v>
      </c>
      <c r="G117" s="235"/>
      <c r="H117" s="238">
        <v>12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139</v>
      </c>
      <c r="AU117" s="244" t="s">
        <v>84</v>
      </c>
      <c r="AV117" s="14" t="s">
        <v>84</v>
      </c>
      <c r="AW117" s="14" t="s">
        <v>34</v>
      </c>
      <c r="AX117" s="14" t="s">
        <v>73</v>
      </c>
      <c r="AY117" s="244" t="s">
        <v>128</v>
      </c>
    </row>
    <row r="118" spans="1:51" s="14" customFormat="1" ht="12">
      <c r="A118" s="14"/>
      <c r="B118" s="234"/>
      <c r="C118" s="235"/>
      <c r="D118" s="225" t="s">
        <v>139</v>
      </c>
      <c r="E118" s="236" t="s">
        <v>19</v>
      </c>
      <c r="F118" s="237" t="s">
        <v>482</v>
      </c>
      <c r="G118" s="235"/>
      <c r="H118" s="238">
        <v>12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139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483</v>
      </c>
      <c r="G119" s="235"/>
      <c r="H119" s="238">
        <v>12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484</v>
      </c>
      <c r="G120" s="235"/>
      <c r="H120" s="238">
        <v>12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4" customFormat="1" ht="12">
      <c r="A121" s="14"/>
      <c r="B121" s="234"/>
      <c r="C121" s="235"/>
      <c r="D121" s="225" t="s">
        <v>139</v>
      </c>
      <c r="E121" s="236" t="s">
        <v>19</v>
      </c>
      <c r="F121" s="237" t="s">
        <v>485</v>
      </c>
      <c r="G121" s="235"/>
      <c r="H121" s="238">
        <v>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139</v>
      </c>
      <c r="AU121" s="244" t="s">
        <v>84</v>
      </c>
      <c r="AV121" s="14" t="s">
        <v>84</v>
      </c>
      <c r="AW121" s="14" t="s">
        <v>34</v>
      </c>
      <c r="AX121" s="14" t="s">
        <v>73</v>
      </c>
      <c r="AY121" s="244" t="s">
        <v>128</v>
      </c>
    </row>
    <row r="122" spans="1:51" s="13" customFormat="1" ht="12">
      <c r="A122" s="13"/>
      <c r="B122" s="223"/>
      <c r="C122" s="224"/>
      <c r="D122" s="225" t="s">
        <v>139</v>
      </c>
      <c r="E122" s="226" t="s">
        <v>19</v>
      </c>
      <c r="F122" s="227" t="s">
        <v>486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139</v>
      </c>
      <c r="AU122" s="233" t="s">
        <v>84</v>
      </c>
      <c r="AV122" s="13" t="s">
        <v>81</v>
      </c>
      <c r="AW122" s="13" t="s">
        <v>34</v>
      </c>
      <c r="AX122" s="13" t="s">
        <v>73</v>
      </c>
      <c r="AY122" s="233" t="s">
        <v>128</v>
      </c>
    </row>
    <row r="123" spans="1:51" s="14" customFormat="1" ht="12">
      <c r="A123" s="14"/>
      <c r="B123" s="234"/>
      <c r="C123" s="235"/>
      <c r="D123" s="225" t="s">
        <v>139</v>
      </c>
      <c r="E123" s="236" t="s">
        <v>19</v>
      </c>
      <c r="F123" s="237" t="s">
        <v>487</v>
      </c>
      <c r="G123" s="235"/>
      <c r="H123" s="238">
        <v>12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139</v>
      </c>
      <c r="AU123" s="244" t="s">
        <v>84</v>
      </c>
      <c r="AV123" s="14" t="s">
        <v>84</v>
      </c>
      <c r="AW123" s="14" t="s">
        <v>34</v>
      </c>
      <c r="AX123" s="14" t="s">
        <v>73</v>
      </c>
      <c r="AY123" s="244" t="s">
        <v>128</v>
      </c>
    </row>
    <row r="124" spans="1:51" s="14" customFormat="1" ht="12">
      <c r="A124" s="14"/>
      <c r="B124" s="234"/>
      <c r="C124" s="235"/>
      <c r="D124" s="225" t="s">
        <v>139</v>
      </c>
      <c r="E124" s="236" t="s">
        <v>19</v>
      </c>
      <c r="F124" s="237" t="s">
        <v>488</v>
      </c>
      <c r="G124" s="235"/>
      <c r="H124" s="238">
        <v>12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139</v>
      </c>
      <c r="AU124" s="244" t="s">
        <v>84</v>
      </c>
      <c r="AV124" s="14" t="s">
        <v>84</v>
      </c>
      <c r="AW124" s="14" t="s">
        <v>34</v>
      </c>
      <c r="AX124" s="14" t="s">
        <v>73</v>
      </c>
      <c r="AY124" s="244" t="s">
        <v>128</v>
      </c>
    </row>
    <row r="125" spans="1:51" s="14" customFormat="1" ht="12">
      <c r="A125" s="14"/>
      <c r="B125" s="234"/>
      <c r="C125" s="235"/>
      <c r="D125" s="225" t="s">
        <v>139</v>
      </c>
      <c r="E125" s="236" t="s">
        <v>19</v>
      </c>
      <c r="F125" s="237" t="s">
        <v>489</v>
      </c>
      <c r="G125" s="235"/>
      <c r="H125" s="238">
        <v>12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139</v>
      </c>
      <c r="AU125" s="244" t="s">
        <v>84</v>
      </c>
      <c r="AV125" s="14" t="s">
        <v>84</v>
      </c>
      <c r="AW125" s="14" t="s">
        <v>34</v>
      </c>
      <c r="AX125" s="14" t="s">
        <v>73</v>
      </c>
      <c r="AY125" s="244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490</v>
      </c>
      <c r="G126" s="235"/>
      <c r="H126" s="238">
        <v>12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73</v>
      </c>
      <c r="AY126" s="244" t="s">
        <v>128</v>
      </c>
    </row>
    <row r="127" spans="1:51" s="14" customFormat="1" ht="12">
      <c r="A127" s="14"/>
      <c r="B127" s="234"/>
      <c r="C127" s="235"/>
      <c r="D127" s="225" t="s">
        <v>139</v>
      </c>
      <c r="E127" s="236" t="s">
        <v>19</v>
      </c>
      <c r="F127" s="237" t="s">
        <v>491</v>
      </c>
      <c r="G127" s="235"/>
      <c r="H127" s="238">
        <v>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139</v>
      </c>
      <c r="AU127" s="244" t="s">
        <v>84</v>
      </c>
      <c r="AV127" s="14" t="s">
        <v>84</v>
      </c>
      <c r="AW127" s="14" t="s">
        <v>34</v>
      </c>
      <c r="AX127" s="14" t="s">
        <v>73</v>
      </c>
      <c r="AY127" s="244" t="s">
        <v>128</v>
      </c>
    </row>
    <row r="128" spans="1:51" s="14" customFormat="1" ht="12">
      <c r="A128" s="14"/>
      <c r="B128" s="234"/>
      <c r="C128" s="235"/>
      <c r="D128" s="225" t="s">
        <v>139</v>
      </c>
      <c r="E128" s="236" t="s">
        <v>19</v>
      </c>
      <c r="F128" s="237" t="s">
        <v>492</v>
      </c>
      <c r="G128" s="235"/>
      <c r="H128" s="238">
        <v>12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139</v>
      </c>
      <c r="AU128" s="244" t="s">
        <v>84</v>
      </c>
      <c r="AV128" s="14" t="s">
        <v>84</v>
      </c>
      <c r="AW128" s="14" t="s">
        <v>34</v>
      </c>
      <c r="AX128" s="14" t="s">
        <v>73</v>
      </c>
      <c r="AY128" s="244" t="s">
        <v>128</v>
      </c>
    </row>
    <row r="129" spans="1:51" s="15" customFormat="1" ht="12">
      <c r="A129" s="15"/>
      <c r="B129" s="245"/>
      <c r="C129" s="246"/>
      <c r="D129" s="225" t="s">
        <v>139</v>
      </c>
      <c r="E129" s="247" t="s">
        <v>19</v>
      </c>
      <c r="F129" s="248" t="s">
        <v>163</v>
      </c>
      <c r="G129" s="246"/>
      <c r="H129" s="249">
        <v>168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139</v>
      </c>
      <c r="AU129" s="255" t="s">
        <v>84</v>
      </c>
      <c r="AV129" s="15" t="s">
        <v>135</v>
      </c>
      <c r="AW129" s="15" t="s">
        <v>34</v>
      </c>
      <c r="AX129" s="15" t="s">
        <v>81</v>
      </c>
      <c r="AY129" s="255" t="s">
        <v>128</v>
      </c>
    </row>
    <row r="130" spans="1:65" s="2" customFormat="1" ht="37.8" customHeight="1">
      <c r="A130" s="39"/>
      <c r="B130" s="40"/>
      <c r="C130" s="205" t="s">
        <v>135</v>
      </c>
      <c r="D130" s="205" t="s">
        <v>130</v>
      </c>
      <c r="E130" s="206" t="s">
        <v>493</v>
      </c>
      <c r="F130" s="207" t="s">
        <v>494</v>
      </c>
      <c r="G130" s="208" t="s">
        <v>495</v>
      </c>
      <c r="H130" s="209">
        <v>12.5</v>
      </c>
      <c r="I130" s="210"/>
      <c r="J130" s="211">
        <f>ROUND(I130*H130,2)</f>
        <v>0</v>
      </c>
      <c r="K130" s="207" t="s">
        <v>134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135</v>
      </c>
      <c r="AT130" s="216" t="s">
        <v>130</v>
      </c>
      <c r="AU130" s="216" t="s">
        <v>84</v>
      </c>
      <c r="AY130" s="18" t="s">
        <v>128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135</v>
      </c>
      <c r="BM130" s="216" t="s">
        <v>496</v>
      </c>
    </row>
    <row r="131" spans="1:47" s="2" customFormat="1" ht="12">
      <c r="A131" s="39"/>
      <c r="B131" s="40"/>
      <c r="C131" s="41"/>
      <c r="D131" s="218" t="s">
        <v>137</v>
      </c>
      <c r="E131" s="41"/>
      <c r="F131" s="219" t="s">
        <v>497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137</v>
      </c>
      <c r="AU131" s="18" t="s">
        <v>84</v>
      </c>
    </row>
    <row r="132" spans="1:51" s="13" customFormat="1" ht="12">
      <c r="A132" s="13"/>
      <c r="B132" s="223"/>
      <c r="C132" s="224"/>
      <c r="D132" s="225" t="s">
        <v>139</v>
      </c>
      <c r="E132" s="226" t="s">
        <v>19</v>
      </c>
      <c r="F132" s="227" t="s">
        <v>498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139</v>
      </c>
      <c r="AU132" s="233" t="s">
        <v>84</v>
      </c>
      <c r="AV132" s="13" t="s">
        <v>81</v>
      </c>
      <c r="AW132" s="13" t="s">
        <v>34</v>
      </c>
      <c r="AX132" s="13" t="s">
        <v>73</v>
      </c>
      <c r="AY132" s="233" t="s">
        <v>128</v>
      </c>
    </row>
    <row r="133" spans="1:51" s="13" customFormat="1" ht="12">
      <c r="A133" s="13"/>
      <c r="B133" s="223"/>
      <c r="C133" s="224"/>
      <c r="D133" s="225" t="s">
        <v>139</v>
      </c>
      <c r="E133" s="226" t="s">
        <v>19</v>
      </c>
      <c r="F133" s="227" t="s">
        <v>462</v>
      </c>
      <c r="G133" s="224"/>
      <c r="H133" s="226" t="s">
        <v>19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139</v>
      </c>
      <c r="AU133" s="233" t="s">
        <v>84</v>
      </c>
      <c r="AV133" s="13" t="s">
        <v>81</v>
      </c>
      <c r="AW133" s="13" t="s">
        <v>34</v>
      </c>
      <c r="AX133" s="13" t="s">
        <v>73</v>
      </c>
      <c r="AY133" s="233" t="s">
        <v>128</v>
      </c>
    </row>
    <row r="134" spans="1:51" s="14" customFormat="1" ht="12">
      <c r="A134" s="14"/>
      <c r="B134" s="234"/>
      <c r="C134" s="235"/>
      <c r="D134" s="225" t="s">
        <v>139</v>
      </c>
      <c r="E134" s="236" t="s">
        <v>19</v>
      </c>
      <c r="F134" s="237" t="s">
        <v>499</v>
      </c>
      <c r="G134" s="235"/>
      <c r="H134" s="238">
        <v>1.5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139</v>
      </c>
      <c r="AU134" s="244" t="s">
        <v>84</v>
      </c>
      <c r="AV134" s="14" t="s">
        <v>84</v>
      </c>
      <c r="AW134" s="14" t="s">
        <v>34</v>
      </c>
      <c r="AX134" s="14" t="s">
        <v>73</v>
      </c>
      <c r="AY134" s="244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500</v>
      </c>
      <c r="G135" s="235"/>
      <c r="H135" s="238">
        <v>1.5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501</v>
      </c>
      <c r="G136" s="235"/>
      <c r="H136" s="238">
        <v>1.5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502</v>
      </c>
      <c r="G137" s="235"/>
      <c r="H137" s="238">
        <v>1.5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4" customFormat="1" ht="12">
      <c r="A138" s="14"/>
      <c r="B138" s="234"/>
      <c r="C138" s="235"/>
      <c r="D138" s="225" t="s">
        <v>139</v>
      </c>
      <c r="E138" s="236" t="s">
        <v>19</v>
      </c>
      <c r="F138" s="237" t="s">
        <v>503</v>
      </c>
      <c r="G138" s="235"/>
      <c r="H138" s="238">
        <v>1.5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139</v>
      </c>
      <c r="AU138" s="244" t="s">
        <v>84</v>
      </c>
      <c r="AV138" s="14" t="s">
        <v>84</v>
      </c>
      <c r="AW138" s="14" t="s">
        <v>34</v>
      </c>
      <c r="AX138" s="14" t="s">
        <v>73</v>
      </c>
      <c r="AY138" s="244" t="s">
        <v>128</v>
      </c>
    </row>
    <row r="139" spans="1:51" s="13" customFormat="1" ht="12">
      <c r="A139" s="13"/>
      <c r="B139" s="223"/>
      <c r="C139" s="224"/>
      <c r="D139" s="225" t="s">
        <v>139</v>
      </c>
      <c r="E139" s="226" t="s">
        <v>19</v>
      </c>
      <c r="F139" s="227" t="s">
        <v>486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139</v>
      </c>
      <c r="AU139" s="233" t="s">
        <v>84</v>
      </c>
      <c r="AV139" s="13" t="s">
        <v>81</v>
      </c>
      <c r="AW139" s="13" t="s">
        <v>34</v>
      </c>
      <c r="AX139" s="13" t="s">
        <v>73</v>
      </c>
      <c r="AY139" s="233" t="s">
        <v>128</v>
      </c>
    </row>
    <row r="140" spans="1:51" s="14" customFormat="1" ht="12">
      <c r="A140" s="14"/>
      <c r="B140" s="234"/>
      <c r="C140" s="235"/>
      <c r="D140" s="225" t="s">
        <v>139</v>
      </c>
      <c r="E140" s="236" t="s">
        <v>19</v>
      </c>
      <c r="F140" s="237" t="s">
        <v>504</v>
      </c>
      <c r="G140" s="235"/>
      <c r="H140" s="238">
        <v>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139</v>
      </c>
      <c r="AU140" s="244" t="s">
        <v>84</v>
      </c>
      <c r="AV140" s="14" t="s">
        <v>84</v>
      </c>
      <c r="AW140" s="14" t="s">
        <v>34</v>
      </c>
      <c r="AX140" s="14" t="s">
        <v>73</v>
      </c>
      <c r="AY140" s="244" t="s">
        <v>128</v>
      </c>
    </row>
    <row r="141" spans="1:51" s="14" customFormat="1" ht="12">
      <c r="A141" s="14"/>
      <c r="B141" s="234"/>
      <c r="C141" s="235"/>
      <c r="D141" s="225" t="s">
        <v>139</v>
      </c>
      <c r="E141" s="236" t="s">
        <v>19</v>
      </c>
      <c r="F141" s="237" t="s">
        <v>505</v>
      </c>
      <c r="G141" s="235"/>
      <c r="H141" s="238">
        <v>1.5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139</v>
      </c>
      <c r="AU141" s="244" t="s">
        <v>84</v>
      </c>
      <c r="AV141" s="14" t="s">
        <v>84</v>
      </c>
      <c r="AW141" s="14" t="s">
        <v>34</v>
      </c>
      <c r="AX141" s="14" t="s">
        <v>73</v>
      </c>
      <c r="AY141" s="244" t="s">
        <v>128</v>
      </c>
    </row>
    <row r="142" spans="1:51" s="13" customFormat="1" ht="12">
      <c r="A142" s="13"/>
      <c r="B142" s="223"/>
      <c r="C142" s="224"/>
      <c r="D142" s="225" t="s">
        <v>139</v>
      </c>
      <c r="E142" s="226" t="s">
        <v>19</v>
      </c>
      <c r="F142" s="227" t="s">
        <v>506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139</v>
      </c>
      <c r="AU142" s="233" t="s">
        <v>84</v>
      </c>
      <c r="AV142" s="13" t="s">
        <v>81</v>
      </c>
      <c r="AW142" s="13" t="s">
        <v>34</v>
      </c>
      <c r="AX142" s="13" t="s">
        <v>73</v>
      </c>
      <c r="AY142" s="233" t="s">
        <v>128</v>
      </c>
    </row>
    <row r="143" spans="1:51" s="13" customFormat="1" ht="12">
      <c r="A143" s="13"/>
      <c r="B143" s="223"/>
      <c r="C143" s="224"/>
      <c r="D143" s="225" t="s">
        <v>139</v>
      </c>
      <c r="E143" s="226" t="s">
        <v>19</v>
      </c>
      <c r="F143" s="227" t="s">
        <v>462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139</v>
      </c>
      <c r="AU143" s="233" t="s">
        <v>84</v>
      </c>
      <c r="AV143" s="13" t="s">
        <v>81</v>
      </c>
      <c r="AW143" s="13" t="s">
        <v>34</v>
      </c>
      <c r="AX143" s="13" t="s">
        <v>73</v>
      </c>
      <c r="AY143" s="233" t="s">
        <v>128</v>
      </c>
    </row>
    <row r="144" spans="1:51" s="14" customFormat="1" ht="12">
      <c r="A144" s="14"/>
      <c r="B144" s="234"/>
      <c r="C144" s="235"/>
      <c r="D144" s="225" t="s">
        <v>139</v>
      </c>
      <c r="E144" s="236" t="s">
        <v>19</v>
      </c>
      <c r="F144" s="237" t="s">
        <v>501</v>
      </c>
      <c r="G144" s="235"/>
      <c r="H144" s="238">
        <v>1.5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139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128</v>
      </c>
    </row>
    <row r="145" spans="1:51" s="15" customFormat="1" ht="12">
      <c r="A145" s="15"/>
      <c r="B145" s="245"/>
      <c r="C145" s="246"/>
      <c r="D145" s="225" t="s">
        <v>139</v>
      </c>
      <c r="E145" s="247" t="s">
        <v>19</v>
      </c>
      <c r="F145" s="248" t="s">
        <v>163</v>
      </c>
      <c r="G145" s="246"/>
      <c r="H145" s="249">
        <v>12.5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139</v>
      </c>
      <c r="AU145" s="255" t="s">
        <v>84</v>
      </c>
      <c r="AV145" s="15" t="s">
        <v>135</v>
      </c>
      <c r="AW145" s="15" t="s">
        <v>34</v>
      </c>
      <c r="AX145" s="15" t="s">
        <v>81</v>
      </c>
      <c r="AY145" s="255" t="s">
        <v>128</v>
      </c>
    </row>
    <row r="146" spans="1:65" s="2" customFormat="1" ht="33" customHeight="1">
      <c r="A146" s="39"/>
      <c r="B146" s="40"/>
      <c r="C146" s="205" t="s">
        <v>149</v>
      </c>
      <c r="D146" s="205" t="s">
        <v>130</v>
      </c>
      <c r="E146" s="206" t="s">
        <v>507</v>
      </c>
      <c r="F146" s="207" t="s">
        <v>508</v>
      </c>
      <c r="G146" s="208" t="s">
        <v>495</v>
      </c>
      <c r="H146" s="209">
        <v>15.5</v>
      </c>
      <c r="I146" s="210"/>
      <c r="J146" s="211">
        <f>ROUND(I146*H146,2)</f>
        <v>0</v>
      </c>
      <c r="K146" s="207" t="s">
        <v>134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135</v>
      </c>
      <c r="AT146" s="216" t="s">
        <v>130</v>
      </c>
      <c r="AU146" s="216" t="s">
        <v>84</v>
      </c>
      <c r="AY146" s="18" t="s">
        <v>128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135</v>
      </c>
      <c r="BM146" s="216" t="s">
        <v>509</v>
      </c>
    </row>
    <row r="147" spans="1:47" s="2" customFormat="1" ht="12">
      <c r="A147" s="39"/>
      <c r="B147" s="40"/>
      <c r="C147" s="41"/>
      <c r="D147" s="218" t="s">
        <v>137</v>
      </c>
      <c r="E147" s="41"/>
      <c r="F147" s="219" t="s">
        <v>510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137</v>
      </c>
      <c r="AU147" s="18" t="s">
        <v>84</v>
      </c>
    </row>
    <row r="148" spans="1:51" s="13" customFormat="1" ht="12">
      <c r="A148" s="13"/>
      <c r="B148" s="223"/>
      <c r="C148" s="224"/>
      <c r="D148" s="225" t="s">
        <v>139</v>
      </c>
      <c r="E148" s="226" t="s">
        <v>19</v>
      </c>
      <c r="F148" s="227" t="s">
        <v>498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139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128</v>
      </c>
    </row>
    <row r="149" spans="1:51" s="13" customFormat="1" ht="12">
      <c r="A149" s="13"/>
      <c r="B149" s="223"/>
      <c r="C149" s="224"/>
      <c r="D149" s="225" t="s">
        <v>139</v>
      </c>
      <c r="E149" s="226" t="s">
        <v>19</v>
      </c>
      <c r="F149" s="227" t="s">
        <v>462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139</v>
      </c>
      <c r="AU149" s="233" t="s">
        <v>84</v>
      </c>
      <c r="AV149" s="13" t="s">
        <v>81</v>
      </c>
      <c r="AW149" s="13" t="s">
        <v>34</v>
      </c>
      <c r="AX149" s="13" t="s">
        <v>73</v>
      </c>
      <c r="AY149" s="233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511</v>
      </c>
      <c r="G150" s="235"/>
      <c r="H150" s="238">
        <v>2.5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512</v>
      </c>
      <c r="G151" s="235"/>
      <c r="H151" s="238">
        <v>1.5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513</v>
      </c>
      <c r="G152" s="235"/>
      <c r="H152" s="238">
        <v>1.5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3" customFormat="1" ht="12">
      <c r="A153" s="13"/>
      <c r="B153" s="223"/>
      <c r="C153" s="224"/>
      <c r="D153" s="225" t="s">
        <v>139</v>
      </c>
      <c r="E153" s="226" t="s">
        <v>19</v>
      </c>
      <c r="F153" s="227" t="s">
        <v>486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139</v>
      </c>
      <c r="AU153" s="233" t="s">
        <v>84</v>
      </c>
      <c r="AV153" s="13" t="s">
        <v>81</v>
      </c>
      <c r="AW153" s="13" t="s">
        <v>34</v>
      </c>
      <c r="AX153" s="13" t="s">
        <v>73</v>
      </c>
      <c r="AY153" s="233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514</v>
      </c>
      <c r="G154" s="235"/>
      <c r="H154" s="238">
        <v>2.5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515</v>
      </c>
      <c r="G155" s="235"/>
      <c r="H155" s="238">
        <v>1.5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516</v>
      </c>
      <c r="G156" s="235"/>
      <c r="H156" s="238">
        <v>1.5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4" customFormat="1" ht="12">
      <c r="A157" s="14"/>
      <c r="B157" s="234"/>
      <c r="C157" s="235"/>
      <c r="D157" s="225" t="s">
        <v>139</v>
      </c>
      <c r="E157" s="236" t="s">
        <v>19</v>
      </c>
      <c r="F157" s="237" t="s">
        <v>517</v>
      </c>
      <c r="G157" s="235"/>
      <c r="H157" s="238">
        <v>1.5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139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128</v>
      </c>
    </row>
    <row r="158" spans="1:51" s="13" customFormat="1" ht="12">
      <c r="A158" s="13"/>
      <c r="B158" s="223"/>
      <c r="C158" s="224"/>
      <c r="D158" s="225" t="s">
        <v>139</v>
      </c>
      <c r="E158" s="226" t="s">
        <v>19</v>
      </c>
      <c r="F158" s="227" t="s">
        <v>506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139</v>
      </c>
      <c r="AU158" s="233" t="s">
        <v>84</v>
      </c>
      <c r="AV158" s="13" t="s">
        <v>81</v>
      </c>
      <c r="AW158" s="13" t="s">
        <v>34</v>
      </c>
      <c r="AX158" s="13" t="s">
        <v>73</v>
      </c>
      <c r="AY158" s="233" t="s">
        <v>128</v>
      </c>
    </row>
    <row r="159" spans="1:51" s="13" customFormat="1" ht="12">
      <c r="A159" s="13"/>
      <c r="B159" s="223"/>
      <c r="C159" s="224"/>
      <c r="D159" s="225" t="s">
        <v>139</v>
      </c>
      <c r="E159" s="226" t="s">
        <v>19</v>
      </c>
      <c r="F159" s="227" t="s">
        <v>486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139</v>
      </c>
      <c r="AU159" s="233" t="s">
        <v>84</v>
      </c>
      <c r="AV159" s="13" t="s">
        <v>81</v>
      </c>
      <c r="AW159" s="13" t="s">
        <v>34</v>
      </c>
      <c r="AX159" s="13" t="s">
        <v>73</v>
      </c>
      <c r="AY159" s="233" t="s">
        <v>128</v>
      </c>
    </row>
    <row r="160" spans="1:51" s="14" customFormat="1" ht="12">
      <c r="A160" s="14"/>
      <c r="B160" s="234"/>
      <c r="C160" s="235"/>
      <c r="D160" s="225" t="s">
        <v>139</v>
      </c>
      <c r="E160" s="236" t="s">
        <v>19</v>
      </c>
      <c r="F160" s="237" t="s">
        <v>515</v>
      </c>
      <c r="G160" s="235"/>
      <c r="H160" s="238">
        <v>1.5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139</v>
      </c>
      <c r="AU160" s="244" t="s">
        <v>84</v>
      </c>
      <c r="AV160" s="14" t="s">
        <v>84</v>
      </c>
      <c r="AW160" s="14" t="s">
        <v>34</v>
      </c>
      <c r="AX160" s="14" t="s">
        <v>73</v>
      </c>
      <c r="AY160" s="244" t="s">
        <v>128</v>
      </c>
    </row>
    <row r="161" spans="1:51" s="14" customFormat="1" ht="12">
      <c r="A161" s="14"/>
      <c r="B161" s="234"/>
      <c r="C161" s="235"/>
      <c r="D161" s="225" t="s">
        <v>139</v>
      </c>
      <c r="E161" s="236" t="s">
        <v>19</v>
      </c>
      <c r="F161" s="237" t="s">
        <v>516</v>
      </c>
      <c r="G161" s="235"/>
      <c r="H161" s="238">
        <v>1.5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139</v>
      </c>
      <c r="AU161" s="244" t="s">
        <v>84</v>
      </c>
      <c r="AV161" s="14" t="s">
        <v>84</v>
      </c>
      <c r="AW161" s="14" t="s">
        <v>34</v>
      </c>
      <c r="AX161" s="14" t="s">
        <v>73</v>
      </c>
      <c r="AY161" s="244" t="s">
        <v>128</v>
      </c>
    </row>
    <row r="162" spans="1:51" s="15" customFormat="1" ht="12">
      <c r="A162" s="15"/>
      <c r="B162" s="245"/>
      <c r="C162" s="246"/>
      <c r="D162" s="225" t="s">
        <v>139</v>
      </c>
      <c r="E162" s="247" t="s">
        <v>19</v>
      </c>
      <c r="F162" s="248" t="s">
        <v>163</v>
      </c>
      <c r="G162" s="246"/>
      <c r="H162" s="249">
        <v>15.5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139</v>
      </c>
      <c r="AU162" s="255" t="s">
        <v>84</v>
      </c>
      <c r="AV162" s="15" t="s">
        <v>135</v>
      </c>
      <c r="AW162" s="15" t="s">
        <v>34</v>
      </c>
      <c r="AX162" s="15" t="s">
        <v>81</v>
      </c>
      <c r="AY162" s="255" t="s">
        <v>128</v>
      </c>
    </row>
    <row r="163" spans="1:65" s="2" customFormat="1" ht="24.15" customHeight="1">
      <c r="A163" s="39"/>
      <c r="B163" s="40"/>
      <c r="C163" s="205" t="s">
        <v>171</v>
      </c>
      <c r="D163" s="205" t="s">
        <v>130</v>
      </c>
      <c r="E163" s="206" t="s">
        <v>518</v>
      </c>
      <c r="F163" s="207" t="s">
        <v>519</v>
      </c>
      <c r="G163" s="208" t="s">
        <v>495</v>
      </c>
      <c r="H163" s="209">
        <v>10.08</v>
      </c>
      <c r="I163" s="210"/>
      <c r="J163" s="211">
        <f>ROUND(I163*H163,2)</f>
        <v>0</v>
      </c>
      <c r="K163" s="207" t="s">
        <v>134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135</v>
      </c>
      <c r="AT163" s="216" t="s">
        <v>130</v>
      </c>
      <c r="AU163" s="216" t="s">
        <v>84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135</v>
      </c>
      <c r="BM163" s="216" t="s">
        <v>520</v>
      </c>
    </row>
    <row r="164" spans="1:47" s="2" customFormat="1" ht="12">
      <c r="A164" s="39"/>
      <c r="B164" s="40"/>
      <c r="C164" s="41"/>
      <c r="D164" s="218" t="s">
        <v>137</v>
      </c>
      <c r="E164" s="41"/>
      <c r="F164" s="219" t="s">
        <v>521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84</v>
      </c>
    </row>
    <row r="165" spans="1:51" s="13" customFormat="1" ht="12">
      <c r="A165" s="13"/>
      <c r="B165" s="223"/>
      <c r="C165" s="224"/>
      <c r="D165" s="225" t="s">
        <v>139</v>
      </c>
      <c r="E165" s="226" t="s">
        <v>19</v>
      </c>
      <c r="F165" s="227" t="s">
        <v>522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139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128</v>
      </c>
    </row>
    <row r="166" spans="1:51" s="13" customFormat="1" ht="12">
      <c r="A166" s="13"/>
      <c r="B166" s="223"/>
      <c r="C166" s="224"/>
      <c r="D166" s="225" t="s">
        <v>139</v>
      </c>
      <c r="E166" s="226" t="s">
        <v>19</v>
      </c>
      <c r="F166" s="227" t="s">
        <v>462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139</v>
      </c>
      <c r="AU166" s="233" t="s">
        <v>84</v>
      </c>
      <c r="AV166" s="13" t="s">
        <v>81</v>
      </c>
      <c r="AW166" s="13" t="s">
        <v>34</v>
      </c>
      <c r="AX166" s="13" t="s">
        <v>73</v>
      </c>
      <c r="AY166" s="233" t="s">
        <v>128</v>
      </c>
    </row>
    <row r="167" spans="1:51" s="14" customFormat="1" ht="12">
      <c r="A167" s="14"/>
      <c r="B167" s="234"/>
      <c r="C167" s="235"/>
      <c r="D167" s="225" t="s">
        <v>139</v>
      </c>
      <c r="E167" s="236" t="s">
        <v>19</v>
      </c>
      <c r="F167" s="237" t="s">
        <v>523</v>
      </c>
      <c r="G167" s="235"/>
      <c r="H167" s="238">
        <v>0.72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139</v>
      </c>
      <c r="AU167" s="244" t="s">
        <v>84</v>
      </c>
      <c r="AV167" s="14" t="s">
        <v>84</v>
      </c>
      <c r="AW167" s="14" t="s">
        <v>34</v>
      </c>
      <c r="AX167" s="14" t="s">
        <v>73</v>
      </c>
      <c r="AY167" s="244" t="s">
        <v>128</v>
      </c>
    </row>
    <row r="168" spans="1:51" s="14" customFormat="1" ht="12">
      <c r="A168" s="14"/>
      <c r="B168" s="234"/>
      <c r="C168" s="235"/>
      <c r="D168" s="225" t="s">
        <v>139</v>
      </c>
      <c r="E168" s="236" t="s">
        <v>19</v>
      </c>
      <c r="F168" s="237" t="s">
        <v>524</v>
      </c>
      <c r="G168" s="235"/>
      <c r="H168" s="238">
        <v>0.72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139</v>
      </c>
      <c r="AU168" s="244" t="s">
        <v>84</v>
      </c>
      <c r="AV168" s="14" t="s">
        <v>84</v>
      </c>
      <c r="AW168" s="14" t="s">
        <v>34</v>
      </c>
      <c r="AX168" s="14" t="s">
        <v>73</v>
      </c>
      <c r="AY168" s="244" t="s">
        <v>128</v>
      </c>
    </row>
    <row r="169" spans="1:51" s="14" customFormat="1" ht="12">
      <c r="A169" s="14"/>
      <c r="B169" s="234"/>
      <c r="C169" s="235"/>
      <c r="D169" s="225" t="s">
        <v>139</v>
      </c>
      <c r="E169" s="236" t="s">
        <v>19</v>
      </c>
      <c r="F169" s="237" t="s">
        <v>525</v>
      </c>
      <c r="G169" s="235"/>
      <c r="H169" s="238">
        <v>0.72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139</v>
      </c>
      <c r="AU169" s="244" t="s">
        <v>84</v>
      </c>
      <c r="AV169" s="14" t="s">
        <v>84</v>
      </c>
      <c r="AW169" s="14" t="s">
        <v>34</v>
      </c>
      <c r="AX169" s="14" t="s">
        <v>73</v>
      </c>
      <c r="AY169" s="244" t="s">
        <v>128</v>
      </c>
    </row>
    <row r="170" spans="1:51" s="14" customFormat="1" ht="12">
      <c r="A170" s="14"/>
      <c r="B170" s="234"/>
      <c r="C170" s="235"/>
      <c r="D170" s="225" t="s">
        <v>139</v>
      </c>
      <c r="E170" s="236" t="s">
        <v>19</v>
      </c>
      <c r="F170" s="237" t="s">
        <v>526</v>
      </c>
      <c r="G170" s="235"/>
      <c r="H170" s="238">
        <v>0.72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139</v>
      </c>
      <c r="AU170" s="244" t="s">
        <v>84</v>
      </c>
      <c r="AV170" s="14" t="s">
        <v>84</v>
      </c>
      <c r="AW170" s="14" t="s">
        <v>34</v>
      </c>
      <c r="AX170" s="14" t="s">
        <v>73</v>
      </c>
      <c r="AY170" s="244" t="s">
        <v>128</v>
      </c>
    </row>
    <row r="171" spans="1:51" s="14" customFormat="1" ht="12">
      <c r="A171" s="14"/>
      <c r="B171" s="234"/>
      <c r="C171" s="235"/>
      <c r="D171" s="225" t="s">
        <v>139</v>
      </c>
      <c r="E171" s="236" t="s">
        <v>19</v>
      </c>
      <c r="F171" s="237" t="s">
        <v>527</v>
      </c>
      <c r="G171" s="235"/>
      <c r="H171" s="238">
        <v>0.72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139</v>
      </c>
      <c r="AU171" s="244" t="s">
        <v>84</v>
      </c>
      <c r="AV171" s="14" t="s">
        <v>84</v>
      </c>
      <c r="AW171" s="14" t="s">
        <v>34</v>
      </c>
      <c r="AX171" s="14" t="s">
        <v>73</v>
      </c>
      <c r="AY171" s="244" t="s">
        <v>128</v>
      </c>
    </row>
    <row r="172" spans="1:51" s="14" customFormat="1" ht="12">
      <c r="A172" s="14"/>
      <c r="B172" s="234"/>
      <c r="C172" s="235"/>
      <c r="D172" s="225" t="s">
        <v>139</v>
      </c>
      <c r="E172" s="236" t="s">
        <v>19</v>
      </c>
      <c r="F172" s="237" t="s">
        <v>528</v>
      </c>
      <c r="G172" s="235"/>
      <c r="H172" s="238">
        <v>0.72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139</v>
      </c>
      <c r="AU172" s="244" t="s">
        <v>84</v>
      </c>
      <c r="AV172" s="14" t="s">
        <v>84</v>
      </c>
      <c r="AW172" s="14" t="s">
        <v>34</v>
      </c>
      <c r="AX172" s="14" t="s">
        <v>73</v>
      </c>
      <c r="AY172" s="244" t="s">
        <v>128</v>
      </c>
    </row>
    <row r="173" spans="1:51" s="14" customFormat="1" ht="12">
      <c r="A173" s="14"/>
      <c r="B173" s="234"/>
      <c r="C173" s="235"/>
      <c r="D173" s="225" t="s">
        <v>139</v>
      </c>
      <c r="E173" s="236" t="s">
        <v>19</v>
      </c>
      <c r="F173" s="237" t="s">
        <v>529</v>
      </c>
      <c r="G173" s="235"/>
      <c r="H173" s="238">
        <v>0.72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139</v>
      </c>
      <c r="AU173" s="244" t="s">
        <v>84</v>
      </c>
      <c r="AV173" s="14" t="s">
        <v>84</v>
      </c>
      <c r="AW173" s="14" t="s">
        <v>34</v>
      </c>
      <c r="AX173" s="14" t="s">
        <v>73</v>
      </c>
      <c r="AY173" s="244" t="s">
        <v>128</v>
      </c>
    </row>
    <row r="174" spans="1:51" s="14" customFormat="1" ht="12">
      <c r="A174" s="14"/>
      <c r="B174" s="234"/>
      <c r="C174" s="235"/>
      <c r="D174" s="225" t="s">
        <v>139</v>
      </c>
      <c r="E174" s="236" t="s">
        <v>19</v>
      </c>
      <c r="F174" s="237" t="s">
        <v>530</v>
      </c>
      <c r="G174" s="235"/>
      <c r="H174" s="238">
        <v>0.72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139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128</v>
      </c>
    </row>
    <row r="175" spans="1:51" s="13" customFormat="1" ht="12">
      <c r="A175" s="13"/>
      <c r="B175" s="223"/>
      <c r="C175" s="224"/>
      <c r="D175" s="225" t="s">
        <v>139</v>
      </c>
      <c r="E175" s="226" t="s">
        <v>19</v>
      </c>
      <c r="F175" s="227" t="s">
        <v>486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139</v>
      </c>
      <c r="AU175" s="233" t="s">
        <v>84</v>
      </c>
      <c r="AV175" s="13" t="s">
        <v>81</v>
      </c>
      <c r="AW175" s="13" t="s">
        <v>34</v>
      </c>
      <c r="AX175" s="13" t="s">
        <v>73</v>
      </c>
      <c r="AY175" s="233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531</v>
      </c>
      <c r="G176" s="235"/>
      <c r="H176" s="238">
        <v>0.72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4" customFormat="1" ht="12">
      <c r="A177" s="14"/>
      <c r="B177" s="234"/>
      <c r="C177" s="235"/>
      <c r="D177" s="225" t="s">
        <v>139</v>
      </c>
      <c r="E177" s="236" t="s">
        <v>19</v>
      </c>
      <c r="F177" s="237" t="s">
        <v>532</v>
      </c>
      <c r="G177" s="235"/>
      <c r="H177" s="238">
        <v>0.72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139</v>
      </c>
      <c r="AU177" s="244" t="s">
        <v>84</v>
      </c>
      <c r="AV177" s="14" t="s">
        <v>84</v>
      </c>
      <c r="AW177" s="14" t="s">
        <v>34</v>
      </c>
      <c r="AX177" s="14" t="s">
        <v>73</v>
      </c>
      <c r="AY177" s="244" t="s">
        <v>128</v>
      </c>
    </row>
    <row r="178" spans="1:51" s="14" customFormat="1" ht="12">
      <c r="A178" s="14"/>
      <c r="B178" s="234"/>
      <c r="C178" s="235"/>
      <c r="D178" s="225" t="s">
        <v>139</v>
      </c>
      <c r="E178" s="236" t="s">
        <v>19</v>
      </c>
      <c r="F178" s="237" t="s">
        <v>533</v>
      </c>
      <c r="G178" s="235"/>
      <c r="H178" s="238">
        <v>0.72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139</v>
      </c>
      <c r="AU178" s="244" t="s">
        <v>84</v>
      </c>
      <c r="AV178" s="14" t="s">
        <v>84</v>
      </c>
      <c r="AW178" s="14" t="s">
        <v>34</v>
      </c>
      <c r="AX178" s="14" t="s">
        <v>73</v>
      </c>
      <c r="AY178" s="244" t="s">
        <v>128</v>
      </c>
    </row>
    <row r="179" spans="1:51" s="14" customFormat="1" ht="12">
      <c r="A179" s="14"/>
      <c r="B179" s="234"/>
      <c r="C179" s="235"/>
      <c r="D179" s="225" t="s">
        <v>139</v>
      </c>
      <c r="E179" s="236" t="s">
        <v>19</v>
      </c>
      <c r="F179" s="237" t="s">
        <v>534</v>
      </c>
      <c r="G179" s="235"/>
      <c r="H179" s="238">
        <v>0.72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139</v>
      </c>
      <c r="AU179" s="244" t="s">
        <v>84</v>
      </c>
      <c r="AV179" s="14" t="s">
        <v>84</v>
      </c>
      <c r="AW179" s="14" t="s">
        <v>34</v>
      </c>
      <c r="AX179" s="14" t="s">
        <v>73</v>
      </c>
      <c r="AY179" s="244" t="s">
        <v>128</v>
      </c>
    </row>
    <row r="180" spans="1:51" s="14" customFormat="1" ht="12">
      <c r="A180" s="14"/>
      <c r="B180" s="234"/>
      <c r="C180" s="235"/>
      <c r="D180" s="225" t="s">
        <v>139</v>
      </c>
      <c r="E180" s="236" t="s">
        <v>19</v>
      </c>
      <c r="F180" s="237" t="s">
        <v>535</v>
      </c>
      <c r="G180" s="235"/>
      <c r="H180" s="238">
        <v>0.72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139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128</v>
      </c>
    </row>
    <row r="181" spans="1:51" s="14" customFormat="1" ht="12">
      <c r="A181" s="14"/>
      <c r="B181" s="234"/>
      <c r="C181" s="235"/>
      <c r="D181" s="225" t="s">
        <v>139</v>
      </c>
      <c r="E181" s="236" t="s">
        <v>19</v>
      </c>
      <c r="F181" s="237" t="s">
        <v>536</v>
      </c>
      <c r="G181" s="235"/>
      <c r="H181" s="238">
        <v>0.72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139</v>
      </c>
      <c r="AU181" s="244" t="s">
        <v>84</v>
      </c>
      <c r="AV181" s="14" t="s">
        <v>84</v>
      </c>
      <c r="AW181" s="14" t="s">
        <v>34</v>
      </c>
      <c r="AX181" s="14" t="s">
        <v>73</v>
      </c>
      <c r="AY181" s="244" t="s">
        <v>128</v>
      </c>
    </row>
    <row r="182" spans="1:51" s="15" customFormat="1" ht="12">
      <c r="A182" s="15"/>
      <c r="B182" s="245"/>
      <c r="C182" s="246"/>
      <c r="D182" s="225" t="s">
        <v>139</v>
      </c>
      <c r="E182" s="247" t="s">
        <v>19</v>
      </c>
      <c r="F182" s="248" t="s">
        <v>163</v>
      </c>
      <c r="G182" s="246"/>
      <c r="H182" s="249">
        <v>10.08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139</v>
      </c>
      <c r="AU182" s="255" t="s">
        <v>84</v>
      </c>
      <c r="AV182" s="15" t="s">
        <v>135</v>
      </c>
      <c r="AW182" s="15" t="s">
        <v>34</v>
      </c>
      <c r="AX182" s="15" t="s">
        <v>81</v>
      </c>
      <c r="AY182" s="255" t="s">
        <v>128</v>
      </c>
    </row>
    <row r="183" spans="1:65" s="2" customFormat="1" ht="24.15" customHeight="1">
      <c r="A183" s="39"/>
      <c r="B183" s="40"/>
      <c r="C183" s="205" t="s">
        <v>178</v>
      </c>
      <c r="D183" s="205" t="s">
        <v>130</v>
      </c>
      <c r="E183" s="206" t="s">
        <v>537</v>
      </c>
      <c r="F183" s="207" t="s">
        <v>538</v>
      </c>
      <c r="G183" s="208" t="s">
        <v>495</v>
      </c>
      <c r="H183" s="209">
        <v>26</v>
      </c>
      <c r="I183" s="210"/>
      <c r="J183" s="211">
        <f>ROUND(I183*H183,2)</f>
        <v>0</v>
      </c>
      <c r="K183" s="207" t="s">
        <v>134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135</v>
      </c>
      <c r="AT183" s="216" t="s">
        <v>130</v>
      </c>
      <c r="AU183" s="216" t="s">
        <v>84</v>
      </c>
      <c r="AY183" s="18" t="s">
        <v>128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135</v>
      </c>
      <c r="BM183" s="216" t="s">
        <v>539</v>
      </c>
    </row>
    <row r="184" spans="1:47" s="2" customFormat="1" ht="12">
      <c r="A184" s="39"/>
      <c r="B184" s="40"/>
      <c r="C184" s="41"/>
      <c r="D184" s="218" t="s">
        <v>137</v>
      </c>
      <c r="E184" s="41"/>
      <c r="F184" s="219" t="s">
        <v>540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137</v>
      </c>
      <c r="AU184" s="18" t="s">
        <v>84</v>
      </c>
    </row>
    <row r="185" spans="1:51" s="13" customFormat="1" ht="12">
      <c r="A185" s="13"/>
      <c r="B185" s="223"/>
      <c r="C185" s="224"/>
      <c r="D185" s="225" t="s">
        <v>139</v>
      </c>
      <c r="E185" s="226" t="s">
        <v>19</v>
      </c>
      <c r="F185" s="227" t="s">
        <v>541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139</v>
      </c>
      <c r="AU185" s="233" t="s">
        <v>84</v>
      </c>
      <c r="AV185" s="13" t="s">
        <v>81</v>
      </c>
      <c r="AW185" s="13" t="s">
        <v>34</v>
      </c>
      <c r="AX185" s="13" t="s">
        <v>73</v>
      </c>
      <c r="AY185" s="233" t="s">
        <v>128</v>
      </c>
    </row>
    <row r="186" spans="1:51" s="13" customFormat="1" ht="12">
      <c r="A186" s="13"/>
      <c r="B186" s="223"/>
      <c r="C186" s="224"/>
      <c r="D186" s="225" t="s">
        <v>139</v>
      </c>
      <c r="E186" s="226" t="s">
        <v>19</v>
      </c>
      <c r="F186" s="227" t="s">
        <v>462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139</v>
      </c>
      <c r="AU186" s="233" t="s">
        <v>84</v>
      </c>
      <c r="AV186" s="13" t="s">
        <v>81</v>
      </c>
      <c r="AW186" s="13" t="s">
        <v>34</v>
      </c>
      <c r="AX186" s="13" t="s">
        <v>73</v>
      </c>
      <c r="AY186" s="233" t="s">
        <v>128</v>
      </c>
    </row>
    <row r="187" spans="1:51" s="14" customFormat="1" ht="12">
      <c r="A187" s="14"/>
      <c r="B187" s="234"/>
      <c r="C187" s="235"/>
      <c r="D187" s="225" t="s">
        <v>139</v>
      </c>
      <c r="E187" s="236" t="s">
        <v>19</v>
      </c>
      <c r="F187" s="237" t="s">
        <v>542</v>
      </c>
      <c r="G187" s="235"/>
      <c r="H187" s="238">
        <v>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139</v>
      </c>
      <c r="AU187" s="244" t="s">
        <v>84</v>
      </c>
      <c r="AV187" s="14" t="s">
        <v>84</v>
      </c>
      <c r="AW187" s="14" t="s">
        <v>34</v>
      </c>
      <c r="AX187" s="14" t="s">
        <v>73</v>
      </c>
      <c r="AY187" s="244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543</v>
      </c>
      <c r="G188" s="235"/>
      <c r="H188" s="238">
        <v>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4" customFormat="1" ht="12">
      <c r="A189" s="14"/>
      <c r="B189" s="234"/>
      <c r="C189" s="235"/>
      <c r="D189" s="225" t="s">
        <v>139</v>
      </c>
      <c r="E189" s="236" t="s">
        <v>19</v>
      </c>
      <c r="F189" s="237" t="s">
        <v>544</v>
      </c>
      <c r="G189" s="235"/>
      <c r="H189" s="238">
        <v>4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139</v>
      </c>
      <c r="AU189" s="244" t="s">
        <v>84</v>
      </c>
      <c r="AV189" s="14" t="s">
        <v>84</v>
      </c>
      <c r="AW189" s="14" t="s">
        <v>34</v>
      </c>
      <c r="AX189" s="14" t="s">
        <v>73</v>
      </c>
      <c r="AY189" s="244" t="s">
        <v>128</v>
      </c>
    </row>
    <row r="190" spans="1:51" s="14" customFormat="1" ht="12">
      <c r="A190" s="14"/>
      <c r="B190" s="234"/>
      <c r="C190" s="235"/>
      <c r="D190" s="225" t="s">
        <v>139</v>
      </c>
      <c r="E190" s="236" t="s">
        <v>19</v>
      </c>
      <c r="F190" s="237" t="s">
        <v>545</v>
      </c>
      <c r="G190" s="235"/>
      <c r="H190" s="238">
        <v>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139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128</v>
      </c>
    </row>
    <row r="191" spans="1:51" s="14" customFormat="1" ht="12">
      <c r="A191" s="14"/>
      <c r="B191" s="234"/>
      <c r="C191" s="235"/>
      <c r="D191" s="225" t="s">
        <v>139</v>
      </c>
      <c r="E191" s="236" t="s">
        <v>19</v>
      </c>
      <c r="F191" s="237" t="s">
        <v>546</v>
      </c>
      <c r="G191" s="235"/>
      <c r="H191" s="238">
        <v>4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139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128</v>
      </c>
    </row>
    <row r="192" spans="1:51" s="14" customFormat="1" ht="12">
      <c r="A192" s="14"/>
      <c r="B192" s="234"/>
      <c r="C192" s="235"/>
      <c r="D192" s="225" t="s">
        <v>139</v>
      </c>
      <c r="E192" s="236" t="s">
        <v>19</v>
      </c>
      <c r="F192" s="237" t="s">
        <v>547</v>
      </c>
      <c r="G192" s="235"/>
      <c r="H192" s="238">
        <v>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139</v>
      </c>
      <c r="AU192" s="244" t="s">
        <v>84</v>
      </c>
      <c r="AV192" s="14" t="s">
        <v>84</v>
      </c>
      <c r="AW192" s="14" t="s">
        <v>34</v>
      </c>
      <c r="AX192" s="14" t="s">
        <v>73</v>
      </c>
      <c r="AY192" s="244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548</v>
      </c>
      <c r="G193" s="235"/>
      <c r="H193" s="238">
        <v>4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73</v>
      </c>
      <c r="AY193" s="244" t="s">
        <v>128</v>
      </c>
    </row>
    <row r="194" spans="1:51" s="13" customFormat="1" ht="12">
      <c r="A194" s="13"/>
      <c r="B194" s="223"/>
      <c r="C194" s="224"/>
      <c r="D194" s="225" t="s">
        <v>139</v>
      </c>
      <c r="E194" s="226" t="s">
        <v>19</v>
      </c>
      <c r="F194" s="227" t="s">
        <v>486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139</v>
      </c>
      <c r="AU194" s="233" t="s">
        <v>84</v>
      </c>
      <c r="AV194" s="13" t="s">
        <v>81</v>
      </c>
      <c r="AW194" s="13" t="s">
        <v>34</v>
      </c>
      <c r="AX194" s="13" t="s">
        <v>73</v>
      </c>
      <c r="AY194" s="233" t="s">
        <v>128</v>
      </c>
    </row>
    <row r="195" spans="1:51" s="14" customFormat="1" ht="12">
      <c r="A195" s="14"/>
      <c r="B195" s="234"/>
      <c r="C195" s="235"/>
      <c r="D195" s="225" t="s">
        <v>139</v>
      </c>
      <c r="E195" s="236" t="s">
        <v>19</v>
      </c>
      <c r="F195" s="237" t="s">
        <v>549</v>
      </c>
      <c r="G195" s="235"/>
      <c r="H195" s="238">
        <v>0.5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139</v>
      </c>
      <c r="AU195" s="244" t="s">
        <v>84</v>
      </c>
      <c r="AV195" s="14" t="s">
        <v>84</v>
      </c>
      <c r="AW195" s="14" t="s">
        <v>34</v>
      </c>
      <c r="AX195" s="14" t="s">
        <v>73</v>
      </c>
      <c r="AY195" s="244" t="s">
        <v>128</v>
      </c>
    </row>
    <row r="196" spans="1:51" s="14" customFormat="1" ht="12">
      <c r="A196" s="14"/>
      <c r="B196" s="234"/>
      <c r="C196" s="235"/>
      <c r="D196" s="225" t="s">
        <v>139</v>
      </c>
      <c r="E196" s="236" t="s">
        <v>19</v>
      </c>
      <c r="F196" s="237" t="s">
        <v>550</v>
      </c>
      <c r="G196" s="235"/>
      <c r="H196" s="238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139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128</v>
      </c>
    </row>
    <row r="197" spans="1:51" s="14" customFormat="1" ht="12">
      <c r="A197" s="14"/>
      <c r="B197" s="234"/>
      <c r="C197" s="235"/>
      <c r="D197" s="225" t="s">
        <v>139</v>
      </c>
      <c r="E197" s="236" t="s">
        <v>19</v>
      </c>
      <c r="F197" s="237" t="s">
        <v>551</v>
      </c>
      <c r="G197" s="235"/>
      <c r="H197" s="238">
        <v>0.5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139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552</v>
      </c>
      <c r="G198" s="235"/>
      <c r="H198" s="238">
        <v>1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128</v>
      </c>
    </row>
    <row r="199" spans="1:51" s="14" customFormat="1" ht="12">
      <c r="A199" s="14"/>
      <c r="B199" s="234"/>
      <c r="C199" s="235"/>
      <c r="D199" s="225" t="s">
        <v>139</v>
      </c>
      <c r="E199" s="236" t="s">
        <v>19</v>
      </c>
      <c r="F199" s="237" t="s">
        <v>553</v>
      </c>
      <c r="G199" s="235"/>
      <c r="H199" s="238">
        <v>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139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128</v>
      </c>
    </row>
    <row r="200" spans="1:51" s="15" customFormat="1" ht="12">
      <c r="A200" s="15"/>
      <c r="B200" s="245"/>
      <c r="C200" s="246"/>
      <c r="D200" s="225" t="s">
        <v>139</v>
      </c>
      <c r="E200" s="247" t="s">
        <v>19</v>
      </c>
      <c r="F200" s="248" t="s">
        <v>163</v>
      </c>
      <c r="G200" s="246"/>
      <c r="H200" s="249">
        <v>26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139</v>
      </c>
      <c r="AU200" s="255" t="s">
        <v>84</v>
      </c>
      <c r="AV200" s="15" t="s">
        <v>135</v>
      </c>
      <c r="AW200" s="15" t="s">
        <v>34</v>
      </c>
      <c r="AX200" s="15" t="s">
        <v>81</v>
      </c>
      <c r="AY200" s="255" t="s">
        <v>128</v>
      </c>
    </row>
    <row r="201" spans="1:65" s="2" customFormat="1" ht="37.8" customHeight="1">
      <c r="A201" s="39"/>
      <c r="B201" s="40"/>
      <c r="C201" s="205" t="s">
        <v>183</v>
      </c>
      <c r="D201" s="205" t="s">
        <v>130</v>
      </c>
      <c r="E201" s="206" t="s">
        <v>554</v>
      </c>
      <c r="F201" s="207" t="s">
        <v>555</v>
      </c>
      <c r="G201" s="208" t="s">
        <v>495</v>
      </c>
      <c r="H201" s="209">
        <v>23</v>
      </c>
      <c r="I201" s="210"/>
      <c r="J201" s="211">
        <f>ROUND(I201*H201,2)</f>
        <v>0</v>
      </c>
      <c r="K201" s="207" t="s">
        <v>134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135</v>
      </c>
      <c r="AT201" s="216" t="s">
        <v>130</v>
      </c>
      <c r="AU201" s="216" t="s">
        <v>84</v>
      </c>
      <c r="AY201" s="18" t="s">
        <v>128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135</v>
      </c>
      <c r="BM201" s="216" t="s">
        <v>556</v>
      </c>
    </row>
    <row r="202" spans="1:47" s="2" customFormat="1" ht="12">
      <c r="A202" s="39"/>
      <c r="B202" s="40"/>
      <c r="C202" s="41"/>
      <c r="D202" s="218" t="s">
        <v>137</v>
      </c>
      <c r="E202" s="41"/>
      <c r="F202" s="219" t="s">
        <v>557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137</v>
      </c>
      <c r="AU202" s="18" t="s">
        <v>84</v>
      </c>
    </row>
    <row r="203" spans="1:51" s="13" customFormat="1" ht="12">
      <c r="A203" s="13"/>
      <c r="B203" s="223"/>
      <c r="C203" s="224"/>
      <c r="D203" s="225" t="s">
        <v>139</v>
      </c>
      <c r="E203" s="226" t="s">
        <v>19</v>
      </c>
      <c r="F203" s="227" t="s">
        <v>558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139</v>
      </c>
      <c r="AU203" s="233" t="s">
        <v>84</v>
      </c>
      <c r="AV203" s="13" t="s">
        <v>81</v>
      </c>
      <c r="AW203" s="13" t="s">
        <v>34</v>
      </c>
      <c r="AX203" s="13" t="s">
        <v>73</v>
      </c>
      <c r="AY203" s="233" t="s">
        <v>128</v>
      </c>
    </row>
    <row r="204" spans="1:51" s="14" customFormat="1" ht="12">
      <c r="A204" s="14"/>
      <c r="B204" s="234"/>
      <c r="C204" s="235"/>
      <c r="D204" s="225" t="s">
        <v>139</v>
      </c>
      <c r="E204" s="236" t="s">
        <v>19</v>
      </c>
      <c r="F204" s="237" t="s">
        <v>559</v>
      </c>
      <c r="G204" s="235"/>
      <c r="H204" s="238">
        <v>36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139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560</v>
      </c>
      <c r="G205" s="235"/>
      <c r="H205" s="238">
        <v>-13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5" customFormat="1" ht="12">
      <c r="A206" s="15"/>
      <c r="B206" s="245"/>
      <c r="C206" s="246"/>
      <c r="D206" s="225" t="s">
        <v>139</v>
      </c>
      <c r="E206" s="247" t="s">
        <v>19</v>
      </c>
      <c r="F206" s="248" t="s">
        <v>163</v>
      </c>
      <c r="G206" s="246"/>
      <c r="H206" s="249">
        <v>23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139</v>
      </c>
      <c r="AU206" s="255" t="s">
        <v>84</v>
      </c>
      <c r="AV206" s="15" t="s">
        <v>135</v>
      </c>
      <c r="AW206" s="15" t="s">
        <v>34</v>
      </c>
      <c r="AX206" s="15" t="s">
        <v>81</v>
      </c>
      <c r="AY206" s="255" t="s">
        <v>128</v>
      </c>
    </row>
    <row r="207" spans="1:65" s="2" customFormat="1" ht="37.8" customHeight="1">
      <c r="A207" s="39"/>
      <c r="B207" s="40"/>
      <c r="C207" s="205" t="s">
        <v>188</v>
      </c>
      <c r="D207" s="205" t="s">
        <v>130</v>
      </c>
      <c r="E207" s="206" t="s">
        <v>561</v>
      </c>
      <c r="F207" s="207" t="s">
        <v>562</v>
      </c>
      <c r="G207" s="208" t="s">
        <v>495</v>
      </c>
      <c r="H207" s="209">
        <v>345</v>
      </c>
      <c r="I207" s="210"/>
      <c r="J207" s="211">
        <f>ROUND(I207*H207,2)</f>
        <v>0</v>
      </c>
      <c r="K207" s="207" t="s">
        <v>134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135</v>
      </c>
      <c r="AT207" s="216" t="s">
        <v>130</v>
      </c>
      <c r="AU207" s="216" t="s">
        <v>84</v>
      </c>
      <c r="AY207" s="18" t="s">
        <v>128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135</v>
      </c>
      <c r="BM207" s="216" t="s">
        <v>563</v>
      </c>
    </row>
    <row r="208" spans="1:47" s="2" customFormat="1" ht="12">
      <c r="A208" s="39"/>
      <c r="B208" s="40"/>
      <c r="C208" s="41"/>
      <c r="D208" s="218" t="s">
        <v>137</v>
      </c>
      <c r="E208" s="41"/>
      <c r="F208" s="219" t="s">
        <v>564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137</v>
      </c>
      <c r="AU208" s="18" t="s">
        <v>84</v>
      </c>
    </row>
    <row r="209" spans="1:51" s="13" customFormat="1" ht="12">
      <c r="A209" s="13"/>
      <c r="B209" s="223"/>
      <c r="C209" s="224"/>
      <c r="D209" s="225" t="s">
        <v>139</v>
      </c>
      <c r="E209" s="226" t="s">
        <v>19</v>
      </c>
      <c r="F209" s="227" t="s">
        <v>565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139</v>
      </c>
      <c r="AU209" s="233" t="s">
        <v>84</v>
      </c>
      <c r="AV209" s="13" t="s">
        <v>81</v>
      </c>
      <c r="AW209" s="13" t="s">
        <v>34</v>
      </c>
      <c r="AX209" s="13" t="s">
        <v>73</v>
      </c>
      <c r="AY209" s="233" t="s">
        <v>128</v>
      </c>
    </row>
    <row r="210" spans="1:51" s="14" customFormat="1" ht="12">
      <c r="A210" s="14"/>
      <c r="B210" s="234"/>
      <c r="C210" s="235"/>
      <c r="D210" s="225" t="s">
        <v>139</v>
      </c>
      <c r="E210" s="236" t="s">
        <v>19</v>
      </c>
      <c r="F210" s="237" t="s">
        <v>566</v>
      </c>
      <c r="G210" s="235"/>
      <c r="H210" s="238">
        <v>345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139</v>
      </c>
      <c r="AU210" s="244" t="s">
        <v>84</v>
      </c>
      <c r="AV210" s="14" t="s">
        <v>84</v>
      </c>
      <c r="AW210" s="14" t="s">
        <v>34</v>
      </c>
      <c r="AX210" s="14" t="s">
        <v>81</v>
      </c>
      <c r="AY210" s="244" t="s">
        <v>128</v>
      </c>
    </row>
    <row r="211" spans="1:65" s="2" customFormat="1" ht="37.8" customHeight="1">
      <c r="A211" s="39"/>
      <c r="B211" s="40"/>
      <c r="C211" s="205" t="s">
        <v>204</v>
      </c>
      <c r="D211" s="205" t="s">
        <v>130</v>
      </c>
      <c r="E211" s="206" t="s">
        <v>567</v>
      </c>
      <c r="F211" s="207" t="s">
        <v>568</v>
      </c>
      <c r="G211" s="208" t="s">
        <v>495</v>
      </c>
      <c r="H211" s="209">
        <v>28</v>
      </c>
      <c r="I211" s="210"/>
      <c r="J211" s="211">
        <f>ROUND(I211*H211,2)</f>
        <v>0</v>
      </c>
      <c r="K211" s="207" t="s">
        <v>134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135</v>
      </c>
      <c r="AT211" s="216" t="s">
        <v>130</v>
      </c>
      <c r="AU211" s="216" t="s">
        <v>84</v>
      </c>
      <c r="AY211" s="18" t="s">
        <v>128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135</v>
      </c>
      <c r="BM211" s="216" t="s">
        <v>569</v>
      </c>
    </row>
    <row r="212" spans="1:47" s="2" customFormat="1" ht="12">
      <c r="A212" s="39"/>
      <c r="B212" s="40"/>
      <c r="C212" s="41"/>
      <c r="D212" s="218" t="s">
        <v>137</v>
      </c>
      <c r="E212" s="41"/>
      <c r="F212" s="219" t="s">
        <v>570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137</v>
      </c>
      <c r="AU212" s="18" t="s">
        <v>84</v>
      </c>
    </row>
    <row r="213" spans="1:51" s="14" customFormat="1" ht="12">
      <c r="A213" s="14"/>
      <c r="B213" s="234"/>
      <c r="C213" s="235"/>
      <c r="D213" s="225" t="s">
        <v>139</v>
      </c>
      <c r="E213" s="236" t="s">
        <v>19</v>
      </c>
      <c r="F213" s="237" t="s">
        <v>571</v>
      </c>
      <c r="G213" s="235"/>
      <c r="H213" s="238">
        <v>12.5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139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128</v>
      </c>
    </row>
    <row r="214" spans="1:51" s="14" customFormat="1" ht="12">
      <c r="A214" s="14"/>
      <c r="B214" s="234"/>
      <c r="C214" s="235"/>
      <c r="D214" s="225" t="s">
        <v>139</v>
      </c>
      <c r="E214" s="236" t="s">
        <v>19</v>
      </c>
      <c r="F214" s="237" t="s">
        <v>572</v>
      </c>
      <c r="G214" s="235"/>
      <c r="H214" s="238">
        <v>15.5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139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128</v>
      </c>
    </row>
    <row r="215" spans="1:51" s="15" customFormat="1" ht="12">
      <c r="A215" s="15"/>
      <c r="B215" s="245"/>
      <c r="C215" s="246"/>
      <c r="D215" s="225" t="s">
        <v>139</v>
      </c>
      <c r="E215" s="247" t="s">
        <v>19</v>
      </c>
      <c r="F215" s="248" t="s">
        <v>163</v>
      </c>
      <c r="G215" s="246"/>
      <c r="H215" s="249">
        <v>28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139</v>
      </c>
      <c r="AU215" s="255" t="s">
        <v>84</v>
      </c>
      <c r="AV215" s="15" t="s">
        <v>135</v>
      </c>
      <c r="AW215" s="15" t="s">
        <v>34</v>
      </c>
      <c r="AX215" s="15" t="s">
        <v>81</v>
      </c>
      <c r="AY215" s="255" t="s">
        <v>128</v>
      </c>
    </row>
    <row r="216" spans="1:65" s="2" customFormat="1" ht="37.8" customHeight="1">
      <c r="A216" s="39"/>
      <c r="B216" s="40"/>
      <c r="C216" s="205" t="s">
        <v>211</v>
      </c>
      <c r="D216" s="205" t="s">
        <v>130</v>
      </c>
      <c r="E216" s="206" t="s">
        <v>573</v>
      </c>
      <c r="F216" s="207" t="s">
        <v>574</v>
      </c>
      <c r="G216" s="208" t="s">
        <v>495</v>
      </c>
      <c r="H216" s="209">
        <v>420</v>
      </c>
      <c r="I216" s="210"/>
      <c r="J216" s="211">
        <f>ROUND(I216*H216,2)</f>
        <v>0</v>
      </c>
      <c r="K216" s="207" t="s">
        <v>134</v>
      </c>
      <c r="L216" s="45"/>
      <c r="M216" s="212" t="s">
        <v>19</v>
      </c>
      <c r="N216" s="213" t="s">
        <v>44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135</v>
      </c>
      <c r="AT216" s="216" t="s">
        <v>130</v>
      </c>
      <c r="AU216" s="216" t="s">
        <v>84</v>
      </c>
      <c r="AY216" s="18" t="s">
        <v>128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81</v>
      </c>
      <c r="BK216" s="217">
        <f>ROUND(I216*H216,2)</f>
        <v>0</v>
      </c>
      <c r="BL216" s="18" t="s">
        <v>135</v>
      </c>
      <c r="BM216" s="216" t="s">
        <v>575</v>
      </c>
    </row>
    <row r="217" spans="1:47" s="2" customFormat="1" ht="12">
      <c r="A217" s="39"/>
      <c r="B217" s="40"/>
      <c r="C217" s="41"/>
      <c r="D217" s="218" t="s">
        <v>137</v>
      </c>
      <c r="E217" s="41"/>
      <c r="F217" s="219" t="s">
        <v>576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137</v>
      </c>
      <c r="AU217" s="18" t="s">
        <v>84</v>
      </c>
    </row>
    <row r="218" spans="1:51" s="13" customFormat="1" ht="12">
      <c r="A218" s="13"/>
      <c r="B218" s="223"/>
      <c r="C218" s="224"/>
      <c r="D218" s="225" t="s">
        <v>139</v>
      </c>
      <c r="E218" s="226" t="s">
        <v>19</v>
      </c>
      <c r="F218" s="227" t="s">
        <v>303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139</v>
      </c>
      <c r="AU218" s="233" t="s">
        <v>84</v>
      </c>
      <c r="AV218" s="13" t="s">
        <v>81</v>
      </c>
      <c r="AW218" s="13" t="s">
        <v>34</v>
      </c>
      <c r="AX218" s="13" t="s">
        <v>73</v>
      </c>
      <c r="AY218" s="233" t="s">
        <v>128</v>
      </c>
    </row>
    <row r="219" spans="1:51" s="14" customFormat="1" ht="12">
      <c r="A219" s="14"/>
      <c r="B219" s="234"/>
      <c r="C219" s="235"/>
      <c r="D219" s="225" t="s">
        <v>139</v>
      </c>
      <c r="E219" s="236" t="s">
        <v>19</v>
      </c>
      <c r="F219" s="237" t="s">
        <v>577</v>
      </c>
      <c r="G219" s="235"/>
      <c r="H219" s="238">
        <v>187.5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139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578</v>
      </c>
      <c r="G220" s="235"/>
      <c r="H220" s="238">
        <v>232.5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5" customFormat="1" ht="12">
      <c r="A221" s="15"/>
      <c r="B221" s="245"/>
      <c r="C221" s="246"/>
      <c r="D221" s="225" t="s">
        <v>139</v>
      </c>
      <c r="E221" s="247" t="s">
        <v>19</v>
      </c>
      <c r="F221" s="248" t="s">
        <v>163</v>
      </c>
      <c r="G221" s="246"/>
      <c r="H221" s="249">
        <v>420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5" t="s">
        <v>139</v>
      </c>
      <c r="AU221" s="255" t="s">
        <v>84</v>
      </c>
      <c r="AV221" s="15" t="s">
        <v>135</v>
      </c>
      <c r="AW221" s="15" t="s">
        <v>34</v>
      </c>
      <c r="AX221" s="15" t="s">
        <v>81</v>
      </c>
      <c r="AY221" s="255" t="s">
        <v>128</v>
      </c>
    </row>
    <row r="222" spans="1:65" s="2" customFormat="1" ht="24.15" customHeight="1">
      <c r="A222" s="39"/>
      <c r="B222" s="40"/>
      <c r="C222" s="205" t="s">
        <v>217</v>
      </c>
      <c r="D222" s="205" t="s">
        <v>130</v>
      </c>
      <c r="E222" s="206" t="s">
        <v>579</v>
      </c>
      <c r="F222" s="207" t="s">
        <v>580</v>
      </c>
      <c r="G222" s="208" t="s">
        <v>495</v>
      </c>
      <c r="H222" s="209">
        <v>13</v>
      </c>
      <c r="I222" s="210"/>
      <c r="J222" s="211">
        <f>ROUND(I222*H222,2)</f>
        <v>0</v>
      </c>
      <c r="K222" s="207" t="s">
        <v>134</v>
      </c>
      <c r="L222" s="45"/>
      <c r="M222" s="212" t="s">
        <v>19</v>
      </c>
      <c r="N222" s="213" t="s">
        <v>44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135</v>
      </c>
      <c r="AT222" s="216" t="s">
        <v>130</v>
      </c>
      <c r="AU222" s="216" t="s">
        <v>84</v>
      </c>
      <c r="AY222" s="18" t="s">
        <v>128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81</v>
      </c>
      <c r="BK222" s="217">
        <f>ROUND(I222*H222,2)</f>
        <v>0</v>
      </c>
      <c r="BL222" s="18" t="s">
        <v>135</v>
      </c>
      <c r="BM222" s="216" t="s">
        <v>581</v>
      </c>
    </row>
    <row r="223" spans="1:47" s="2" customFormat="1" ht="12">
      <c r="A223" s="39"/>
      <c r="B223" s="40"/>
      <c r="C223" s="41"/>
      <c r="D223" s="218" t="s">
        <v>137</v>
      </c>
      <c r="E223" s="41"/>
      <c r="F223" s="219" t="s">
        <v>582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137</v>
      </c>
      <c r="AU223" s="18" t="s">
        <v>84</v>
      </c>
    </row>
    <row r="224" spans="1:51" s="14" customFormat="1" ht="12">
      <c r="A224" s="14"/>
      <c r="B224" s="234"/>
      <c r="C224" s="235"/>
      <c r="D224" s="225" t="s">
        <v>139</v>
      </c>
      <c r="E224" s="236" t="s">
        <v>19</v>
      </c>
      <c r="F224" s="237" t="s">
        <v>583</v>
      </c>
      <c r="G224" s="235"/>
      <c r="H224" s="238">
        <v>13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139</v>
      </c>
      <c r="AU224" s="244" t="s">
        <v>84</v>
      </c>
      <c r="AV224" s="14" t="s">
        <v>84</v>
      </c>
      <c r="AW224" s="14" t="s">
        <v>34</v>
      </c>
      <c r="AX224" s="14" t="s">
        <v>81</v>
      </c>
      <c r="AY224" s="244" t="s">
        <v>128</v>
      </c>
    </row>
    <row r="225" spans="1:65" s="2" customFormat="1" ht="24.15" customHeight="1">
      <c r="A225" s="39"/>
      <c r="B225" s="40"/>
      <c r="C225" s="205" t="s">
        <v>223</v>
      </c>
      <c r="D225" s="205" t="s">
        <v>130</v>
      </c>
      <c r="E225" s="206" t="s">
        <v>584</v>
      </c>
      <c r="F225" s="207" t="s">
        <v>316</v>
      </c>
      <c r="G225" s="208" t="s">
        <v>289</v>
      </c>
      <c r="H225" s="209">
        <v>46</v>
      </c>
      <c r="I225" s="210"/>
      <c r="J225" s="211">
        <f>ROUND(I225*H225,2)</f>
        <v>0</v>
      </c>
      <c r="K225" s="207" t="s">
        <v>134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135</v>
      </c>
      <c r="AT225" s="216" t="s">
        <v>130</v>
      </c>
      <c r="AU225" s="216" t="s">
        <v>84</v>
      </c>
      <c r="AY225" s="18" t="s">
        <v>128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135</v>
      </c>
      <c r="BM225" s="216" t="s">
        <v>585</v>
      </c>
    </row>
    <row r="226" spans="1:47" s="2" customFormat="1" ht="12">
      <c r="A226" s="39"/>
      <c r="B226" s="40"/>
      <c r="C226" s="41"/>
      <c r="D226" s="218" t="s">
        <v>137</v>
      </c>
      <c r="E226" s="41"/>
      <c r="F226" s="219" t="s">
        <v>586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137</v>
      </c>
      <c r="AU226" s="18" t="s">
        <v>84</v>
      </c>
    </row>
    <row r="227" spans="1:51" s="14" customFormat="1" ht="12">
      <c r="A227" s="14"/>
      <c r="B227" s="234"/>
      <c r="C227" s="235"/>
      <c r="D227" s="225" t="s">
        <v>139</v>
      </c>
      <c r="E227" s="236" t="s">
        <v>19</v>
      </c>
      <c r="F227" s="237" t="s">
        <v>587</v>
      </c>
      <c r="G227" s="235"/>
      <c r="H227" s="238">
        <v>23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139</v>
      </c>
      <c r="AU227" s="244" t="s">
        <v>84</v>
      </c>
      <c r="AV227" s="14" t="s">
        <v>84</v>
      </c>
      <c r="AW227" s="14" t="s">
        <v>34</v>
      </c>
      <c r="AX227" s="14" t="s">
        <v>81</v>
      </c>
      <c r="AY227" s="244" t="s">
        <v>128</v>
      </c>
    </row>
    <row r="228" spans="1:51" s="14" customFormat="1" ht="12">
      <c r="A228" s="14"/>
      <c r="B228" s="234"/>
      <c r="C228" s="235"/>
      <c r="D228" s="225" t="s">
        <v>139</v>
      </c>
      <c r="E228" s="235"/>
      <c r="F228" s="237" t="s">
        <v>588</v>
      </c>
      <c r="G228" s="235"/>
      <c r="H228" s="238">
        <v>46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139</v>
      </c>
      <c r="AU228" s="244" t="s">
        <v>84</v>
      </c>
      <c r="AV228" s="14" t="s">
        <v>84</v>
      </c>
      <c r="AW228" s="14" t="s">
        <v>4</v>
      </c>
      <c r="AX228" s="14" t="s">
        <v>81</v>
      </c>
      <c r="AY228" s="244" t="s">
        <v>128</v>
      </c>
    </row>
    <row r="229" spans="1:65" s="2" customFormat="1" ht="24.15" customHeight="1">
      <c r="A229" s="39"/>
      <c r="B229" s="40"/>
      <c r="C229" s="205" t="s">
        <v>232</v>
      </c>
      <c r="D229" s="205" t="s">
        <v>130</v>
      </c>
      <c r="E229" s="206" t="s">
        <v>589</v>
      </c>
      <c r="F229" s="207" t="s">
        <v>590</v>
      </c>
      <c r="G229" s="208" t="s">
        <v>495</v>
      </c>
      <c r="H229" s="209">
        <v>36</v>
      </c>
      <c r="I229" s="210"/>
      <c r="J229" s="211">
        <f>ROUND(I229*H229,2)</f>
        <v>0</v>
      </c>
      <c r="K229" s="207" t="s">
        <v>134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135</v>
      </c>
      <c r="AT229" s="216" t="s">
        <v>130</v>
      </c>
      <c r="AU229" s="216" t="s">
        <v>84</v>
      </c>
      <c r="AY229" s="18" t="s">
        <v>128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135</v>
      </c>
      <c r="BM229" s="216" t="s">
        <v>591</v>
      </c>
    </row>
    <row r="230" spans="1:47" s="2" customFormat="1" ht="12">
      <c r="A230" s="39"/>
      <c r="B230" s="40"/>
      <c r="C230" s="41"/>
      <c r="D230" s="218" t="s">
        <v>137</v>
      </c>
      <c r="E230" s="41"/>
      <c r="F230" s="219" t="s">
        <v>592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137</v>
      </c>
      <c r="AU230" s="18" t="s">
        <v>84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593</v>
      </c>
      <c r="G231" s="235"/>
      <c r="H231" s="238">
        <v>13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128</v>
      </c>
    </row>
    <row r="232" spans="1:51" s="14" customFormat="1" ht="12">
      <c r="A232" s="14"/>
      <c r="B232" s="234"/>
      <c r="C232" s="235"/>
      <c r="D232" s="225" t="s">
        <v>139</v>
      </c>
      <c r="E232" s="236" t="s">
        <v>19</v>
      </c>
      <c r="F232" s="237" t="s">
        <v>594</v>
      </c>
      <c r="G232" s="235"/>
      <c r="H232" s="238">
        <v>23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139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128</v>
      </c>
    </row>
    <row r="233" spans="1:51" s="15" customFormat="1" ht="12">
      <c r="A233" s="15"/>
      <c r="B233" s="245"/>
      <c r="C233" s="246"/>
      <c r="D233" s="225" t="s">
        <v>139</v>
      </c>
      <c r="E233" s="247" t="s">
        <v>19</v>
      </c>
      <c r="F233" s="248" t="s">
        <v>163</v>
      </c>
      <c r="G233" s="246"/>
      <c r="H233" s="249">
        <v>36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139</v>
      </c>
      <c r="AU233" s="255" t="s">
        <v>84</v>
      </c>
      <c r="AV233" s="15" t="s">
        <v>135</v>
      </c>
      <c r="AW233" s="15" t="s">
        <v>34</v>
      </c>
      <c r="AX233" s="15" t="s">
        <v>81</v>
      </c>
      <c r="AY233" s="255" t="s">
        <v>128</v>
      </c>
    </row>
    <row r="234" spans="1:65" s="2" customFormat="1" ht="24.15" customHeight="1">
      <c r="A234" s="39"/>
      <c r="B234" s="40"/>
      <c r="C234" s="205" t="s">
        <v>8</v>
      </c>
      <c r="D234" s="205" t="s">
        <v>130</v>
      </c>
      <c r="E234" s="206" t="s">
        <v>595</v>
      </c>
      <c r="F234" s="207" t="s">
        <v>596</v>
      </c>
      <c r="G234" s="208" t="s">
        <v>495</v>
      </c>
      <c r="H234" s="209">
        <v>13</v>
      </c>
      <c r="I234" s="210"/>
      <c r="J234" s="211">
        <f>ROUND(I234*H234,2)</f>
        <v>0</v>
      </c>
      <c r="K234" s="207" t="s">
        <v>134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135</v>
      </c>
      <c r="AT234" s="216" t="s">
        <v>130</v>
      </c>
      <c r="AU234" s="216" t="s">
        <v>84</v>
      </c>
      <c r="AY234" s="18" t="s">
        <v>128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135</v>
      </c>
      <c r="BM234" s="216" t="s">
        <v>597</v>
      </c>
    </row>
    <row r="235" spans="1:47" s="2" customFormat="1" ht="12">
      <c r="A235" s="39"/>
      <c r="B235" s="40"/>
      <c r="C235" s="41"/>
      <c r="D235" s="218" t="s">
        <v>137</v>
      </c>
      <c r="E235" s="41"/>
      <c r="F235" s="219" t="s">
        <v>598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137</v>
      </c>
      <c r="AU235" s="18" t="s">
        <v>84</v>
      </c>
    </row>
    <row r="236" spans="1:51" s="13" customFormat="1" ht="12">
      <c r="A236" s="13"/>
      <c r="B236" s="223"/>
      <c r="C236" s="224"/>
      <c r="D236" s="225" t="s">
        <v>139</v>
      </c>
      <c r="E236" s="226" t="s">
        <v>19</v>
      </c>
      <c r="F236" s="227" t="s">
        <v>599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139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128</v>
      </c>
    </row>
    <row r="237" spans="1:51" s="13" customFormat="1" ht="12">
      <c r="A237" s="13"/>
      <c r="B237" s="223"/>
      <c r="C237" s="224"/>
      <c r="D237" s="225" t="s">
        <v>139</v>
      </c>
      <c r="E237" s="226" t="s">
        <v>19</v>
      </c>
      <c r="F237" s="227" t="s">
        <v>462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139</v>
      </c>
      <c r="AU237" s="233" t="s">
        <v>84</v>
      </c>
      <c r="AV237" s="13" t="s">
        <v>81</v>
      </c>
      <c r="AW237" s="13" t="s">
        <v>34</v>
      </c>
      <c r="AX237" s="13" t="s">
        <v>73</v>
      </c>
      <c r="AY237" s="233" t="s">
        <v>128</v>
      </c>
    </row>
    <row r="238" spans="1:51" s="14" customFormat="1" ht="12">
      <c r="A238" s="14"/>
      <c r="B238" s="234"/>
      <c r="C238" s="235"/>
      <c r="D238" s="225" t="s">
        <v>139</v>
      </c>
      <c r="E238" s="236" t="s">
        <v>19</v>
      </c>
      <c r="F238" s="237" t="s">
        <v>600</v>
      </c>
      <c r="G238" s="235"/>
      <c r="H238" s="238">
        <v>0.5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139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128</v>
      </c>
    </row>
    <row r="239" spans="1:51" s="14" customFormat="1" ht="12">
      <c r="A239" s="14"/>
      <c r="B239" s="234"/>
      <c r="C239" s="235"/>
      <c r="D239" s="225" t="s">
        <v>139</v>
      </c>
      <c r="E239" s="236" t="s">
        <v>19</v>
      </c>
      <c r="F239" s="237" t="s">
        <v>601</v>
      </c>
      <c r="G239" s="235"/>
      <c r="H239" s="238">
        <v>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139</v>
      </c>
      <c r="AU239" s="244" t="s">
        <v>84</v>
      </c>
      <c r="AV239" s="14" t="s">
        <v>84</v>
      </c>
      <c r="AW239" s="14" t="s">
        <v>34</v>
      </c>
      <c r="AX239" s="14" t="s">
        <v>73</v>
      </c>
      <c r="AY239" s="244" t="s">
        <v>128</v>
      </c>
    </row>
    <row r="240" spans="1:51" s="14" customFormat="1" ht="12">
      <c r="A240" s="14"/>
      <c r="B240" s="234"/>
      <c r="C240" s="235"/>
      <c r="D240" s="225" t="s">
        <v>139</v>
      </c>
      <c r="E240" s="236" t="s">
        <v>19</v>
      </c>
      <c r="F240" s="237" t="s">
        <v>602</v>
      </c>
      <c r="G240" s="235"/>
      <c r="H240" s="238">
        <v>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139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128</v>
      </c>
    </row>
    <row r="241" spans="1:51" s="14" customFormat="1" ht="12">
      <c r="A241" s="14"/>
      <c r="B241" s="234"/>
      <c r="C241" s="235"/>
      <c r="D241" s="225" t="s">
        <v>139</v>
      </c>
      <c r="E241" s="236" t="s">
        <v>19</v>
      </c>
      <c r="F241" s="237" t="s">
        <v>603</v>
      </c>
      <c r="G241" s="235"/>
      <c r="H241" s="238">
        <v>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139</v>
      </c>
      <c r="AU241" s="244" t="s">
        <v>84</v>
      </c>
      <c r="AV241" s="14" t="s">
        <v>84</v>
      </c>
      <c r="AW241" s="14" t="s">
        <v>34</v>
      </c>
      <c r="AX241" s="14" t="s">
        <v>73</v>
      </c>
      <c r="AY241" s="244" t="s">
        <v>128</v>
      </c>
    </row>
    <row r="242" spans="1:51" s="14" customFormat="1" ht="12">
      <c r="A242" s="14"/>
      <c r="B242" s="234"/>
      <c r="C242" s="235"/>
      <c r="D242" s="225" t="s">
        <v>139</v>
      </c>
      <c r="E242" s="236" t="s">
        <v>19</v>
      </c>
      <c r="F242" s="237" t="s">
        <v>604</v>
      </c>
      <c r="G242" s="235"/>
      <c r="H242" s="238">
        <v>2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139</v>
      </c>
      <c r="AU242" s="244" t="s">
        <v>84</v>
      </c>
      <c r="AV242" s="14" t="s">
        <v>84</v>
      </c>
      <c r="AW242" s="14" t="s">
        <v>34</v>
      </c>
      <c r="AX242" s="14" t="s">
        <v>73</v>
      </c>
      <c r="AY242" s="244" t="s">
        <v>128</v>
      </c>
    </row>
    <row r="243" spans="1:51" s="14" customFormat="1" ht="12">
      <c r="A243" s="14"/>
      <c r="B243" s="234"/>
      <c r="C243" s="235"/>
      <c r="D243" s="225" t="s">
        <v>139</v>
      </c>
      <c r="E243" s="236" t="s">
        <v>19</v>
      </c>
      <c r="F243" s="237" t="s">
        <v>605</v>
      </c>
      <c r="G243" s="235"/>
      <c r="H243" s="238">
        <v>0.5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139</v>
      </c>
      <c r="AU243" s="244" t="s">
        <v>84</v>
      </c>
      <c r="AV243" s="14" t="s">
        <v>84</v>
      </c>
      <c r="AW243" s="14" t="s">
        <v>34</v>
      </c>
      <c r="AX243" s="14" t="s">
        <v>73</v>
      </c>
      <c r="AY243" s="244" t="s">
        <v>128</v>
      </c>
    </row>
    <row r="244" spans="1:51" s="14" customFormat="1" ht="12">
      <c r="A244" s="14"/>
      <c r="B244" s="234"/>
      <c r="C244" s="235"/>
      <c r="D244" s="225" t="s">
        <v>139</v>
      </c>
      <c r="E244" s="236" t="s">
        <v>19</v>
      </c>
      <c r="F244" s="237" t="s">
        <v>606</v>
      </c>
      <c r="G244" s="235"/>
      <c r="H244" s="238">
        <v>2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139</v>
      </c>
      <c r="AU244" s="244" t="s">
        <v>84</v>
      </c>
      <c r="AV244" s="14" t="s">
        <v>84</v>
      </c>
      <c r="AW244" s="14" t="s">
        <v>34</v>
      </c>
      <c r="AX244" s="14" t="s">
        <v>73</v>
      </c>
      <c r="AY244" s="244" t="s">
        <v>128</v>
      </c>
    </row>
    <row r="245" spans="1:51" s="13" customFormat="1" ht="12">
      <c r="A245" s="13"/>
      <c r="B245" s="223"/>
      <c r="C245" s="224"/>
      <c r="D245" s="225" t="s">
        <v>139</v>
      </c>
      <c r="E245" s="226" t="s">
        <v>19</v>
      </c>
      <c r="F245" s="227" t="s">
        <v>486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139</v>
      </c>
      <c r="AU245" s="233" t="s">
        <v>84</v>
      </c>
      <c r="AV245" s="13" t="s">
        <v>81</v>
      </c>
      <c r="AW245" s="13" t="s">
        <v>34</v>
      </c>
      <c r="AX245" s="13" t="s">
        <v>73</v>
      </c>
      <c r="AY245" s="233" t="s">
        <v>128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607</v>
      </c>
      <c r="G246" s="235"/>
      <c r="H246" s="238">
        <v>0.25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4" customFormat="1" ht="12">
      <c r="A247" s="14"/>
      <c r="B247" s="234"/>
      <c r="C247" s="235"/>
      <c r="D247" s="225" t="s">
        <v>139</v>
      </c>
      <c r="E247" s="236" t="s">
        <v>19</v>
      </c>
      <c r="F247" s="237" t="s">
        <v>608</v>
      </c>
      <c r="G247" s="235"/>
      <c r="H247" s="238">
        <v>0.5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139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128</v>
      </c>
    </row>
    <row r="248" spans="1:51" s="14" customFormat="1" ht="12">
      <c r="A248" s="14"/>
      <c r="B248" s="234"/>
      <c r="C248" s="235"/>
      <c r="D248" s="225" t="s">
        <v>139</v>
      </c>
      <c r="E248" s="236" t="s">
        <v>19</v>
      </c>
      <c r="F248" s="237" t="s">
        <v>609</v>
      </c>
      <c r="G248" s="235"/>
      <c r="H248" s="238">
        <v>0.25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139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128</v>
      </c>
    </row>
    <row r="249" spans="1:51" s="14" customFormat="1" ht="12">
      <c r="A249" s="14"/>
      <c r="B249" s="234"/>
      <c r="C249" s="235"/>
      <c r="D249" s="225" t="s">
        <v>139</v>
      </c>
      <c r="E249" s="236" t="s">
        <v>19</v>
      </c>
      <c r="F249" s="237" t="s">
        <v>610</v>
      </c>
      <c r="G249" s="235"/>
      <c r="H249" s="238">
        <v>0.5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139</v>
      </c>
      <c r="AU249" s="244" t="s">
        <v>84</v>
      </c>
      <c r="AV249" s="14" t="s">
        <v>84</v>
      </c>
      <c r="AW249" s="14" t="s">
        <v>34</v>
      </c>
      <c r="AX249" s="14" t="s">
        <v>73</v>
      </c>
      <c r="AY249" s="244" t="s">
        <v>128</v>
      </c>
    </row>
    <row r="250" spans="1:51" s="14" customFormat="1" ht="12">
      <c r="A250" s="14"/>
      <c r="B250" s="234"/>
      <c r="C250" s="235"/>
      <c r="D250" s="225" t="s">
        <v>139</v>
      </c>
      <c r="E250" s="236" t="s">
        <v>19</v>
      </c>
      <c r="F250" s="237" t="s">
        <v>611</v>
      </c>
      <c r="G250" s="235"/>
      <c r="H250" s="238">
        <v>0.5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139</v>
      </c>
      <c r="AU250" s="244" t="s">
        <v>84</v>
      </c>
      <c r="AV250" s="14" t="s">
        <v>84</v>
      </c>
      <c r="AW250" s="14" t="s">
        <v>34</v>
      </c>
      <c r="AX250" s="14" t="s">
        <v>73</v>
      </c>
      <c r="AY250" s="244" t="s">
        <v>128</v>
      </c>
    </row>
    <row r="251" spans="1:51" s="15" customFormat="1" ht="12">
      <c r="A251" s="15"/>
      <c r="B251" s="245"/>
      <c r="C251" s="246"/>
      <c r="D251" s="225" t="s">
        <v>139</v>
      </c>
      <c r="E251" s="247" t="s">
        <v>19</v>
      </c>
      <c r="F251" s="248" t="s">
        <v>163</v>
      </c>
      <c r="G251" s="246"/>
      <c r="H251" s="249">
        <v>13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5" t="s">
        <v>139</v>
      </c>
      <c r="AU251" s="255" t="s">
        <v>84</v>
      </c>
      <c r="AV251" s="15" t="s">
        <v>135</v>
      </c>
      <c r="AW251" s="15" t="s">
        <v>34</v>
      </c>
      <c r="AX251" s="15" t="s">
        <v>81</v>
      </c>
      <c r="AY251" s="255" t="s">
        <v>128</v>
      </c>
    </row>
    <row r="252" spans="1:65" s="2" customFormat="1" ht="37.8" customHeight="1">
      <c r="A252" s="39"/>
      <c r="B252" s="40"/>
      <c r="C252" s="205" t="s">
        <v>241</v>
      </c>
      <c r="D252" s="205" t="s">
        <v>130</v>
      </c>
      <c r="E252" s="206" t="s">
        <v>612</v>
      </c>
      <c r="F252" s="207" t="s">
        <v>613</v>
      </c>
      <c r="G252" s="208" t="s">
        <v>495</v>
      </c>
      <c r="H252" s="209">
        <v>44</v>
      </c>
      <c r="I252" s="210"/>
      <c r="J252" s="211">
        <f>ROUND(I252*H252,2)</f>
        <v>0</v>
      </c>
      <c r="K252" s="207" t="s">
        <v>134</v>
      </c>
      <c r="L252" s="45"/>
      <c r="M252" s="212" t="s">
        <v>19</v>
      </c>
      <c r="N252" s="213" t="s">
        <v>44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135</v>
      </c>
      <c r="AT252" s="216" t="s">
        <v>130</v>
      </c>
      <c r="AU252" s="216" t="s">
        <v>84</v>
      </c>
      <c r="AY252" s="18" t="s">
        <v>128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81</v>
      </c>
      <c r="BK252" s="217">
        <f>ROUND(I252*H252,2)</f>
        <v>0</v>
      </c>
      <c r="BL252" s="18" t="s">
        <v>135</v>
      </c>
      <c r="BM252" s="216" t="s">
        <v>614</v>
      </c>
    </row>
    <row r="253" spans="1:47" s="2" customFormat="1" ht="12">
      <c r="A253" s="39"/>
      <c r="B253" s="40"/>
      <c r="C253" s="41"/>
      <c r="D253" s="218" t="s">
        <v>137</v>
      </c>
      <c r="E253" s="41"/>
      <c r="F253" s="219" t="s">
        <v>615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137</v>
      </c>
      <c r="AU253" s="18" t="s">
        <v>84</v>
      </c>
    </row>
    <row r="254" spans="1:51" s="13" customFormat="1" ht="12">
      <c r="A254" s="13"/>
      <c r="B254" s="223"/>
      <c r="C254" s="224"/>
      <c r="D254" s="225" t="s">
        <v>139</v>
      </c>
      <c r="E254" s="226" t="s">
        <v>19</v>
      </c>
      <c r="F254" s="227" t="s">
        <v>462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139</v>
      </c>
      <c r="AU254" s="233" t="s">
        <v>84</v>
      </c>
      <c r="AV254" s="13" t="s">
        <v>81</v>
      </c>
      <c r="AW254" s="13" t="s">
        <v>34</v>
      </c>
      <c r="AX254" s="13" t="s">
        <v>73</v>
      </c>
      <c r="AY254" s="233" t="s">
        <v>128</v>
      </c>
    </row>
    <row r="255" spans="1:51" s="14" customFormat="1" ht="12">
      <c r="A255" s="14"/>
      <c r="B255" s="234"/>
      <c r="C255" s="235"/>
      <c r="D255" s="225" t="s">
        <v>139</v>
      </c>
      <c r="E255" s="236" t="s">
        <v>19</v>
      </c>
      <c r="F255" s="237" t="s">
        <v>616</v>
      </c>
      <c r="G255" s="235"/>
      <c r="H255" s="238">
        <v>8.8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139</v>
      </c>
      <c r="AU255" s="244" t="s">
        <v>84</v>
      </c>
      <c r="AV255" s="14" t="s">
        <v>84</v>
      </c>
      <c r="AW255" s="14" t="s">
        <v>34</v>
      </c>
      <c r="AX255" s="14" t="s">
        <v>73</v>
      </c>
      <c r="AY255" s="244" t="s">
        <v>128</v>
      </c>
    </row>
    <row r="256" spans="1:51" s="14" customFormat="1" ht="12">
      <c r="A256" s="14"/>
      <c r="B256" s="234"/>
      <c r="C256" s="235"/>
      <c r="D256" s="225" t="s">
        <v>139</v>
      </c>
      <c r="E256" s="236" t="s">
        <v>19</v>
      </c>
      <c r="F256" s="237" t="s">
        <v>617</v>
      </c>
      <c r="G256" s="235"/>
      <c r="H256" s="238">
        <v>8.8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139</v>
      </c>
      <c r="AU256" s="244" t="s">
        <v>84</v>
      </c>
      <c r="AV256" s="14" t="s">
        <v>84</v>
      </c>
      <c r="AW256" s="14" t="s">
        <v>34</v>
      </c>
      <c r="AX256" s="14" t="s">
        <v>73</v>
      </c>
      <c r="AY256" s="244" t="s">
        <v>128</v>
      </c>
    </row>
    <row r="257" spans="1:51" s="14" customFormat="1" ht="12">
      <c r="A257" s="14"/>
      <c r="B257" s="234"/>
      <c r="C257" s="235"/>
      <c r="D257" s="225" t="s">
        <v>139</v>
      </c>
      <c r="E257" s="236" t="s">
        <v>19</v>
      </c>
      <c r="F257" s="237" t="s">
        <v>618</v>
      </c>
      <c r="G257" s="235"/>
      <c r="H257" s="238">
        <v>8.8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139</v>
      </c>
      <c r="AU257" s="244" t="s">
        <v>84</v>
      </c>
      <c r="AV257" s="14" t="s">
        <v>84</v>
      </c>
      <c r="AW257" s="14" t="s">
        <v>34</v>
      </c>
      <c r="AX257" s="14" t="s">
        <v>73</v>
      </c>
      <c r="AY257" s="244" t="s">
        <v>128</v>
      </c>
    </row>
    <row r="258" spans="1:51" s="14" customFormat="1" ht="12">
      <c r="A258" s="14"/>
      <c r="B258" s="234"/>
      <c r="C258" s="235"/>
      <c r="D258" s="225" t="s">
        <v>139</v>
      </c>
      <c r="E258" s="236" t="s">
        <v>19</v>
      </c>
      <c r="F258" s="237" t="s">
        <v>619</v>
      </c>
      <c r="G258" s="235"/>
      <c r="H258" s="238">
        <v>8.8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139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128</v>
      </c>
    </row>
    <row r="259" spans="1:51" s="14" customFormat="1" ht="12">
      <c r="A259" s="14"/>
      <c r="B259" s="234"/>
      <c r="C259" s="235"/>
      <c r="D259" s="225" t="s">
        <v>139</v>
      </c>
      <c r="E259" s="236" t="s">
        <v>19</v>
      </c>
      <c r="F259" s="237" t="s">
        <v>620</v>
      </c>
      <c r="G259" s="235"/>
      <c r="H259" s="238">
        <v>8.8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139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128</v>
      </c>
    </row>
    <row r="260" spans="1:51" s="15" customFormat="1" ht="12">
      <c r="A260" s="15"/>
      <c r="B260" s="245"/>
      <c r="C260" s="246"/>
      <c r="D260" s="225" t="s">
        <v>139</v>
      </c>
      <c r="E260" s="247" t="s">
        <v>19</v>
      </c>
      <c r="F260" s="248" t="s">
        <v>163</v>
      </c>
      <c r="G260" s="246"/>
      <c r="H260" s="249">
        <v>44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139</v>
      </c>
      <c r="AU260" s="255" t="s">
        <v>84</v>
      </c>
      <c r="AV260" s="15" t="s">
        <v>135</v>
      </c>
      <c r="AW260" s="15" t="s">
        <v>34</v>
      </c>
      <c r="AX260" s="15" t="s">
        <v>81</v>
      </c>
      <c r="AY260" s="255" t="s">
        <v>128</v>
      </c>
    </row>
    <row r="261" spans="1:65" s="2" customFormat="1" ht="16.5" customHeight="1">
      <c r="A261" s="39"/>
      <c r="B261" s="40"/>
      <c r="C261" s="260" t="s">
        <v>249</v>
      </c>
      <c r="D261" s="260" t="s">
        <v>621</v>
      </c>
      <c r="E261" s="261" t="s">
        <v>622</v>
      </c>
      <c r="F261" s="262" t="s">
        <v>623</v>
      </c>
      <c r="G261" s="263" t="s">
        <v>289</v>
      </c>
      <c r="H261" s="264">
        <v>88</v>
      </c>
      <c r="I261" s="265"/>
      <c r="J261" s="266">
        <f>ROUND(I261*H261,2)</f>
        <v>0</v>
      </c>
      <c r="K261" s="262" t="s">
        <v>19</v>
      </c>
      <c r="L261" s="267"/>
      <c r="M261" s="268" t="s">
        <v>19</v>
      </c>
      <c r="N261" s="269" t="s">
        <v>44</v>
      </c>
      <c r="O261" s="85"/>
      <c r="P261" s="214">
        <f>O261*H261</f>
        <v>0</v>
      </c>
      <c r="Q261" s="214">
        <v>1</v>
      </c>
      <c r="R261" s="214">
        <f>Q261*H261</f>
        <v>88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183</v>
      </c>
      <c r="AT261" s="216" t="s">
        <v>621</v>
      </c>
      <c r="AU261" s="216" t="s">
        <v>84</v>
      </c>
      <c r="AY261" s="18" t="s">
        <v>128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81</v>
      </c>
      <c r="BK261" s="217">
        <f>ROUND(I261*H261,2)</f>
        <v>0</v>
      </c>
      <c r="BL261" s="18" t="s">
        <v>135</v>
      </c>
      <c r="BM261" s="216" t="s">
        <v>624</v>
      </c>
    </row>
    <row r="262" spans="1:51" s="14" customFormat="1" ht="12">
      <c r="A262" s="14"/>
      <c r="B262" s="234"/>
      <c r="C262" s="235"/>
      <c r="D262" s="225" t="s">
        <v>139</v>
      </c>
      <c r="E262" s="235"/>
      <c r="F262" s="237" t="s">
        <v>625</v>
      </c>
      <c r="G262" s="235"/>
      <c r="H262" s="238">
        <v>88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139</v>
      </c>
      <c r="AU262" s="244" t="s">
        <v>84</v>
      </c>
      <c r="AV262" s="14" t="s">
        <v>84</v>
      </c>
      <c r="AW262" s="14" t="s">
        <v>4</v>
      </c>
      <c r="AX262" s="14" t="s">
        <v>81</v>
      </c>
      <c r="AY262" s="244" t="s">
        <v>128</v>
      </c>
    </row>
    <row r="263" spans="1:65" s="2" customFormat="1" ht="16.5" customHeight="1">
      <c r="A263" s="39"/>
      <c r="B263" s="40"/>
      <c r="C263" s="205" t="s">
        <v>255</v>
      </c>
      <c r="D263" s="205" t="s">
        <v>130</v>
      </c>
      <c r="E263" s="206" t="s">
        <v>626</v>
      </c>
      <c r="F263" s="207" t="s">
        <v>627</v>
      </c>
      <c r="G263" s="208" t="s">
        <v>133</v>
      </c>
      <c r="H263" s="209">
        <v>39</v>
      </c>
      <c r="I263" s="210"/>
      <c r="J263" s="211">
        <f>ROUND(I263*H263,2)</f>
        <v>0</v>
      </c>
      <c r="K263" s="207" t="s">
        <v>134</v>
      </c>
      <c r="L263" s="45"/>
      <c r="M263" s="212" t="s">
        <v>19</v>
      </c>
      <c r="N263" s="213" t="s">
        <v>44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135</v>
      </c>
      <c r="AT263" s="216" t="s">
        <v>130</v>
      </c>
      <c r="AU263" s="216" t="s">
        <v>84</v>
      </c>
      <c r="AY263" s="18" t="s">
        <v>128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81</v>
      </c>
      <c r="BK263" s="217">
        <f>ROUND(I263*H263,2)</f>
        <v>0</v>
      </c>
      <c r="BL263" s="18" t="s">
        <v>135</v>
      </c>
      <c r="BM263" s="216" t="s">
        <v>628</v>
      </c>
    </row>
    <row r="264" spans="1:47" s="2" customFormat="1" ht="12">
      <c r="A264" s="39"/>
      <c r="B264" s="40"/>
      <c r="C264" s="41"/>
      <c r="D264" s="218" t="s">
        <v>137</v>
      </c>
      <c r="E264" s="41"/>
      <c r="F264" s="219" t="s">
        <v>629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137</v>
      </c>
      <c r="AU264" s="18" t="s">
        <v>84</v>
      </c>
    </row>
    <row r="265" spans="1:51" s="13" customFormat="1" ht="12">
      <c r="A265" s="13"/>
      <c r="B265" s="223"/>
      <c r="C265" s="224"/>
      <c r="D265" s="225" t="s">
        <v>139</v>
      </c>
      <c r="E265" s="226" t="s">
        <v>19</v>
      </c>
      <c r="F265" s="227" t="s">
        <v>630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139</v>
      </c>
      <c r="AU265" s="233" t="s">
        <v>84</v>
      </c>
      <c r="AV265" s="13" t="s">
        <v>81</v>
      </c>
      <c r="AW265" s="13" t="s">
        <v>34</v>
      </c>
      <c r="AX265" s="13" t="s">
        <v>73</v>
      </c>
      <c r="AY265" s="233" t="s">
        <v>128</v>
      </c>
    </row>
    <row r="266" spans="1:51" s="13" customFormat="1" ht="12">
      <c r="A266" s="13"/>
      <c r="B266" s="223"/>
      <c r="C266" s="224"/>
      <c r="D266" s="225" t="s">
        <v>139</v>
      </c>
      <c r="E266" s="226" t="s">
        <v>19</v>
      </c>
      <c r="F266" s="227" t="s">
        <v>462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139</v>
      </c>
      <c r="AU266" s="233" t="s">
        <v>84</v>
      </c>
      <c r="AV266" s="13" t="s">
        <v>81</v>
      </c>
      <c r="AW266" s="13" t="s">
        <v>34</v>
      </c>
      <c r="AX266" s="13" t="s">
        <v>73</v>
      </c>
      <c r="AY266" s="233" t="s">
        <v>128</v>
      </c>
    </row>
    <row r="267" spans="1:51" s="14" customFormat="1" ht="12">
      <c r="A267" s="14"/>
      <c r="B267" s="234"/>
      <c r="C267" s="235"/>
      <c r="D267" s="225" t="s">
        <v>139</v>
      </c>
      <c r="E267" s="236" t="s">
        <v>19</v>
      </c>
      <c r="F267" s="237" t="s">
        <v>463</v>
      </c>
      <c r="G267" s="235"/>
      <c r="H267" s="238">
        <v>8.25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139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128</v>
      </c>
    </row>
    <row r="268" spans="1:51" s="14" customFormat="1" ht="12">
      <c r="A268" s="14"/>
      <c r="B268" s="234"/>
      <c r="C268" s="235"/>
      <c r="D268" s="225" t="s">
        <v>139</v>
      </c>
      <c r="E268" s="236" t="s">
        <v>19</v>
      </c>
      <c r="F268" s="237" t="s">
        <v>464</v>
      </c>
      <c r="G268" s="235"/>
      <c r="H268" s="238">
        <v>7.5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139</v>
      </c>
      <c r="AU268" s="244" t="s">
        <v>84</v>
      </c>
      <c r="AV268" s="14" t="s">
        <v>84</v>
      </c>
      <c r="AW268" s="14" t="s">
        <v>34</v>
      </c>
      <c r="AX268" s="14" t="s">
        <v>73</v>
      </c>
      <c r="AY268" s="244" t="s">
        <v>128</v>
      </c>
    </row>
    <row r="269" spans="1:51" s="14" customFormat="1" ht="12">
      <c r="A269" s="14"/>
      <c r="B269" s="234"/>
      <c r="C269" s="235"/>
      <c r="D269" s="225" t="s">
        <v>139</v>
      </c>
      <c r="E269" s="236" t="s">
        <v>19</v>
      </c>
      <c r="F269" s="237" t="s">
        <v>465</v>
      </c>
      <c r="G269" s="235"/>
      <c r="H269" s="238">
        <v>7.5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139</v>
      </c>
      <c r="AU269" s="244" t="s">
        <v>84</v>
      </c>
      <c r="AV269" s="14" t="s">
        <v>84</v>
      </c>
      <c r="AW269" s="14" t="s">
        <v>34</v>
      </c>
      <c r="AX269" s="14" t="s">
        <v>73</v>
      </c>
      <c r="AY269" s="244" t="s">
        <v>128</v>
      </c>
    </row>
    <row r="270" spans="1:51" s="14" customFormat="1" ht="12">
      <c r="A270" s="14"/>
      <c r="B270" s="234"/>
      <c r="C270" s="235"/>
      <c r="D270" s="225" t="s">
        <v>139</v>
      </c>
      <c r="E270" s="236" t="s">
        <v>19</v>
      </c>
      <c r="F270" s="237" t="s">
        <v>466</v>
      </c>
      <c r="G270" s="235"/>
      <c r="H270" s="238">
        <v>7.5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139</v>
      </c>
      <c r="AU270" s="244" t="s">
        <v>84</v>
      </c>
      <c r="AV270" s="14" t="s">
        <v>84</v>
      </c>
      <c r="AW270" s="14" t="s">
        <v>34</v>
      </c>
      <c r="AX270" s="14" t="s">
        <v>73</v>
      </c>
      <c r="AY270" s="244" t="s">
        <v>128</v>
      </c>
    </row>
    <row r="271" spans="1:51" s="14" customFormat="1" ht="12">
      <c r="A271" s="14"/>
      <c r="B271" s="234"/>
      <c r="C271" s="235"/>
      <c r="D271" s="225" t="s">
        <v>139</v>
      </c>
      <c r="E271" s="236" t="s">
        <v>19</v>
      </c>
      <c r="F271" s="237" t="s">
        <v>467</v>
      </c>
      <c r="G271" s="235"/>
      <c r="H271" s="238">
        <v>8.25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139</v>
      </c>
      <c r="AU271" s="244" t="s">
        <v>84</v>
      </c>
      <c r="AV271" s="14" t="s">
        <v>84</v>
      </c>
      <c r="AW271" s="14" t="s">
        <v>34</v>
      </c>
      <c r="AX271" s="14" t="s">
        <v>73</v>
      </c>
      <c r="AY271" s="244" t="s">
        <v>128</v>
      </c>
    </row>
    <row r="272" spans="1:51" s="15" customFormat="1" ht="12">
      <c r="A272" s="15"/>
      <c r="B272" s="245"/>
      <c r="C272" s="246"/>
      <c r="D272" s="225" t="s">
        <v>139</v>
      </c>
      <c r="E272" s="247" t="s">
        <v>19</v>
      </c>
      <c r="F272" s="248" t="s">
        <v>163</v>
      </c>
      <c r="G272" s="246"/>
      <c r="H272" s="249">
        <v>39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5" t="s">
        <v>139</v>
      </c>
      <c r="AU272" s="255" t="s">
        <v>84</v>
      </c>
      <c r="AV272" s="15" t="s">
        <v>135</v>
      </c>
      <c r="AW272" s="15" t="s">
        <v>34</v>
      </c>
      <c r="AX272" s="15" t="s">
        <v>81</v>
      </c>
      <c r="AY272" s="255" t="s">
        <v>128</v>
      </c>
    </row>
    <row r="273" spans="1:65" s="2" customFormat="1" ht="24.15" customHeight="1">
      <c r="A273" s="39"/>
      <c r="B273" s="40"/>
      <c r="C273" s="205" t="s">
        <v>262</v>
      </c>
      <c r="D273" s="205" t="s">
        <v>130</v>
      </c>
      <c r="E273" s="206" t="s">
        <v>631</v>
      </c>
      <c r="F273" s="207" t="s">
        <v>632</v>
      </c>
      <c r="G273" s="208" t="s">
        <v>133</v>
      </c>
      <c r="H273" s="209">
        <v>168</v>
      </c>
      <c r="I273" s="210"/>
      <c r="J273" s="211">
        <f>ROUND(I273*H273,2)</f>
        <v>0</v>
      </c>
      <c r="K273" s="207" t="s">
        <v>134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135</v>
      </c>
      <c r="AT273" s="216" t="s">
        <v>130</v>
      </c>
      <c r="AU273" s="216" t="s">
        <v>84</v>
      </c>
      <c r="AY273" s="18" t="s">
        <v>128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135</v>
      </c>
      <c r="BM273" s="216" t="s">
        <v>633</v>
      </c>
    </row>
    <row r="274" spans="1:47" s="2" customFormat="1" ht="12">
      <c r="A274" s="39"/>
      <c r="B274" s="40"/>
      <c r="C274" s="41"/>
      <c r="D274" s="218" t="s">
        <v>137</v>
      </c>
      <c r="E274" s="41"/>
      <c r="F274" s="219" t="s">
        <v>634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137</v>
      </c>
      <c r="AU274" s="18" t="s">
        <v>84</v>
      </c>
    </row>
    <row r="275" spans="1:51" s="14" customFormat="1" ht="12">
      <c r="A275" s="14"/>
      <c r="B275" s="234"/>
      <c r="C275" s="235"/>
      <c r="D275" s="225" t="s">
        <v>139</v>
      </c>
      <c r="E275" s="236" t="s">
        <v>19</v>
      </c>
      <c r="F275" s="237" t="s">
        <v>635</v>
      </c>
      <c r="G275" s="235"/>
      <c r="H275" s="238">
        <v>168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139</v>
      </c>
      <c r="AU275" s="244" t="s">
        <v>84</v>
      </c>
      <c r="AV275" s="14" t="s">
        <v>84</v>
      </c>
      <c r="AW275" s="14" t="s">
        <v>34</v>
      </c>
      <c r="AX275" s="14" t="s">
        <v>81</v>
      </c>
      <c r="AY275" s="244" t="s">
        <v>128</v>
      </c>
    </row>
    <row r="276" spans="1:63" s="12" customFormat="1" ht="22.8" customHeight="1">
      <c r="A276" s="12"/>
      <c r="B276" s="189"/>
      <c r="C276" s="190"/>
      <c r="D276" s="191" t="s">
        <v>72</v>
      </c>
      <c r="E276" s="203" t="s">
        <v>135</v>
      </c>
      <c r="F276" s="203" t="s">
        <v>636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SUM(P277:P354)</f>
        <v>0</v>
      </c>
      <c r="Q276" s="197"/>
      <c r="R276" s="198">
        <f>SUM(R277:R354)</f>
        <v>0.5196</v>
      </c>
      <c r="S276" s="197"/>
      <c r="T276" s="199">
        <f>SUM(T277:T354)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0" t="s">
        <v>81</v>
      </c>
      <c r="AT276" s="201" t="s">
        <v>72</v>
      </c>
      <c r="AU276" s="201" t="s">
        <v>81</v>
      </c>
      <c r="AY276" s="200" t="s">
        <v>128</v>
      </c>
      <c r="BK276" s="202">
        <f>SUM(BK277:BK354)</f>
        <v>0</v>
      </c>
    </row>
    <row r="277" spans="1:65" s="2" customFormat="1" ht="24.15" customHeight="1">
      <c r="A277" s="39"/>
      <c r="B277" s="40"/>
      <c r="C277" s="205" t="s">
        <v>270</v>
      </c>
      <c r="D277" s="205" t="s">
        <v>130</v>
      </c>
      <c r="E277" s="206" t="s">
        <v>637</v>
      </c>
      <c r="F277" s="207" t="s">
        <v>638</v>
      </c>
      <c r="G277" s="208" t="s">
        <v>133</v>
      </c>
      <c r="H277" s="209">
        <v>168</v>
      </c>
      <c r="I277" s="210"/>
      <c r="J277" s="211">
        <f>ROUND(I277*H277,2)</f>
        <v>0</v>
      </c>
      <c r="K277" s="207" t="s">
        <v>134</v>
      </c>
      <c r="L277" s="45"/>
      <c r="M277" s="212" t="s">
        <v>19</v>
      </c>
      <c r="N277" s="213" t="s">
        <v>44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135</v>
      </c>
      <c r="AT277" s="216" t="s">
        <v>130</v>
      </c>
      <c r="AU277" s="216" t="s">
        <v>84</v>
      </c>
      <c r="AY277" s="18" t="s">
        <v>128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81</v>
      </c>
      <c r="BK277" s="217">
        <f>ROUND(I277*H277,2)</f>
        <v>0</v>
      </c>
      <c r="BL277" s="18" t="s">
        <v>135</v>
      </c>
      <c r="BM277" s="216" t="s">
        <v>639</v>
      </c>
    </row>
    <row r="278" spans="1:47" s="2" customFormat="1" ht="12">
      <c r="A278" s="39"/>
      <c r="B278" s="40"/>
      <c r="C278" s="41"/>
      <c r="D278" s="218" t="s">
        <v>137</v>
      </c>
      <c r="E278" s="41"/>
      <c r="F278" s="219" t="s">
        <v>640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137</v>
      </c>
      <c r="AU278" s="18" t="s">
        <v>84</v>
      </c>
    </row>
    <row r="279" spans="1:51" s="13" customFormat="1" ht="12">
      <c r="A279" s="13"/>
      <c r="B279" s="223"/>
      <c r="C279" s="224"/>
      <c r="D279" s="225" t="s">
        <v>139</v>
      </c>
      <c r="E279" s="226" t="s">
        <v>19</v>
      </c>
      <c r="F279" s="227" t="s">
        <v>477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139</v>
      </c>
      <c r="AU279" s="233" t="s">
        <v>84</v>
      </c>
      <c r="AV279" s="13" t="s">
        <v>81</v>
      </c>
      <c r="AW279" s="13" t="s">
        <v>34</v>
      </c>
      <c r="AX279" s="13" t="s">
        <v>73</v>
      </c>
      <c r="AY279" s="233" t="s">
        <v>128</v>
      </c>
    </row>
    <row r="280" spans="1:51" s="13" customFormat="1" ht="12">
      <c r="A280" s="13"/>
      <c r="B280" s="223"/>
      <c r="C280" s="224"/>
      <c r="D280" s="225" t="s">
        <v>139</v>
      </c>
      <c r="E280" s="226" t="s">
        <v>19</v>
      </c>
      <c r="F280" s="227" t="s">
        <v>462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139</v>
      </c>
      <c r="AU280" s="233" t="s">
        <v>84</v>
      </c>
      <c r="AV280" s="13" t="s">
        <v>81</v>
      </c>
      <c r="AW280" s="13" t="s">
        <v>34</v>
      </c>
      <c r="AX280" s="13" t="s">
        <v>73</v>
      </c>
      <c r="AY280" s="233" t="s">
        <v>128</v>
      </c>
    </row>
    <row r="281" spans="1:51" s="14" customFormat="1" ht="12">
      <c r="A281" s="14"/>
      <c r="B281" s="234"/>
      <c r="C281" s="235"/>
      <c r="D281" s="225" t="s">
        <v>139</v>
      </c>
      <c r="E281" s="236" t="s">
        <v>19</v>
      </c>
      <c r="F281" s="237" t="s">
        <v>478</v>
      </c>
      <c r="G281" s="235"/>
      <c r="H281" s="238">
        <v>16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139</v>
      </c>
      <c r="AU281" s="244" t="s">
        <v>84</v>
      </c>
      <c r="AV281" s="14" t="s">
        <v>84</v>
      </c>
      <c r="AW281" s="14" t="s">
        <v>34</v>
      </c>
      <c r="AX281" s="14" t="s">
        <v>73</v>
      </c>
      <c r="AY281" s="244" t="s">
        <v>128</v>
      </c>
    </row>
    <row r="282" spans="1:51" s="14" customFormat="1" ht="12">
      <c r="A282" s="14"/>
      <c r="B282" s="234"/>
      <c r="C282" s="235"/>
      <c r="D282" s="225" t="s">
        <v>139</v>
      </c>
      <c r="E282" s="236" t="s">
        <v>19</v>
      </c>
      <c r="F282" s="237" t="s">
        <v>479</v>
      </c>
      <c r="G282" s="235"/>
      <c r="H282" s="238">
        <v>12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139</v>
      </c>
      <c r="AU282" s="244" t="s">
        <v>84</v>
      </c>
      <c r="AV282" s="14" t="s">
        <v>84</v>
      </c>
      <c r="AW282" s="14" t="s">
        <v>34</v>
      </c>
      <c r="AX282" s="14" t="s">
        <v>73</v>
      </c>
      <c r="AY282" s="244" t="s">
        <v>128</v>
      </c>
    </row>
    <row r="283" spans="1:51" s="14" customFormat="1" ht="12">
      <c r="A283" s="14"/>
      <c r="B283" s="234"/>
      <c r="C283" s="235"/>
      <c r="D283" s="225" t="s">
        <v>139</v>
      </c>
      <c r="E283" s="236" t="s">
        <v>19</v>
      </c>
      <c r="F283" s="237" t="s">
        <v>480</v>
      </c>
      <c r="G283" s="235"/>
      <c r="H283" s="238">
        <v>12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139</v>
      </c>
      <c r="AU283" s="244" t="s">
        <v>84</v>
      </c>
      <c r="AV283" s="14" t="s">
        <v>84</v>
      </c>
      <c r="AW283" s="14" t="s">
        <v>34</v>
      </c>
      <c r="AX283" s="14" t="s">
        <v>73</v>
      </c>
      <c r="AY283" s="244" t="s">
        <v>128</v>
      </c>
    </row>
    <row r="284" spans="1:51" s="14" customFormat="1" ht="12">
      <c r="A284" s="14"/>
      <c r="B284" s="234"/>
      <c r="C284" s="235"/>
      <c r="D284" s="225" t="s">
        <v>139</v>
      </c>
      <c r="E284" s="236" t="s">
        <v>19</v>
      </c>
      <c r="F284" s="237" t="s">
        <v>481</v>
      </c>
      <c r="G284" s="235"/>
      <c r="H284" s="238">
        <v>12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139</v>
      </c>
      <c r="AU284" s="244" t="s">
        <v>84</v>
      </c>
      <c r="AV284" s="14" t="s">
        <v>84</v>
      </c>
      <c r="AW284" s="14" t="s">
        <v>34</v>
      </c>
      <c r="AX284" s="14" t="s">
        <v>73</v>
      </c>
      <c r="AY284" s="244" t="s">
        <v>128</v>
      </c>
    </row>
    <row r="285" spans="1:51" s="14" customFormat="1" ht="12">
      <c r="A285" s="14"/>
      <c r="B285" s="234"/>
      <c r="C285" s="235"/>
      <c r="D285" s="225" t="s">
        <v>139</v>
      </c>
      <c r="E285" s="236" t="s">
        <v>19</v>
      </c>
      <c r="F285" s="237" t="s">
        <v>482</v>
      </c>
      <c r="G285" s="235"/>
      <c r="H285" s="238">
        <v>12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139</v>
      </c>
      <c r="AU285" s="244" t="s">
        <v>84</v>
      </c>
      <c r="AV285" s="14" t="s">
        <v>84</v>
      </c>
      <c r="AW285" s="14" t="s">
        <v>34</v>
      </c>
      <c r="AX285" s="14" t="s">
        <v>73</v>
      </c>
      <c r="AY285" s="244" t="s">
        <v>128</v>
      </c>
    </row>
    <row r="286" spans="1:51" s="14" customFormat="1" ht="12">
      <c r="A286" s="14"/>
      <c r="B286" s="234"/>
      <c r="C286" s="235"/>
      <c r="D286" s="225" t="s">
        <v>139</v>
      </c>
      <c r="E286" s="236" t="s">
        <v>19</v>
      </c>
      <c r="F286" s="237" t="s">
        <v>483</v>
      </c>
      <c r="G286" s="235"/>
      <c r="H286" s="238">
        <v>12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139</v>
      </c>
      <c r="AU286" s="244" t="s">
        <v>84</v>
      </c>
      <c r="AV286" s="14" t="s">
        <v>84</v>
      </c>
      <c r="AW286" s="14" t="s">
        <v>34</v>
      </c>
      <c r="AX286" s="14" t="s">
        <v>73</v>
      </c>
      <c r="AY286" s="244" t="s">
        <v>128</v>
      </c>
    </row>
    <row r="287" spans="1:51" s="14" customFormat="1" ht="12">
      <c r="A287" s="14"/>
      <c r="B287" s="234"/>
      <c r="C287" s="235"/>
      <c r="D287" s="225" t="s">
        <v>139</v>
      </c>
      <c r="E287" s="236" t="s">
        <v>19</v>
      </c>
      <c r="F287" s="237" t="s">
        <v>484</v>
      </c>
      <c r="G287" s="235"/>
      <c r="H287" s="238">
        <v>12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139</v>
      </c>
      <c r="AU287" s="244" t="s">
        <v>84</v>
      </c>
      <c r="AV287" s="14" t="s">
        <v>84</v>
      </c>
      <c r="AW287" s="14" t="s">
        <v>34</v>
      </c>
      <c r="AX287" s="14" t="s">
        <v>73</v>
      </c>
      <c r="AY287" s="244" t="s">
        <v>128</v>
      </c>
    </row>
    <row r="288" spans="1:51" s="14" customFormat="1" ht="12">
      <c r="A288" s="14"/>
      <c r="B288" s="234"/>
      <c r="C288" s="235"/>
      <c r="D288" s="225" t="s">
        <v>139</v>
      </c>
      <c r="E288" s="236" t="s">
        <v>19</v>
      </c>
      <c r="F288" s="237" t="s">
        <v>485</v>
      </c>
      <c r="G288" s="235"/>
      <c r="H288" s="238">
        <v>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139</v>
      </c>
      <c r="AU288" s="244" t="s">
        <v>84</v>
      </c>
      <c r="AV288" s="14" t="s">
        <v>84</v>
      </c>
      <c r="AW288" s="14" t="s">
        <v>34</v>
      </c>
      <c r="AX288" s="14" t="s">
        <v>73</v>
      </c>
      <c r="AY288" s="244" t="s">
        <v>128</v>
      </c>
    </row>
    <row r="289" spans="1:51" s="13" customFormat="1" ht="12">
      <c r="A289" s="13"/>
      <c r="B289" s="223"/>
      <c r="C289" s="224"/>
      <c r="D289" s="225" t="s">
        <v>139</v>
      </c>
      <c r="E289" s="226" t="s">
        <v>19</v>
      </c>
      <c r="F289" s="227" t="s">
        <v>486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139</v>
      </c>
      <c r="AU289" s="233" t="s">
        <v>84</v>
      </c>
      <c r="AV289" s="13" t="s">
        <v>81</v>
      </c>
      <c r="AW289" s="13" t="s">
        <v>34</v>
      </c>
      <c r="AX289" s="13" t="s">
        <v>73</v>
      </c>
      <c r="AY289" s="233" t="s">
        <v>128</v>
      </c>
    </row>
    <row r="290" spans="1:51" s="14" customFormat="1" ht="12">
      <c r="A290" s="14"/>
      <c r="B290" s="234"/>
      <c r="C290" s="235"/>
      <c r="D290" s="225" t="s">
        <v>139</v>
      </c>
      <c r="E290" s="236" t="s">
        <v>19</v>
      </c>
      <c r="F290" s="237" t="s">
        <v>487</v>
      </c>
      <c r="G290" s="235"/>
      <c r="H290" s="238">
        <v>12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139</v>
      </c>
      <c r="AU290" s="244" t="s">
        <v>84</v>
      </c>
      <c r="AV290" s="14" t="s">
        <v>84</v>
      </c>
      <c r="AW290" s="14" t="s">
        <v>34</v>
      </c>
      <c r="AX290" s="14" t="s">
        <v>73</v>
      </c>
      <c r="AY290" s="244" t="s">
        <v>128</v>
      </c>
    </row>
    <row r="291" spans="1:51" s="14" customFormat="1" ht="12">
      <c r="A291" s="14"/>
      <c r="B291" s="234"/>
      <c r="C291" s="235"/>
      <c r="D291" s="225" t="s">
        <v>139</v>
      </c>
      <c r="E291" s="236" t="s">
        <v>19</v>
      </c>
      <c r="F291" s="237" t="s">
        <v>488</v>
      </c>
      <c r="G291" s="235"/>
      <c r="H291" s="238">
        <v>12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139</v>
      </c>
      <c r="AU291" s="244" t="s">
        <v>84</v>
      </c>
      <c r="AV291" s="14" t="s">
        <v>84</v>
      </c>
      <c r="AW291" s="14" t="s">
        <v>34</v>
      </c>
      <c r="AX291" s="14" t="s">
        <v>73</v>
      </c>
      <c r="AY291" s="244" t="s">
        <v>128</v>
      </c>
    </row>
    <row r="292" spans="1:51" s="14" customFormat="1" ht="12">
      <c r="A292" s="14"/>
      <c r="B292" s="234"/>
      <c r="C292" s="235"/>
      <c r="D292" s="225" t="s">
        <v>139</v>
      </c>
      <c r="E292" s="236" t="s">
        <v>19</v>
      </c>
      <c r="F292" s="237" t="s">
        <v>489</v>
      </c>
      <c r="G292" s="235"/>
      <c r="H292" s="238">
        <v>12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139</v>
      </c>
      <c r="AU292" s="244" t="s">
        <v>84</v>
      </c>
      <c r="AV292" s="14" t="s">
        <v>84</v>
      </c>
      <c r="AW292" s="14" t="s">
        <v>34</v>
      </c>
      <c r="AX292" s="14" t="s">
        <v>73</v>
      </c>
      <c r="AY292" s="244" t="s">
        <v>128</v>
      </c>
    </row>
    <row r="293" spans="1:51" s="14" customFormat="1" ht="12">
      <c r="A293" s="14"/>
      <c r="B293" s="234"/>
      <c r="C293" s="235"/>
      <c r="D293" s="225" t="s">
        <v>139</v>
      </c>
      <c r="E293" s="236" t="s">
        <v>19</v>
      </c>
      <c r="F293" s="237" t="s">
        <v>490</v>
      </c>
      <c r="G293" s="235"/>
      <c r="H293" s="238">
        <v>12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139</v>
      </c>
      <c r="AU293" s="244" t="s">
        <v>84</v>
      </c>
      <c r="AV293" s="14" t="s">
        <v>84</v>
      </c>
      <c r="AW293" s="14" t="s">
        <v>34</v>
      </c>
      <c r="AX293" s="14" t="s">
        <v>73</v>
      </c>
      <c r="AY293" s="244" t="s">
        <v>128</v>
      </c>
    </row>
    <row r="294" spans="1:51" s="14" customFormat="1" ht="12">
      <c r="A294" s="14"/>
      <c r="B294" s="234"/>
      <c r="C294" s="235"/>
      <c r="D294" s="225" t="s">
        <v>139</v>
      </c>
      <c r="E294" s="236" t="s">
        <v>19</v>
      </c>
      <c r="F294" s="237" t="s">
        <v>491</v>
      </c>
      <c r="G294" s="235"/>
      <c r="H294" s="238">
        <v>12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139</v>
      </c>
      <c r="AU294" s="244" t="s">
        <v>84</v>
      </c>
      <c r="AV294" s="14" t="s">
        <v>84</v>
      </c>
      <c r="AW294" s="14" t="s">
        <v>34</v>
      </c>
      <c r="AX294" s="14" t="s">
        <v>73</v>
      </c>
      <c r="AY294" s="244" t="s">
        <v>128</v>
      </c>
    </row>
    <row r="295" spans="1:51" s="14" customFormat="1" ht="12">
      <c r="A295" s="14"/>
      <c r="B295" s="234"/>
      <c r="C295" s="235"/>
      <c r="D295" s="225" t="s">
        <v>139</v>
      </c>
      <c r="E295" s="236" t="s">
        <v>19</v>
      </c>
      <c r="F295" s="237" t="s">
        <v>492</v>
      </c>
      <c r="G295" s="235"/>
      <c r="H295" s="238">
        <v>12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139</v>
      </c>
      <c r="AU295" s="244" t="s">
        <v>84</v>
      </c>
      <c r="AV295" s="14" t="s">
        <v>84</v>
      </c>
      <c r="AW295" s="14" t="s">
        <v>34</v>
      </c>
      <c r="AX295" s="14" t="s">
        <v>73</v>
      </c>
      <c r="AY295" s="244" t="s">
        <v>128</v>
      </c>
    </row>
    <row r="296" spans="1:51" s="15" customFormat="1" ht="12">
      <c r="A296" s="15"/>
      <c r="B296" s="245"/>
      <c r="C296" s="246"/>
      <c r="D296" s="225" t="s">
        <v>139</v>
      </c>
      <c r="E296" s="247" t="s">
        <v>19</v>
      </c>
      <c r="F296" s="248" t="s">
        <v>163</v>
      </c>
      <c r="G296" s="246"/>
      <c r="H296" s="249">
        <v>168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139</v>
      </c>
      <c r="AU296" s="255" t="s">
        <v>84</v>
      </c>
      <c r="AV296" s="15" t="s">
        <v>135</v>
      </c>
      <c r="AW296" s="15" t="s">
        <v>34</v>
      </c>
      <c r="AX296" s="15" t="s">
        <v>81</v>
      </c>
      <c r="AY296" s="255" t="s">
        <v>128</v>
      </c>
    </row>
    <row r="297" spans="1:65" s="2" customFormat="1" ht="24.15" customHeight="1">
      <c r="A297" s="39"/>
      <c r="B297" s="40"/>
      <c r="C297" s="205" t="s">
        <v>7</v>
      </c>
      <c r="D297" s="205" t="s">
        <v>130</v>
      </c>
      <c r="E297" s="206" t="s">
        <v>641</v>
      </c>
      <c r="F297" s="207" t="s">
        <v>642</v>
      </c>
      <c r="G297" s="208" t="s">
        <v>133</v>
      </c>
      <c r="H297" s="209">
        <v>168</v>
      </c>
      <c r="I297" s="210"/>
      <c r="J297" s="211">
        <f>ROUND(I297*H297,2)</f>
        <v>0</v>
      </c>
      <c r="K297" s="207" t="s">
        <v>134</v>
      </c>
      <c r="L297" s="45"/>
      <c r="M297" s="212" t="s">
        <v>19</v>
      </c>
      <c r="N297" s="213" t="s">
        <v>44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135</v>
      </c>
      <c r="AT297" s="216" t="s">
        <v>130</v>
      </c>
      <c r="AU297" s="216" t="s">
        <v>84</v>
      </c>
      <c r="AY297" s="18" t="s">
        <v>128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81</v>
      </c>
      <c r="BK297" s="217">
        <f>ROUND(I297*H297,2)</f>
        <v>0</v>
      </c>
      <c r="BL297" s="18" t="s">
        <v>135</v>
      </c>
      <c r="BM297" s="216" t="s">
        <v>643</v>
      </c>
    </row>
    <row r="298" spans="1:47" s="2" customFormat="1" ht="12">
      <c r="A298" s="39"/>
      <c r="B298" s="40"/>
      <c r="C298" s="41"/>
      <c r="D298" s="218" t="s">
        <v>137</v>
      </c>
      <c r="E298" s="41"/>
      <c r="F298" s="219" t="s">
        <v>644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137</v>
      </c>
      <c r="AU298" s="18" t="s">
        <v>84</v>
      </c>
    </row>
    <row r="299" spans="1:65" s="2" customFormat="1" ht="16.5" customHeight="1">
      <c r="A299" s="39"/>
      <c r="B299" s="40"/>
      <c r="C299" s="205" t="s">
        <v>279</v>
      </c>
      <c r="D299" s="205" t="s">
        <v>130</v>
      </c>
      <c r="E299" s="206" t="s">
        <v>645</v>
      </c>
      <c r="F299" s="207" t="s">
        <v>646</v>
      </c>
      <c r="G299" s="208" t="s">
        <v>495</v>
      </c>
      <c r="H299" s="209">
        <v>4</v>
      </c>
      <c r="I299" s="210"/>
      <c r="J299" s="211">
        <f>ROUND(I299*H299,2)</f>
        <v>0</v>
      </c>
      <c r="K299" s="207" t="s">
        <v>134</v>
      </c>
      <c r="L299" s="45"/>
      <c r="M299" s="212" t="s">
        <v>19</v>
      </c>
      <c r="N299" s="213" t="s">
        <v>44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135</v>
      </c>
      <c r="AT299" s="216" t="s">
        <v>130</v>
      </c>
      <c r="AU299" s="216" t="s">
        <v>84</v>
      </c>
      <c r="AY299" s="18" t="s">
        <v>128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81</v>
      </c>
      <c r="BK299" s="217">
        <f>ROUND(I299*H299,2)</f>
        <v>0</v>
      </c>
      <c r="BL299" s="18" t="s">
        <v>135</v>
      </c>
      <c r="BM299" s="216" t="s">
        <v>647</v>
      </c>
    </row>
    <row r="300" spans="1:47" s="2" customFormat="1" ht="12">
      <c r="A300" s="39"/>
      <c r="B300" s="40"/>
      <c r="C300" s="41"/>
      <c r="D300" s="218" t="s">
        <v>137</v>
      </c>
      <c r="E300" s="41"/>
      <c r="F300" s="219" t="s">
        <v>648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137</v>
      </c>
      <c r="AU300" s="18" t="s">
        <v>84</v>
      </c>
    </row>
    <row r="301" spans="1:51" s="13" customFormat="1" ht="12">
      <c r="A301" s="13"/>
      <c r="B301" s="223"/>
      <c r="C301" s="224"/>
      <c r="D301" s="225" t="s">
        <v>139</v>
      </c>
      <c r="E301" s="226" t="s">
        <v>19</v>
      </c>
      <c r="F301" s="227" t="s">
        <v>462</v>
      </c>
      <c r="G301" s="224"/>
      <c r="H301" s="226" t="s">
        <v>19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139</v>
      </c>
      <c r="AU301" s="233" t="s">
        <v>84</v>
      </c>
      <c r="AV301" s="13" t="s">
        <v>81</v>
      </c>
      <c r="AW301" s="13" t="s">
        <v>34</v>
      </c>
      <c r="AX301" s="13" t="s">
        <v>73</v>
      </c>
      <c r="AY301" s="233" t="s">
        <v>128</v>
      </c>
    </row>
    <row r="302" spans="1:51" s="14" customFormat="1" ht="12">
      <c r="A302" s="14"/>
      <c r="B302" s="234"/>
      <c r="C302" s="235"/>
      <c r="D302" s="225" t="s">
        <v>139</v>
      </c>
      <c r="E302" s="236" t="s">
        <v>19</v>
      </c>
      <c r="F302" s="237" t="s">
        <v>649</v>
      </c>
      <c r="G302" s="235"/>
      <c r="H302" s="238">
        <v>0.8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139</v>
      </c>
      <c r="AU302" s="244" t="s">
        <v>84</v>
      </c>
      <c r="AV302" s="14" t="s">
        <v>84</v>
      </c>
      <c r="AW302" s="14" t="s">
        <v>34</v>
      </c>
      <c r="AX302" s="14" t="s">
        <v>73</v>
      </c>
      <c r="AY302" s="244" t="s">
        <v>128</v>
      </c>
    </row>
    <row r="303" spans="1:51" s="14" customFormat="1" ht="12">
      <c r="A303" s="14"/>
      <c r="B303" s="234"/>
      <c r="C303" s="235"/>
      <c r="D303" s="225" t="s">
        <v>139</v>
      </c>
      <c r="E303" s="236" t="s">
        <v>19</v>
      </c>
      <c r="F303" s="237" t="s">
        <v>650</v>
      </c>
      <c r="G303" s="235"/>
      <c r="H303" s="238">
        <v>0.8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139</v>
      </c>
      <c r="AU303" s="244" t="s">
        <v>84</v>
      </c>
      <c r="AV303" s="14" t="s">
        <v>84</v>
      </c>
      <c r="AW303" s="14" t="s">
        <v>34</v>
      </c>
      <c r="AX303" s="14" t="s">
        <v>73</v>
      </c>
      <c r="AY303" s="244" t="s">
        <v>128</v>
      </c>
    </row>
    <row r="304" spans="1:51" s="14" customFormat="1" ht="12">
      <c r="A304" s="14"/>
      <c r="B304" s="234"/>
      <c r="C304" s="235"/>
      <c r="D304" s="225" t="s">
        <v>139</v>
      </c>
      <c r="E304" s="236" t="s">
        <v>19</v>
      </c>
      <c r="F304" s="237" t="s">
        <v>651</v>
      </c>
      <c r="G304" s="235"/>
      <c r="H304" s="238">
        <v>0.8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139</v>
      </c>
      <c r="AU304" s="244" t="s">
        <v>84</v>
      </c>
      <c r="AV304" s="14" t="s">
        <v>84</v>
      </c>
      <c r="AW304" s="14" t="s">
        <v>34</v>
      </c>
      <c r="AX304" s="14" t="s">
        <v>73</v>
      </c>
      <c r="AY304" s="244" t="s">
        <v>128</v>
      </c>
    </row>
    <row r="305" spans="1:51" s="14" customFormat="1" ht="12">
      <c r="A305" s="14"/>
      <c r="B305" s="234"/>
      <c r="C305" s="235"/>
      <c r="D305" s="225" t="s">
        <v>139</v>
      </c>
      <c r="E305" s="236" t="s">
        <v>19</v>
      </c>
      <c r="F305" s="237" t="s">
        <v>652</v>
      </c>
      <c r="G305" s="235"/>
      <c r="H305" s="238">
        <v>0.8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139</v>
      </c>
      <c r="AU305" s="244" t="s">
        <v>84</v>
      </c>
      <c r="AV305" s="14" t="s">
        <v>84</v>
      </c>
      <c r="AW305" s="14" t="s">
        <v>34</v>
      </c>
      <c r="AX305" s="14" t="s">
        <v>73</v>
      </c>
      <c r="AY305" s="244" t="s">
        <v>128</v>
      </c>
    </row>
    <row r="306" spans="1:51" s="14" customFormat="1" ht="12">
      <c r="A306" s="14"/>
      <c r="B306" s="234"/>
      <c r="C306" s="235"/>
      <c r="D306" s="225" t="s">
        <v>139</v>
      </c>
      <c r="E306" s="236" t="s">
        <v>19</v>
      </c>
      <c r="F306" s="237" t="s">
        <v>653</v>
      </c>
      <c r="G306" s="235"/>
      <c r="H306" s="238">
        <v>0.8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139</v>
      </c>
      <c r="AU306" s="244" t="s">
        <v>84</v>
      </c>
      <c r="AV306" s="14" t="s">
        <v>84</v>
      </c>
      <c r="AW306" s="14" t="s">
        <v>34</v>
      </c>
      <c r="AX306" s="14" t="s">
        <v>73</v>
      </c>
      <c r="AY306" s="244" t="s">
        <v>128</v>
      </c>
    </row>
    <row r="307" spans="1:51" s="15" customFormat="1" ht="12">
      <c r="A307" s="15"/>
      <c r="B307" s="245"/>
      <c r="C307" s="246"/>
      <c r="D307" s="225" t="s">
        <v>139</v>
      </c>
      <c r="E307" s="247" t="s">
        <v>19</v>
      </c>
      <c r="F307" s="248" t="s">
        <v>163</v>
      </c>
      <c r="G307" s="246"/>
      <c r="H307" s="249">
        <v>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5" t="s">
        <v>139</v>
      </c>
      <c r="AU307" s="255" t="s">
        <v>84</v>
      </c>
      <c r="AV307" s="15" t="s">
        <v>135</v>
      </c>
      <c r="AW307" s="15" t="s">
        <v>34</v>
      </c>
      <c r="AX307" s="15" t="s">
        <v>81</v>
      </c>
      <c r="AY307" s="255" t="s">
        <v>128</v>
      </c>
    </row>
    <row r="308" spans="1:65" s="2" customFormat="1" ht="21.75" customHeight="1">
      <c r="A308" s="39"/>
      <c r="B308" s="40"/>
      <c r="C308" s="205" t="s">
        <v>286</v>
      </c>
      <c r="D308" s="205" t="s">
        <v>130</v>
      </c>
      <c r="E308" s="206" t="s">
        <v>654</v>
      </c>
      <c r="F308" s="207" t="s">
        <v>655</v>
      </c>
      <c r="G308" s="208" t="s">
        <v>192</v>
      </c>
      <c r="H308" s="209">
        <v>24</v>
      </c>
      <c r="I308" s="210"/>
      <c r="J308" s="211">
        <f>ROUND(I308*H308,2)</f>
        <v>0</v>
      </c>
      <c r="K308" s="207" t="s">
        <v>134</v>
      </c>
      <c r="L308" s="45"/>
      <c r="M308" s="212" t="s">
        <v>19</v>
      </c>
      <c r="N308" s="213" t="s">
        <v>44</v>
      </c>
      <c r="O308" s="85"/>
      <c r="P308" s="214">
        <f>O308*H308</f>
        <v>0</v>
      </c>
      <c r="Q308" s="214">
        <v>0.00165</v>
      </c>
      <c r="R308" s="214">
        <f>Q308*H308</f>
        <v>0.039599999999999996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135</v>
      </c>
      <c r="AT308" s="216" t="s">
        <v>130</v>
      </c>
      <c r="AU308" s="216" t="s">
        <v>84</v>
      </c>
      <c r="AY308" s="18" t="s">
        <v>128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81</v>
      </c>
      <c r="BK308" s="217">
        <f>ROUND(I308*H308,2)</f>
        <v>0</v>
      </c>
      <c r="BL308" s="18" t="s">
        <v>135</v>
      </c>
      <c r="BM308" s="216" t="s">
        <v>656</v>
      </c>
    </row>
    <row r="309" spans="1:47" s="2" customFormat="1" ht="12">
      <c r="A309" s="39"/>
      <c r="B309" s="40"/>
      <c r="C309" s="41"/>
      <c r="D309" s="218" t="s">
        <v>137</v>
      </c>
      <c r="E309" s="41"/>
      <c r="F309" s="219" t="s">
        <v>657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137</v>
      </c>
      <c r="AU309" s="18" t="s">
        <v>84</v>
      </c>
    </row>
    <row r="310" spans="1:51" s="13" customFormat="1" ht="12">
      <c r="A310" s="13"/>
      <c r="B310" s="223"/>
      <c r="C310" s="224"/>
      <c r="D310" s="225" t="s">
        <v>139</v>
      </c>
      <c r="E310" s="226" t="s">
        <v>19</v>
      </c>
      <c r="F310" s="227" t="s">
        <v>658</v>
      </c>
      <c r="G310" s="224"/>
      <c r="H310" s="226" t="s">
        <v>19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139</v>
      </c>
      <c r="AU310" s="233" t="s">
        <v>84</v>
      </c>
      <c r="AV310" s="13" t="s">
        <v>81</v>
      </c>
      <c r="AW310" s="13" t="s">
        <v>34</v>
      </c>
      <c r="AX310" s="13" t="s">
        <v>73</v>
      </c>
      <c r="AY310" s="233" t="s">
        <v>128</v>
      </c>
    </row>
    <row r="311" spans="1:51" s="13" customFormat="1" ht="12">
      <c r="A311" s="13"/>
      <c r="B311" s="223"/>
      <c r="C311" s="224"/>
      <c r="D311" s="225" t="s">
        <v>139</v>
      </c>
      <c r="E311" s="226" t="s">
        <v>19</v>
      </c>
      <c r="F311" s="227" t="s">
        <v>462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139</v>
      </c>
      <c r="AU311" s="233" t="s">
        <v>84</v>
      </c>
      <c r="AV311" s="13" t="s">
        <v>81</v>
      </c>
      <c r="AW311" s="13" t="s">
        <v>34</v>
      </c>
      <c r="AX311" s="13" t="s">
        <v>73</v>
      </c>
      <c r="AY311" s="233" t="s">
        <v>128</v>
      </c>
    </row>
    <row r="312" spans="1:51" s="14" customFormat="1" ht="12">
      <c r="A312" s="14"/>
      <c r="B312" s="234"/>
      <c r="C312" s="235"/>
      <c r="D312" s="225" t="s">
        <v>139</v>
      </c>
      <c r="E312" s="236" t="s">
        <v>19</v>
      </c>
      <c r="F312" s="237" t="s">
        <v>659</v>
      </c>
      <c r="G312" s="235"/>
      <c r="H312" s="238">
        <v>4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139</v>
      </c>
      <c r="AU312" s="244" t="s">
        <v>84</v>
      </c>
      <c r="AV312" s="14" t="s">
        <v>84</v>
      </c>
      <c r="AW312" s="14" t="s">
        <v>34</v>
      </c>
      <c r="AX312" s="14" t="s">
        <v>73</v>
      </c>
      <c r="AY312" s="244" t="s">
        <v>128</v>
      </c>
    </row>
    <row r="313" spans="1:51" s="14" customFormat="1" ht="12">
      <c r="A313" s="14"/>
      <c r="B313" s="234"/>
      <c r="C313" s="235"/>
      <c r="D313" s="225" t="s">
        <v>139</v>
      </c>
      <c r="E313" s="236" t="s">
        <v>19</v>
      </c>
      <c r="F313" s="237" t="s">
        <v>660</v>
      </c>
      <c r="G313" s="235"/>
      <c r="H313" s="238">
        <v>4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139</v>
      </c>
      <c r="AU313" s="244" t="s">
        <v>84</v>
      </c>
      <c r="AV313" s="14" t="s">
        <v>84</v>
      </c>
      <c r="AW313" s="14" t="s">
        <v>34</v>
      </c>
      <c r="AX313" s="14" t="s">
        <v>73</v>
      </c>
      <c r="AY313" s="244" t="s">
        <v>128</v>
      </c>
    </row>
    <row r="314" spans="1:51" s="13" customFormat="1" ht="12">
      <c r="A314" s="13"/>
      <c r="B314" s="223"/>
      <c r="C314" s="224"/>
      <c r="D314" s="225" t="s">
        <v>139</v>
      </c>
      <c r="E314" s="226" t="s">
        <v>19</v>
      </c>
      <c r="F314" s="227" t="s">
        <v>486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139</v>
      </c>
      <c r="AU314" s="233" t="s">
        <v>84</v>
      </c>
      <c r="AV314" s="13" t="s">
        <v>81</v>
      </c>
      <c r="AW314" s="13" t="s">
        <v>34</v>
      </c>
      <c r="AX314" s="13" t="s">
        <v>73</v>
      </c>
      <c r="AY314" s="233" t="s">
        <v>128</v>
      </c>
    </row>
    <row r="315" spans="1:51" s="14" customFormat="1" ht="12">
      <c r="A315" s="14"/>
      <c r="B315" s="234"/>
      <c r="C315" s="235"/>
      <c r="D315" s="225" t="s">
        <v>139</v>
      </c>
      <c r="E315" s="236" t="s">
        <v>19</v>
      </c>
      <c r="F315" s="237" t="s">
        <v>661</v>
      </c>
      <c r="G315" s="235"/>
      <c r="H315" s="238">
        <v>2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139</v>
      </c>
      <c r="AU315" s="244" t="s">
        <v>84</v>
      </c>
      <c r="AV315" s="14" t="s">
        <v>84</v>
      </c>
      <c r="AW315" s="14" t="s">
        <v>34</v>
      </c>
      <c r="AX315" s="14" t="s">
        <v>73</v>
      </c>
      <c r="AY315" s="244" t="s">
        <v>128</v>
      </c>
    </row>
    <row r="316" spans="1:51" s="14" customFormat="1" ht="12">
      <c r="A316" s="14"/>
      <c r="B316" s="234"/>
      <c r="C316" s="235"/>
      <c r="D316" s="225" t="s">
        <v>139</v>
      </c>
      <c r="E316" s="236" t="s">
        <v>19</v>
      </c>
      <c r="F316" s="237" t="s">
        <v>662</v>
      </c>
      <c r="G316" s="235"/>
      <c r="H316" s="238">
        <v>4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139</v>
      </c>
      <c r="AU316" s="244" t="s">
        <v>84</v>
      </c>
      <c r="AV316" s="14" t="s">
        <v>84</v>
      </c>
      <c r="AW316" s="14" t="s">
        <v>34</v>
      </c>
      <c r="AX316" s="14" t="s">
        <v>73</v>
      </c>
      <c r="AY316" s="244" t="s">
        <v>128</v>
      </c>
    </row>
    <row r="317" spans="1:51" s="14" customFormat="1" ht="12">
      <c r="A317" s="14"/>
      <c r="B317" s="234"/>
      <c r="C317" s="235"/>
      <c r="D317" s="225" t="s">
        <v>139</v>
      </c>
      <c r="E317" s="236" t="s">
        <v>19</v>
      </c>
      <c r="F317" s="237" t="s">
        <v>663</v>
      </c>
      <c r="G317" s="235"/>
      <c r="H317" s="238">
        <v>2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139</v>
      </c>
      <c r="AU317" s="244" t="s">
        <v>84</v>
      </c>
      <c r="AV317" s="14" t="s">
        <v>84</v>
      </c>
      <c r="AW317" s="14" t="s">
        <v>34</v>
      </c>
      <c r="AX317" s="14" t="s">
        <v>73</v>
      </c>
      <c r="AY317" s="244" t="s">
        <v>128</v>
      </c>
    </row>
    <row r="318" spans="1:51" s="14" customFormat="1" ht="12">
      <c r="A318" s="14"/>
      <c r="B318" s="234"/>
      <c r="C318" s="235"/>
      <c r="D318" s="225" t="s">
        <v>139</v>
      </c>
      <c r="E318" s="236" t="s">
        <v>19</v>
      </c>
      <c r="F318" s="237" t="s">
        <v>664</v>
      </c>
      <c r="G318" s="235"/>
      <c r="H318" s="238">
        <v>4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139</v>
      </c>
      <c r="AU318" s="244" t="s">
        <v>84</v>
      </c>
      <c r="AV318" s="14" t="s">
        <v>84</v>
      </c>
      <c r="AW318" s="14" t="s">
        <v>34</v>
      </c>
      <c r="AX318" s="14" t="s">
        <v>73</v>
      </c>
      <c r="AY318" s="244" t="s">
        <v>128</v>
      </c>
    </row>
    <row r="319" spans="1:51" s="14" customFormat="1" ht="12">
      <c r="A319" s="14"/>
      <c r="B319" s="234"/>
      <c r="C319" s="235"/>
      <c r="D319" s="225" t="s">
        <v>139</v>
      </c>
      <c r="E319" s="236" t="s">
        <v>19</v>
      </c>
      <c r="F319" s="237" t="s">
        <v>665</v>
      </c>
      <c r="G319" s="235"/>
      <c r="H319" s="238">
        <v>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139</v>
      </c>
      <c r="AU319" s="244" t="s">
        <v>84</v>
      </c>
      <c r="AV319" s="14" t="s">
        <v>84</v>
      </c>
      <c r="AW319" s="14" t="s">
        <v>34</v>
      </c>
      <c r="AX319" s="14" t="s">
        <v>73</v>
      </c>
      <c r="AY319" s="244" t="s">
        <v>128</v>
      </c>
    </row>
    <row r="320" spans="1:51" s="15" customFormat="1" ht="12">
      <c r="A320" s="15"/>
      <c r="B320" s="245"/>
      <c r="C320" s="246"/>
      <c r="D320" s="225" t="s">
        <v>139</v>
      </c>
      <c r="E320" s="247" t="s">
        <v>19</v>
      </c>
      <c r="F320" s="248" t="s">
        <v>163</v>
      </c>
      <c r="G320" s="246"/>
      <c r="H320" s="249">
        <v>24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139</v>
      </c>
      <c r="AU320" s="255" t="s">
        <v>84</v>
      </c>
      <c r="AV320" s="15" t="s">
        <v>135</v>
      </c>
      <c r="AW320" s="15" t="s">
        <v>34</v>
      </c>
      <c r="AX320" s="15" t="s">
        <v>81</v>
      </c>
      <c r="AY320" s="255" t="s">
        <v>128</v>
      </c>
    </row>
    <row r="321" spans="1:65" s="2" customFormat="1" ht="16.5" customHeight="1">
      <c r="A321" s="39"/>
      <c r="B321" s="40"/>
      <c r="C321" s="260" t="s">
        <v>296</v>
      </c>
      <c r="D321" s="260" t="s">
        <v>621</v>
      </c>
      <c r="E321" s="261" t="s">
        <v>666</v>
      </c>
      <c r="F321" s="262" t="s">
        <v>667</v>
      </c>
      <c r="G321" s="263" t="s">
        <v>192</v>
      </c>
      <c r="H321" s="264">
        <v>24</v>
      </c>
      <c r="I321" s="265"/>
      <c r="J321" s="266">
        <f>ROUND(I321*H321,2)</f>
        <v>0</v>
      </c>
      <c r="K321" s="262" t="s">
        <v>134</v>
      </c>
      <c r="L321" s="267"/>
      <c r="M321" s="268" t="s">
        <v>19</v>
      </c>
      <c r="N321" s="269" t="s">
        <v>44</v>
      </c>
      <c r="O321" s="85"/>
      <c r="P321" s="214">
        <f>O321*H321</f>
        <v>0</v>
      </c>
      <c r="Q321" s="214">
        <v>0.02</v>
      </c>
      <c r="R321" s="214">
        <f>Q321*H321</f>
        <v>0.48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183</v>
      </c>
      <c r="AT321" s="216" t="s">
        <v>621</v>
      </c>
      <c r="AU321" s="216" t="s">
        <v>84</v>
      </c>
      <c r="AY321" s="18" t="s">
        <v>128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81</v>
      </c>
      <c r="BK321" s="217">
        <f>ROUND(I321*H321,2)</f>
        <v>0</v>
      </c>
      <c r="BL321" s="18" t="s">
        <v>135</v>
      </c>
      <c r="BM321" s="216" t="s">
        <v>668</v>
      </c>
    </row>
    <row r="322" spans="1:65" s="2" customFormat="1" ht="24.15" customHeight="1">
      <c r="A322" s="39"/>
      <c r="B322" s="40"/>
      <c r="C322" s="205" t="s">
        <v>309</v>
      </c>
      <c r="D322" s="205" t="s">
        <v>130</v>
      </c>
      <c r="E322" s="206" t="s">
        <v>669</v>
      </c>
      <c r="F322" s="207" t="s">
        <v>670</v>
      </c>
      <c r="G322" s="208" t="s">
        <v>495</v>
      </c>
      <c r="H322" s="209">
        <v>3</v>
      </c>
      <c r="I322" s="210"/>
      <c r="J322" s="211">
        <f>ROUND(I322*H322,2)</f>
        <v>0</v>
      </c>
      <c r="K322" s="207" t="s">
        <v>134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135</v>
      </c>
      <c r="AT322" s="216" t="s">
        <v>130</v>
      </c>
      <c r="AU322" s="216" t="s">
        <v>84</v>
      </c>
      <c r="AY322" s="18" t="s">
        <v>128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135</v>
      </c>
      <c r="BM322" s="216" t="s">
        <v>671</v>
      </c>
    </row>
    <row r="323" spans="1:47" s="2" customFormat="1" ht="12">
      <c r="A323" s="39"/>
      <c r="B323" s="40"/>
      <c r="C323" s="41"/>
      <c r="D323" s="218" t="s">
        <v>137</v>
      </c>
      <c r="E323" s="41"/>
      <c r="F323" s="219" t="s">
        <v>672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137</v>
      </c>
      <c r="AU323" s="18" t="s">
        <v>84</v>
      </c>
    </row>
    <row r="324" spans="1:51" s="13" customFormat="1" ht="12">
      <c r="A324" s="13"/>
      <c r="B324" s="223"/>
      <c r="C324" s="224"/>
      <c r="D324" s="225" t="s">
        <v>139</v>
      </c>
      <c r="E324" s="226" t="s">
        <v>19</v>
      </c>
      <c r="F324" s="227" t="s">
        <v>673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139</v>
      </c>
      <c r="AU324" s="233" t="s">
        <v>84</v>
      </c>
      <c r="AV324" s="13" t="s">
        <v>81</v>
      </c>
      <c r="AW324" s="13" t="s">
        <v>34</v>
      </c>
      <c r="AX324" s="13" t="s">
        <v>73</v>
      </c>
      <c r="AY324" s="233" t="s">
        <v>128</v>
      </c>
    </row>
    <row r="325" spans="1:51" s="13" customFormat="1" ht="12">
      <c r="A325" s="13"/>
      <c r="B325" s="223"/>
      <c r="C325" s="224"/>
      <c r="D325" s="225" t="s">
        <v>139</v>
      </c>
      <c r="E325" s="226" t="s">
        <v>19</v>
      </c>
      <c r="F325" s="227" t="s">
        <v>462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139</v>
      </c>
      <c r="AU325" s="233" t="s">
        <v>84</v>
      </c>
      <c r="AV325" s="13" t="s">
        <v>81</v>
      </c>
      <c r="AW325" s="13" t="s">
        <v>34</v>
      </c>
      <c r="AX325" s="13" t="s">
        <v>73</v>
      </c>
      <c r="AY325" s="233" t="s">
        <v>128</v>
      </c>
    </row>
    <row r="326" spans="1:51" s="14" customFormat="1" ht="12">
      <c r="A326" s="14"/>
      <c r="B326" s="234"/>
      <c r="C326" s="235"/>
      <c r="D326" s="225" t="s">
        <v>139</v>
      </c>
      <c r="E326" s="236" t="s">
        <v>19</v>
      </c>
      <c r="F326" s="237" t="s">
        <v>674</v>
      </c>
      <c r="G326" s="235"/>
      <c r="H326" s="238">
        <v>0.5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139</v>
      </c>
      <c r="AU326" s="244" t="s">
        <v>84</v>
      </c>
      <c r="AV326" s="14" t="s">
        <v>84</v>
      </c>
      <c r="AW326" s="14" t="s">
        <v>34</v>
      </c>
      <c r="AX326" s="14" t="s">
        <v>73</v>
      </c>
      <c r="AY326" s="244" t="s">
        <v>128</v>
      </c>
    </row>
    <row r="327" spans="1:51" s="14" customFormat="1" ht="12">
      <c r="A327" s="14"/>
      <c r="B327" s="234"/>
      <c r="C327" s="235"/>
      <c r="D327" s="225" t="s">
        <v>139</v>
      </c>
      <c r="E327" s="236" t="s">
        <v>19</v>
      </c>
      <c r="F327" s="237" t="s">
        <v>675</v>
      </c>
      <c r="G327" s="235"/>
      <c r="H327" s="238">
        <v>0.5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139</v>
      </c>
      <c r="AU327" s="244" t="s">
        <v>84</v>
      </c>
      <c r="AV327" s="14" t="s">
        <v>84</v>
      </c>
      <c r="AW327" s="14" t="s">
        <v>34</v>
      </c>
      <c r="AX327" s="14" t="s">
        <v>73</v>
      </c>
      <c r="AY327" s="244" t="s">
        <v>128</v>
      </c>
    </row>
    <row r="328" spans="1:51" s="13" customFormat="1" ht="12">
      <c r="A328" s="13"/>
      <c r="B328" s="223"/>
      <c r="C328" s="224"/>
      <c r="D328" s="225" t="s">
        <v>139</v>
      </c>
      <c r="E328" s="226" t="s">
        <v>19</v>
      </c>
      <c r="F328" s="227" t="s">
        <v>486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139</v>
      </c>
      <c r="AU328" s="233" t="s">
        <v>84</v>
      </c>
      <c r="AV328" s="13" t="s">
        <v>81</v>
      </c>
      <c r="AW328" s="13" t="s">
        <v>34</v>
      </c>
      <c r="AX328" s="13" t="s">
        <v>73</v>
      </c>
      <c r="AY328" s="233" t="s">
        <v>128</v>
      </c>
    </row>
    <row r="329" spans="1:51" s="14" customFormat="1" ht="12">
      <c r="A329" s="14"/>
      <c r="B329" s="234"/>
      <c r="C329" s="235"/>
      <c r="D329" s="225" t="s">
        <v>139</v>
      </c>
      <c r="E329" s="236" t="s">
        <v>19</v>
      </c>
      <c r="F329" s="237" t="s">
        <v>676</v>
      </c>
      <c r="G329" s="235"/>
      <c r="H329" s="238">
        <v>0.25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139</v>
      </c>
      <c r="AU329" s="244" t="s">
        <v>84</v>
      </c>
      <c r="AV329" s="14" t="s">
        <v>84</v>
      </c>
      <c r="AW329" s="14" t="s">
        <v>34</v>
      </c>
      <c r="AX329" s="14" t="s">
        <v>73</v>
      </c>
      <c r="AY329" s="244" t="s">
        <v>128</v>
      </c>
    </row>
    <row r="330" spans="1:51" s="14" customFormat="1" ht="12">
      <c r="A330" s="14"/>
      <c r="B330" s="234"/>
      <c r="C330" s="235"/>
      <c r="D330" s="225" t="s">
        <v>139</v>
      </c>
      <c r="E330" s="236" t="s">
        <v>19</v>
      </c>
      <c r="F330" s="237" t="s">
        <v>677</v>
      </c>
      <c r="G330" s="235"/>
      <c r="H330" s="238">
        <v>0.5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139</v>
      </c>
      <c r="AU330" s="244" t="s">
        <v>84</v>
      </c>
      <c r="AV330" s="14" t="s">
        <v>84</v>
      </c>
      <c r="AW330" s="14" t="s">
        <v>34</v>
      </c>
      <c r="AX330" s="14" t="s">
        <v>73</v>
      </c>
      <c r="AY330" s="244" t="s">
        <v>128</v>
      </c>
    </row>
    <row r="331" spans="1:51" s="14" customFormat="1" ht="12">
      <c r="A331" s="14"/>
      <c r="B331" s="234"/>
      <c r="C331" s="235"/>
      <c r="D331" s="225" t="s">
        <v>139</v>
      </c>
      <c r="E331" s="236" t="s">
        <v>19</v>
      </c>
      <c r="F331" s="237" t="s">
        <v>678</v>
      </c>
      <c r="G331" s="235"/>
      <c r="H331" s="238">
        <v>0.25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139</v>
      </c>
      <c r="AU331" s="244" t="s">
        <v>84</v>
      </c>
      <c r="AV331" s="14" t="s">
        <v>84</v>
      </c>
      <c r="AW331" s="14" t="s">
        <v>34</v>
      </c>
      <c r="AX331" s="14" t="s">
        <v>73</v>
      </c>
      <c r="AY331" s="244" t="s">
        <v>128</v>
      </c>
    </row>
    <row r="332" spans="1:51" s="14" customFormat="1" ht="12">
      <c r="A332" s="14"/>
      <c r="B332" s="234"/>
      <c r="C332" s="235"/>
      <c r="D332" s="225" t="s">
        <v>139</v>
      </c>
      <c r="E332" s="236" t="s">
        <v>19</v>
      </c>
      <c r="F332" s="237" t="s">
        <v>679</v>
      </c>
      <c r="G332" s="235"/>
      <c r="H332" s="238">
        <v>0.5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139</v>
      </c>
      <c r="AU332" s="244" t="s">
        <v>84</v>
      </c>
      <c r="AV332" s="14" t="s">
        <v>84</v>
      </c>
      <c r="AW332" s="14" t="s">
        <v>34</v>
      </c>
      <c r="AX332" s="14" t="s">
        <v>73</v>
      </c>
      <c r="AY332" s="244" t="s">
        <v>128</v>
      </c>
    </row>
    <row r="333" spans="1:51" s="14" customFormat="1" ht="12">
      <c r="A333" s="14"/>
      <c r="B333" s="234"/>
      <c r="C333" s="235"/>
      <c r="D333" s="225" t="s">
        <v>139</v>
      </c>
      <c r="E333" s="236" t="s">
        <v>19</v>
      </c>
      <c r="F333" s="237" t="s">
        <v>680</v>
      </c>
      <c r="G333" s="235"/>
      <c r="H333" s="238">
        <v>0.5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139</v>
      </c>
      <c r="AU333" s="244" t="s">
        <v>84</v>
      </c>
      <c r="AV333" s="14" t="s">
        <v>84</v>
      </c>
      <c r="AW333" s="14" t="s">
        <v>34</v>
      </c>
      <c r="AX333" s="14" t="s">
        <v>73</v>
      </c>
      <c r="AY333" s="244" t="s">
        <v>128</v>
      </c>
    </row>
    <row r="334" spans="1:51" s="15" customFormat="1" ht="12">
      <c r="A334" s="15"/>
      <c r="B334" s="245"/>
      <c r="C334" s="246"/>
      <c r="D334" s="225" t="s">
        <v>139</v>
      </c>
      <c r="E334" s="247" t="s">
        <v>19</v>
      </c>
      <c r="F334" s="248" t="s">
        <v>163</v>
      </c>
      <c r="G334" s="246"/>
      <c r="H334" s="249">
        <v>3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139</v>
      </c>
      <c r="AU334" s="255" t="s">
        <v>84</v>
      </c>
      <c r="AV334" s="15" t="s">
        <v>135</v>
      </c>
      <c r="AW334" s="15" t="s">
        <v>34</v>
      </c>
      <c r="AX334" s="15" t="s">
        <v>81</v>
      </c>
      <c r="AY334" s="255" t="s">
        <v>128</v>
      </c>
    </row>
    <row r="335" spans="1:65" s="2" customFormat="1" ht="24.15" customHeight="1">
      <c r="A335" s="39"/>
      <c r="B335" s="40"/>
      <c r="C335" s="205" t="s">
        <v>314</v>
      </c>
      <c r="D335" s="205" t="s">
        <v>130</v>
      </c>
      <c r="E335" s="206" t="s">
        <v>681</v>
      </c>
      <c r="F335" s="207" t="s">
        <v>682</v>
      </c>
      <c r="G335" s="208" t="s">
        <v>495</v>
      </c>
      <c r="H335" s="209">
        <v>10.08</v>
      </c>
      <c r="I335" s="210"/>
      <c r="J335" s="211">
        <f>ROUND(I335*H335,2)</f>
        <v>0</v>
      </c>
      <c r="K335" s="207" t="s">
        <v>134</v>
      </c>
      <c r="L335" s="45"/>
      <c r="M335" s="212" t="s">
        <v>19</v>
      </c>
      <c r="N335" s="213" t="s">
        <v>44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135</v>
      </c>
      <c r="AT335" s="216" t="s">
        <v>130</v>
      </c>
      <c r="AU335" s="216" t="s">
        <v>84</v>
      </c>
      <c r="AY335" s="18" t="s">
        <v>128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135</v>
      </c>
      <c r="BM335" s="216" t="s">
        <v>683</v>
      </c>
    </row>
    <row r="336" spans="1:47" s="2" customFormat="1" ht="12">
      <c r="A336" s="39"/>
      <c r="B336" s="40"/>
      <c r="C336" s="41"/>
      <c r="D336" s="218" t="s">
        <v>137</v>
      </c>
      <c r="E336" s="41"/>
      <c r="F336" s="219" t="s">
        <v>684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137</v>
      </c>
      <c r="AU336" s="18" t="s">
        <v>84</v>
      </c>
    </row>
    <row r="337" spans="1:51" s="13" customFormat="1" ht="12">
      <c r="A337" s="13"/>
      <c r="B337" s="223"/>
      <c r="C337" s="224"/>
      <c r="D337" s="225" t="s">
        <v>139</v>
      </c>
      <c r="E337" s="226" t="s">
        <v>19</v>
      </c>
      <c r="F337" s="227" t="s">
        <v>522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139</v>
      </c>
      <c r="AU337" s="233" t="s">
        <v>84</v>
      </c>
      <c r="AV337" s="13" t="s">
        <v>81</v>
      </c>
      <c r="AW337" s="13" t="s">
        <v>34</v>
      </c>
      <c r="AX337" s="13" t="s">
        <v>73</v>
      </c>
      <c r="AY337" s="233" t="s">
        <v>128</v>
      </c>
    </row>
    <row r="338" spans="1:51" s="13" customFormat="1" ht="12">
      <c r="A338" s="13"/>
      <c r="B338" s="223"/>
      <c r="C338" s="224"/>
      <c r="D338" s="225" t="s">
        <v>139</v>
      </c>
      <c r="E338" s="226" t="s">
        <v>19</v>
      </c>
      <c r="F338" s="227" t="s">
        <v>462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139</v>
      </c>
      <c r="AU338" s="233" t="s">
        <v>84</v>
      </c>
      <c r="AV338" s="13" t="s">
        <v>81</v>
      </c>
      <c r="AW338" s="13" t="s">
        <v>34</v>
      </c>
      <c r="AX338" s="13" t="s">
        <v>73</v>
      </c>
      <c r="AY338" s="233" t="s">
        <v>128</v>
      </c>
    </row>
    <row r="339" spans="1:51" s="14" customFormat="1" ht="12">
      <c r="A339" s="14"/>
      <c r="B339" s="234"/>
      <c r="C339" s="235"/>
      <c r="D339" s="225" t="s">
        <v>139</v>
      </c>
      <c r="E339" s="236" t="s">
        <v>19</v>
      </c>
      <c r="F339" s="237" t="s">
        <v>523</v>
      </c>
      <c r="G339" s="235"/>
      <c r="H339" s="238">
        <v>0.72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139</v>
      </c>
      <c r="AU339" s="244" t="s">
        <v>84</v>
      </c>
      <c r="AV339" s="14" t="s">
        <v>84</v>
      </c>
      <c r="AW339" s="14" t="s">
        <v>34</v>
      </c>
      <c r="AX339" s="14" t="s">
        <v>73</v>
      </c>
      <c r="AY339" s="244" t="s">
        <v>128</v>
      </c>
    </row>
    <row r="340" spans="1:51" s="14" customFormat="1" ht="12">
      <c r="A340" s="14"/>
      <c r="B340" s="234"/>
      <c r="C340" s="235"/>
      <c r="D340" s="225" t="s">
        <v>139</v>
      </c>
      <c r="E340" s="236" t="s">
        <v>19</v>
      </c>
      <c r="F340" s="237" t="s">
        <v>524</v>
      </c>
      <c r="G340" s="235"/>
      <c r="H340" s="238">
        <v>0.72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139</v>
      </c>
      <c r="AU340" s="244" t="s">
        <v>84</v>
      </c>
      <c r="AV340" s="14" t="s">
        <v>84</v>
      </c>
      <c r="AW340" s="14" t="s">
        <v>34</v>
      </c>
      <c r="AX340" s="14" t="s">
        <v>73</v>
      </c>
      <c r="AY340" s="244" t="s">
        <v>128</v>
      </c>
    </row>
    <row r="341" spans="1:51" s="14" customFormat="1" ht="12">
      <c r="A341" s="14"/>
      <c r="B341" s="234"/>
      <c r="C341" s="235"/>
      <c r="D341" s="225" t="s">
        <v>139</v>
      </c>
      <c r="E341" s="236" t="s">
        <v>19</v>
      </c>
      <c r="F341" s="237" t="s">
        <v>525</v>
      </c>
      <c r="G341" s="235"/>
      <c r="H341" s="238">
        <v>0.72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139</v>
      </c>
      <c r="AU341" s="244" t="s">
        <v>84</v>
      </c>
      <c r="AV341" s="14" t="s">
        <v>84</v>
      </c>
      <c r="AW341" s="14" t="s">
        <v>34</v>
      </c>
      <c r="AX341" s="14" t="s">
        <v>73</v>
      </c>
      <c r="AY341" s="244" t="s">
        <v>128</v>
      </c>
    </row>
    <row r="342" spans="1:51" s="14" customFormat="1" ht="12">
      <c r="A342" s="14"/>
      <c r="B342" s="234"/>
      <c r="C342" s="235"/>
      <c r="D342" s="225" t="s">
        <v>139</v>
      </c>
      <c r="E342" s="236" t="s">
        <v>19</v>
      </c>
      <c r="F342" s="237" t="s">
        <v>526</v>
      </c>
      <c r="G342" s="235"/>
      <c r="H342" s="238">
        <v>0.72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139</v>
      </c>
      <c r="AU342" s="244" t="s">
        <v>84</v>
      </c>
      <c r="AV342" s="14" t="s">
        <v>84</v>
      </c>
      <c r="AW342" s="14" t="s">
        <v>34</v>
      </c>
      <c r="AX342" s="14" t="s">
        <v>73</v>
      </c>
      <c r="AY342" s="244" t="s">
        <v>128</v>
      </c>
    </row>
    <row r="343" spans="1:51" s="14" customFormat="1" ht="12">
      <c r="A343" s="14"/>
      <c r="B343" s="234"/>
      <c r="C343" s="235"/>
      <c r="D343" s="225" t="s">
        <v>139</v>
      </c>
      <c r="E343" s="236" t="s">
        <v>19</v>
      </c>
      <c r="F343" s="237" t="s">
        <v>527</v>
      </c>
      <c r="G343" s="235"/>
      <c r="H343" s="238">
        <v>0.72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139</v>
      </c>
      <c r="AU343" s="244" t="s">
        <v>84</v>
      </c>
      <c r="AV343" s="14" t="s">
        <v>84</v>
      </c>
      <c r="AW343" s="14" t="s">
        <v>34</v>
      </c>
      <c r="AX343" s="14" t="s">
        <v>73</v>
      </c>
      <c r="AY343" s="244" t="s">
        <v>128</v>
      </c>
    </row>
    <row r="344" spans="1:51" s="14" customFormat="1" ht="12">
      <c r="A344" s="14"/>
      <c r="B344" s="234"/>
      <c r="C344" s="235"/>
      <c r="D344" s="225" t="s">
        <v>139</v>
      </c>
      <c r="E344" s="236" t="s">
        <v>19</v>
      </c>
      <c r="F344" s="237" t="s">
        <v>528</v>
      </c>
      <c r="G344" s="235"/>
      <c r="H344" s="238">
        <v>0.72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139</v>
      </c>
      <c r="AU344" s="244" t="s">
        <v>84</v>
      </c>
      <c r="AV344" s="14" t="s">
        <v>84</v>
      </c>
      <c r="AW344" s="14" t="s">
        <v>34</v>
      </c>
      <c r="AX344" s="14" t="s">
        <v>73</v>
      </c>
      <c r="AY344" s="244" t="s">
        <v>128</v>
      </c>
    </row>
    <row r="345" spans="1:51" s="14" customFormat="1" ht="12">
      <c r="A345" s="14"/>
      <c r="B345" s="234"/>
      <c r="C345" s="235"/>
      <c r="D345" s="225" t="s">
        <v>139</v>
      </c>
      <c r="E345" s="236" t="s">
        <v>19</v>
      </c>
      <c r="F345" s="237" t="s">
        <v>529</v>
      </c>
      <c r="G345" s="235"/>
      <c r="H345" s="238">
        <v>0.72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139</v>
      </c>
      <c r="AU345" s="244" t="s">
        <v>84</v>
      </c>
      <c r="AV345" s="14" t="s">
        <v>84</v>
      </c>
      <c r="AW345" s="14" t="s">
        <v>34</v>
      </c>
      <c r="AX345" s="14" t="s">
        <v>73</v>
      </c>
      <c r="AY345" s="244" t="s">
        <v>128</v>
      </c>
    </row>
    <row r="346" spans="1:51" s="14" customFormat="1" ht="12">
      <c r="A346" s="14"/>
      <c r="B346" s="234"/>
      <c r="C346" s="235"/>
      <c r="D346" s="225" t="s">
        <v>139</v>
      </c>
      <c r="E346" s="236" t="s">
        <v>19</v>
      </c>
      <c r="F346" s="237" t="s">
        <v>530</v>
      </c>
      <c r="G346" s="235"/>
      <c r="H346" s="238">
        <v>0.72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139</v>
      </c>
      <c r="AU346" s="244" t="s">
        <v>84</v>
      </c>
      <c r="AV346" s="14" t="s">
        <v>84</v>
      </c>
      <c r="AW346" s="14" t="s">
        <v>34</v>
      </c>
      <c r="AX346" s="14" t="s">
        <v>73</v>
      </c>
      <c r="AY346" s="244" t="s">
        <v>128</v>
      </c>
    </row>
    <row r="347" spans="1:51" s="13" customFormat="1" ht="12">
      <c r="A347" s="13"/>
      <c r="B347" s="223"/>
      <c r="C347" s="224"/>
      <c r="D347" s="225" t="s">
        <v>139</v>
      </c>
      <c r="E347" s="226" t="s">
        <v>19</v>
      </c>
      <c r="F347" s="227" t="s">
        <v>486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139</v>
      </c>
      <c r="AU347" s="233" t="s">
        <v>84</v>
      </c>
      <c r="AV347" s="13" t="s">
        <v>81</v>
      </c>
      <c r="AW347" s="13" t="s">
        <v>34</v>
      </c>
      <c r="AX347" s="13" t="s">
        <v>73</v>
      </c>
      <c r="AY347" s="233" t="s">
        <v>128</v>
      </c>
    </row>
    <row r="348" spans="1:51" s="14" customFormat="1" ht="12">
      <c r="A348" s="14"/>
      <c r="B348" s="234"/>
      <c r="C348" s="235"/>
      <c r="D348" s="225" t="s">
        <v>139</v>
      </c>
      <c r="E348" s="236" t="s">
        <v>19</v>
      </c>
      <c r="F348" s="237" t="s">
        <v>531</v>
      </c>
      <c r="G348" s="235"/>
      <c r="H348" s="238">
        <v>0.72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139</v>
      </c>
      <c r="AU348" s="244" t="s">
        <v>84</v>
      </c>
      <c r="AV348" s="14" t="s">
        <v>84</v>
      </c>
      <c r="AW348" s="14" t="s">
        <v>34</v>
      </c>
      <c r="AX348" s="14" t="s">
        <v>73</v>
      </c>
      <c r="AY348" s="244" t="s">
        <v>128</v>
      </c>
    </row>
    <row r="349" spans="1:51" s="14" customFormat="1" ht="12">
      <c r="A349" s="14"/>
      <c r="B349" s="234"/>
      <c r="C349" s="235"/>
      <c r="D349" s="225" t="s">
        <v>139</v>
      </c>
      <c r="E349" s="236" t="s">
        <v>19</v>
      </c>
      <c r="F349" s="237" t="s">
        <v>532</v>
      </c>
      <c r="G349" s="235"/>
      <c r="H349" s="238">
        <v>0.72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139</v>
      </c>
      <c r="AU349" s="244" t="s">
        <v>84</v>
      </c>
      <c r="AV349" s="14" t="s">
        <v>84</v>
      </c>
      <c r="AW349" s="14" t="s">
        <v>34</v>
      </c>
      <c r="AX349" s="14" t="s">
        <v>73</v>
      </c>
      <c r="AY349" s="244" t="s">
        <v>128</v>
      </c>
    </row>
    <row r="350" spans="1:51" s="14" customFormat="1" ht="12">
      <c r="A350" s="14"/>
      <c r="B350" s="234"/>
      <c r="C350" s="235"/>
      <c r="D350" s="225" t="s">
        <v>139</v>
      </c>
      <c r="E350" s="236" t="s">
        <v>19</v>
      </c>
      <c r="F350" s="237" t="s">
        <v>533</v>
      </c>
      <c r="G350" s="235"/>
      <c r="H350" s="238">
        <v>0.72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139</v>
      </c>
      <c r="AU350" s="244" t="s">
        <v>84</v>
      </c>
      <c r="AV350" s="14" t="s">
        <v>84</v>
      </c>
      <c r="AW350" s="14" t="s">
        <v>34</v>
      </c>
      <c r="AX350" s="14" t="s">
        <v>73</v>
      </c>
      <c r="AY350" s="244" t="s">
        <v>128</v>
      </c>
    </row>
    <row r="351" spans="1:51" s="14" customFormat="1" ht="12">
      <c r="A351" s="14"/>
      <c r="B351" s="234"/>
      <c r="C351" s="235"/>
      <c r="D351" s="225" t="s">
        <v>139</v>
      </c>
      <c r="E351" s="236" t="s">
        <v>19</v>
      </c>
      <c r="F351" s="237" t="s">
        <v>534</v>
      </c>
      <c r="G351" s="235"/>
      <c r="H351" s="238">
        <v>0.72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139</v>
      </c>
      <c r="AU351" s="244" t="s">
        <v>84</v>
      </c>
      <c r="AV351" s="14" t="s">
        <v>84</v>
      </c>
      <c r="AW351" s="14" t="s">
        <v>34</v>
      </c>
      <c r="AX351" s="14" t="s">
        <v>73</v>
      </c>
      <c r="AY351" s="244" t="s">
        <v>128</v>
      </c>
    </row>
    <row r="352" spans="1:51" s="14" customFormat="1" ht="12">
      <c r="A352" s="14"/>
      <c r="B352" s="234"/>
      <c r="C352" s="235"/>
      <c r="D352" s="225" t="s">
        <v>139</v>
      </c>
      <c r="E352" s="236" t="s">
        <v>19</v>
      </c>
      <c r="F352" s="237" t="s">
        <v>535</v>
      </c>
      <c r="G352" s="235"/>
      <c r="H352" s="238">
        <v>0.72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139</v>
      </c>
      <c r="AU352" s="244" t="s">
        <v>84</v>
      </c>
      <c r="AV352" s="14" t="s">
        <v>84</v>
      </c>
      <c r="AW352" s="14" t="s">
        <v>34</v>
      </c>
      <c r="AX352" s="14" t="s">
        <v>73</v>
      </c>
      <c r="AY352" s="244" t="s">
        <v>128</v>
      </c>
    </row>
    <row r="353" spans="1:51" s="14" customFormat="1" ht="12">
      <c r="A353" s="14"/>
      <c r="B353" s="234"/>
      <c r="C353" s="235"/>
      <c r="D353" s="225" t="s">
        <v>139</v>
      </c>
      <c r="E353" s="236" t="s">
        <v>19</v>
      </c>
      <c r="F353" s="237" t="s">
        <v>536</v>
      </c>
      <c r="G353" s="235"/>
      <c r="H353" s="238">
        <v>0.72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139</v>
      </c>
      <c r="AU353" s="244" t="s">
        <v>84</v>
      </c>
      <c r="AV353" s="14" t="s">
        <v>84</v>
      </c>
      <c r="AW353" s="14" t="s">
        <v>34</v>
      </c>
      <c r="AX353" s="14" t="s">
        <v>73</v>
      </c>
      <c r="AY353" s="244" t="s">
        <v>128</v>
      </c>
    </row>
    <row r="354" spans="1:51" s="15" customFormat="1" ht="12">
      <c r="A354" s="15"/>
      <c r="B354" s="245"/>
      <c r="C354" s="246"/>
      <c r="D354" s="225" t="s">
        <v>139</v>
      </c>
      <c r="E354" s="247" t="s">
        <v>19</v>
      </c>
      <c r="F354" s="248" t="s">
        <v>163</v>
      </c>
      <c r="G354" s="246"/>
      <c r="H354" s="249">
        <v>10.08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5" t="s">
        <v>139</v>
      </c>
      <c r="AU354" s="255" t="s">
        <v>84</v>
      </c>
      <c r="AV354" s="15" t="s">
        <v>135</v>
      </c>
      <c r="AW354" s="15" t="s">
        <v>34</v>
      </c>
      <c r="AX354" s="15" t="s">
        <v>81</v>
      </c>
      <c r="AY354" s="255" t="s">
        <v>128</v>
      </c>
    </row>
    <row r="355" spans="1:63" s="12" customFormat="1" ht="22.8" customHeight="1">
      <c r="A355" s="12"/>
      <c r="B355" s="189"/>
      <c r="C355" s="190"/>
      <c r="D355" s="191" t="s">
        <v>72</v>
      </c>
      <c r="E355" s="203" t="s">
        <v>149</v>
      </c>
      <c r="F355" s="203" t="s">
        <v>150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SUM(P356:P408)</f>
        <v>0</v>
      </c>
      <c r="Q355" s="197"/>
      <c r="R355" s="198">
        <f>SUM(R356:R408)</f>
        <v>87.54368</v>
      </c>
      <c r="S355" s="197"/>
      <c r="T355" s="199">
        <f>SUM(T356:T408)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81</v>
      </c>
      <c r="AT355" s="201" t="s">
        <v>72</v>
      </c>
      <c r="AU355" s="201" t="s">
        <v>81</v>
      </c>
      <c r="AY355" s="200" t="s">
        <v>128</v>
      </c>
      <c r="BK355" s="202">
        <f>SUM(BK356:BK408)</f>
        <v>0</v>
      </c>
    </row>
    <row r="356" spans="1:65" s="2" customFormat="1" ht="21.75" customHeight="1">
      <c r="A356" s="39"/>
      <c r="B356" s="40"/>
      <c r="C356" s="205" t="s">
        <v>322</v>
      </c>
      <c r="D356" s="205" t="s">
        <v>130</v>
      </c>
      <c r="E356" s="206" t="s">
        <v>685</v>
      </c>
      <c r="F356" s="207" t="s">
        <v>686</v>
      </c>
      <c r="G356" s="208" t="s">
        <v>133</v>
      </c>
      <c r="H356" s="209">
        <v>39</v>
      </c>
      <c r="I356" s="210"/>
      <c r="J356" s="211">
        <f>ROUND(I356*H356,2)</f>
        <v>0</v>
      </c>
      <c r="K356" s="207" t="s">
        <v>134</v>
      </c>
      <c r="L356" s="45"/>
      <c r="M356" s="212" t="s">
        <v>19</v>
      </c>
      <c r="N356" s="213" t="s">
        <v>44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135</v>
      </c>
      <c r="AT356" s="216" t="s">
        <v>130</v>
      </c>
      <c r="AU356" s="216" t="s">
        <v>84</v>
      </c>
      <c r="AY356" s="18" t="s">
        <v>128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81</v>
      </c>
      <c r="BK356" s="217">
        <f>ROUND(I356*H356,2)</f>
        <v>0</v>
      </c>
      <c r="BL356" s="18" t="s">
        <v>135</v>
      </c>
      <c r="BM356" s="216" t="s">
        <v>687</v>
      </c>
    </row>
    <row r="357" spans="1:47" s="2" customFormat="1" ht="12">
      <c r="A357" s="39"/>
      <c r="B357" s="40"/>
      <c r="C357" s="41"/>
      <c r="D357" s="218" t="s">
        <v>137</v>
      </c>
      <c r="E357" s="41"/>
      <c r="F357" s="219" t="s">
        <v>688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137</v>
      </c>
      <c r="AU357" s="18" t="s">
        <v>84</v>
      </c>
    </row>
    <row r="358" spans="1:51" s="13" customFormat="1" ht="12">
      <c r="A358" s="13"/>
      <c r="B358" s="223"/>
      <c r="C358" s="224"/>
      <c r="D358" s="225" t="s">
        <v>139</v>
      </c>
      <c r="E358" s="226" t="s">
        <v>19</v>
      </c>
      <c r="F358" s="227" t="s">
        <v>630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139</v>
      </c>
      <c r="AU358" s="233" t="s">
        <v>84</v>
      </c>
      <c r="AV358" s="13" t="s">
        <v>81</v>
      </c>
      <c r="AW358" s="13" t="s">
        <v>34</v>
      </c>
      <c r="AX358" s="13" t="s">
        <v>73</v>
      </c>
      <c r="AY358" s="233" t="s">
        <v>128</v>
      </c>
    </row>
    <row r="359" spans="1:51" s="13" customFormat="1" ht="12">
      <c r="A359" s="13"/>
      <c r="B359" s="223"/>
      <c r="C359" s="224"/>
      <c r="D359" s="225" t="s">
        <v>139</v>
      </c>
      <c r="E359" s="226" t="s">
        <v>19</v>
      </c>
      <c r="F359" s="227" t="s">
        <v>462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139</v>
      </c>
      <c r="AU359" s="233" t="s">
        <v>84</v>
      </c>
      <c r="AV359" s="13" t="s">
        <v>81</v>
      </c>
      <c r="AW359" s="13" t="s">
        <v>34</v>
      </c>
      <c r="AX359" s="13" t="s">
        <v>73</v>
      </c>
      <c r="AY359" s="233" t="s">
        <v>128</v>
      </c>
    </row>
    <row r="360" spans="1:51" s="14" customFormat="1" ht="12">
      <c r="A360" s="14"/>
      <c r="B360" s="234"/>
      <c r="C360" s="235"/>
      <c r="D360" s="225" t="s">
        <v>139</v>
      </c>
      <c r="E360" s="236" t="s">
        <v>19</v>
      </c>
      <c r="F360" s="237" t="s">
        <v>463</v>
      </c>
      <c r="G360" s="235"/>
      <c r="H360" s="238">
        <v>8.25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139</v>
      </c>
      <c r="AU360" s="244" t="s">
        <v>84</v>
      </c>
      <c r="AV360" s="14" t="s">
        <v>84</v>
      </c>
      <c r="AW360" s="14" t="s">
        <v>34</v>
      </c>
      <c r="AX360" s="14" t="s">
        <v>73</v>
      </c>
      <c r="AY360" s="244" t="s">
        <v>128</v>
      </c>
    </row>
    <row r="361" spans="1:51" s="14" customFormat="1" ht="12">
      <c r="A361" s="14"/>
      <c r="B361" s="234"/>
      <c r="C361" s="235"/>
      <c r="D361" s="225" t="s">
        <v>139</v>
      </c>
      <c r="E361" s="236" t="s">
        <v>19</v>
      </c>
      <c r="F361" s="237" t="s">
        <v>464</v>
      </c>
      <c r="G361" s="235"/>
      <c r="H361" s="238">
        <v>7.5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139</v>
      </c>
      <c r="AU361" s="244" t="s">
        <v>84</v>
      </c>
      <c r="AV361" s="14" t="s">
        <v>84</v>
      </c>
      <c r="AW361" s="14" t="s">
        <v>34</v>
      </c>
      <c r="AX361" s="14" t="s">
        <v>73</v>
      </c>
      <c r="AY361" s="244" t="s">
        <v>128</v>
      </c>
    </row>
    <row r="362" spans="1:51" s="14" customFormat="1" ht="12">
      <c r="A362" s="14"/>
      <c r="B362" s="234"/>
      <c r="C362" s="235"/>
      <c r="D362" s="225" t="s">
        <v>139</v>
      </c>
      <c r="E362" s="236" t="s">
        <v>19</v>
      </c>
      <c r="F362" s="237" t="s">
        <v>465</v>
      </c>
      <c r="G362" s="235"/>
      <c r="H362" s="238">
        <v>7.5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139</v>
      </c>
      <c r="AU362" s="244" t="s">
        <v>84</v>
      </c>
      <c r="AV362" s="14" t="s">
        <v>84</v>
      </c>
      <c r="AW362" s="14" t="s">
        <v>34</v>
      </c>
      <c r="AX362" s="14" t="s">
        <v>73</v>
      </c>
      <c r="AY362" s="244" t="s">
        <v>128</v>
      </c>
    </row>
    <row r="363" spans="1:51" s="14" customFormat="1" ht="12">
      <c r="A363" s="14"/>
      <c r="B363" s="234"/>
      <c r="C363" s="235"/>
      <c r="D363" s="225" t="s">
        <v>139</v>
      </c>
      <c r="E363" s="236" t="s">
        <v>19</v>
      </c>
      <c r="F363" s="237" t="s">
        <v>466</v>
      </c>
      <c r="G363" s="235"/>
      <c r="H363" s="238">
        <v>7.5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139</v>
      </c>
      <c r="AU363" s="244" t="s">
        <v>84</v>
      </c>
      <c r="AV363" s="14" t="s">
        <v>84</v>
      </c>
      <c r="AW363" s="14" t="s">
        <v>34</v>
      </c>
      <c r="AX363" s="14" t="s">
        <v>73</v>
      </c>
      <c r="AY363" s="244" t="s">
        <v>128</v>
      </c>
    </row>
    <row r="364" spans="1:51" s="14" customFormat="1" ht="12">
      <c r="A364" s="14"/>
      <c r="B364" s="234"/>
      <c r="C364" s="235"/>
      <c r="D364" s="225" t="s">
        <v>139</v>
      </c>
      <c r="E364" s="236" t="s">
        <v>19</v>
      </c>
      <c r="F364" s="237" t="s">
        <v>467</v>
      </c>
      <c r="G364" s="235"/>
      <c r="H364" s="238">
        <v>8.25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139</v>
      </c>
      <c r="AU364" s="244" t="s">
        <v>84</v>
      </c>
      <c r="AV364" s="14" t="s">
        <v>84</v>
      </c>
      <c r="AW364" s="14" t="s">
        <v>34</v>
      </c>
      <c r="AX364" s="14" t="s">
        <v>73</v>
      </c>
      <c r="AY364" s="244" t="s">
        <v>128</v>
      </c>
    </row>
    <row r="365" spans="1:51" s="15" customFormat="1" ht="12">
      <c r="A365" s="15"/>
      <c r="B365" s="245"/>
      <c r="C365" s="246"/>
      <c r="D365" s="225" t="s">
        <v>139</v>
      </c>
      <c r="E365" s="247" t="s">
        <v>19</v>
      </c>
      <c r="F365" s="248" t="s">
        <v>163</v>
      </c>
      <c r="G365" s="246"/>
      <c r="H365" s="249">
        <v>39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139</v>
      </c>
      <c r="AU365" s="255" t="s">
        <v>84</v>
      </c>
      <c r="AV365" s="15" t="s">
        <v>135</v>
      </c>
      <c r="AW365" s="15" t="s">
        <v>34</v>
      </c>
      <c r="AX365" s="15" t="s">
        <v>81</v>
      </c>
      <c r="AY365" s="255" t="s">
        <v>128</v>
      </c>
    </row>
    <row r="366" spans="1:65" s="2" customFormat="1" ht="21.75" customHeight="1">
      <c r="A366" s="39"/>
      <c r="B366" s="40"/>
      <c r="C366" s="205" t="s">
        <v>327</v>
      </c>
      <c r="D366" s="205" t="s">
        <v>130</v>
      </c>
      <c r="E366" s="206" t="s">
        <v>689</v>
      </c>
      <c r="F366" s="207" t="s">
        <v>690</v>
      </c>
      <c r="G366" s="208" t="s">
        <v>133</v>
      </c>
      <c r="H366" s="209">
        <v>39</v>
      </c>
      <c r="I366" s="210"/>
      <c r="J366" s="211">
        <f>ROUND(I366*H366,2)</f>
        <v>0</v>
      </c>
      <c r="K366" s="207" t="s">
        <v>134</v>
      </c>
      <c r="L366" s="45"/>
      <c r="M366" s="212" t="s">
        <v>19</v>
      </c>
      <c r="N366" s="213" t="s">
        <v>44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135</v>
      </c>
      <c r="AT366" s="216" t="s">
        <v>130</v>
      </c>
      <c r="AU366" s="216" t="s">
        <v>84</v>
      </c>
      <c r="AY366" s="18" t="s">
        <v>128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81</v>
      </c>
      <c r="BK366" s="217">
        <f>ROUND(I366*H366,2)</f>
        <v>0</v>
      </c>
      <c r="BL366" s="18" t="s">
        <v>135</v>
      </c>
      <c r="BM366" s="216" t="s">
        <v>691</v>
      </c>
    </row>
    <row r="367" spans="1:47" s="2" customFormat="1" ht="12">
      <c r="A367" s="39"/>
      <c r="B367" s="40"/>
      <c r="C367" s="41"/>
      <c r="D367" s="218" t="s">
        <v>137</v>
      </c>
      <c r="E367" s="41"/>
      <c r="F367" s="219" t="s">
        <v>692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137</v>
      </c>
      <c r="AU367" s="18" t="s">
        <v>84</v>
      </c>
    </row>
    <row r="368" spans="1:51" s="13" customFormat="1" ht="12">
      <c r="A368" s="13"/>
      <c r="B368" s="223"/>
      <c r="C368" s="224"/>
      <c r="D368" s="225" t="s">
        <v>139</v>
      </c>
      <c r="E368" s="226" t="s">
        <v>19</v>
      </c>
      <c r="F368" s="227" t="s">
        <v>630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139</v>
      </c>
      <c r="AU368" s="233" t="s">
        <v>84</v>
      </c>
      <c r="AV368" s="13" t="s">
        <v>81</v>
      </c>
      <c r="AW368" s="13" t="s">
        <v>34</v>
      </c>
      <c r="AX368" s="13" t="s">
        <v>73</v>
      </c>
      <c r="AY368" s="233" t="s">
        <v>128</v>
      </c>
    </row>
    <row r="369" spans="1:51" s="13" customFormat="1" ht="12">
      <c r="A369" s="13"/>
      <c r="B369" s="223"/>
      <c r="C369" s="224"/>
      <c r="D369" s="225" t="s">
        <v>139</v>
      </c>
      <c r="E369" s="226" t="s">
        <v>19</v>
      </c>
      <c r="F369" s="227" t="s">
        <v>462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139</v>
      </c>
      <c r="AU369" s="233" t="s">
        <v>84</v>
      </c>
      <c r="AV369" s="13" t="s">
        <v>81</v>
      </c>
      <c r="AW369" s="13" t="s">
        <v>34</v>
      </c>
      <c r="AX369" s="13" t="s">
        <v>73</v>
      </c>
      <c r="AY369" s="233" t="s">
        <v>128</v>
      </c>
    </row>
    <row r="370" spans="1:51" s="14" customFormat="1" ht="12">
      <c r="A370" s="14"/>
      <c r="B370" s="234"/>
      <c r="C370" s="235"/>
      <c r="D370" s="225" t="s">
        <v>139</v>
      </c>
      <c r="E370" s="236" t="s">
        <v>19</v>
      </c>
      <c r="F370" s="237" t="s">
        <v>463</v>
      </c>
      <c r="G370" s="235"/>
      <c r="H370" s="238">
        <v>8.25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139</v>
      </c>
      <c r="AU370" s="244" t="s">
        <v>84</v>
      </c>
      <c r="AV370" s="14" t="s">
        <v>84</v>
      </c>
      <c r="AW370" s="14" t="s">
        <v>34</v>
      </c>
      <c r="AX370" s="14" t="s">
        <v>73</v>
      </c>
      <c r="AY370" s="244" t="s">
        <v>128</v>
      </c>
    </row>
    <row r="371" spans="1:51" s="14" customFormat="1" ht="12">
      <c r="A371" s="14"/>
      <c r="B371" s="234"/>
      <c r="C371" s="235"/>
      <c r="D371" s="225" t="s">
        <v>139</v>
      </c>
      <c r="E371" s="236" t="s">
        <v>19</v>
      </c>
      <c r="F371" s="237" t="s">
        <v>464</v>
      </c>
      <c r="G371" s="235"/>
      <c r="H371" s="238">
        <v>7.5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139</v>
      </c>
      <c r="AU371" s="244" t="s">
        <v>84</v>
      </c>
      <c r="AV371" s="14" t="s">
        <v>84</v>
      </c>
      <c r="AW371" s="14" t="s">
        <v>34</v>
      </c>
      <c r="AX371" s="14" t="s">
        <v>73</v>
      </c>
      <c r="AY371" s="244" t="s">
        <v>128</v>
      </c>
    </row>
    <row r="372" spans="1:51" s="14" customFormat="1" ht="12">
      <c r="A372" s="14"/>
      <c r="B372" s="234"/>
      <c r="C372" s="235"/>
      <c r="D372" s="225" t="s">
        <v>139</v>
      </c>
      <c r="E372" s="236" t="s">
        <v>19</v>
      </c>
      <c r="F372" s="237" t="s">
        <v>465</v>
      </c>
      <c r="G372" s="235"/>
      <c r="H372" s="238">
        <v>7.5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139</v>
      </c>
      <c r="AU372" s="244" t="s">
        <v>84</v>
      </c>
      <c r="AV372" s="14" t="s">
        <v>84</v>
      </c>
      <c r="AW372" s="14" t="s">
        <v>34</v>
      </c>
      <c r="AX372" s="14" t="s">
        <v>73</v>
      </c>
      <c r="AY372" s="244" t="s">
        <v>128</v>
      </c>
    </row>
    <row r="373" spans="1:51" s="14" customFormat="1" ht="12">
      <c r="A373" s="14"/>
      <c r="B373" s="234"/>
      <c r="C373" s="235"/>
      <c r="D373" s="225" t="s">
        <v>139</v>
      </c>
      <c r="E373" s="236" t="s">
        <v>19</v>
      </c>
      <c r="F373" s="237" t="s">
        <v>466</v>
      </c>
      <c r="G373" s="235"/>
      <c r="H373" s="238">
        <v>7.5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139</v>
      </c>
      <c r="AU373" s="244" t="s">
        <v>84</v>
      </c>
      <c r="AV373" s="14" t="s">
        <v>84</v>
      </c>
      <c r="AW373" s="14" t="s">
        <v>34</v>
      </c>
      <c r="AX373" s="14" t="s">
        <v>73</v>
      </c>
      <c r="AY373" s="244" t="s">
        <v>128</v>
      </c>
    </row>
    <row r="374" spans="1:51" s="14" customFormat="1" ht="12">
      <c r="A374" s="14"/>
      <c r="B374" s="234"/>
      <c r="C374" s="235"/>
      <c r="D374" s="225" t="s">
        <v>139</v>
      </c>
      <c r="E374" s="236" t="s">
        <v>19</v>
      </c>
      <c r="F374" s="237" t="s">
        <v>467</v>
      </c>
      <c r="G374" s="235"/>
      <c r="H374" s="238">
        <v>8.25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139</v>
      </c>
      <c r="AU374" s="244" t="s">
        <v>84</v>
      </c>
      <c r="AV374" s="14" t="s">
        <v>84</v>
      </c>
      <c r="AW374" s="14" t="s">
        <v>34</v>
      </c>
      <c r="AX374" s="14" t="s">
        <v>73</v>
      </c>
      <c r="AY374" s="244" t="s">
        <v>128</v>
      </c>
    </row>
    <row r="375" spans="1:51" s="15" customFormat="1" ht="12">
      <c r="A375" s="15"/>
      <c r="B375" s="245"/>
      <c r="C375" s="246"/>
      <c r="D375" s="225" t="s">
        <v>139</v>
      </c>
      <c r="E375" s="247" t="s">
        <v>19</v>
      </c>
      <c r="F375" s="248" t="s">
        <v>163</v>
      </c>
      <c r="G375" s="246"/>
      <c r="H375" s="249">
        <v>39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5" t="s">
        <v>139</v>
      </c>
      <c r="AU375" s="255" t="s">
        <v>84</v>
      </c>
      <c r="AV375" s="15" t="s">
        <v>135</v>
      </c>
      <c r="AW375" s="15" t="s">
        <v>34</v>
      </c>
      <c r="AX375" s="15" t="s">
        <v>81</v>
      </c>
      <c r="AY375" s="255" t="s">
        <v>128</v>
      </c>
    </row>
    <row r="376" spans="1:65" s="2" customFormat="1" ht="24.15" customHeight="1">
      <c r="A376" s="39"/>
      <c r="B376" s="40"/>
      <c r="C376" s="205" t="s">
        <v>404</v>
      </c>
      <c r="D376" s="205" t="s">
        <v>130</v>
      </c>
      <c r="E376" s="206" t="s">
        <v>693</v>
      </c>
      <c r="F376" s="207" t="s">
        <v>694</v>
      </c>
      <c r="G376" s="208" t="s">
        <v>133</v>
      </c>
      <c r="H376" s="209">
        <v>39</v>
      </c>
      <c r="I376" s="210"/>
      <c r="J376" s="211">
        <f>ROUND(I376*H376,2)</f>
        <v>0</v>
      </c>
      <c r="K376" s="207" t="s">
        <v>134</v>
      </c>
      <c r="L376" s="45"/>
      <c r="M376" s="212" t="s">
        <v>19</v>
      </c>
      <c r="N376" s="213" t="s">
        <v>44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135</v>
      </c>
      <c r="AT376" s="216" t="s">
        <v>130</v>
      </c>
      <c r="AU376" s="216" t="s">
        <v>84</v>
      </c>
      <c r="AY376" s="18" t="s">
        <v>128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81</v>
      </c>
      <c r="BK376" s="217">
        <f>ROUND(I376*H376,2)</f>
        <v>0</v>
      </c>
      <c r="BL376" s="18" t="s">
        <v>135</v>
      </c>
      <c r="BM376" s="216" t="s">
        <v>695</v>
      </c>
    </row>
    <row r="377" spans="1:47" s="2" customFormat="1" ht="12">
      <c r="A377" s="39"/>
      <c r="B377" s="40"/>
      <c r="C377" s="41"/>
      <c r="D377" s="218" t="s">
        <v>137</v>
      </c>
      <c r="E377" s="41"/>
      <c r="F377" s="219" t="s">
        <v>696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137</v>
      </c>
      <c r="AU377" s="18" t="s">
        <v>84</v>
      </c>
    </row>
    <row r="378" spans="1:51" s="13" customFormat="1" ht="12">
      <c r="A378" s="13"/>
      <c r="B378" s="223"/>
      <c r="C378" s="224"/>
      <c r="D378" s="225" t="s">
        <v>139</v>
      </c>
      <c r="E378" s="226" t="s">
        <v>19</v>
      </c>
      <c r="F378" s="227" t="s">
        <v>630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139</v>
      </c>
      <c r="AU378" s="233" t="s">
        <v>84</v>
      </c>
      <c r="AV378" s="13" t="s">
        <v>81</v>
      </c>
      <c r="AW378" s="13" t="s">
        <v>34</v>
      </c>
      <c r="AX378" s="13" t="s">
        <v>73</v>
      </c>
      <c r="AY378" s="233" t="s">
        <v>128</v>
      </c>
    </row>
    <row r="379" spans="1:51" s="13" customFormat="1" ht="12">
      <c r="A379" s="13"/>
      <c r="B379" s="223"/>
      <c r="C379" s="224"/>
      <c r="D379" s="225" t="s">
        <v>139</v>
      </c>
      <c r="E379" s="226" t="s">
        <v>19</v>
      </c>
      <c r="F379" s="227" t="s">
        <v>462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139</v>
      </c>
      <c r="AU379" s="233" t="s">
        <v>84</v>
      </c>
      <c r="AV379" s="13" t="s">
        <v>81</v>
      </c>
      <c r="AW379" s="13" t="s">
        <v>34</v>
      </c>
      <c r="AX379" s="13" t="s">
        <v>73</v>
      </c>
      <c r="AY379" s="233" t="s">
        <v>128</v>
      </c>
    </row>
    <row r="380" spans="1:51" s="14" customFormat="1" ht="12">
      <c r="A380" s="14"/>
      <c r="B380" s="234"/>
      <c r="C380" s="235"/>
      <c r="D380" s="225" t="s">
        <v>139</v>
      </c>
      <c r="E380" s="236" t="s">
        <v>19</v>
      </c>
      <c r="F380" s="237" t="s">
        <v>463</v>
      </c>
      <c r="G380" s="235"/>
      <c r="H380" s="238">
        <v>8.25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139</v>
      </c>
      <c r="AU380" s="244" t="s">
        <v>84</v>
      </c>
      <c r="AV380" s="14" t="s">
        <v>84</v>
      </c>
      <c r="AW380" s="14" t="s">
        <v>34</v>
      </c>
      <c r="AX380" s="14" t="s">
        <v>73</v>
      </c>
      <c r="AY380" s="244" t="s">
        <v>128</v>
      </c>
    </row>
    <row r="381" spans="1:51" s="14" customFormat="1" ht="12">
      <c r="A381" s="14"/>
      <c r="B381" s="234"/>
      <c r="C381" s="235"/>
      <c r="D381" s="225" t="s">
        <v>139</v>
      </c>
      <c r="E381" s="236" t="s">
        <v>19</v>
      </c>
      <c r="F381" s="237" t="s">
        <v>464</v>
      </c>
      <c r="G381" s="235"/>
      <c r="H381" s="238">
        <v>7.5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139</v>
      </c>
      <c r="AU381" s="244" t="s">
        <v>84</v>
      </c>
      <c r="AV381" s="14" t="s">
        <v>84</v>
      </c>
      <c r="AW381" s="14" t="s">
        <v>34</v>
      </c>
      <c r="AX381" s="14" t="s">
        <v>73</v>
      </c>
      <c r="AY381" s="244" t="s">
        <v>128</v>
      </c>
    </row>
    <row r="382" spans="1:51" s="14" customFormat="1" ht="12">
      <c r="A382" s="14"/>
      <c r="B382" s="234"/>
      <c r="C382" s="235"/>
      <c r="D382" s="225" t="s">
        <v>139</v>
      </c>
      <c r="E382" s="236" t="s">
        <v>19</v>
      </c>
      <c r="F382" s="237" t="s">
        <v>465</v>
      </c>
      <c r="G382" s="235"/>
      <c r="H382" s="238">
        <v>7.5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139</v>
      </c>
      <c r="AU382" s="244" t="s">
        <v>84</v>
      </c>
      <c r="AV382" s="14" t="s">
        <v>84</v>
      </c>
      <c r="AW382" s="14" t="s">
        <v>34</v>
      </c>
      <c r="AX382" s="14" t="s">
        <v>73</v>
      </c>
      <c r="AY382" s="244" t="s">
        <v>128</v>
      </c>
    </row>
    <row r="383" spans="1:51" s="14" customFormat="1" ht="12">
      <c r="A383" s="14"/>
      <c r="B383" s="234"/>
      <c r="C383" s="235"/>
      <c r="D383" s="225" t="s">
        <v>139</v>
      </c>
      <c r="E383" s="236" t="s">
        <v>19</v>
      </c>
      <c r="F383" s="237" t="s">
        <v>466</v>
      </c>
      <c r="G383" s="235"/>
      <c r="H383" s="238">
        <v>7.5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139</v>
      </c>
      <c r="AU383" s="244" t="s">
        <v>84</v>
      </c>
      <c r="AV383" s="14" t="s">
        <v>84</v>
      </c>
      <c r="AW383" s="14" t="s">
        <v>34</v>
      </c>
      <c r="AX383" s="14" t="s">
        <v>73</v>
      </c>
      <c r="AY383" s="244" t="s">
        <v>128</v>
      </c>
    </row>
    <row r="384" spans="1:51" s="14" customFormat="1" ht="12">
      <c r="A384" s="14"/>
      <c r="B384" s="234"/>
      <c r="C384" s="235"/>
      <c r="D384" s="225" t="s">
        <v>139</v>
      </c>
      <c r="E384" s="236" t="s">
        <v>19</v>
      </c>
      <c r="F384" s="237" t="s">
        <v>467</v>
      </c>
      <c r="G384" s="235"/>
      <c r="H384" s="238">
        <v>8.25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139</v>
      </c>
      <c r="AU384" s="244" t="s">
        <v>84</v>
      </c>
      <c r="AV384" s="14" t="s">
        <v>84</v>
      </c>
      <c r="AW384" s="14" t="s">
        <v>34</v>
      </c>
      <c r="AX384" s="14" t="s">
        <v>73</v>
      </c>
      <c r="AY384" s="244" t="s">
        <v>128</v>
      </c>
    </row>
    <row r="385" spans="1:51" s="15" customFormat="1" ht="12">
      <c r="A385" s="15"/>
      <c r="B385" s="245"/>
      <c r="C385" s="246"/>
      <c r="D385" s="225" t="s">
        <v>139</v>
      </c>
      <c r="E385" s="247" t="s">
        <v>19</v>
      </c>
      <c r="F385" s="248" t="s">
        <v>163</v>
      </c>
      <c r="G385" s="246"/>
      <c r="H385" s="249">
        <v>39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5" t="s">
        <v>139</v>
      </c>
      <c r="AU385" s="255" t="s">
        <v>84</v>
      </c>
      <c r="AV385" s="15" t="s">
        <v>135</v>
      </c>
      <c r="AW385" s="15" t="s">
        <v>34</v>
      </c>
      <c r="AX385" s="15" t="s">
        <v>81</v>
      </c>
      <c r="AY385" s="255" t="s">
        <v>128</v>
      </c>
    </row>
    <row r="386" spans="1:65" s="2" customFormat="1" ht="24.15" customHeight="1">
      <c r="A386" s="39"/>
      <c r="B386" s="40"/>
      <c r="C386" s="205" t="s">
        <v>407</v>
      </c>
      <c r="D386" s="205" t="s">
        <v>130</v>
      </c>
      <c r="E386" s="206" t="s">
        <v>697</v>
      </c>
      <c r="F386" s="207" t="s">
        <v>698</v>
      </c>
      <c r="G386" s="208" t="s">
        <v>133</v>
      </c>
      <c r="H386" s="209">
        <v>168</v>
      </c>
      <c r="I386" s="210"/>
      <c r="J386" s="211">
        <f>ROUND(I386*H386,2)</f>
        <v>0</v>
      </c>
      <c r="K386" s="207" t="s">
        <v>134</v>
      </c>
      <c r="L386" s="45"/>
      <c r="M386" s="212" t="s">
        <v>19</v>
      </c>
      <c r="N386" s="213" t="s">
        <v>44</v>
      </c>
      <c r="O386" s="85"/>
      <c r="P386" s="214">
        <f>O386*H386</f>
        <v>0</v>
      </c>
      <c r="Q386" s="214">
        <v>0.13404</v>
      </c>
      <c r="R386" s="214">
        <f>Q386*H386</f>
        <v>22.51872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135</v>
      </c>
      <c r="AT386" s="216" t="s">
        <v>130</v>
      </c>
      <c r="AU386" s="216" t="s">
        <v>84</v>
      </c>
      <c r="AY386" s="18" t="s">
        <v>128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81</v>
      </c>
      <c r="BK386" s="217">
        <f>ROUND(I386*H386,2)</f>
        <v>0</v>
      </c>
      <c r="BL386" s="18" t="s">
        <v>135</v>
      </c>
      <c r="BM386" s="216" t="s">
        <v>699</v>
      </c>
    </row>
    <row r="387" spans="1:47" s="2" customFormat="1" ht="12">
      <c r="A387" s="39"/>
      <c r="B387" s="40"/>
      <c r="C387" s="41"/>
      <c r="D387" s="218" t="s">
        <v>137</v>
      </c>
      <c r="E387" s="41"/>
      <c r="F387" s="219" t="s">
        <v>700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137</v>
      </c>
      <c r="AU387" s="18" t="s">
        <v>84</v>
      </c>
    </row>
    <row r="388" spans="1:51" s="13" customFormat="1" ht="12">
      <c r="A388" s="13"/>
      <c r="B388" s="223"/>
      <c r="C388" s="224"/>
      <c r="D388" s="225" t="s">
        <v>139</v>
      </c>
      <c r="E388" s="226" t="s">
        <v>19</v>
      </c>
      <c r="F388" s="227" t="s">
        <v>477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139</v>
      </c>
      <c r="AU388" s="233" t="s">
        <v>84</v>
      </c>
      <c r="AV388" s="13" t="s">
        <v>81</v>
      </c>
      <c r="AW388" s="13" t="s">
        <v>34</v>
      </c>
      <c r="AX388" s="13" t="s">
        <v>73</v>
      </c>
      <c r="AY388" s="233" t="s">
        <v>128</v>
      </c>
    </row>
    <row r="389" spans="1:51" s="13" customFormat="1" ht="12">
      <c r="A389" s="13"/>
      <c r="B389" s="223"/>
      <c r="C389" s="224"/>
      <c r="D389" s="225" t="s">
        <v>139</v>
      </c>
      <c r="E389" s="226" t="s">
        <v>19</v>
      </c>
      <c r="F389" s="227" t="s">
        <v>462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139</v>
      </c>
      <c r="AU389" s="233" t="s">
        <v>84</v>
      </c>
      <c r="AV389" s="13" t="s">
        <v>81</v>
      </c>
      <c r="AW389" s="13" t="s">
        <v>34</v>
      </c>
      <c r="AX389" s="13" t="s">
        <v>73</v>
      </c>
      <c r="AY389" s="233" t="s">
        <v>128</v>
      </c>
    </row>
    <row r="390" spans="1:51" s="14" customFormat="1" ht="12">
      <c r="A390" s="14"/>
      <c r="B390" s="234"/>
      <c r="C390" s="235"/>
      <c r="D390" s="225" t="s">
        <v>139</v>
      </c>
      <c r="E390" s="236" t="s">
        <v>19</v>
      </c>
      <c r="F390" s="237" t="s">
        <v>478</v>
      </c>
      <c r="G390" s="235"/>
      <c r="H390" s="238">
        <v>16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139</v>
      </c>
      <c r="AU390" s="244" t="s">
        <v>84</v>
      </c>
      <c r="AV390" s="14" t="s">
        <v>84</v>
      </c>
      <c r="AW390" s="14" t="s">
        <v>34</v>
      </c>
      <c r="AX390" s="14" t="s">
        <v>73</v>
      </c>
      <c r="AY390" s="244" t="s">
        <v>128</v>
      </c>
    </row>
    <row r="391" spans="1:51" s="14" customFormat="1" ht="12">
      <c r="A391" s="14"/>
      <c r="B391" s="234"/>
      <c r="C391" s="235"/>
      <c r="D391" s="225" t="s">
        <v>139</v>
      </c>
      <c r="E391" s="236" t="s">
        <v>19</v>
      </c>
      <c r="F391" s="237" t="s">
        <v>479</v>
      </c>
      <c r="G391" s="235"/>
      <c r="H391" s="238">
        <v>12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139</v>
      </c>
      <c r="AU391" s="244" t="s">
        <v>84</v>
      </c>
      <c r="AV391" s="14" t="s">
        <v>84</v>
      </c>
      <c r="AW391" s="14" t="s">
        <v>34</v>
      </c>
      <c r="AX391" s="14" t="s">
        <v>73</v>
      </c>
      <c r="AY391" s="244" t="s">
        <v>128</v>
      </c>
    </row>
    <row r="392" spans="1:51" s="14" customFormat="1" ht="12">
      <c r="A392" s="14"/>
      <c r="B392" s="234"/>
      <c r="C392" s="235"/>
      <c r="D392" s="225" t="s">
        <v>139</v>
      </c>
      <c r="E392" s="236" t="s">
        <v>19</v>
      </c>
      <c r="F392" s="237" t="s">
        <v>480</v>
      </c>
      <c r="G392" s="235"/>
      <c r="H392" s="238">
        <v>12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139</v>
      </c>
      <c r="AU392" s="244" t="s">
        <v>84</v>
      </c>
      <c r="AV392" s="14" t="s">
        <v>84</v>
      </c>
      <c r="AW392" s="14" t="s">
        <v>34</v>
      </c>
      <c r="AX392" s="14" t="s">
        <v>73</v>
      </c>
      <c r="AY392" s="244" t="s">
        <v>128</v>
      </c>
    </row>
    <row r="393" spans="1:51" s="14" customFormat="1" ht="12">
      <c r="A393" s="14"/>
      <c r="B393" s="234"/>
      <c r="C393" s="235"/>
      <c r="D393" s="225" t="s">
        <v>139</v>
      </c>
      <c r="E393" s="236" t="s">
        <v>19</v>
      </c>
      <c r="F393" s="237" t="s">
        <v>481</v>
      </c>
      <c r="G393" s="235"/>
      <c r="H393" s="238">
        <v>12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139</v>
      </c>
      <c r="AU393" s="244" t="s">
        <v>84</v>
      </c>
      <c r="AV393" s="14" t="s">
        <v>84</v>
      </c>
      <c r="AW393" s="14" t="s">
        <v>34</v>
      </c>
      <c r="AX393" s="14" t="s">
        <v>73</v>
      </c>
      <c r="AY393" s="244" t="s">
        <v>128</v>
      </c>
    </row>
    <row r="394" spans="1:51" s="14" customFormat="1" ht="12">
      <c r="A394" s="14"/>
      <c r="B394" s="234"/>
      <c r="C394" s="235"/>
      <c r="D394" s="225" t="s">
        <v>139</v>
      </c>
      <c r="E394" s="236" t="s">
        <v>19</v>
      </c>
      <c r="F394" s="237" t="s">
        <v>482</v>
      </c>
      <c r="G394" s="235"/>
      <c r="H394" s="238">
        <v>12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139</v>
      </c>
      <c r="AU394" s="244" t="s">
        <v>84</v>
      </c>
      <c r="AV394" s="14" t="s">
        <v>84</v>
      </c>
      <c r="AW394" s="14" t="s">
        <v>34</v>
      </c>
      <c r="AX394" s="14" t="s">
        <v>73</v>
      </c>
      <c r="AY394" s="244" t="s">
        <v>128</v>
      </c>
    </row>
    <row r="395" spans="1:51" s="14" customFormat="1" ht="12">
      <c r="A395" s="14"/>
      <c r="B395" s="234"/>
      <c r="C395" s="235"/>
      <c r="D395" s="225" t="s">
        <v>139</v>
      </c>
      <c r="E395" s="236" t="s">
        <v>19</v>
      </c>
      <c r="F395" s="237" t="s">
        <v>483</v>
      </c>
      <c r="G395" s="235"/>
      <c r="H395" s="238">
        <v>12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139</v>
      </c>
      <c r="AU395" s="244" t="s">
        <v>84</v>
      </c>
      <c r="AV395" s="14" t="s">
        <v>84</v>
      </c>
      <c r="AW395" s="14" t="s">
        <v>34</v>
      </c>
      <c r="AX395" s="14" t="s">
        <v>73</v>
      </c>
      <c r="AY395" s="244" t="s">
        <v>128</v>
      </c>
    </row>
    <row r="396" spans="1:51" s="14" customFormat="1" ht="12">
      <c r="A396" s="14"/>
      <c r="B396" s="234"/>
      <c r="C396" s="235"/>
      <c r="D396" s="225" t="s">
        <v>139</v>
      </c>
      <c r="E396" s="236" t="s">
        <v>19</v>
      </c>
      <c r="F396" s="237" t="s">
        <v>484</v>
      </c>
      <c r="G396" s="235"/>
      <c r="H396" s="238">
        <v>12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139</v>
      </c>
      <c r="AU396" s="244" t="s">
        <v>84</v>
      </c>
      <c r="AV396" s="14" t="s">
        <v>84</v>
      </c>
      <c r="AW396" s="14" t="s">
        <v>34</v>
      </c>
      <c r="AX396" s="14" t="s">
        <v>73</v>
      </c>
      <c r="AY396" s="244" t="s">
        <v>128</v>
      </c>
    </row>
    <row r="397" spans="1:51" s="14" customFormat="1" ht="12">
      <c r="A397" s="14"/>
      <c r="B397" s="234"/>
      <c r="C397" s="235"/>
      <c r="D397" s="225" t="s">
        <v>139</v>
      </c>
      <c r="E397" s="236" t="s">
        <v>19</v>
      </c>
      <c r="F397" s="237" t="s">
        <v>485</v>
      </c>
      <c r="G397" s="235"/>
      <c r="H397" s="238">
        <v>8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139</v>
      </c>
      <c r="AU397" s="244" t="s">
        <v>84</v>
      </c>
      <c r="AV397" s="14" t="s">
        <v>84</v>
      </c>
      <c r="AW397" s="14" t="s">
        <v>34</v>
      </c>
      <c r="AX397" s="14" t="s">
        <v>73</v>
      </c>
      <c r="AY397" s="244" t="s">
        <v>128</v>
      </c>
    </row>
    <row r="398" spans="1:51" s="13" customFormat="1" ht="12">
      <c r="A398" s="13"/>
      <c r="B398" s="223"/>
      <c r="C398" s="224"/>
      <c r="D398" s="225" t="s">
        <v>139</v>
      </c>
      <c r="E398" s="226" t="s">
        <v>19</v>
      </c>
      <c r="F398" s="227" t="s">
        <v>486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139</v>
      </c>
      <c r="AU398" s="233" t="s">
        <v>84</v>
      </c>
      <c r="AV398" s="13" t="s">
        <v>81</v>
      </c>
      <c r="AW398" s="13" t="s">
        <v>34</v>
      </c>
      <c r="AX398" s="13" t="s">
        <v>73</v>
      </c>
      <c r="AY398" s="233" t="s">
        <v>128</v>
      </c>
    </row>
    <row r="399" spans="1:51" s="14" customFormat="1" ht="12">
      <c r="A399" s="14"/>
      <c r="B399" s="234"/>
      <c r="C399" s="235"/>
      <c r="D399" s="225" t="s">
        <v>139</v>
      </c>
      <c r="E399" s="236" t="s">
        <v>19</v>
      </c>
      <c r="F399" s="237" t="s">
        <v>487</v>
      </c>
      <c r="G399" s="235"/>
      <c r="H399" s="238">
        <v>12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139</v>
      </c>
      <c r="AU399" s="244" t="s">
        <v>84</v>
      </c>
      <c r="AV399" s="14" t="s">
        <v>84</v>
      </c>
      <c r="AW399" s="14" t="s">
        <v>34</v>
      </c>
      <c r="AX399" s="14" t="s">
        <v>73</v>
      </c>
      <c r="AY399" s="244" t="s">
        <v>128</v>
      </c>
    </row>
    <row r="400" spans="1:51" s="14" customFormat="1" ht="12">
      <c r="A400" s="14"/>
      <c r="B400" s="234"/>
      <c r="C400" s="235"/>
      <c r="D400" s="225" t="s">
        <v>139</v>
      </c>
      <c r="E400" s="236" t="s">
        <v>19</v>
      </c>
      <c r="F400" s="237" t="s">
        <v>488</v>
      </c>
      <c r="G400" s="235"/>
      <c r="H400" s="238">
        <v>12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139</v>
      </c>
      <c r="AU400" s="244" t="s">
        <v>84</v>
      </c>
      <c r="AV400" s="14" t="s">
        <v>84</v>
      </c>
      <c r="AW400" s="14" t="s">
        <v>34</v>
      </c>
      <c r="AX400" s="14" t="s">
        <v>73</v>
      </c>
      <c r="AY400" s="244" t="s">
        <v>128</v>
      </c>
    </row>
    <row r="401" spans="1:51" s="14" customFormat="1" ht="12">
      <c r="A401" s="14"/>
      <c r="B401" s="234"/>
      <c r="C401" s="235"/>
      <c r="D401" s="225" t="s">
        <v>139</v>
      </c>
      <c r="E401" s="236" t="s">
        <v>19</v>
      </c>
      <c r="F401" s="237" t="s">
        <v>489</v>
      </c>
      <c r="G401" s="235"/>
      <c r="H401" s="238">
        <v>12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139</v>
      </c>
      <c r="AU401" s="244" t="s">
        <v>84</v>
      </c>
      <c r="AV401" s="14" t="s">
        <v>84</v>
      </c>
      <c r="AW401" s="14" t="s">
        <v>34</v>
      </c>
      <c r="AX401" s="14" t="s">
        <v>73</v>
      </c>
      <c r="AY401" s="244" t="s">
        <v>128</v>
      </c>
    </row>
    <row r="402" spans="1:51" s="14" customFormat="1" ht="12">
      <c r="A402" s="14"/>
      <c r="B402" s="234"/>
      <c r="C402" s="235"/>
      <c r="D402" s="225" t="s">
        <v>139</v>
      </c>
      <c r="E402" s="236" t="s">
        <v>19</v>
      </c>
      <c r="F402" s="237" t="s">
        <v>490</v>
      </c>
      <c r="G402" s="235"/>
      <c r="H402" s="238">
        <v>12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139</v>
      </c>
      <c r="AU402" s="244" t="s">
        <v>84</v>
      </c>
      <c r="AV402" s="14" t="s">
        <v>84</v>
      </c>
      <c r="AW402" s="14" t="s">
        <v>34</v>
      </c>
      <c r="AX402" s="14" t="s">
        <v>73</v>
      </c>
      <c r="AY402" s="244" t="s">
        <v>128</v>
      </c>
    </row>
    <row r="403" spans="1:51" s="14" customFormat="1" ht="12">
      <c r="A403" s="14"/>
      <c r="B403" s="234"/>
      <c r="C403" s="235"/>
      <c r="D403" s="225" t="s">
        <v>139</v>
      </c>
      <c r="E403" s="236" t="s">
        <v>19</v>
      </c>
      <c r="F403" s="237" t="s">
        <v>491</v>
      </c>
      <c r="G403" s="235"/>
      <c r="H403" s="238">
        <v>12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139</v>
      </c>
      <c r="AU403" s="244" t="s">
        <v>84</v>
      </c>
      <c r="AV403" s="14" t="s">
        <v>84</v>
      </c>
      <c r="AW403" s="14" t="s">
        <v>34</v>
      </c>
      <c r="AX403" s="14" t="s">
        <v>73</v>
      </c>
      <c r="AY403" s="244" t="s">
        <v>128</v>
      </c>
    </row>
    <row r="404" spans="1:51" s="14" customFormat="1" ht="12">
      <c r="A404" s="14"/>
      <c r="B404" s="234"/>
      <c r="C404" s="235"/>
      <c r="D404" s="225" t="s">
        <v>139</v>
      </c>
      <c r="E404" s="236" t="s">
        <v>19</v>
      </c>
      <c r="F404" s="237" t="s">
        <v>492</v>
      </c>
      <c r="G404" s="235"/>
      <c r="H404" s="238">
        <v>12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139</v>
      </c>
      <c r="AU404" s="244" t="s">
        <v>84</v>
      </c>
      <c r="AV404" s="14" t="s">
        <v>84</v>
      </c>
      <c r="AW404" s="14" t="s">
        <v>34</v>
      </c>
      <c r="AX404" s="14" t="s">
        <v>73</v>
      </c>
      <c r="AY404" s="244" t="s">
        <v>128</v>
      </c>
    </row>
    <row r="405" spans="1:51" s="15" customFormat="1" ht="12">
      <c r="A405" s="15"/>
      <c r="B405" s="245"/>
      <c r="C405" s="246"/>
      <c r="D405" s="225" t="s">
        <v>139</v>
      </c>
      <c r="E405" s="247" t="s">
        <v>19</v>
      </c>
      <c r="F405" s="248" t="s">
        <v>163</v>
      </c>
      <c r="G405" s="246"/>
      <c r="H405" s="249">
        <v>168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5" t="s">
        <v>139</v>
      </c>
      <c r="AU405" s="255" t="s">
        <v>84</v>
      </c>
      <c r="AV405" s="15" t="s">
        <v>135</v>
      </c>
      <c r="AW405" s="15" t="s">
        <v>34</v>
      </c>
      <c r="AX405" s="15" t="s">
        <v>81</v>
      </c>
      <c r="AY405" s="255" t="s">
        <v>128</v>
      </c>
    </row>
    <row r="406" spans="1:65" s="2" customFormat="1" ht="16.5" customHeight="1">
      <c r="A406" s="39"/>
      <c r="B406" s="40"/>
      <c r="C406" s="260" t="s">
        <v>408</v>
      </c>
      <c r="D406" s="260" t="s">
        <v>621</v>
      </c>
      <c r="E406" s="261" t="s">
        <v>701</v>
      </c>
      <c r="F406" s="262" t="s">
        <v>702</v>
      </c>
      <c r="G406" s="263" t="s">
        <v>289</v>
      </c>
      <c r="H406" s="264">
        <v>56</v>
      </c>
      <c r="I406" s="265"/>
      <c r="J406" s="266">
        <f>ROUND(I406*H406,2)</f>
        <v>0</v>
      </c>
      <c r="K406" s="262" t="s">
        <v>134</v>
      </c>
      <c r="L406" s="267"/>
      <c r="M406" s="268" t="s">
        <v>19</v>
      </c>
      <c r="N406" s="269" t="s">
        <v>44</v>
      </c>
      <c r="O406" s="85"/>
      <c r="P406" s="214">
        <f>O406*H406</f>
        <v>0</v>
      </c>
      <c r="Q406" s="214">
        <v>1</v>
      </c>
      <c r="R406" s="214">
        <f>Q406*H406</f>
        <v>56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183</v>
      </c>
      <c r="AT406" s="216" t="s">
        <v>621</v>
      </c>
      <c r="AU406" s="216" t="s">
        <v>84</v>
      </c>
      <c r="AY406" s="18" t="s">
        <v>128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81</v>
      </c>
      <c r="BK406" s="217">
        <f>ROUND(I406*H406,2)</f>
        <v>0</v>
      </c>
      <c r="BL406" s="18" t="s">
        <v>135</v>
      </c>
      <c r="BM406" s="216" t="s">
        <v>703</v>
      </c>
    </row>
    <row r="407" spans="1:65" s="2" customFormat="1" ht="24.15" customHeight="1">
      <c r="A407" s="39"/>
      <c r="B407" s="40"/>
      <c r="C407" s="205" t="s">
        <v>704</v>
      </c>
      <c r="D407" s="205" t="s">
        <v>130</v>
      </c>
      <c r="E407" s="206" t="s">
        <v>705</v>
      </c>
      <c r="F407" s="207" t="s">
        <v>706</v>
      </c>
      <c r="G407" s="208" t="s">
        <v>133</v>
      </c>
      <c r="H407" s="209">
        <v>168</v>
      </c>
      <c r="I407" s="210"/>
      <c r="J407" s="211">
        <f>ROUND(I407*H407,2)</f>
        <v>0</v>
      </c>
      <c r="K407" s="207" t="s">
        <v>134</v>
      </c>
      <c r="L407" s="45"/>
      <c r="M407" s="212" t="s">
        <v>19</v>
      </c>
      <c r="N407" s="213" t="s">
        <v>44</v>
      </c>
      <c r="O407" s="85"/>
      <c r="P407" s="214">
        <f>O407*H407</f>
        <v>0</v>
      </c>
      <c r="Q407" s="214">
        <v>0.05372</v>
      </c>
      <c r="R407" s="214">
        <f>Q407*H407</f>
        <v>9.02496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135</v>
      </c>
      <c r="AT407" s="216" t="s">
        <v>130</v>
      </c>
      <c r="AU407" s="216" t="s">
        <v>84</v>
      </c>
      <c r="AY407" s="18" t="s">
        <v>128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81</v>
      </c>
      <c r="BK407" s="217">
        <f>ROUND(I407*H407,2)</f>
        <v>0</v>
      </c>
      <c r="BL407" s="18" t="s">
        <v>135</v>
      </c>
      <c r="BM407" s="216" t="s">
        <v>707</v>
      </c>
    </row>
    <row r="408" spans="1:47" s="2" customFormat="1" ht="12">
      <c r="A408" s="39"/>
      <c r="B408" s="40"/>
      <c r="C408" s="41"/>
      <c r="D408" s="218" t="s">
        <v>137</v>
      </c>
      <c r="E408" s="41"/>
      <c r="F408" s="219" t="s">
        <v>708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137</v>
      </c>
      <c r="AU408" s="18" t="s">
        <v>84</v>
      </c>
    </row>
    <row r="409" spans="1:63" s="12" customFormat="1" ht="22.8" customHeight="1">
      <c r="A409" s="12"/>
      <c r="B409" s="189"/>
      <c r="C409" s="190"/>
      <c r="D409" s="191" t="s">
        <v>72</v>
      </c>
      <c r="E409" s="203" t="s">
        <v>183</v>
      </c>
      <c r="F409" s="203" t="s">
        <v>709</v>
      </c>
      <c r="G409" s="190"/>
      <c r="H409" s="190"/>
      <c r="I409" s="193"/>
      <c r="J409" s="204">
        <f>BK409</f>
        <v>0</v>
      </c>
      <c r="K409" s="190"/>
      <c r="L409" s="195"/>
      <c r="M409" s="196"/>
      <c r="N409" s="197"/>
      <c r="O409" s="197"/>
      <c r="P409" s="198">
        <f>SUM(P410:P417)</f>
        <v>0</v>
      </c>
      <c r="Q409" s="197"/>
      <c r="R409" s="198">
        <f>SUM(R410:R417)</f>
        <v>0.80382</v>
      </c>
      <c r="S409" s="197"/>
      <c r="T409" s="199">
        <f>SUM(T410:T417)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0" t="s">
        <v>81</v>
      </c>
      <c r="AT409" s="201" t="s">
        <v>72</v>
      </c>
      <c r="AU409" s="201" t="s">
        <v>81</v>
      </c>
      <c r="AY409" s="200" t="s">
        <v>128</v>
      </c>
      <c r="BK409" s="202">
        <f>SUM(BK410:BK417)</f>
        <v>0</v>
      </c>
    </row>
    <row r="410" spans="1:65" s="2" customFormat="1" ht="16.5" customHeight="1">
      <c r="A410" s="39"/>
      <c r="B410" s="40"/>
      <c r="C410" s="205" t="s">
        <v>710</v>
      </c>
      <c r="D410" s="205" t="s">
        <v>130</v>
      </c>
      <c r="E410" s="206" t="s">
        <v>711</v>
      </c>
      <c r="F410" s="207" t="s">
        <v>712</v>
      </c>
      <c r="G410" s="208" t="s">
        <v>192</v>
      </c>
      <c r="H410" s="209">
        <v>3</v>
      </c>
      <c r="I410" s="210"/>
      <c r="J410" s="211">
        <f>ROUND(I410*H410,2)</f>
        <v>0</v>
      </c>
      <c r="K410" s="207" t="s">
        <v>19</v>
      </c>
      <c r="L410" s="45"/>
      <c r="M410" s="212" t="s">
        <v>19</v>
      </c>
      <c r="N410" s="213" t="s">
        <v>44</v>
      </c>
      <c r="O410" s="85"/>
      <c r="P410" s="214">
        <f>O410*H410</f>
        <v>0</v>
      </c>
      <c r="Q410" s="214">
        <v>0.21734</v>
      </c>
      <c r="R410" s="214">
        <f>Q410*H410</f>
        <v>0.65202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135</v>
      </c>
      <c r="AT410" s="216" t="s">
        <v>130</v>
      </c>
      <c r="AU410" s="216" t="s">
        <v>84</v>
      </c>
      <c r="AY410" s="18" t="s">
        <v>128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81</v>
      </c>
      <c r="BK410" s="217">
        <f>ROUND(I410*H410,2)</f>
        <v>0</v>
      </c>
      <c r="BL410" s="18" t="s">
        <v>135</v>
      </c>
      <c r="BM410" s="216" t="s">
        <v>713</v>
      </c>
    </row>
    <row r="411" spans="1:51" s="13" customFormat="1" ht="12">
      <c r="A411" s="13"/>
      <c r="B411" s="223"/>
      <c r="C411" s="224"/>
      <c r="D411" s="225" t="s">
        <v>139</v>
      </c>
      <c r="E411" s="226" t="s">
        <v>19</v>
      </c>
      <c r="F411" s="227" t="s">
        <v>462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139</v>
      </c>
      <c r="AU411" s="233" t="s">
        <v>84</v>
      </c>
      <c r="AV411" s="13" t="s">
        <v>81</v>
      </c>
      <c r="AW411" s="13" t="s">
        <v>34</v>
      </c>
      <c r="AX411" s="13" t="s">
        <v>73</v>
      </c>
      <c r="AY411" s="233" t="s">
        <v>128</v>
      </c>
    </row>
    <row r="412" spans="1:51" s="14" customFormat="1" ht="12">
      <c r="A412" s="14"/>
      <c r="B412" s="234"/>
      <c r="C412" s="235"/>
      <c r="D412" s="225" t="s">
        <v>139</v>
      </c>
      <c r="E412" s="236" t="s">
        <v>19</v>
      </c>
      <c r="F412" s="237" t="s">
        <v>714</v>
      </c>
      <c r="G412" s="235"/>
      <c r="H412" s="238">
        <v>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139</v>
      </c>
      <c r="AU412" s="244" t="s">
        <v>84</v>
      </c>
      <c r="AV412" s="14" t="s">
        <v>84</v>
      </c>
      <c r="AW412" s="14" t="s">
        <v>34</v>
      </c>
      <c r="AX412" s="14" t="s">
        <v>73</v>
      </c>
      <c r="AY412" s="244" t="s">
        <v>128</v>
      </c>
    </row>
    <row r="413" spans="1:51" s="13" customFormat="1" ht="12">
      <c r="A413" s="13"/>
      <c r="B413" s="223"/>
      <c r="C413" s="224"/>
      <c r="D413" s="225" t="s">
        <v>139</v>
      </c>
      <c r="E413" s="226" t="s">
        <v>19</v>
      </c>
      <c r="F413" s="227" t="s">
        <v>486</v>
      </c>
      <c r="G413" s="224"/>
      <c r="H413" s="226" t="s">
        <v>19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139</v>
      </c>
      <c r="AU413" s="233" t="s">
        <v>84</v>
      </c>
      <c r="AV413" s="13" t="s">
        <v>81</v>
      </c>
      <c r="AW413" s="13" t="s">
        <v>34</v>
      </c>
      <c r="AX413" s="13" t="s">
        <v>73</v>
      </c>
      <c r="AY413" s="233" t="s">
        <v>128</v>
      </c>
    </row>
    <row r="414" spans="1:51" s="14" customFormat="1" ht="12">
      <c r="A414" s="14"/>
      <c r="B414" s="234"/>
      <c r="C414" s="235"/>
      <c r="D414" s="225" t="s">
        <v>139</v>
      </c>
      <c r="E414" s="236" t="s">
        <v>19</v>
      </c>
      <c r="F414" s="237" t="s">
        <v>715</v>
      </c>
      <c r="G414" s="235"/>
      <c r="H414" s="238">
        <v>1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139</v>
      </c>
      <c r="AU414" s="244" t="s">
        <v>84</v>
      </c>
      <c r="AV414" s="14" t="s">
        <v>84</v>
      </c>
      <c r="AW414" s="14" t="s">
        <v>34</v>
      </c>
      <c r="AX414" s="14" t="s">
        <v>73</v>
      </c>
      <c r="AY414" s="244" t="s">
        <v>128</v>
      </c>
    </row>
    <row r="415" spans="1:51" s="14" customFormat="1" ht="12">
      <c r="A415" s="14"/>
      <c r="B415" s="234"/>
      <c r="C415" s="235"/>
      <c r="D415" s="225" t="s">
        <v>139</v>
      </c>
      <c r="E415" s="236" t="s">
        <v>19</v>
      </c>
      <c r="F415" s="237" t="s">
        <v>716</v>
      </c>
      <c r="G415" s="235"/>
      <c r="H415" s="238">
        <v>1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139</v>
      </c>
      <c r="AU415" s="244" t="s">
        <v>84</v>
      </c>
      <c r="AV415" s="14" t="s">
        <v>84</v>
      </c>
      <c r="AW415" s="14" t="s">
        <v>34</v>
      </c>
      <c r="AX415" s="14" t="s">
        <v>73</v>
      </c>
      <c r="AY415" s="244" t="s">
        <v>128</v>
      </c>
    </row>
    <row r="416" spans="1:51" s="15" customFormat="1" ht="12">
      <c r="A416" s="15"/>
      <c r="B416" s="245"/>
      <c r="C416" s="246"/>
      <c r="D416" s="225" t="s">
        <v>139</v>
      </c>
      <c r="E416" s="247" t="s">
        <v>19</v>
      </c>
      <c r="F416" s="248" t="s">
        <v>163</v>
      </c>
      <c r="G416" s="246"/>
      <c r="H416" s="249">
        <v>3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5" t="s">
        <v>139</v>
      </c>
      <c r="AU416" s="255" t="s">
        <v>84</v>
      </c>
      <c r="AV416" s="15" t="s">
        <v>135</v>
      </c>
      <c r="AW416" s="15" t="s">
        <v>34</v>
      </c>
      <c r="AX416" s="15" t="s">
        <v>81</v>
      </c>
      <c r="AY416" s="255" t="s">
        <v>128</v>
      </c>
    </row>
    <row r="417" spans="1:65" s="2" customFormat="1" ht="16.5" customHeight="1">
      <c r="A417" s="39"/>
      <c r="B417" s="40"/>
      <c r="C417" s="260" t="s">
        <v>717</v>
      </c>
      <c r="D417" s="260" t="s">
        <v>621</v>
      </c>
      <c r="E417" s="261" t="s">
        <v>718</v>
      </c>
      <c r="F417" s="262" t="s">
        <v>719</v>
      </c>
      <c r="G417" s="263" t="s">
        <v>192</v>
      </c>
      <c r="H417" s="264">
        <v>3</v>
      </c>
      <c r="I417" s="265"/>
      <c r="J417" s="266">
        <f>ROUND(I417*H417,2)</f>
        <v>0</v>
      </c>
      <c r="K417" s="262" t="s">
        <v>19</v>
      </c>
      <c r="L417" s="267"/>
      <c r="M417" s="268" t="s">
        <v>19</v>
      </c>
      <c r="N417" s="269" t="s">
        <v>44</v>
      </c>
      <c r="O417" s="85"/>
      <c r="P417" s="214">
        <f>O417*H417</f>
        <v>0</v>
      </c>
      <c r="Q417" s="214">
        <v>0.0506</v>
      </c>
      <c r="R417" s="214">
        <f>Q417*H417</f>
        <v>0.1518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183</v>
      </c>
      <c r="AT417" s="216" t="s">
        <v>621</v>
      </c>
      <c r="AU417" s="216" t="s">
        <v>84</v>
      </c>
      <c r="AY417" s="18" t="s">
        <v>128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81</v>
      </c>
      <c r="BK417" s="217">
        <f>ROUND(I417*H417,2)</f>
        <v>0</v>
      </c>
      <c r="BL417" s="18" t="s">
        <v>135</v>
      </c>
      <c r="BM417" s="216" t="s">
        <v>720</v>
      </c>
    </row>
    <row r="418" spans="1:63" s="12" customFormat="1" ht="22.8" customHeight="1">
      <c r="A418" s="12"/>
      <c r="B418" s="189"/>
      <c r="C418" s="190"/>
      <c r="D418" s="191" t="s">
        <v>72</v>
      </c>
      <c r="E418" s="203" t="s">
        <v>188</v>
      </c>
      <c r="F418" s="203" t="s">
        <v>189</v>
      </c>
      <c r="G418" s="190"/>
      <c r="H418" s="190"/>
      <c r="I418" s="193"/>
      <c r="J418" s="204">
        <f>BK418</f>
        <v>0</v>
      </c>
      <c r="K418" s="190"/>
      <c r="L418" s="195"/>
      <c r="M418" s="196"/>
      <c r="N418" s="197"/>
      <c r="O418" s="197"/>
      <c r="P418" s="198">
        <f>SUM(P419:P560)</f>
        <v>0</v>
      </c>
      <c r="Q418" s="197"/>
      <c r="R418" s="198">
        <f>SUM(R419:R560)</f>
        <v>280.5819325</v>
      </c>
      <c r="S418" s="197"/>
      <c r="T418" s="199">
        <f>SUM(T419:T560)</f>
        <v>52.376000000000005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0" t="s">
        <v>81</v>
      </c>
      <c r="AT418" s="201" t="s">
        <v>72</v>
      </c>
      <c r="AU418" s="201" t="s">
        <v>81</v>
      </c>
      <c r="AY418" s="200" t="s">
        <v>128</v>
      </c>
      <c r="BK418" s="202">
        <f>SUM(BK419:BK560)</f>
        <v>0</v>
      </c>
    </row>
    <row r="419" spans="1:65" s="2" customFormat="1" ht="21.75" customHeight="1">
      <c r="A419" s="39"/>
      <c r="B419" s="40"/>
      <c r="C419" s="205" t="s">
        <v>721</v>
      </c>
      <c r="D419" s="205" t="s">
        <v>130</v>
      </c>
      <c r="E419" s="206" t="s">
        <v>722</v>
      </c>
      <c r="F419" s="207" t="s">
        <v>723</v>
      </c>
      <c r="G419" s="208" t="s">
        <v>192</v>
      </c>
      <c r="H419" s="209">
        <v>26</v>
      </c>
      <c r="I419" s="210"/>
      <c r="J419" s="211">
        <f>ROUND(I419*H419,2)</f>
        <v>0</v>
      </c>
      <c r="K419" s="207" t="s">
        <v>134</v>
      </c>
      <c r="L419" s="45"/>
      <c r="M419" s="212" t="s">
        <v>19</v>
      </c>
      <c r="N419" s="213" t="s">
        <v>44</v>
      </c>
      <c r="O419" s="85"/>
      <c r="P419" s="214">
        <f>O419*H419</f>
        <v>0</v>
      </c>
      <c r="Q419" s="214">
        <v>7.00566</v>
      </c>
      <c r="R419" s="214">
        <f>Q419*H419</f>
        <v>182.14715999999999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135</v>
      </c>
      <c r="AT419" s="216" t="s">
        <v>130</v>
      </c>
      <c r="AU419" s="216" t="s">
        <v>84</v>
      </c>
      <c r="AY419" s="18" t="s">
        <v>128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81</v>
      </c>
      <c r="BK419" s="217">
        <f>ROUND(I419*H419,2)</f>
        <v>0</v>
      </c>
      <c r="BL419" s="18" t="s">
        <v>135</v>
      </c>
      <c r="BM419" s="216" t="s">
        <v>724</v>
      </c>
    </row>
    <row r="420" spans="1:47" s="2" customFormat="1" ht="12">
      <c r="A420" s="39"/>
      <c r="B420" s="40"/>
      <c r="C420" s="41"/>
      <c r="D420" s="218" t="s">
        <v>137</v>
      </c>
      <c r="E420" s="41"/>
      <c r="F420" s="219" t="s">
        <v>725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137</v>
      </c>
      <c r="AU420" s="18" t="s">
        <v>84</v>
      </c>
    </row>
    <row r="421" spans="1:51" s="13" customFormat="1" ht="12">
      <c r="A421" s="13"/>
      <c r="B421" s="223"/>
      <c r="C421" s="224"/>
      <c r="D421" s="225" t="s">
        <v>139</v>
      </c>
      <c r="E421" s="226" t="s">
        <v>19</v>
      </c>
      <c r="F421" s="227" t="s">
        <v>462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139</v>
      </c>
      <c r="AU421" s="233" t="s">
        <v>84</v>
      </c>
      <c r="AV421" s="13" t="s">
        <v>81</v>
      </c>
      <c r="AW421" s="13" t="s">
        <v>34</v>
      </c>
      <c r="AX421" s="13" t="s">
        <v>73</v>
      </c>
      <c r="AY421" s="233" t="s">
        <v>128</v>
      </c>
    </row>
    <row r="422" spans="1:51" s="14" customFormat="1" ht="12">
      <c r="A422" s="14"/>
      <c r="B422" s="234"/>
      <c r="C422" s="235"/>
      <c r="D422" s="225" t="s">
        <v>139</v>
      </c>
      <c r="E422" s="236" t="s">
        <v>19</v>
      </c>
      <c r="F422" s="237" t="s">
        <v>726</v>
      </c>
      <c r="G422" s="235"/>
      <c r="H422" s="238">
        <v>2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139</v>
      </c>
      <c r="AU422" s="244" t="s">
        <v>84</v>
      </c>
      <c r="AV422" s="14" t="s">
        <v>84</v>
      </c>
      <c r="AW422" s="14" t="s">
        <v>34</v>
      </c>
      <c r="AX422" s="14" t="s">
        <v>73</v>
      </c>
      <c r="AY422" s="244" t="s">
        <v>128</v>
      </c>
    </row>
    <row r="423" spans="1:51" s="14" customFormat="1" ht="12">
      <c r="A423" s="14"/>
      <c r="B423" s="234"/>
      <c r="C423" s="235"/>
      <c r="D423" s="225" t="s">
        <v>139</v>
      </c>
      <c r="E423" s="236" t="s">
        <v>19</v>
      </c>
      <c r="F423" s="237" t="s">
        <v>601</v>
      </c>
      <c r="G423" s="235"/>
      <c r="H423" s="238">
        <v>2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139</v>
      </c>
      <c r="AU423" s="244" t="s">
        <v>84</v>
      </c>
      <c r="AV423" s="14" t="s">
        <v>84</v>
      </c>
      <c r="AW423" s="14" t="s">
        <v>34</v>
      </c>
      <c r="AX423" s="14" t="s">
        <v>73</v>
      </c>
      <c r="AY423" s="244" t="s">
        <v>128</v>
      </c>
    </row>
    <row r="424" spans="1:51" s="14" customFormat="1" ht="12">
      <c r="A424" s="14"/>
      <c r="B424" s="234"/>
      <c r="C424" s="235"/>
      <c r="D424" s="225" t="s">
        <v>139</v>
      </c>
      <c r="E424" s="236" t="s">
        <v>19</v>
      </c>
      <c r="F424" s="237" t="s">
        <v>602</v>
      </c>
      <c r="G424" s="235"/>
      <c r="H424" s="238">
        <v>2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139</v>
      </c>
      <c r="AU424" s="244" t="s">
        <v>84</v>
      </c>
      <c r="AV424" s="14" t="s">
        <v>84</v>
      </c>
      <c r="AW424" s="14" t="s">
        <v>34</v>
      </c>
      <c r="AX424" s="14" t="s">
        <v>73</v>
      </c>
      <c r="AY424" s="244" t="s">
        <v>128</v>
      </c>
    </row>
    <row r="425" spans="1:51" s="14" customFormat="1" ht="12">
      <c r="A425" s="14"/>
      <c r="B425" s="234"/>
      <c r="C425" s="235"/>
      <c r="D425" s="225" t="s">
        <v>139</v>
      </c>
      <c r="E425" s="236" t="s">
        <v>19</v>
      </c>
      <c r="F425" s="237" t="s">
        <v>603</v>
      </c>
      <c r="G425" s="235"/>
      <c r="H425" s="238">
        <v>2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139</v>
      </c>
      <c r="AU425" s="244" t="s">
        <v>84</v>
      </c>
      <c r="AV425" s="14" t="s">
        <v>84</v>
      </c>
      <c r="AW425" s="14" t="s">
        <v>34</v>
      </c>
      <c r="AX425" s="14" t="s">
        <v>73</v>
      </c>
      <c r="AY425" s="244" t="s">
        <v>128</v>
      </c>
    </row>
    <row r="426" spans="1:51" s="14" customFormat="1" ht="12">
      <c r="A426" s="14"/>
      <c r="B426" s="234"/>
      <c r="C426" s="235"/>
      <c r="D426" s="225" t="s">
        <v>139</v>
      </c>
      <c r="E426" s="236" t="s">
        <v>19</v>
      </c>
      <c r="F426" s="237" t="s">
        <v>604</v>
      </c>
      <c r="G426" s="235"/>
      <c r="H426" s="238">
        <v>2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139</v>
      </c>
      <c r="AU426" s="244" t="s">
        <v>84</v>
      </c>
      <c r="AV426" s="14" t="s">
        <v>84</v>
      </c>
      <c r="AW426" s="14" t="s">
        <v>34</v>
      </c>
      <c r="AX426" s="14" t="s">
        <v>73</v>
      </c>
      <c r="AY426" s="244" t="s">
        <v>128</v>
      </c>
    </row>
    <row r="427" spans="1:51" s="14" customFormat="1" ht="12">
      <c r="A427" s="14"/>
      <c r="B427" s="234"/>
      <c r="C427" s="235"/>
      <c r="D427" s="225" t="s">
        <v>139</v>
      </c>
      <c r="E427" s="236" t="s">
        <v>19</v>
      </c>
      <c r="F427" s="237" t="s">
        <v>727</v>
      </c>
      <c r="G427" s="235"/>
      <c r="H427" s="238">
        <v>2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139</v>
      </c>
      <c r="AU427" s="244" t="s">
        <v>84</v>
      </c>
      <c r="AV427" s="14" t="s">
        <v>84</v>
      </c>
      <c r="AW427" s="14" t="s">
        <v>34</v>
      </c>
      <c r="AX427" s="14" t="s">
        <v>73</v>
      </c>
      <c r="AY427" s="244" t="s">
        <v>128</v>
      </c>
    </row>
    <row r="428" spans="1:51" s="14" customFormat="1" ht="12">
      <c r="A428" s="14"/>
      <c r="B428" s="234"/>
      <c r="C428" s="235"/>
      <c r="D428" s="225" t="s">
        <v>139</v>
      </c>
      <c r="E428" s="236" t="s">
        <v>19</v>
      </c>
      <c r="F428" s="237" t="s">
        <v>606</v>
      </c>
      <c r="G428" s="235"/>
      <c r="H428" s="238">
        <v>2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139</v>
      </c>
      <c r="AU428" s="244" t="s">
        <v>84</v>
      </c>
      <c r="AV428" s="14" t="s">
        <v>84</v>
      </c>
      <c r="AW428" s="14" t="s">
        <v>34</v>
      </c>
      <c r="AX428" s="14" t="s">
        <v>73</v>
      </c>
      <c r="AY428" s="244" t="s">
        <v>128</v>
      </c>
    </row>
    <row r="429" spans="1:51" s="14" customFormat="1" ht="12">
      <c r="A429" s="14"/>
      <c r="B429" s="234"/>
      <c r="C429" s="235"/>
      <c r="D429" s="225" t="s">
        <v>139</v>
      </c>
      <c r="E429" s="236" t="s">
        <v>19</v>
      </c>
      <c r="F429" s="237" t="s">
        <v>728</v>
      </c>
      <c r="G429" s="235"/>
      <c r="H429" s="238">
        <v>2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139</v>
      </c>
      <c r="AU429" s="244" t="s">
        <v>84</v>
      </c>
      <c r="AV429" s="14" t="s">
        <v>84</v>
      </c>
      <c r="AW429" s="14" t="s">
        <v>34</v>
      </c>
      <c r="AX429" s="14" t="s">
        <v>73</v>
      </c>
      <c r="AY429" s="244" t="s">
        <v>128</v>
      </c>
    </row>
    <row r="430" spans="1:51" s="13" customFormat="1" ht="12">
      <c r="A430" s="13"/>
      <c r="B430" s="223"/>
      <c r="C430" s="224"/>
      <c r="D430" s="225" t="s">
        <v>139</v>
      </c>
      <c r="E430" s="226" t="s">
        <v>19</v>
      </c>
      <c r="F430" s="227" t="s">
        <v>729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139</v>
      </c>
      <c r="AU430" s="233" t="s">
        <v>84</v>
      </c>
      <c r="AV430" s="13" t="s">
        <v>81</v>
      </c>
      <c r="AW430" s="13" t="s">
        <v>34</v>
      </c>
      <c r="AX430" s="13" t="s">
        <v>73</v>
      </c>
      <c r="AY430" s="233" t="s">
        <v>128</v>
      </c>
    </row>
    <row r="431" spans="1:51" s="14" customFormat="1" ht="12">
      <c r="A431" s="14"/>
      <c r="B431" s="234"/>
      <c r="C431" s="235"/>
      <c r="D431" s="225" t="s">
        <v>139</v>
      </c>
      <c r="E431" s="236" t="s">
        <v>19</v>
      </c>
      <c r="F431" s="237" t="s">
        <v>504</v>
      </c>
      <c r="G431" s="235"/>
      <c r="H431" s="238">
        <v>2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139</v>
      </c>
      <c r="AU431" s="244" t="s">
        <v>84</v>
      </c>
      <c r="AV431" s="14" t="s">
        <v>84</v>
      </c>
      <c r="AW431" s="14" t="s">
        <v>34</v>
      </c>
      <c r="AX431" s="14" t="s">
        <v>73</v>
      </c>
      <c r="AY431" s="244" t="s">
        <v>128</v>
      </c>
    </row>
    <row r="432" spans="1:51" s="14" customFormat="1" ht="12">
      <c r="A432" s="14"/>
      <c r="B432" s="234"/>
      <c r="C432" s="235"/>
      <c r="D432" s="225" t="s">
        <v>139</v>
      </c>
      <c r="E432" s="236" t="s">
        <v>19</v>
      </c>
      <c r="F432" s="237" t="s">
        <v>730</v>
      </c>
      <c r="G432" s="235"/>
      <c r="H432" s="238">
        <v>2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139</v>
      </c>
      <c r="AU432" s="244" t="s">
        <v>84</v>
      </c>
      <c r="AV432" s="14" t="s">
        <v>84</v>
      </c>
      <c r="AW432" s="14" t="s">
        <v>34</v>
      </c>
      <c r="AX432" s="14" t="s">
        <v>73</v>
      </c>
      <c r="AY432" s="244" t="s">
        <v>128</v>
      </c>
    </row>
    <row r="433" spans="1:51" s="14" customFormat="1" ht="12">
      <c r="A433" s="14"/>
      <c r="B433" s="234"/>
      <c r="C433" s="235"/>
      <c r="D433" s="225" t="s">
        <v>139</v>
      </c>
      <c r="E433" s="236" t="s">
        <v>19</v>
      </c>
      <c r="F433" s="237" t="s">
        <v>731</v>
      </c>
      <c r="G433" s="235"/>
      <c r="H433" s="238">
        <v>2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139</v>
      </c>
      <c r="AU433" s="244" t="s">
        <v>84</v>
      </c>
      <c r="AV433" s="14" t="s">
        <v>84</v>
      </c>
      <c r="AW433" s="14" t="s">
        <v>34</v>
      </c>
      <c r="AX433" s="14" t="s">
        <v>73</v>
      </c>
      <c r="AY433" s="244" t="s">
        <v>128</v>
      </c>
    </row>
    <row r="434" spans="1:51" s="14" customFormat="1" ht="12">
      <c r="A434" s="14"/>
      <c r="B434" s="234"/>
      <c r="C434" s="235"/>
      <c r="D434" s="225" t="s">
        <v>139</v>
      </c>
      <c r="E434" s="236" t="s">
        <v>19</v>
      </c>
      <c r="F434" s="237" t="s">
        <v>732</v>
      </c>
      <c r="G434" s="235"/>
      <c r="H434" s="238">
        <v>2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139</v>
      </c>
      <c r="AU434" s="244" t="s">
        <v>84</v>
      </c>
      <c r="AV434" s="14" t="s">
        <v>84</v>
      </c>
      <c r="AW434" s="14" t="s">
        <v>34</v>
      </c>
      <c r="AX434" s="14" t="s">
        <v>73</v>
      </c>
      <c r="AY434" s="244" t="s">
        <v>128</v>
      </c>
    </row>
    <row r="435" spans="1:51" s="14" customFormat="1" ht="12">
      <c r="A435" s="14"/>
      <c r="B435" s="234"/>
      <c r="C435" s="235"/>
      <c r="D435" s="225" t="s">
        <v>139</v>
      </c>
      <c r="E435" s="236" t="s">
        <v>19</v>
      </c>
      <c r="F435" s="237" t="s">
        <v>733</v>
      </c>
      <c r="G435" s="235"/>
      <c r="H435" s="238">
        <v>2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139</v>
      </c>
      <c r="AU435" s="244" t="s">
        <v>84</v>
      </c>
      <c r="AV435" s="14" t="s">
        <v>84</v>
      </c>
      <c r="AW435" s="14" t="s">
        <v>34</v>
      </c>
      <c r="AX435" s="14" t="s">
        <v>73</v>
      </c>
      <c r="AY435" s="244" t="s">
        <v>128</v>
      </c>
    </row>
    <row r="436" spans="1:51" s="15" customFormat="1" ht="12">
      <c r="A436" s="15"/>
      <c r="B436" s="245"/>
      <c r="C436" s="246"/>
      <c r="D436" s="225" t="s">
        <v>139</v>
      </c>
      <c r="E436" s="247" t="s">
        <v>19</v>
      </c>
      <c r="F436" s="248" t="s">
        <v>163</v>
      </c>
      <c r="G436" s="246"/>
      <c r="H436" s="249">
        <v>26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5" t="s">
        <v>139</v>
      </c>
      <c r="AU436" s="255" t="s">
        <v>84</v>
      </c>
      <c r="AV436" s="15" t="s">
        <v>135</v>
      </c>
      <c r="AW436" s="15" t="s">
        <v>34</v>
      </c>
      <c r="AX436" s="15" t="s">
        <v>81</v>
      </c>
      <c r="AY436" s="255" t="s">
        <v>128</v>
      </c>
    </row>
    <row r="437" spans="1:65" s="2" customFormat="1" ht="21.75" customHeight="1">
      <c r="A437" s="39"/>
      <c r="B437" s="40"/>
      <c r="C437" s="205" t="s">
        <v>734</v>
      </c>
      <c r="D437" s="205" t="s">
        <v>130</v>
      </c>
      <c r="E437" s="206" t="s">
        <v>735</v>
      </c>
      <c r="F437" s="207" t="s">
        <v>736</v>
      </c>
      <c r="G437" s="208" t="s">
        <v>192</v>
      </c>
      <c r="H437" s="209">
        <v>2</v>
      </c>
      <c r="I437" s="210"/>
      <c r="J437" s="211">
        <f>ROUND(I437*H437,2)</f>
        <v>0</v>
      </c>
      <c r="K437" s="207" t="s">
        <v>134</v>
      </c>
      <c r="L437" s="45"/>
      <c r="M437" s="212" t="s">
        <v>19</v>
      </c>
      <c r="N437" s="213" t="s">
        <v>44</v>
      </c>
      <c r="O437" s="85"/>
      <c r="P437" s="214">
        <f>O437*H437</f>
        <v>0</v>
      </c>
      <c r="Q437" s="214">
        <v>16.75142</v>
      </c>
      <c r="R437" s="214">
        <f>Q437*H437</f>
        <v>33.50284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135</v>
      </c>
      <c r="AT437" s="216" t="s">
        <v>130</v>
      </c>
      <c r="AU437" s="216" t="s">
        <v>84</v>
      </c>
      <c r="AY437" s="18" t="s">
        <v>128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81</v>
      </c>
      <c r="BK437" s="217">
        <f>ROUND(I437*H437,2)</f>
        <v>0</v>
      </c>
      <c r="BL437" s="18" t="s">
        <v>135</v>
      </c>
      <c r="BM437" s="216" t="s">
        <v>737</v>
      </c>
    </row>
    <row r="438" spans="1:47" s="2" customFormat="1" ht="12">
      <c r="A438" s="39"/>
      <c r="B438" s="40"/>
      <c r="C438" s="41"/>
      <c r="D438" s="218" t="s">
        <v>137</v>
      </c>
      <c r="E438" s="41"/>
      <c r="F438" s="219" t="s">
        <v>738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137</v>
      </c>
      <c r="AU438" s="18" t="s">
        <v>84</v>
      </c>
    </row>
    <row r="439" spans="1:51" s="13" customFormat="1" ht="12">
      <c r="A439" s="13"/>
      <c r="B439" s="223"/>
      <c r="C439" s="224"/>
      <c r="D439" s="225" t="s">
        <v>139</v>
      </c>
      <c r="E439" s="226" t="s">
        <v>19</v>
      </c>
      <c r="F439" s="227" t="s">
        <v>486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139</v>
      </c>
      <c r="AU439" s="233" t="s">
        <v>84</v>
      </c>
      <c r="AV439" s="13" t="s">
        <v>81</v>
      </c>
      <c r="AW439" s="13" t="s">
        <v>34</v>
      </c>
      <c r="AX439" s="13" t="s">
        <v>73</v>
      </c>
      <c r="AY439" s="233" t="s">
        <v>128</v>
      </c>
    </row>
    <row r="440" spans="1:51" s="14" customFormat="1" ht="12">
      <c r="A440" s="14"/>
      <c r="B440" s="234"/>
      <c r="C440" s="235"/>
      <c r="D440" s="225" t="s">
        <v>139</v>
      </c>
      <c r="E440" s="236" t="s">
        <v>19</v>
      </c>
      <c r="F440" s="237" t="s">
        <v>739</v>
      </c>
      <c r="G440" s="235"/>
      <c r="H440" s="238">
        <v>2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139</v>
      </c>
      <c r="AU440" s="244" t="s">
        <v>84</v>
      </c>
      <c r="AV440" s="14" t="s">
        <v>84</v>
      </c>
      <c r="AW440" s="14" t="s">
        <v>34</v>
      </c>
      <c r="AX440" s="14" t="s">
        <v>81</v>
      </c>
      <c r="AY440" s="244" t="s">
        <v>128</v>
      </c>
    </row>
    <row r="441" spans="1:65" s="2" customFormat="1" ht="21.75" customHeight="1">
      <c r="A441" s="39"/>
      <c r="B441" s="40"/>
      <c r="C441" s="205" t="s">
        <v>740</v>
      </c>
      <c r="D441" s="205" t="s">
        <v>130</v>
      </c>
      <c r="E441" s="206" t="s">
        <v>741</v>
      </c>
      <c r="F441" s="207" t="s">
        <v>742</v>
      </c>
      <c r="G441" s="208" t="s">
        <v>192</v>
      </c>
      <c r="H441" s="209">
        <v>3</v>
      </c>
      <c r="I441" s="210"/>
      <c r="J441" s="211">
        <f>ROUND(I441*H441,2)</f>
        <v>0</v>
      </c>
      <c r="K441" s="207" t="s">
        <v>134</v>
      </c>
      <c r="L441" s="45"/>
      <c r="M441" s="212" t="s">
        <v>19</v>
      </c>
      <c r="N441" s="213" t="s">
        <v>44</v>
      </c>
      <c r="O441" s="85"/>
      <c r="P441" s="214">
        <f>O441*H441</f>
        <v>0</v>
      </c>
      <c r="Q441" s="214">
        <v>16.03599</v>
      </c>
      <c r="R441" s="214">
        <f>Q441*H441</f>
        <v>48.10797000000001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135</v>
      </c>
      <c r="AT441" s="216" t="s">
        <v>130</v>
      </c>
      <c r="AU441" s="216" t="s">
        <v>84</v>
      </c>
      <c r="AY441" s="18" t="s">
        <v>128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81</v>
      </c>
      <c r="BK441" s="217">
        <f>ROUND(I441*H441,2)</f>
        <v>0</v>
      </c>
      <c r="BL441" s="18" t="s">
        <v>135</v>
      </c>
      <c r="BM441" s="216" t="s">
        <v>743</v>
      </c>
    </row>
    <row r="442" spans="1:47" s="2" customFormat="1" ht="12">
      <c r="A442" s="39"/>
      <c r="B442" s="40"/>
      <c r="C442" s="41"/>
      <c r="D442" s="218" t="s">
        <v>137</v>
      </c>
      <c r="E442" s="41"/>
      <c r="F442" s="219" t="s">
        <v>744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137</v>
      </c>
      <c r="AU442" s="18" t="s">
        <v>84</v>
      </c>
    </row>
    <row r="443" spans="1:51" s="13" customFormat="1" ht="12">
      <c r="A443" s="13"/>
      <c r="B443" s="223"/>
      <c r="C443" s="224"/>
      <c r="D443" s="225" t="s">
        <v>139</v>
      </c>
      <c r="E443" s="226" t="s">
        <v>19</v>
      </c>
      <c r="F443" s="227" t="s">
        <v>462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139</v>
      </c>
      <c r="AU443" s="233" t="s">
        <v>84</v>
      </c>
      <c r="AV443" s="13" t="s">
        <v>81</v>
      </c>
      <c r="AW443" s="13" t="s">
        <v>34</v>
      </c>
      <c r="AX443" s="13" t="s">
        <v>73</v>
      </c>
      <c r="AY443" s="233" t="s">
        <v>128</v>
      </c>
    </row>
    <row r="444" spans="1:51" s="14" customFormat="1" ht="12">
      <c r="A444" s="14"/>
      <c r="B444" s="234"/>
      <c r="C444" s="235"/>
      <c r="D444" s="225" t="s">
        <v>139</v>
      </c>
      <c r="E444" s="236" t="s">
        <v>19</v>
      </c>
      <c r="F444" s="237" t="s">
        <v>714</v>
      </c>
      <c r="G444" s="235"/>
      <c r="H444" s="238">
        <v>1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139</v>
      </c>
      <c r="AU444" s="244" t="s">
        <v>84</v>
      </c>
      <c r="AV444" s="14" t="s">
        <v>84</v>
      </c>
      <c r="AW444" s="14" t="s">
        <v>34</v>
      </c>
      <c r="AX444" s="14" t="s">
        <v>73</v>
      </c>
      <c r="AY444" s="244" t="s">
        <v>128</v>
      </c>
    </row>
    <row r="445" spans="1:51" s="13" customFormat="1" ht="12">
      <c r="A445" s="13"/>
      <c r="B445" s="223"/>
      <c r="C445" s="224"/>
      <c r="D445" s="225" t="s">
        <v>139</v>
      </c>
      <c r="E445" s="226" t="s">
        <v>19</v>
      </c>
      <c r="F445" s="227" t="s">
        <v>486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139</v>
      </c>
      <c r="AU445" s="233" t="s">
        <v>84</v>
      </c>
      <c r="AV445" s="13" t="s">
        <v>81</v>
      </c>
      <c r="AW445" s="13" t="s">
        <v>34</v>
      </c>
      <c r="AX445" s="13" t="s">
        <v>73</v>
      </c>
      <c r="AY445" s="233" t="s">
        <v>128</v>
      </c>
    </row>
    <row r="446" spans="1:51" s="14" customFormat="1" ht="12">
      <c r="A446" s="14"/>
      <c r="B446" s="234"/>
      <c r="C446" s="235"/>
      <c r="D446" s="225" t="s">
        <v>139</v>
      </c>
      <c r="E446" s="236" t="s">
        <v>19</v>
      </c>
      <c r="F446" s="237" t="s">
        <v>715</v>
      </c>
      <c r="G446" s="235"/>
      <c r="H446" s="238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139</v>
      </c>
      <c r="AU446" s="244" t="s">
        <v>84</v>
      </c>
      <c r="AV446" s="14" t="s">
        <v>84</v>
      </c>
      <c r="AW446" s="14" t="s">
        <v>34</v>
      </c>
      <c r="AX446" s="14" t="s">
        <v>73</v>
      </c>
      <c r="AY446" s="244" t="s">
        <v>128</v>
      </c>
    </row>
    <row r="447" spans="1:51" s="14" customFormat="1" ht="12">
      <c r="A447" s="14"/>
      <c r="B447" s="234"/>
      <c r="C447" s="235"/>
      <c r="D447" s="225" t="s">
        <v>139</v>
      </c>
      <c r="E447" s="236" t="s">
        <v>19</v>
      </c>
      <c r="F447" s="237" t="s">
        <v>716</v>
      </c>
      <c r="G447" s="235"/>
      <c r="H447" s="238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139</v>
      </c>
      <c r="AU447" s="244" t="s">
        <v>84</v>
      </c>
      <c r="AV447" s="14" t="s">
        <v>84</v>
      </c>
      <c r="AW447" s="14" t="s">
        <v>34</v>
      </c>
      <c r="AX447" s="14" t="s">
        <v>73</v>
      </c>
      <c r="AY447" s="244" t="s">
        <v>128</v>
      </c>
    </row>
    <row r="448" spans="1:51" s="15" customFormat="1" ht="12">
      <c r="A448" s="15"/>
      <c r="B448" s="245"/>
      <c r="C448" s="246"/>
      <c r="D448" s="225" t="s">
        <v>139</v>
      </c>
      <c r="E448" s="247" t="s">
        <v>19</v>
      </c>
      <c r="F448" s="248" t="s">
        <v>163</v>
      </c>
      <c r="G448" s="246"/>
      <c r="H448" s="249">
        <v>3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5" t="s">
        <v>139</v>
      </c>
      <c r="AU448" s="255" t="s">
        <v>84</v>
      </c>
      <c r="AV448" s="15" t="s">
        <v>135</v>
      </c>
      <c r="AW448" s="15" t="s">
        <v>34</v>
      </c>
      <c r="AX448" s="15" t="s">
        <v>81</v>
      </c>
      <c r="AY448" s="255" t="s">
        <v>128</v>
      </c>
    </row>
    <row r="449" spans="1:65" s="2" customFormat="1" ht="16.5" customHeight="1">
      <c r="A449" s="39"/>
      <c r="B449" s="40"/>
      <c r="C449" s="205" t="s">
        <v>745</v>
      </c>
      <c r="D449" s="205" t="s">
        <v>130</v>
      </c>
      <c r="E449" s="206" t="s">
        <v>746</v>
      </c>
      <c r="F449" s="207" t="s">
        <v>747</v>
      </c>
      <c r="G449" s="208" t="s">
        <v>166</v>
      </c>
      <c r="H449" s="209">
        <v>10</v>
      </c>
      <c r="I449" s="210"/>
      <c r="J449" s="211">
        <f>ROUND(I449*H449,2)</f>
        <v>0</v>
      </c>
      <c r="K449" s="207" t="s">
        <v>134</v>
      </c>
      <c r="L449" s="45"/>
      <c r="M449" s="212" t="s">
        <v>19</v>
      </c>
      <c r="N449" s="213" t="s">
        <v>44</v>
      </c>
      <c r="O449" s="85"/>
      <c r="P449" s="214">
        <f>O449*H449</f>
        <v>0</v>
      </c>
      <c r="Q449" s="214">
        <v>0.61348</v>
      </c>
      <c r="R449" s="214">
        <f>Q449*H449</f>
        <v>6.1348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135</v>
      </c>
      <c r="AT449" s="216" t="s">
        <v>130</v>
      </c>
      <c r="AU449" s="216" t="s">
        <v>84</v>
      </c>
      <c r="AY449" s="18" t="s">
        <v>128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81</v>
      </c>
      <c r="BK449" s="217">
        <f>ROUND(I449*H449,2)</f>
        <v>0</v>
      </c>
      <c r="BL449" s="18" t="s">
        <v>135</v>
      </c>
      <c r="BM449" s="216" t="s">
        <v>748</v>
      </c>
    </row>
    <row r="450" spans="1:47" s="2" customFormat="1" ht="12">
      <c r="A450" s="39"/>
      <c r="B450" s="40"/>
      <c r="C450" s="41"/>
      <c r="D450" s="218" t="s">
        <v>137</v>
      </c>
      <c r="E450" s="41"/>
      <c r="F450" s="219" t="s">
        <v>749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137</v>
      </c>
      <c r="AU450" s="18" t="s">
        <v>84</v>
      </c>
    </row>
    <row r="451" spans="1:51" s="13" customFormat="1" ht="12">
      <c r="A451" s="13"/>
      <c r="B451" s="223"/>
      <c r="C451" s="224"/>
      <c r="D451" s="225" t="s">
        <v>139</v>
      </c>
      <c r="E451" s="226" t="s">
        <v>19</v>
      </c>
      <c r="F451" s="227" t="s">
        <v>673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139</v>
      </c>
      <c r="AU451" s="233" t="s">
        <v>84</v>
      </c>
      <c r="AV451" s="13" t="s">
        <v>81</v>
      </c>
      <c r="AW451" s="13" t="s">
        <v>34</v>
      </c>
      <c r="AX451" s="13" t="s">
        <v>73</v>
      </c>
      <c r="AY451" s="233" t="s">
        <v>128</v>
      </c>
    </row>
    <row r="452" spans="1:51" s="13" customFormat="1" ht="12">
      <c r="A452" s="13"/>
      <c r="B452" s="223"/>
      <c r="C452" s="224"/>
      <c r="D452" s="225" t="s">
        <v>139</v>
      </c>
      <c r="E452" s="226" t="s">
        <v>19</v>
      </c>
      <c r="F452" s="227" t="s">
        <v>462</v>
      </c>
      <c r="G452" s="224"/>
      <c r="H452" s="226" t="s">
        <v>19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139</v>
      </c>
      <c r="AU452" s="233" t="s">
        <v>84</v>
      </c>
      <c r="AV452" s="13" t="s">
        <v>81</v>
      </c>
      <c r="AW452" s="13" t="s">
        <v>34</v>
      </c>
      <c r="AX452" s="13" t="s">
        <v>73</v>
      </c>
      <c r="AY452" s="233" t="s">
        <v>128</v>
      </c>
    </row>
    <row r="453" spans="1:51" s="14" customFormat="1" ht="12">
      <c r="A453" s="14"/>
      <c r="B453" s="234"/>
      <c r="C453" s="235"/>
      <c r="D453" s="225" t="s">
        <v>139</v>
      </c>
      <c r="E453" s="236" t="s">
        <v>19</v>
      </c>
      <c r="F453" s="237" t="s">
        <v>750</v>
      </c>
      <c r="G453" s="235"/>
      <c r="H453" s="238">
        <v>2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139</v>
      </c>
      <c r="AU453" s="244" t="s">
        <v>84</v>
      </c>
      <c r="AV453" s="14" t="s">
        <v>84</v>
      </c>
      <c r="AW453" s="14" t="s">
        <v>34</v>
      </c>
      <c r="AX453" s="14" t="s">
        <v>73</v>
      </c>
      <c r="AY453" s="244" t="s">
        <v>128</v>
      </c>
    </row>
    <row r="454" spans="1:51" s="14" customFormat="1" ht="12">
      <c r="A454" s="14"/>
      <c r="B454" s="234"/>
      <c r="C454" s="235"/>
      <c r="D454" s="225" t="s">
        <v>139</v>
      </c>
      <c r="E454" s="236" t="s">
        <v>19</v>
      </c>
      <c r="F454" s="237" t="s">
        <v>751</v>
      </c>
      <c r="G454" s="235"/>
      <c r="H454" s="238">
        <v>2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139</v>
      </c>
      <c r="AU454" s="244" t="s">
        <v>84</v>
      </c>
      <c r="AV454" s="14" t="s">
        <v>84</v>
      </c>
      <c r="AW454" s="14" t="s">
        <v>34</v>
      </c>
      <c r="AX454" s="14" t="s">
        <v>73</v>
      </c>
      <c r="AY454" s="244" t="s">
        <v>128</v>
      </c>
    </row>
    <row r="455" spans="1:51" s="13" customFormat="1" ht="12">
      <c r="A455" s="13"/>
      <c r="B455" s="223"/>
      <c r="C455" s="224"/>
      <c r="D455" s="225" t="s">
        <v>139</v>
      </c>
      <c r="E455" s="226" t="s">
        <v>19</v>
      </c>
      <c r="F455" s="227" t="s">
        <v>486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139</v>
      </c>
      <c r="AU455" s="233" t="s">
        <v>84</v>
      </c>
      <c r="AV455" s="13" t="s">
        <v>81</v>
      </c>
      <c r="AW455" s="13" t="s">
        <v>34</v>
      </c>
      <c r="AX455" s="13" t="s">
        <v>73</v>
      </c>
      <c r="AY455" s="233" t="s">
        <v>128</v>
      </c>
    </row>
    <row r="456" spans="1:51" s="14" customFormat="1" ht="12">
      <c r="A456" s="14"/>
      <c r="B456" s="234"/>
      <c r="C456" s="235"/>
      <c r="D456" s="225" t="s">
        <v>139</v>
      </c>
      <c r="E456" s="236" t="s">
        <v>19</v>
      </c>
      <c r="F456" s="237" t="s">
        <v>752</v>
      </c>
      <c r="G456" s="235"/>
      <c r="H456" s="238">
        <v>1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139</v>
      </c>
      <c r="AU456" s="244" t="s">
        <v>84</v>
      </c>
      <c r="AV456" s="14" t="s">
        <v>84</v>
      </c>
      <c r="AW456" s="14" t="s">
        <v>34</v>
      </c>
      <c r="AX456" s="14" t="s">
        <v>73</v>
      </c>
      <c r="AY456" s="244" t="s">
        <v>128</v>
      </c>
    </row>
    <row r="457" spans="1:51" s="14" customFormat="1" ht="12">
      <c r="A457" s="14"/>
      <c r="B457" s="234"/>
      <c r="C457" s="235"/>
      <c r="D457" s="225" t="s">
        <v>139</v>
      </c>
      <c r="E457" s="236" t="s">
        <v>19</v>
      </c>
      <c r="F457" s="237" t="s">
        <v>753</v>
      </c>
      <c r="G457" s="235"/>
      <c r="H457" s="238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139</v>
      </c>
      <c r="AU457" s="244" t="s">
        <v>84</v>
      </c>
      <c r="AV457" s="14" t="s">
        <v>84</v>
      </c>
      <c r="AW457" s="14" t="s">
        <v>34</v>
      </c>
      <c r="AX457" s="14" t="s">
        <v>73</v>
      </c>
      <c r="AY457" s="244" t="s">
        <v>128</v>
      </c>
    </row>
    <row r="458" spans="1:51" s="14" customFormat="1" ht="12">
      <c r="A458" s="14"/>
      <c r="B458" s="234"/>
      <c r="C458" s="235"/>
      <c r="D458" s="225" t="s">
        <v>139</v>
      </c>
      <c r="E458" s="236" t="s">
        <v>19</v>
      </c>
      <c r="F458" s="237" t="s">
        <v>754</v>
      </c>
      <c r="G458" s="235"/>
      <c r="H458" s="238">
        <v>2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139</v>
      </c>
      <c r="AU458" s="244" t="s">
        <v>84</v>
      </c>
      <c r="AV458" s="14" t="s">
        <v>84</v>
      </c>
      <c r="AW458" s="14" t="s">
        <v>34</v>
      </c>
      <c r="AX458" s="14" t="s">
        <v>73</v>
      </c>
      <c r="AY458" s="244" t="s">
        <v>128</v>
      </c>
    </row>
    <row r="459" spans="1:51" s="14" customFormat="1" ht="12">
      <c r="A459" s="14"/>
      <c r="B459" s="234"/>
      <c r="C459" s="235"/>
      <c r="D459" s="225" t="s">
        <v>139</v>
      </c>
      <c r="E459" s="236" t="s">
        <v>19</v>
      </c>
      <c r="F459" s="237" t="s">
        <v>755</v>
      </c>
      <c r="G459" s="235"/>
      <c r="H459" s="238">
        <v>2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139</v>
      </c>
      <c r="AU459" s="244" t="s">
        <v>84</v>
      </c>
      <c r="AV459" s="14" t="s">
        <v>84</v>
      </c>
      <c r="AW459" s="14" t="s">
        <v>34</v>
      </c>
      <c r="AX459" s="14" t="s">
        <v>73</v>
      </c>
      <c r="AY459" s="244" t="s">
        <v>128</v>
      </c>
    </row>
    <row r="460" spans="1:51" s="15" customFormat="1" ht="12">
      <c r="A460" s="15"/>
      <c r="B460" s="245"/>
      <c r="C460" s="246"/>
      <c r="D460" s="225" t="s">
        <v>139</v>
      </c>
      <c r="E460" s="247" t="s">
        <v>19</v>
      </c>
      <c r="F460" s="248" t="s">
        <v>163</v>
      </c>
      <c r="G460" s="246"/>
      <c r="H460" s="249">
        <v>10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5" t="s">
        <v>139</v>
      </c>
      <c r="AU460" s="255" t="s">
        <v>84</v>
      </c>
      <c r="AV460" s="15" t="s">
        <v>135</v>
      </c>
      <c r="AW460" s="15" t="s">
        <v>34</v>
      </c>
      <c r="AX460" s="15" t="s">
        <v>81</v>
      </c>
      <c r="AY460" s="255" t="s">
        <v>128</v>
      </c>
    </row>
    <row r="461" spans="1:65" s="2" customFormat="1" ht="16.5" customHeight="1">
      <c r="A461" s="39"/>
      <c r="B461" s="40"/>
      <c r="C461" s="260" t="s">
        <v>756</v>
      </c>
      <c r="D461" s="260" t="s">
        <v>621</v>
      </c>
      <c r="E461" s="261" t="s">
        <v>757</v>
      </c>
      <c r="F461" s="262" t="s">
        <v>758</v>
      </c>
      <c r="G461" s="263" t="s">
        <v>166</v>
      </c>
      <c r="H461" s="264">
        <v>10</v>
      </c>
      <c r="I461" s="265"/>
      <c r="J461" s="266">
        <f>ROUND(I461*H461,2)</f>
        <v>0</v>
      </c>
      <c r="K461" s="262" t="s">
        <v>134</v>
      </c>
      <c r="L461" s="267"/>
      <c r="M461" s="268" t="s">
        <v>19</v>
      </c>
      <c r="N461" s="269" t="s">
        <v>44</v>
      </c>
      <c r="O461" s="85"/>
      <c r="P461" s="214">
        <f>O461*H461</f>
        <v>0</v>
      </c>
      <c r="Q461" s="214">
        <v>0.2996</v>
      </c>
      <c r="R461" s="214">
        <f>Q461*H461</f>
        <v>2.9959999999999996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183</v>
      </c>
      <c r="AT461" s="216" t="s">
        <v>621</v>
      </c>
      <c r="AU461" s="216" t="s">
        <v>84</v>
      </c>
      <c r="AY461" s="18" t="s">
        <v>128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81</v>
      </c>
      <c r="BK461" s="217">
        <f>ROUND(I461*H461,2)</f>
        <v>0</v>
      </c>
      <c r="BL461" s="18" t="s">
        <v>135</v>
      </c>
      <c r="BM461" s="216" t="s">
        <v>759</v>
      </c>
    </row>
    <row r="462" spans="1:65" s="2" customFormat="1" ht="16.5" customHeight="1">
      <c r="A462" s="39"/>
      <c r="B462" s="40"/>
      <c r="C462" s="205" t="s">
        <v>760</v>
      </c>
      <c r="D462" s="205" t="s">
        <v>130</v>
      </c>
      <c r="E462" s="206" t="s">
        <v>761</v>
      </c>
      <c r="F462" s="207" t="s">
        <v>762</v>
      </c>
      <c r="G462" s="208" t="s">
        <v>192</v>
      </c>
      <c r="H462" s="209">
        <v>10</v>
      </c>
      <c r="I462" s="210"/>
      <c r="J462" s="211">
        <f>ROUND(I462*H462,2)</f>
        <v>0</v>
      </c>
      <c r="K462" s="207" t="s">
        <v>19</v>
      </c>
      <c r="L462" s="45"/>
      <c r="M462" s="212" t="s">
        <v>19</v>
      </c>
      <c r="N462" s="213" t="s">
        <v>44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135</v>
      </c>
      <c r="AT462" s="216" t="s">
        <v>130</v>
      </c>
      <c r="AU462" s="216" t="s">
        <v>84</v>
      </c>
      <c r="AY462" s="18" t="s">
        <v>128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81</v>
      </c>
      <c r="BK462" s="217">
        <f>ROUND(I462*H462,2)</f>
        <v>0</v>
      </c>
      <c r="BL462" s="18" t="s">
        <v>135</v>
      </c>
      <c r="BM462" s="216" t="s">
        <v>763</v>
      </c>
    </row>
    <row r="463" spans="1:51" s="13" customFormat="1" ht="12">
      <c r="A463" s="13"/>
      <c r="B463" s="223"/>
      <c r="C463" s="224"/>
      <c r="D463" s="225" t="s">
        <v>139</v>
      </c>
      <c r="E463" s="226" t="s">
        <v>19</v>
      </c>
      <c r="F463" s="227" t="s">
        <v>462</v>
      </c>
      <c r="G463" s="224"/>
      <c r="H463" s="226" t="s">
        <v>19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139</v>
      </c>
      <c r="AU463" s="233" t="s">
        <v>84</v>
      </c>
      <c r="AV463" s="13" t="s">
        <v>81</v>
      </c>
      <c r="AW463" s="13" t="s">
        <v>34</v>
      </c>
      <c r="AX463" s="13" t="s">
        <v>73</v>
      </c>
      <c r="AY463" s="233" t="s">
        <v>128</v>
      </c>
    </row>
    <row r="464" spans="1:51" s="14" customFormat="1" ht="12">
      <c r="A464" s="14"/>
      <c r="B464" s="234"/>
      <c r="C464" s="235"/>
      <c r="D464" s="225" t="s">
        <v>139</v>
      </c>
      <c r="E464" s="236" t="s">
        <v>19</v>
      </c>
      <c r="F464" s="237" t="s">
        <v>750</v>
      </c>
      <c r="G464" s="235"/>
      <c r="H464" s="238">
        <v>2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139</v>
      </c>
      <c r="AU464" s="244" t="s">
        <v>84</v>
      </c>
      <c r="AV464" s="14" t="s">
        <v>84</v>
      </c>
      <c r="AW464" s="14" t="s">
        <v>34</v>
      </c>
      <c r="AX464" s="14" t="s">
        <v>73</v>
      </c>
      <c r="AY464" s="244" t="s">
        <v>128</v>
      </c>
    </row>
    <row r="465" spans="1:51" s="14" customFormat="1" ht="12">
      <c r="A465" s="14"/>
      <c r="B465" s="234"/>
      <c r="C465" s="235"/>
      <c r="D465" s="225" t="s">
        <v>139</v>
      </c>
      <c r="E465" s="236" t="s">
        <v>19</v>
      </c>
      <c r="F465" s="237" t="s">
        <v>751</v>
      </c>
      <c r="G465" s="235"/>
      <c r="H465" s="238">
        <v>2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139</v>
      </c>
      <c r="AU465" s="244" t="s">
        <v>84</v>
      </c>
      <c r="AV465" s="14" t="s">
        <v>84</v>
      </c>
      <c r="AW465" s="14" t="s">
        <v>34</v>
      </c>
      <c r="AX465" s="14" t="s">
        <v>73</v>
      </c>
      <c r="AY465" s="244" t="s">
        <v>128</v>
      </c>
    </row>
    <row r="466" spans="1:51" s="13" customFormat="1" ht="12">
      <c r="A466" s="13"/>
      <c r="B466" s="223"/>
      <c r="C466" s="224"/>
      <c r="D466" s="225" t="s">
        <v>139</v>
      </c>
      <c r="E466" s="226" t="s">
        <v>19</v>
      </c>
      <c r="F466" s="227" t="s">
        <v>486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139</v>
      </c>
      <c r="AU466" s="233" t="s">
        <v>84</v>
      </c>
      <c r="AV466" s="13" t="s">
        <v>81</v>
      </c>
      <c r="AW466" s="13" t="s">
        <v>34</v>
      </c>
      <c r="AX466" s="13" t="s">
        <v>73</v>
      </c>
      <c r="AY466" s="233" t="s">
        <v>128</v>
      </c>
    </row>
    <row r="467" spans="1:51" s="14" customFormat="1" ht="12">
      <c r="A467" s="14"/>
      <c r="B467" s="234"/>
      <c r="C467" s="235"/>
      <c r="D467" s="225" t="s">
        <v>139</v>
      </c>
      <c r="E467" s="236" t="s">
        <v>19</v>
      </c>
      <c r="F467" s="237" t="s">
        <v>752</v>
      </c>
      <c r="G467" s="235"/>
      <c r="H467" s="238">
        <v>1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139</v>
      </c>
      <c r="AU467" s="244" t="s">
        <v>84</v>
      </c>
      <c r="AV467" s="14" t="s">
        <v>84</v>
      </c>
      <c r="AW467" s="14" t="s">
        <v>34</v>
      </c>
      <c r="AX467" s="14" t="s">
        <v>73</v>
      </c>
      <c r="AY467" s="244" t="s">
        <v>128</v>
      </c>
    </row>
    <row r="468" spans="1:51" s="14" customFormat="1" ht="12">
      <c r="A468" s="14"/>
      <c r="B468" s="234"/>
      <c r="C468" s="235"/>
      <c r="D468" s="225" t="s">
        <v>139</v>
      </c>
      <c r="E468" s="236" t="s">
        <v>19</v>
      </c>
      <c r="F468" s="237" t="s">
        <v>753</v>
      </c>
      <c r="G468" s="235"/>
      <c r="H468" s="238">
        <v>1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139</v>
      </c>
      <c r="AU468" s="244" t="s">
        <v>84</v>
      </c>
      <c r="AV468" s="14" t="s">
        <v>84</v>
      </c>
      <c r="AW468" s="14" t="s">
        <v>34</v>
      </c>
      <c r="AX468" s="14" t="s">
        <v>73</v>
      </c>
      <c r="AY468" s="244" t="s">
        <v>128</v>
      </c>
    </row>
    <row r="469" spans="1:51" s="14" customFormat="1" ht="12">
      <c r="A469" s="14"/>
      <c r="B469" s="234"/>
      <c r="C469" s="235"/>
      <c r="D469" s="225" t="s">
        <v>139</v>
      </c>
      <c r="E469" s="236" t="s">
        <v>19</v>
      </c>
      <c r="F469" s="237" t="s">
        <v>754</v>
      </c>
      <c r="G469" s="235"/>
      <c r="H469" s="238">
        <v>2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139</v>
      </c>
      <c r="AU469" s="244" t="s">
        <v>84</v>
      </c>
      <c r="AV469" s="14" t="s">
        <v>84</v>
      </c>
      <c r="AW469" s="14" t="s">
        <v>34</v>
      </c>
      <c r="AX469" s="14" t="s">
        <v>73</v>
      </c>
      <c r="AY469" s="244" t="s">
        <v>128</v>
      </c>
    </row>
    <row r="470" spans="1:51" s="14" customFormat="1" ht="12">
      <c r="A470" s="14"/>
      <c r="B470" s="234"/>
      <c r="C470" s="235"/>
      <c r="D470" s="225" t="s">
        <v>139</v>
      </c>
      <c r="E470" s="236" t="s">
        <v>19</v>
      </c>
      <c r="F470" s="237" t="s">
        <v>755</v>
      </c>
      <c r="G470" s="235"/>
      <c r="H470" s="238">
        <v>2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139</v>
      </c>
      <c r="AU470" s="244" t="s">
        <v>84</v>
      </c>
      <c r="AV470" s="14" t="s">
        <v>84</v>
      </c>
      <c r="AW470" s="14" t="s">
        <v>34</v>
      </c>
      <c r="AX470" s="14" t="s">
        <v>73</v>
      </c>
      <c r="AY470" s="244" t="s">
        <v>128</v>
      </c>
    </row>
    <row r="471" spans="1:51" s="15" customFormat="1" ht="12">
      <c r="A471" s="15"/>
      <c r="B471" s="245"/>
      <c r="C471" s="246"/>
      <c r="D471" s="225" t="s">
        <v>139</v>
      </c>
      <c r="E471" s="247" t="s">
        <v>19</v>
      </c>
      <c r="F471" s="248" t="s">
        <v>163</v>
      </c>
      <c r="G471" s="246"/>
      <c r="H471" s="249">
        <v>10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5" t="s">
        <v>139</v>
      </c>
      <c r="AU471" s="255" t="s">
        <v>84</v>
      </c>
      <c r="AV471" s="15" t="s">
        <v>135</v>
      </c>
      <c r="AW471" s="15" t="s">
        <v>34</v>
      </c>
      <c r="AX471" s="15" t="s">
        <v>81</v>
      </c>
      <c r="AY471" s="255" t="s">
        <v>128</v>
      </c>
    </row>
    <row r="472" spans="1:65" s="2" customFormat="1" ht="16.5" customHeight="1">
      <c r="A472" s="39"/>
      <c r="B472" s="40"/>
      <c r="C472" s="205" t="s">
        <v>764</v>
      </c>
      <c r="D472" s="205" t="s">
        <v>130</v>
      </c>
      <c r="E472" s="206" t="s">
        <v>765</v>
      </c>
      <c r="F472" s="207" t="s">
        <v>766</v>
      </c>
      <c r="G472" s="208" t="s">
        <v>166</v>
      </c>
      <c r="H472" s="209">
        <v>2</v>
      </c>
      <c r="I472" s="210"/>
      <c r="J472" s="211">
        <f>ROUND(I472*H472,2)</f>
        <v>0</v>
      </c>
      <c r="K472" s="207" t="s">
        <v>134</v>
      </c>
      <c r="L472" s="45"/>
      <c r="M472" s="212" t="s">
        <v>19</v>
      </c>
      <c r="N472" s="213" t="s">
        <v>44</v>
      </c>
      <c r="O472" s="85"/>
      <c r="P472" s="214">
        <f>O472*H472</f>
        <v>0</v>
      </c>
      <c r="Q472" s="214">
        <v>0.88535</v>
      </c>
      <c r="R472" s="214">
        <f>Q472*H472</f>
        <v>1.7707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135</v>
      </c>
      <c r="AT472" s="216" t="s">
        <v>130</v>
      </c>
      <c r="AU472" s="216" t="s">
        <v>84</v>
      </c>
      <c r="AY472" s="18" t="s">
        <v>128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81</v>
      </c>
      <c r="BK472" s="217">
        <f>ROUND(I472*H472,2)</f>
        <v>0</v>
      </c>
      <c r="BL472" s="18" t="s">
        <v>135</v>
      </c>
      <c r="BM472" s="216" t="s">
        <v>767</v>
      </c>
    </row>
    <row r="473" spans="1:47" s="2" customFormat="1" ht="12">
      <c r="A473" s="39"/>
      <c r="B473" s="40"/>
      <c r="C473" s="41"/>
      <c r="D473" s="218" t="s">
        <v>137</v>
      </c>
      <c r="E473" s="41"/>
      <c r="F473" s="219" t="s">
        <v>768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137</v>
      </c>
      <c r="AU473" s="18" t="s">
        <v>84</v>
      </c>
    </row>
    <row r="474" spans="1:51" s="13" customFormat="1" ht="12">
      <c r="A474" s="13"/>
      <c r="B474" s="223"/>
      <c r="C474" s="224"/>
      <c r="D474" s="225" t="s">
        <v>139</v>
      </c>
      <c r="E474" s="226" t="s">
        <v>19</v>
      </c>
      <c r="F474" s="227" t="s">
        <v>673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139</v>
      </c>
      <c r="AU474" s="233" t="s">
        <v>84</v>
      </c>
      <c r="AV474" s="13" t="s">
        <v>81</v>
      </c>
      <c r="AW474" s="13" t="s">
        <v>34</v>
      </c>
      <c r="AX474" s="13" t="s">
        <v>73</v>
      </c>
      <c r="AY474" s="233" t="s">
        <v>128</v>
      </c>
    </row>
    <row r="475" spans="1:51" s="13" customFormat="1" ht="12">
      <c r="A475" s="13"/>
      <c r="B475" s="223"/>
      <c r="C475" s="224"/>
      <c r="D475" s="225" t="s">
        <v>139</v>
      </c>
      <c r="E475" s="226" t="s">
        <v>19</v>
      </c>
      <c r="F475" s="227" t="s">
        <v>486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139</v>
      </c>
      <c r="AU475" s="233" t="s">
        <v>84</v>
      </c>
      <c r="AV475" s="13" t="s">
        <v>81</v>
      </c>
      <c r="AW475" s="13" t="s">
        <v>34</v>
      </c>
      <c r="AX475" s="13" t="s">
        <v>73</v>
      </c>
      <c r="AY475" s="233" t="s">
        <v>128</v>
      </c>
    </row>
    <row r="476" spans="1:51" s="14" customFormat="1" ht="12">
      <c r="A476" s="14"/>
      <c r="B476" s="234"/>
      <c r="C476" s="235"/>
      <c r="D476" s="225" t="s">
        <v>139</v>
      </c>
      <c r="E476" s="236" t="s">
        <v>19</v>
      </c>
      <c r="F476" s="237" t="s">
        <v>769</v>
      </c>
      <c r="G476" s="235"/>
      <c r="H476" s="238">
        <v>2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139</v>
      </c>
      <c r="AU476" s="244" t="s">
        <v>84</v>
      </c>
      <c r="AV476" s="14" t="s">
        <v>84</v>
      </c>
      <c r="AW476" s="14" t="s">
        <v>34</v>
      </c>
      <c r="AX476" s="14" t="s">
        <v>81</v>
      </c>
      <c r="AY476" s="244" t="s">
        <v>128</v>
      </c>
    </row>
    <row r="477" spans="1:65" s="2" customFormat="1" ht="16.5" customHeight="1">
      <c r="A477" s="39"/>
      <c r="B477" s="40"/>
      <c r="C477" s="260" t="s">
        <v>770</v>
      </c>
      <c r="D477" s="260" t="s">
        <v>621</v>
      </c>
      <c r="E477" s="261" t="s">
        <v>771</v>
      </c>
      <c r="F477" s="262" t="s">
        <v>772</v>
      </c>
      <c r="G477" s="263" t="s">
        <v>166</v>
      </c>
      <c r="H477" s="264">
        <v>2</v>
      </c>
      <c r="I477" s="265"/>
      <c r="J477" s="266">
        <f>ROUND(I477*H477,2)</f>
        <v>0</v>
      </c>
      <c r="K477" s="262" t="s">
        <v>134</v>
      </c>
      <c r="L477" s="267"/>
      <c r="M477" s="268" t="s">
        <v>19</v>
      </c>
      <c r="N477" s="269" t="s">
        <v>44</v>
      </c>
      <c r="O477" s="85"/>
      <c r="P477" s="214">
        <f>O477*H477</f>
        <v>0</v>
      </c>
      <c r="Q477" s="214">
        <v>0.6</v>
      </c>
      <c r="R477" s="214">
        <f>Q477*H477</f>
        <v>1.2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183</v>
      </c>
      <c r="AT477" s="216" t="s">
        <v>621</v>
      </c>
      <c r="AU477" s="216" t="s">
        <v>84</v>
      </c>
      <c r="AY477" s="18" t="s">
        <v>128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81</v>
      </c>
      <c r="BK477" s="217">
        <f>ROUND(I477*H477,2)</f>
        <v>0</v>
      </c>
      <c r="BL477" s="18" t="s">
        <v>135</v>
      </c>
      <c r="BM477" s="216" t="s">
        <v>773</v>
      </c>
    </row>
    <row r="478" spans="1:65" s="2" customFormat="1" ht="16.5" customHeight="1">
      <c r="A478" s="39"/>
      <c r="B478" s="40"/>
      <c r="C478" s="205" t="s">
        <v>774</v>
      </c>
      <c r="D478" s="205" t="s">
        <v>130</v>
      </c>
      <c r="E478" s="206" t="s">
        <v>775</v>
      </c>
      <c r="F478" s="207" t="s">
        <v>776</v>
      </c>
      <c r="G478" s="208" t="s">
        <v>192</v>
      </c>
      <c r="H478" s="209">
        <v>2</v>
      </c>
      <c r="I478" s="210"/>
      <c r="J478" s="211">
        <f>ROUND(I478*H478,2)</f>
        <v>0</v>
      </c>
      <c r="K478" s="207" t="s">
        <v>19</v>
      </c>
      <c r="L478" s="45"/>
      <c r="M478" s="212" t="s">
        <v>19</v>
      </c>
      <c r="N478" s="213" t="s">
        <v>44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135</v>
      </c>
      <c r="AT478" s="216" t="s">
        <v>130</v>
      </c>
      <c r="AU478" s="216" t="s">
        <v>84</v>
      </c>
      <c r="AY478" s="18" t="s">
        <v>128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81</v>
      </c>
      <c r="BK478" s="217">
        <f>ROUND(I478*H478,2)</f>
        <v>0</v>
      </c>
      <c r="BL478" s="18" t="s">
        <v>135</v>
      </c>
      <c r="BM478" s="216" t="s">
        <v>777</v>
      </c>
    </row>
    <row r="479" spans="1:51" s="13" customFormat="1" ht="12">
      <c r="A479" s="13"/>
      <c r="B479" s="223"/>
      <c r="C479" s="224"/>
      <c r="D479" s="225" t="s">
        <v>139</v>
      </c>
      <c r="E479" s="226" t="s">
        <v>19</v>
      </c>
      <c r="F479" s="227" t="s">
        <v>673</v>
      </c>
      <c r="G479" s="224"/>
      <c r="H479" s="226" t="s">
        <v>19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139</v>
      </c>
      <c r="AU479" s="233" t="s">
        <v>84</v>
      </c>
      <c r="AV479" s="13" t="s">
        <v>81</v>
      </c>
      <c r="AW479" s="13" t="s">
        <v>34</v>
      </c>
      <c r="AX479" s="13" t="s">
        <v>73</v>
      </c>
      <c r="AY479" s="233" t="s">
        <v>128</v>
      </c>
    </row>
    <row r="480" spans="1:51" s="13" customFormat="1" ht="12">
      <c r="A480" s="13"/>
      <c r="B480" s="223"/>
      <c r="C480" s="224"/>
      <c r="D480" s="225" t="s">
        <v>139</v>
      </c>
      <c r="E480" s="226" t="s">
        <v>19</v>
      </c>
      <c r="F480" s="227" t="s">
        <v>486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139</v>
      </c>
      <c r="AU480" s="233" t="s">
        <v>84</v>
      </c>
      <c r="AV480" s="13" t="s">
        <v>81</v>
      </c>
      <c r="AW480" s="13" t="s">
        <v>34</v>
      </c>
      <c r="AX480" s="13" t="s">
        <v>73</v>
      </c>
      <c r="AY480" s="233" t="s">
        <v>128</v>
      </c>
    </row>
    <row r="481" spans="1:51" s="14" customFormat="1" ht="12">
      <c r="A481" s="14"/>
      <c r="B481" s="234"/>
      <c r="C481" s="235"/>
      <c r="D481" s="225" t="s">
        <v>139</v>
      </c>
      <c r="E481" s="236" t="s">
        <v>19</v>
      </c>
      <c r="F481" s="237" t="s">
        <v>769</v>
      </c>
      <c r="G481" s="235"/>
      <c r="H481" s="238">
        <v>2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139</v>
      </c>
      <c r="AU481" s="244" t="s">
        <v>84</v>
      </c>
      <c r="AV481" s="14" t="s">
        <v>84</v>
      </c>
      <c r="AW481" s="14" t="s">
        <v>34</v>
      </c>
      <c r="AX481" s="14" t="s">
        <v>81</v>
      </c>
      <c r="AY481" s="244" t="s">
        <v>128</v>
      </c>
    </row>
    <row r="482" spans="1:65" s="2" customFormat="1" ht="16.5" customHeight="1">
      <c r="A482" s="39"/>
      <c r="B482" s="40"/>
      <c r="C482" s="205" t="s">
        <v>778</v>
      </c>
      <c r="D482" s="205" t="s">
        <v>130</v>
      </c>
      <c r="E482" s="206" t="s">
        <v>779</v>
      </c>
      <c r="F482" s="207" t="s">
        <v>780</v>
      </c>
      <c r="G482" s="208" t="s">
        <v>495</v>
      </c>
      <c r="H482" s="209">
        <v>1.85</v>
      </c>
      <c r="I482" s="210"/>
      <c r="J482" s="211">
        <f>ROUND(I482*H482,2)</f>
        <v>0</v>
      </c>
      <c r="K482" s="207" t="s">
        <v>134</v>
      </c>
      <c r="L482" s="45"/>
      <c r="M482" s="212" t="s">
        <v>19</v>
      </c>
      <c r="N482" s="213" t="s">
        <v>44</v>
      </c>
      <c r="O482" s="85"/>
      <c r="P482" s="214">
        <f>O482*H482</f>
        <v>0</v>
      </c>
      <c r="Q482" s="214">
        <v>2.51225</v>
      </c>
      <c r="R482" s="214">
        <f>Q482*H482</f>
        <v>4.6476625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135</v>
      </c>
      <c r="AT482" s="216" t="s">
        <v>130</v>
      </c>
      <c r="AU482" s="216" t="s">
        <v>84</v>
      </c>
      <c r="AY482" s="18" t="s">
        <v>128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81</v>
      </c>
      <c r="BK482" s="217">
        <f>ROUND(I482*H482,2)</f>
        <v>0</v>
      </c>
      <c r="BL482" s="18" t="s">
        <v>135</v>
      </c>
      <c r="BM482" s="216" t="s">
        <v>781</v>
      </c>
    </row>
    <row r="483" spans="1:47" s="2" customFormat="1" ht="12">
      <c r="A483" s="39"/>
      <c r="B483" s="40"/>
      <c r="C483" s="41"/>
      <c r="D483" s="218" t="s">
        <v>137</v>
      </c>
      <c r="E483" s="41"/>
      <c r="F483" s="219" t="s">
        <v>782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137</v>
      </c>
      <c r="AU483" s="18" t="s">
        <v>84</v>
      </c>
    </row>
    <row r="484" spans="1:51" s="13" customFormat="1" ht="12">
      <c r="A484" s="13"/>
      <c r="B484" s="223"/>
      <c r="C484" s="224"/>
      <c r="D484" s="225" t="s">
        <v>139</v>
      </c>
      <c r="E484" s="226" t="s">
        <v>19</v>
      </c>
      <c r="F484" s="227" t="s">
        <v>673</v>
      </c>
      <c r="G484" s="224"/>
      <c r="H484" s="226" t="s">
        <v>19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139</v>
      </c>
      <c r="AU484" s="233" t="s">
        <v>84</v>
      </c>
      <c r="AV484" s="13" t="s">
        <v>81</v>
      </c>
      <c r="AW484" s="13" t="s">
        <v>34</v>
      </c>
      <c r="AX484" s="13" t="s">
        <v>73</v>
      </c>
      <c r="AY484" s="233" t="s">
        <v>128</v>
      </c>
    </row>
    <row r="485" spans="1:51" s="13" customFormat="1" ht="12">
      <c r="A485" s="13"/>
      <c r="B485" s="223"/>
      <c r="C485" s="224"/>
      <c r="D485" s="225" t="s">
        <v>139</v>
      </c>
      <c r="E485" s="226" t="s">
        <v>19</v>
      </c>
      <c r="F485" s="227" t="s">
        <v>462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139</v>
      </c>
      <c r="AU485" s="233" t="s">
        <v>84</v>
      </c>
      <c r="AV485" s="13" t="s">
        <v>81</v>
      </c>
      <c r="AW485" s="13" t="s">
        <v>34</v>
      </c>
      <c r="AX485" s="13" t="s">
        <v>73</v>
      </c>
      <c r="AY485" s="233" t="s">
        <v>128</v>
      </c>
    </row>
    <row r="486" spans="1:51" s="14" customFormat="1" ht="12">
      <c r="A486" s="14"/>
      <c r="B486" s="234"/>
      <c r="C486" s="235"/>
      <c r="D486" s="225" t="s">
        <v>139</v>
      </c>
      <c r="E486" s="236" t="s">
        <v>19</v>
      </c>
      <c r="F486" s="237" t="s">
        <v>783</v>
      </c>
      <c r="G486" s="235"/>
      <c r="H486" s="238">
        <v>0.25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139</v>
      </c>
      <c r="AU486" s="244" t="s">
        <v>84</v>
      </c>
      <c r="AV486" s="14" t="s">
        <v>84</v>
      </c>
      <c r="AW486" s="14" t="s">
        <v>34</v>
      </c>
      <c r="AX486" s="14" t="s">
        <v>73</v>
      </c>
      <c r="AY486" s="244" t="s">
        <v>128</v>
      </c>
    </row>
    <row r="487" spans="1:51" s="14" customFormat="1" ht="12">
      <c r="A487" s="14"/>
      <c r="B487" s="234"/>
      <c r="C487" s="235"/>
      <c r="D487" s="225" t="s">
        <v>139</v>
      </c>
      <c r="E487" s="236" t="s">
        <v>19</v>
      </c>
      <c r="F487" s="237" t="s">
        <v>784</v>
      </c>
      <c r="G487" s="235"/>
      <c r="H487" s="238">
        <v>0.25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139</v>
      </c>
      <c r="AU487" s="244" t="s">
        <v>84</v>
      </c>
      <c r="AV487" s="14" t="s">
        <v>84</v>
      </c>
      <c r="AW487" s="14" t="s">
        <v>34</v>
      </c>
      <c r="AX487" s="14" t="s">
        <v>73</v>
      </c>
      <c r="AY487" s="244" t="s">
        <v>128</v>
      </c>
    </row>
    <row r="488" spans="1:51" s="13" customFormat="1" ht="12">
      <c r="A488" s="13"/>
      <c r="B488" s="223"/>
      <c r="C488" s="224"/>
      <c r="D488" s="225" t="s">
        <v>139</v>
      </c>
      <c r="E488" s="226" t="s">
        <v>19</v>
      </c>
      <c r="F488" s="227" t="s">
        <v>486</v>
      </c>
      <c r="G488" s="224"/>
      <c r="H488" s="226" t="s">
        <v>19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139</v>
      </c>
      <c r="AU488" s="233" t="s">
        <v>84</v>
      </c>
      <c r="AV488" s="13" t="s">
        <v>81</v>
      </c>
      <c r="AW488" s="13" t="s">
        <v>34</v>
      </c>
      <c r="AX488" s="13" t="s">
        <v>73</v>
      </c>
      <c r="AY488" s="233" t="s">
        <v>128</v>
      </c>
    </row>
    <row r="489" spans="1:51" s="14" customFormat="1" ht="12">
      <c r="A489" s="14"/>
      <c r="B489" s="234"/>
      <c r="C489" s="235"/>
      <c r="D489" s="225" t="s">
        <v>139</v>
      </c>
      <c r="E489" s="236" t="s">
        <v>19</v>
      </c>
      <c r="F489" s="237" t="s">
        <v>607</v>
      </c>
      <c r="G489" s="235"/>
      <c r="H489" s="238">
        <v>0.25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139</v>
      </c>
      <c r="AU489" s="244" t="s">
        <v>84</v>
      </c>
      <c r="AV489" s="14" t="s">
        <v>84</v>
      </c>
      <c r="AW489" s="14" t="s">
        <v>34</v>
      </c>
      <c r="AX489" s="14" t="s">
        <v>73</v>
      </c>
      <c r="AY489" s="244" t="s">
        <v>128</v>
      </c>
    </row>
    <row r="490" spans="1:51" s="14" customFormat="1" ht="12">
      <c r="A490" s="14"/>
      <c r="B490" s="234"/>
      <c r="C490" s="235"/>
      <c r="D490" s="225" t="s">
        <v>139</v>
      </c>
      <c r="E490" s="236" t="s">
        <v>19</v>
      </c>
      <c r="F490" s="237" t="s">
        <v>785</v>
      </c>
      <c r="G490" s="235"/>
      <c r="H490" s="238">
        <v>0.35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139</v>
      </c>
      <c r="AU490" s="244" t="s">
        <v>84</v>
      </c>
      <c r="AV490" s="14" t="s">
        <v>84</v>
      </c>
      <c r="AW490" s="14" t="s">
        <v>34</v>
      </c>
      <c r="AX490" s="14" t="s">
        <v>73</v>
      </c>
      <c r="AY490" s="244" t="s">
        <v>128</v>
      </c>
    </row>
    <row r="491" spans="1:51" s="14" customFormat="1" ht="12">
      <c r="A491" s="14"/>
      <c r="B491" s="234"/>
      <c r="C491" s="235"/>
      <c r="D491" s="225" t="s">
        <v>139</v>
      </c>
      <c r="E491" s="236" t="s">
        <v>19</v>
      </c>
      <c r="F491" s="237" t="s">
        <v>609</v>
      </c>
      <c r="G491" s="235"/>
      <c r="H491" s="238">
        <v>0.25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139</v>
      </c>
      <c r="AU491" s="244" t="s">
        <v>84</v>
      </c>
      <c r="AV491" s="14" t="s">
        <v>84</v>
      </c>
      <c r="AW491" s="14" t="s">
        <v>34</v>
      </c>
      <c r="AX491" s="14" t="s">
        <v>73</v>
      </c>
      <c r="AY491" s="244" t="s">
        <v>128</v>
      </c>
    </row>
    <row r="492" spans="1:51" s="14" customFormat="1" ht="12">
      <c r="A492" s="14"/>
      <c r="B492" s="234"/>
      <c r="C492" s="235"/>
      <c r="D492" s="225" t="s">
        <v>139</v>
      </c>
      <c r="E492" s="236" t="s">
        <v>19</v>
      </c>
      <c r="F492" s="237" t="s">
        <v>786</v>
      </c>
      <c r="G492" s="235"/>
      <c r="H492" s="238">
        <v>0.25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139</v>
      </c>
      <c r="AU492" s="244" t="s">
        <v>84</v>
      </c>
      <c r="AV492" s="14" t="s">
        <v>84</v>
      </c>
      <c r="AW492" s="14" t="s">
        <v>34</v>
      </c>
      <c r="AX492" s="14" t="s">
        <v>73</v>
      </c>
      <c r="AY492" s="244" t="s">
        <v>128</v>
      </c>
    </row>
    <row r="493" spans="1:51" s="14" customFormat="1" ht="12">
      <c r="A493" s="14"/>
      <c r="B493" s="234"/>
      <c r="C493" s="235"/>
      <c r="D493" s="225" t="s">
        <v>139</v>
      </c>
      <c r="E493" s="236" t="s">
        <v>19</v>
      </c>
      <c r="F493" s="237" t="s">
        <v>787</v>
      </c>
      <c r="G493" s="235"/>
      <c r="H493" s="238">
        <v>0.25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139</v>
      </c>
      <c r="AU493" s="244" t="s">
        <v>84</v>
      </c>
      <c r="AV493" s="14" t="s">
        <v>84</v>
      </c>
      <c r="AW493" s="14" t="s">
        <v>34</v>
      </c>
      <c r="AX493" s="14" t="s">
        <v>73</v>
      </c>
      <c r="AY493" s="244" t="s">
        <v>128</v>
      </c>
    </row>
    <row r="494" spans="1:51" s="15" customFormat="1" ht="12">
      <c r="A494" s="15"/>
      <c r="B494" s="245"/>
      <c r="C494" s="246"/>
      <c r="D494" s="225" t="s">
        <v>139</v>
      </c>
      <c r="E494" s="247" t="s">
        <v>19</v>
      </c>
      <c r="F494" s="248" t="s">
        <v>163</v>
      </c>
      <c r="G494" s="246"/>
      <c r="H494" s="249">
        <v>1.85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5" t="s">
        <v>139</v>
      </c>
      <c r="AU494" s="255" t="s">
        <v>84</v>
      </c>
      <c r="AV494" s="15" t="s">
        <v>135</v>
      </c>
      <c r="AW494" s="15" t="s">
        <v>34</v>
      </c>
      <c r="AX494" s="15" t="s">
        <v>81</v>
      </c>
      <c r="AY494" s="255" t="s">
        <v>128</v>
      </c>
    </row>
    <row r="495" spans="1:65" s="2" customFormat="1" ht="21.75" customHeight="1">
      <c r="A495" s="39"/>
      <c r="B495" s="40"/>
      <c r="C495" s="205" t="s">
        <v>788</v>
      </c>
      <c r="D495" s="205" t="s">
        <v>130</v>
      </c>
      <c r="E495" s="206" t="s">
        <v>789</v>
      </c>
      <c r="F495" s="207" t="s">
        <v>790</v>
      </c>
      <c r="G495" s="208" t="s">
        <v>166</v>
      </c>
      <c r="H495" s="209">
        <v>40</v>
      </c>
      <c r="I495" s="210"/>
      <c r="J495" s="211">
        <f>ROUND(I495*H495,2)</f>
        <v>0</v>
      </c>
      <c r="K495" s="207" t="s">
        <v>134</v>
      </c>
      <c r="L495" s="45"/>
      <c r="M495" s="212" t="s">
        <v>19</v>
      </c>
      <c r="N495" s="213" t="s">
        <v>44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135</v>
      </c>
      <c r="AT495" s="216" t="s">
        <v>130</v>
      </c>
      <c r="AU495" s="216" t="s">
        <v>84</v>
      </c>
      <c r="AY495" s="18" t="s">
        <v>128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81</v>
      </c>
      <c r="BK495" s="217">
        <f>ROUND(I495*H495,2)</f>
        <v>0</v>
      </c>
      <c r="BL495" s="18" t="s">
        <v>135</v>
      </c>
      <c r="BM495" s="216" t="s">
        <v>791</v>
      </c>
    </row>
    <row r="496" spans="1:47" s="2" customFormat="1" ht="12">
      <c r="A496" s="39"/>
      <c r="B496" s="40"/>
      <c r="C496" s="41"/>
      <c r="D496" s="218" t="s">
        <v>137</v>
      </c>
      <c r="E496" s="41"/>
      <c r="F496" s="219" t="s">
        <v>792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137</v>
      </c>
      <c r="AU496" s="18" t="s">
        <v>84</v>
      </c>
    </row>
    <row r="497" spans="1:51" s="13" customFormat="1" ht="12">
      <c r="A497" s="13"/>
      <c r="B497" s="223"/>
      <c r="C497" s="224"/>
      <c r="D497" s="225" t="s">
        <v>139</v>
      </c>
      <c r="E497" s="226" t="s">
        <v>19</v>
      </c>
      <c r="F497" s="227" t="s">
        <v>462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139</v>
      </c>
      <c r="AU497" s="233" t="s">
        <v>84</v>
      </c>
      <c r="AV497" s="13" t="s">
        <v>81</v>
      </c>
      <c r="AW497" s="13" t="s">
        <v>34</v>
      </c>
      <c r="AX497" s="13" t="s">
        <v>73</v>
      </c>
      <c r="AY497" s="233" t="s">
        <v>128</v>
      </c>
    </row>
    <row r="498" spans="1:51" s="14" customFormat="1" ht="12">
      <c r="A498" s="14"/>
      <c r="B498" s="234"/>
      <c r="C498" s="235"/>
      <c r="D498" s="225" t="s">
        <v>139</v>
      </c>
      <c r="E498" s="236" t="s">
        <v>19</v>
      </c>
      <c r="F498" s="237" t="s">
        <v>793</v>
      </c>
      <c r="G498" s="235"/>
      <c r="H498" s="238">
        <v>8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139</v>
      </c>
      <c r="AU498" s="244" t="s">
        <v>84</v>
      </c>
      <c r="AV498" s="14" t="s">
        <v>84</v>
      </c>
      <c r="AW498" s="14" t="s">
        <v>34</v>
      </c>
      <c r="AX498" s="14" t="s">
        <v>73</v>
      </c>
      <c r="AY498" s="244" t="s">
        <v>128</v>
      </c>
    </row>
    <row r="499" spans="1:51" s="14" customFormat="1" ht="12">
      <c r="A499" s="14"/>
      <c r="B499" s="234"/>
      <c r="C499" s="235"/>
      <c r="D499" s="225" t="s">
        <v>139</v>
      </c>
      <c r="E499" s="236" t="s">
        <v>19</v>
      </c>
      <c r="F499" s="237" t="s">
        <v>794</v>
      </c>
      <c r="G499" s="235"/>
      <c r="H499" s="238">
        <v>8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139</v>
      </c>
      <c r="AU499" s="244" t="s">
        <v>84</v>
      </c>
      <c r="AV499" s="14" t="s">
        <v>84</v>
      </c>
      <c r="AW499" s="14" t="s">
        <v>34</v>
      </c>
      <c r="AX499" s="14" t="s">
        <v>73</v>
      </c>
      <c r="AY499" s="244" t="s">
        <v>128</v>
      </c>
    </row>
    <row r="500" spans="1:51" s="14" customFormat="1" ht="12">
      <c r="A500" s="14"/>
      <c r="B500" s="234"/>
      <c r="C500" s="235"/>
      <c r="D500" s="225" t="s">
        <v>139</v>
      </c>
      <c r="E500" s="236" t="s">
        <v>19</v>
      </c>
      <c r="F500" s="237" t="s">
        <v>795</v>
      </c>
      <c r="G500" s="235"/>
      <c r="H500" s="238">
        <v>8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4" t="s">
        <v>139</v>
      </c>
      <c r="AU500" s="244" t="s">
        <v>84</v>
      </c>
      <c r="AV500" s="14" t="s">
        <v>84</v>
      </c>
      <c r="AW500" s="14" t="s">
        <v>34</v>
      </c>
      <c r="AX500" s="14" t="s">
        <v>73</v>
      </c>
      <c r="AY500" s="244" t="s">
        <v>128</v>
      </c>
    </row>
    <row r="501" spans="1:51" s="14" customFormat="1" ht="12">
      <c r="A501" s="14"/>
      <c r="B501" s="234"/>
      <c r="C501" s="235"/>
      <c r="D501" s="225" t="s">
        <v>139</v>
      </c>
      <c r="E501" s="236" t="s">
        <v>19</v>
      </c>
      <c r="F501" s="237" t="s">
        <v>796</v>
      </c>
      <c r="G501" s="235"/>
      <c r="H501" s="238">
        <v>8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139</v>
      </c>
      <c r="AU501" s="244" t="s">
        <v>84</v>
      </c>
      <c r="AV501" s="14" t="s">
        <v>84</v>
      </c>
      <c r="AW501" s="14" t="s">
        <v>34</v>
      </c>
      <c r="AX501" s="14" t="s">
        <v>73</v>
      </c>
      <c r="AY501" s="244" t="s">
        <v>128</v>
      </c>
    </row>
    <row r="502" spans="1:51" s="14" customFormat="1" ht="12">
      <c r="A502" s="14"/>
      <c r="B502" s="234"/>
      <c r="C502" s="235"/>
      <c r="D502" s="225" t="s">
        <v>139</v>
      </c>
      <c r="E502" s="236" t="s">
        <v>19</v>
      </c>
      <c r="F502" s="237" t="s">
        <v>797</v>
      </c>
      <c r="G502" s="235"/>
      <c r="H502" s="238">
        <v>8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139</v>
      </c>
      <c r="AU502" s="244" t="s">
        <v>84</v>
      </c>
      <c r="AV502" s="14" t="s">
        <v>84</v>
      </c>
      <c r="AW502" s="14" t="s">
        <v>34</v>
      </c>
      <c r="AX502" s="14" t="s">
        <v>73</v>
      </c>
      <c r="AY502" s="244" t="s">
        <v>128</v>
      </c>
    </row>
    <row r="503" spans="1:51" s="15" customFormat="1" ht="12">
      <c r="A503" s="15"/>
      <c r="B503" s="245"/>
      <c r="C503" s="246"/>
      <c r="D503" s="225" t="s">
        <v>139</v>
      </c>
      <c r="E503" s="247" t="s">
        <v>19</v>
      </c>
      <c r="F503" s="248" t="s">
        <v>163</v>
      </c>
      <c r="G503" s="246"/>
      <c r="H503" s="249">
        <v>40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139</v>
      </c>
      <c r="AU503" s="255" t="s">
        <v>84</v>
      </c>
      <c r="AV503" s="15" t="s">
        <v>135</v>
      </c>
      <c r="AW503" s="15" t="s">
        <v>34</v>
      </c>
      <c r="AX503" s="15" t="s">
        <v>81</v>
      </c>
      <c r="AY503" s="255" t="s">
        <v>128</v>
      </c>
    </row>
    <row r="504" spans="1:65" s="2" customFormat="1" ht="16.5" customHeight="1">
      <c r="A504" s="39"/>
      <c r="B504" s="40"/>
      <c r="C504" s="260" t="s">
        <v>798</v>
      </c>
      <c r="D504" s="260" t="s">
        <v>621</v>
      </c>
      <c r="E504" s="261" t="s">
        <v>799</v>
      </c>
      <c r="F504" s="262" t="s">
        <v>800</v>
      </c>
      <c r="G504" s="263" t="s">
        <v>166</v>
      </c>
      <c r="H504" s="264">
        <v>40</v>
      </c>
      <c r="I504" s="265"/>
      <c r="J504" s="266">
        <f>ROUND(I504*H504,2)</f>
        <v>0</v>
      </c>
      <c r="K504" s="262" t="s">
        <v>134</v>
      </c>
      <c r="L504" s="267"/>
      <c r="M504" s="268" t="s">
        <v>19</v>
      </c>
      <c r="N504" s="269" t="s">
        <v>44</v>
      </c>
      <c r="O504" s="85"/>
      <c r="P504" s="214">
        <f>O504*H504</f>
        <v>0</v>
      </c>
      <c r="Q504" s="214">
        <v>0.00187</v>
      </c>
      <c r="R504" s="214">
        <f>Q504*H504</f>
        <v>0.07479999999999999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183</v>
      </c>
      <c r="AT504" s="216" t="s">
        <v>621</v>
      </c>
      <c r="AU504" s="216" t="s">
        <v>84</v>
      </c>
      <c r="AY504" s="18" t="s">
        <v>128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81</v>
      </c>
      <c r="BK504" s="217">
        <f>ROUND(I504*H504,2)</f>
        <v>0</v>
      </c>
      <c r="BL504" s="18" t="s">
        <v>135</v>
      </c>
      <c r="BM504" s="216" t="s">
        <v>801</v>
      </c>
    </row>
    <row r="505" spans="1:65" s="2" customFormat="1" ht="24.15" customHeight="1">
      <c r="A505" s="39"/>
      <c r="B505" s="40"/>
      <c r="C505" s="205" t="s">
        <v>802</v>
      </c>
      <c r="D505" s="205" t="s">
        <v>130</v>
      </c>
      <c r="E505" s="206" t="s">
        <v>242</v>
      </c>
      <c r="F505" s="207" t="s">
        <v>243</v>
      </c>
      <c r="G505" s="208" t="s">
        <v>166</v>
      </c>
      <c r="H505" s="209">
        <v>52</v>
      </c>
      <c r="I505" s="210"/>
      <c r="J505" s="211">
        <f>ROUND(I505*H505,2)</f>
        <v>0</v>
      </c>
      <c r="K505" s="207" t="s">
        <v>134</v>
      </c>
      <c r="L505" s="45"/>
      <c r="M505" s="212" t="s">
        <v>19</v>
      </c>
      <c r="N505" s="213" t="s">
        <v>44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135</v>
      </c>
      <c r="AT505" s="216" t="s">
        <v>130</v>
      </c>
      <c r="AU505" s="216" t="s">
        <v>84</v>
      </c>
      <c r="AY505" s="18" t="s">
        <v>128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81</v>
      </c>
      <c r="BK505" s="217">
        <f>ROUND(I505*H505,2)</f>
        <v>0</v>
      </c>
      <c r="BL505" s="18" t="s">
        <v>135</v>
      </c>
      <c r="BM505" s="216" t="s">
        <v>803</v>
      </c>
    </row>
    <row r="506" spans="1:47" s="2" customFormat="1" ht="12">
      <c r="A506" s="39"/>
      <c r="B506" s="40"/>
      <c r="C506" s="41"/>
      <c r="D506" s="218" t="s">
        <v>137</v>
      </c>
      <c r="E506" s="41"/>
      <c r="F506" s="219" t="s">
        <v>245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137</v>
      </c>
      <c r="AU506" s="18" t="s">
        <v>84</v>
      </c>
    </row>
    <row r="507" spans="1:51" s="13" customFormat="1" ht="12">
      <c r="A507" s="13"/>
      <c r="B507" s="223"/>
      <c r="C507" s="224"/>
      <c r="D507" s="225" t="s">
        <v>139</v>
      </c>
      <c r="E507" s="226" t="s">
        <v>19</v>
      </c>
      <c r="F507" s="227" t="s">
        <v>462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139</v>
      </c>
      <c r="AU507" s="233" t="s">
        <v>84</v>
      </c>
      <c r="AV507" s="13" t="s">
        <v>81</v>
      </c>
      <c r="AW507" s="13" t="s">
        <v>34</v>
      </c>
      <c r="AX507" s="13" t="s">
        <v>73</v>
      </c>
      <c r="AY507" s="233" t="s">
        <v>128</v>
      </c>
    </row>
    <row r="508" spans="1:51" s="14" customFormat="1" ht="12">
      <c r="A508" s="14"/>
      <c r="B508" s="234"/>
      <c r="C508" s="235"/>
      <c r="D508" s="225" t="s">
        <v>139</v>
      </c>
      <c r="E508" s="236" t="s">
        <v>19</v>
      </c>
      <c r="F508" s="237" t="s">
        <v>804</v>
      </c>
      <c r="G508" s="235"/>
      <c r="H508" s="238">
        <v>11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139</v>
      </c>
      <c r="AU508" s="244" t="s">
        <v>84</v>
      </c>
      <c r="AV508" s="14" t="s">
        <v>84</v>
      </c>
      <c r="AW508" s="14" t="s">
        <v>34</v>
      </c>
      <c r="AX508" s="14" t="s">
        <v>73</v>
      </c>
      <c r="AY508" s="244" t="s">
        <v>128</v>
      </c>
    </row>
    <row r="509" spans="1:51" s="14" customFormat="1" ht="12">
      <c r="A509" s="14"/>
      <c r="B509" s="234"/>
      <c r="C509" s="235"/>
      <c r="D509" s="225" t="s">
        <v>139</v>
      </c>
      <c r="E509" s="236" t="s">
        <v>19</v>
      </c>
      <c r="F509" s="237" t="s">
        <v>805</v>
      </c>
      <c r="G509" s="235"/>
      <c r="H509" s="238">
        <v>10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139</v>
      </c>
      <c r="AU509" s="244" t="s">
        <v>84</v>
      </c>
      <c r="AV509" s="14" t="s">
        <v>84</v>
      </c>
      <c r="AW509" s="14" t="s">
        <v>34</v>
      </c>
      <c r="AX509" s="14" t="s">
        <v>73</v>
      </c>
      <c r="AY509" s="244" t="s">
        <v>128</v>
      </c>
    </row>
    <row r="510" spans="1:51" s="14" customFormat="1" ht="12">
      <c r="A510" s="14"/>
      <c r="B510" s="234"/>
      <c r="C510" s="235"/>
      <c r="D510" s="225" t="s">
        <v>139</v>
      </c>
      <c r="E510" s="236" t="s">
        <v>19</v>
      </c>
      <c r="F510" s="237" t="s">
        <v>806</v>
      </c>
      <c r="G510" s="235"/>
      <c r="H510" s="238">
        <v>10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139</v>
      </c>
      <c r="AU510" s="244" t="s">
        <v>84</v>
      </c>
      <c r="AV510" s="14" t="s">
        <v>84</v>
      </c>
      <c r="AW510" s="14" t="s">
        <v>34</v>
      </c>
      <c r="AX510" s="14" t="s">
        <v>73</v>
      </c>
      <c r="AY510" s="244" t="s">
        <v>128</v>
      </c>
    </row>
    <row r="511" spans="1:51" s="14" customFormat="1" ht="12">
      <c r="A511" s="14"/>
      <c r="B511" s="234"/>
      <c r="C511" s="235"/>
      <c r="D511" s="225" t="s">
        <v>139</v>
      </c>
      <c r="E511" s="236" t="s">
        <v>19</v>
      </c>
      <c r="F511" s="237" t="s">
        <v>807</v>
      </c>
      <c r="G511" s="235"/>
      <c r="H511" s="238">
        <v>10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139</v>
      </c>
      <c r="AU511" s="244" t="s">
        <v>84</v>
      </c>
      <c r="AV511" s="14" t="s">
        <v>84</v>
      </c>
      <c r="AW511" s="14" t="s">
        <v>34</v>
      </c>
      <c r="AX511" s="14" t="s">
        <v>73</v>
      </c>
      <c r="AY511" s="244" t="s">
        <v>128</v>
      </c>
    </row>
    <row r="512" spans="1:51" s="14" customFormat="1" ht="12">
      <c r="A512" s="14"/>
      <c r="B512" s="234"/>
      <c r="C512" s="235"/>
      <c r="D512" s="225" t="s">
        <v>139</v>
      </c>
      <c r="E512" s="236" t="s">
        <v>19</v>
      </c>
      <c r="F512" s="237" t="s">
        <v>808</v>
      </c>
      <c r="G512" s="235"/>
      <c r="H512" s="238">
        <v>11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139</v>
      </c>
      <c r="AU512" s="244" t="s">
        <v>84</v>
      </c>
      <c r="AV512" s="14" t="s">
        <v>84</v>
      </c>
      <c r="AW512" s="14" t="s">
        <v>34</v>
      </c>
      <c r="AX512" s="14" t="s">
        <v>73</v>
      </c>
      <c r="AY512" s="244" t="s">
        <v>128</v>
      </c>
    </row>
    <row r="513" spans="1:51" s="15" customFormat="1" ht="12">
      <c r="A513" s="15"/>
      <c r="B513" s="245"/>
      <c r="C513" s="246"/>
      <c r="D513" s="225" t="s">
        <v>139</v>
      </c>
      <c r="E513" s="247" t="s">
        <v>19</v>
      </c>
      <c r="F513" s="248" t="s">
        <v>163</v>
      </c>
      <c r="G513" s="246"/>
      <c r="H513" s="249">
        <v>52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5" t="s">
        <v>139</v>
      </c>
      <c r="AU513" s="255" t="s">
        <v>84</v>
      </c>
      <c r="AV513" s="15" t="s">
        <v>135</v>
      </c>
      <c r="AW513" s="15" t="s">
        <v>34</v>
      </c>
      <c r="AX513" s="15" t="s">
        <v>81</v>
      </c>
      <c r="AY513" s="255" t="s">
        <v>128</v>
      </c>
    </row>
    <row r="514" spans="1:65" s="2" customFormat="1" ht="16.5" customHeight="1">
      <c r="A514" s="39"/>
      <c r="B514" s="40"/>
      <c r="C514" s="205" t="s">
        <v>809</v>
      </c>
      <c r="D514" s="205" t="s">
        <v>130</v>
      </c>
      <c r="E514" s="206" t="s">
        <v>256</v>
      </c>
      <c r="F514" s="207" t="s">
        <v>257</v>
      </c>
      <c r="G514" s="208" t="s">
        <v>166</v>
      </c>
      <c r="H514" s="209">
        <v>52</v>
      </c>
      <c r="I514" s="210"/>
      <c r="J514" s="211">
        <f>ROUND(I514*H514,2)</f>
        <v>0</v>
      </c>
      <c r="K514" s="207" t="s">
        <v>134</v>
      </c>
      <c r="L514" s="45"/>
      <c r="M514" s="212" t="s">
        <v>19</v>
      </c>
      <c r="N514" s="213" t="s">
        <v>44</v>
      </c>
      <c r="O514" s="85"/>
      <c r="P514" s="214">
        <f>O514*H514</f>
        <v>0</v>
      </c>
      <c r="Q514" s="214">
        <v>0</v>
      </c>
      <c r="R514" s="214">
        <f>Q514*H514</f>
        <v>0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135</v>
      </c>
      <c r="AT514" s="216" t="s">
        <v>130</v>
      </c>
      <c r="AU514" s="216" t="s">
        <v>84</v>
      </c>
      <c r="AY514" s="18" t="s">
        <v>128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81</v>
      </c>
      <c r="BK514" s="217">
        <f>ROUND(I514*H514,2)</f>
        <v>0</v>
      </c>
      <c r="BL514" s="18" t="s">
        <v>135</v>
      </c>
      <c r="BM514" s="216" t="s">
        <v>810</v>
      </c>
    </row>
    <row r="515" spans="1:47" s="2" customFormat="1" ht="12">
      <c r="A515" s="39"/>
      <c r="B515" s="40"/>
      <c r="C515" s="41"/>
      <c r="D515" s="218" t="s">
        <v>137</v>
      </c>
      <c r="E515" s="41"/>
      <c r="F515" s="219" t="s">
        <v>259</v>
      </c>
      <c r="G515" s="41"/>
      <c r="H515" s="41"/>
      <c r="I515" s="220"/>
      <c r="J515" s="41"/>
      <c r="K515" s="41"/>
      <c r="L515" s="45"/>
      <c r="M515" s="221"/>
      <c r="N515" s="222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137</v>
      </c>
      <c r="AU515" s="18" t="s">
        <v>84</v>
      </c>
    </row>
    <row r="516" spans="1:51" s="13" customFormat="1" ht="12">
      <c r="A516" s="13"/>
      <c r="B516" s="223"/>
      <c r="C516" s="224"/>
      <c r="D516" s="225" t="s">
        <v>139</v>
      </c>
      <c r="E516" s="226" t="s">
        <v>19</v>
      </c>
      <c r="F516" s="227" t="s">
        <v>462</v>
      </c>
      <c r="G516" s="224"/>
      <c r="H516" s="226" t="s">
        <v>19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139</v>
      </c>
      <c r="AU516" s="233" t="s">
        <v>84</v>
      </c>
      <c r="AV516" s="13" t="s">
        <v>81</v>
      </c>
      <c r="AW516" s="13" t="s">
        <v>34</v>
      </c>
      <c r="AX516" s="13" t="s">
        <v>73</v>
      </c>
      <c r="AY516" s="233" t="s">
        <v>128</v>
      </c>
    </row>
    <row r="517" spans="1:51" s="14" customFormat="1" ht="12">
      <c r="A517" s="14"/>
      <c r="B517" s="234"/>
      <c r="C517" s="235"/>
      <c r="D517" s="225" t="s">
        <v>139</v>
      </c>
      <c r="E517" s="236" t="s">
        <v>19</v>
      </c>
      <c r="F517" s="237" t="s">
        <v>804</v>
      </c>
      <c r="G517" s="235"/>
      <c r="H517" s="238">
        <v>11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139</v>
      </c>
      <c r="AU517" s="244" t="s">
        <v>84</v>
      </c>
      <c r="AV517" s="14" t="s">
        <v>84</v>
      </c>
      <c r="AW517" s="14" t="s">
        <v>34</v>
      </c>
      <c r="AX517" s="14" t="s">
        <v>73</v>
      </c>
      <c r="AY517" s="244" t="s">
        <v>128</v>
      </c>
    </row>
    <row r="518" spans="1:51" s="14" customFormat="1" ht="12">
      <c r="A518" s="14"/>
      <c r="B518" s="234"/>
      <c r="C518" s="235"/>
      <c r="D518" s="225" t="s">
        <v>139</v>
      </c>
      <c r="E518" s="236" t="s">
        <v>19</v>
      </c>
      <c r="F518" s="237" t="s">
        <v>805</v>
      </c>
      <c r="G518" s="235"/>
      <c r="H518" s="238">
        <v>10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139</v>
      </c>
      <c r="AU518" s="244" t="s">
        <v>84</v>
      </c>
      <c r="AV518" s="14" t="s">
        <v>84</v>
      </c>
      <c r="AW518" s="14" t="s">
        <v>34</v>
      </c>
      <c r="AX518" s="14" t="s">
        <v>73</v>
      </c>
      <c r="AY518" s="244" t="s">
        <v>128</v>
      </c>
    </row>
    <row r="519" spans="1:51" s="14" customFormat="1" ht="12">
      <c r="A519" s="14"/>
      <c r="B519" s="234"/>
      <c r="C519" s="235"/>
      <c r="D519" s="225" t="s">
        <v>139</v>
      </c>
      <c r="E519" s="236" t="s">
        <v>19</v>
      </c>
      <c r="F519" s="237" t="s">
        <v>806</v>
      </c>
      <c r="G519" s="235"/>
      <c r="H519" s="238">
        <v>10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139</v>
      </c>
      <c r="AU519" s="244" t="s">
        <v>84</v>
      </c>
      <c r="AV519" s="14" t="s">
        <v>84</v>
      </c>
      <c r="AW519" s="14" t="s">
        <v>34</v>
      </c>
      <c r="AX519" s="14" t="s">
        <v>73</v>
      </c>
      <c r="AY519" s="244" t="s">
        <v>128</v>
      </c>
    </row>
    <row r="520" spans="1:51" s="14" customFormat="1" ht="12">
      <c r="A520" s="14"/>
      <c r="B520" s="234"/>
      <c r="C520" s="235"/>
      <c r="D520" s="225" t="s">
        <v>139</v>
      </c>
      <c r="E520" s="236" t="s">
        <v>19</v>
      </c>
      <c r="F520" s="237" t="s">
        <v>807</v>
      </c>
      <c r="G520" s="235"/>
      <c r="H520" s="238">
        <v>10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4" t="s">
        <v>139</v>
      </c>
      <c r="AU520" s="244" t="s">
        <v>84</v>
      </c>
      <c r="AV520" s="14" t="s">
        <v>84</v>
      </c>
      <c r="AW520" s="14" t="s">
        <v>34</v>
      </c>
      <c r="AX520" s="14" t="s">
        <v>73</v>
      </c>
      <c r="AY520" s="244" t="s">
        <v>128</v>
      </c>
    </row>
    <row r="521" spans="1:51" s="14" customFormat="1" ht="12">
      <c r="A521" s="14"/>
      <c r="B521" s="234"/>
      <c r="C521" s="235"/>
      <c r="D521" s="225" t="s">
        <v>139</v>
      </c>
      <c r="E521" s="236" t="s">
        <v>19</v>
      </c>
      <c r="F521" s="237" t="s">
        <v>808</v>
      </c>
      <c r="G521" s="235"/>
      <c r="H521" s="238">
        <v>11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139</v>
      </c>
      <c r="AU521" s="244" t="s">
        <v>84</v>
      </c>
      <c r="AV521" s="14" t="s">
        <v>84</v>
      </c>
      <c r="AW521" s="14" t="s">
        <v>34</v>
      </c>
      <c r="AX521" s="14" t="s">
        <v>73</v>
      </c>
      <c r="AY521" s="244" t="s">
        <v>128</v>
      </c>
    </row>
    <row r="522" spans="1:51" s="15" customFormat="1" ht="12">
      <c r="A522" s="15"/>
      <c r="B522" s="245"/>
      <c r="C522" s="246"/>
      <c r="D522" s="225" t="s">
        <v>139</v>
      </c>
      <c r="E522" s="247" t="s">
        <v>19</v>
      </c>
      <c r="F522" s="248" t="s">
        <v>163</v>
      </c>
      <c r="G522" s="246"/>
      <c r="H522" s="249">
        <v>52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5" t="s">
        <v>139</v>
      </c>
      <c r="AU522" s="255" t="s">
        <v>84</v>
      </c>
      <c r="AV522" s="15" t="s">
        <v>135</v>
      </c>
      <c r="AW522" s="15" t="s">
        <v>34</v>
      </c>
      <c r="AX522" s="15" t="s">
        <v>81</v>
      </c>
      <c r="AY522" s="255" t="s">
        <v>128</v>
      </c>
    </row>
    <row r="523" spans="1:65" s="2" customFormat="1" ht="37.8" customHeight="1">
      <c r="A523" s="39"/>
      <c r="B523" s="40"/>
      <c r="C523" s="205" t="s">
        <v>811</v>
      </c>
      <c r="D523" s="205" t="s">
        <v>130</v>
      </c>
      <c r="E523" s="206" t="s">
        <v>812</v>
      </c>
      <c r="F523" s="207" t="s">
        <v>813</v>
      </c>
      <c r="G523" s="208" t="s">
        <v>166</v>
      </c>
      <c r="H523" s="209">
        <v>39.5</v>
      </c>
      <c r="I523" s="210"/>
      <c r="J523" s="211">
        <f>ROUND(I523*H523,2)</f>
        <v>0</v>
      </c>
      <c r="K523" s="207" t="s">
        <v>134</v>
      </c>
      <c r="L523" s="45"/>
      <c r="M523" s="212" t="s">
        <v>19</v>
      </c>
      <c r="N523" s="213" t="s">
        <v>44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0.086</v>
      </c>
      <c r="T523" s="215">
        <f>S523*H523</f>
        <v>3.397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135</v>
      </c>
      <c r="AT523" s="216" t="s">
        <v>130</v>
      </c>
      <c r="AU523" s="216" t="s">
        <v>84</v>
      </c>
      <c r="AY523" s="18" t="s">
        <v>128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81</v>
      </c>
      <c r="BK523" s="217">
        <f>ROUND(I523*H523,2)</f>
        <v>0</v>
      </c>
      <c r="BL523" s="18" t="s">
        <v>135</v>
      </c>
      <c r="BM523" s="216" t="s">
        <v>814</v>
      </c>
    </row>
    <row r="524" spans="1:47" s="2" customFormat="1" ht="12">
      <c r="A524" s="39"/>
      <c r="B524" s="40"/>
      <c r="C524" s="41"/>
      <c r="D524" s="218" t="s">
        <v>137</v>
      </c>
      <c r="E524" s="41"/>
      <c r="F524" s="219" t="s">
        <v>815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137</v>
      </c>
      <c r="AU524" s="18" t="s">
        <v>84</v>
      </c>
    </row>
    <row r="525" spans="1:51" s="13" customFormat="1" ht="12">
      <c r="A525" s="13"/>
      <c r="B525" s="223"/>
      <c r="C525" s="224"/>
      <c r="D525" s="225" t="s">
        <v>139</v>
      </c>
      <c r="E525" s="226" t="s">
        <v>19</v>
      </c>
      <c r="F525" s="227" t="s">
        <v>462</v>
      </c>
      <c r="G525" s="224"/>
      <c r="H525" s="226" t="s">
        <v>19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139</v>
      </c>
      <c r="AU525" s="233" t="s">
        <v>84</v>
      </c>
      <c r="AV525" s="13" t="s">
        <v>81</v>
      </c>
      <c r="AW525" s="13" t="s">
        <v>34</v>
      </c>
      <c r="AX525" s="13" t="s">
        <v>73</v>
      </c>
      <c r="AY525" s="233" t="s">
        <v>128</v>
      </c>
    </row>
    <row r="526" spans="1:51" s="14" customFormat="1" ht="12">
      <c r="A526" s="14"/>
      <c r="B526" s="234"/>
      <c r="C526" s="235"/>
      <c r="D526" s="225" t="s">
        <v>139</v>
      </c>
      <c r="E526" s="236" t="s">
        <v>19</v>
      </c>
      <c r="F526" s="237" t="s">
        <v>816</v>
      </c>
      <c r="G526" s="235"/>
      <c r="H526" s="238">
        <v>7.5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139</v>
      </c>
      <c r="AU526" s="244" t="s">
        <v>84</v>
      </c>
      <c r="AV526" s="14" t="s">
        <v>84</v>
      </c>
      <c r="AW526" s="14" t="s">
        <v>34</v>
      </c>
      <c r="AX526" s="14" t="s">
        <v>73</v>
      </c>
      <c r="AY526" s="244" t="s">
        <v>128</v>
      </c>
    </row>
    <row r="527" spans="1:51" s="14" customFormat="1" ht="12">
      <c r="A527" s="14"/>
      <c r="B527" s="234"/>
      <c r="C527" s="235"/>
      <c r="D527" s="225" t="s">
        <v>139</v>
      </c>
      <c r="E527" s="236" t="s">
        <v>19</v>
      </c>
      <c r="F527" s="237" t="s">
        <v>817</v>
      </c>
      <c r="G527" s="235"/>
      <c r="H527" s="238">
        <v>6.5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4" t="s">
        <v>139</v>
      </c>
      <c r="AU527" s="244" t="s">
        <v>84</v>
      </c>
      <c r="AV527" s="14" t="s">
        <v>84</v>
      </c>
      <c r="AW527" s="14" t="s">
        <v>34</v>
      </c>
      <c r="AX527" s="14" t="s">
        <v>73</v>
      </c>
      <c r="AY527" s="244" t="s">
        <v>128</v>
      </c>
    </row>
    <row r="528" spans="1:51" s="13" customFormat="1" ht="12">
      <c r="A528" s="13"/>
      <c r="B528" s="223"/>
      <c r="C528" s="224"/>
      <c r="D528" s="225" t="s">
        <v>139</v>
      </c>
      <c r="E528" s="226" t="s">
        <v>19</v>
      </c>
      <c r="F528" s="227" t="s">
        <v>486</v>
      </c>
      <c r="G528" s="224"/>
      <c r="H528" s="226" t="s">
        <v>19</v>
      </c>
      <c r="I528" s="228"/>
      <c r="J528" s="224"/>
      <c r="K528" s="224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139</v>
      </c>
      <c r="AU528" s="233" t="s">
        <v>84</v>
      </c>
      <c r="AV528" s="13" t="s">
        <v>81</v>
      </c>
      <c r="AW528" s="13" t="s">
        <v>34</v>
      </c>
      <c r="AX528" s="13" t="s">
        <v>73</v>
      </c>
      <c r="AY528" s="233" t="s">
        <v>128</v>
      </c>
    </row>
    <row r="529" spans="1:51" s="14" customFormat="1" ht="12">
      <c r="A529" s="14"/>
      <c r="B529" s="234"/>
      <c r="C529" s="235"/>
      <c r="D529" s="225" t="s">
        <v>139</v>
      </c>
      <c r="E529" s="236" t="s">
        <v>19</v>
      </c>
      <c r="F529" s="237" t="s">
        <v>818</v>
      </c>
      <c r="G529" s="235"/>
      <c r="H529" s="238">
        <v>8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4" t="s">
        <v>139</v>
      </c>
      <c r="AU529" s="244" t="s">
        <v>84</v>
      </c>
      <c r="AV529" s="14" t="s">
        <v>84</v>
      </c>
      <c r="AW529" s="14" t="s">
        <v>34</v>
      </c>
      <c r="AX529" s="14" t="s">
        <v>73</v>
      </c>
      <c r="AY529" s="244" t="s">
        <v>128</v>
      </c>
    </row>
    <row r="530" spans="1:51" s="14" customFormat="1" ht="12">
      <c r="A530" s="14"/>
      <c r="B530" s="234"/>
      <c r="C530" s="235"/>
      <c r="D530" s="225" t="s">
        <v>139</v>
      </c>
      <c r="E530" s="236" t="s">
        <v>19</v>
      </c>
      <c r="F530" s="237" t="s">
        <v>819</v>
      </c>
      <c r="G530" s="235"/>
      <c r="H530" s="238">
        <v>10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139</v>
      </c>
      <c r="AU530" s="244" t="s">
        <v>84</v>
      </c>
      <c r="AV530" s="14" t="s">
        <v>84</v>
      </c>
      <c r="AW530" s="14" t="s">
        <v>34</v>
      </c>
      <c r="AX530" s="14" t="s">
        <v>73</v>
      </c>
      <c r="AY530" s="244" t="s">
        <v>128</v>
      </c>
    </row>
    <row r="531" spans="1:51" s="14" customFormat="1" ht="12">
      <c r="A531" s="14"/>
      <c r="B531" s="234"/>
      <c r="C531" s="235"/>
      <c r="D531" s="225" t="s">
        <v>139</v>
      </c>
      <c r="E531" s="236" t="s">
        <v>19</v>
      </c>
      <c r="F531" s="237" t="s">
        <v>820</v>
      </c>
      <c r="G531" s="235"/>
      <c r="H531" s="238">
        <v>7.5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139</v>
      </c>
      <c r="AU531" s="244" t="s">
        <v>84</v>
      </c>
      <c r="AV531" s="14" t="s">
        <v>84</v>
      </c>
      <c r="AW531" s="14" t="s">
        <v>34</v>
      </c>
      <c r="AX531" s="14" t="s">
        <v>73</v>
      </c>
      <c r="AY531" s="244" t="s">
        <v>128</v>
      </c>
    </row>
    <row r="532" spans="1:51" s="15" customFormat="1" ht="12">
      <c r="A532" s="15"/>
      <c r="B532" s="245"/>
      <c r="C532" s="246"/>
      <c r="D532" s="225" t="s">
        <v>139</v>
      </c>
      <c r="E532" s="247" t="s">
        <v>19</v>
      </c>
      <c r="F532" s="248" t="s">
        <v>163</v>
      </c>
      <c r="G532" s="246"/>
      <c r="H532" s="249">
        <v>39.5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55" t="s">
        <v>139</v>
      </c>
      <c r="AU532" s="255" t="s">
        <v>84</v>
      </c>
      <c r="AV532" s="15" t="s">
        <v>135</v>
      </c>
      <c r="AW532" s="15" t="s">
        <v>34</v>
      </c>
      <c r="AX532" s="15" t="s">
        <v>81</v>
      </c>
      <c r="AY532" s="255" t="s">
        <v>128</v>
      </c>
    </row>
    <row r="533" spans="1:65" s="2" customFormat="1" ht="37.8" customHeight="1">
      <c r="A533" s="39"/>
      <c r="B533" s="40"/>
      <c r="C533" s="205" t="s">
        <v>821</v>
      </c>
      <c r="D533" s="205" t="s">
        <v>130</v>
      </c>
      <c r="E533" s="206" t="s">
        <v>822</v>
      </c>
      <c r="F533" s="207" t="s">
        <v>823</v>
      </c>
      <c r="G533" s="208" t="s">
        <v>166</v>
      </c>
      <c r="H533" s="209">
        <v>43.5</v>
      </c>
      <c r="I533" s="210"/>
      <c r="J533" s="211">
        <f>ROUND(I533*H533,2)</f>
        <v>0</v>
      </c>
      <c r="K533" s="207" t="s">
        <v>134</v>
      </c>
      <c r="L533" s="45"/>
      <c r="M533" s="212" t="s">
        <v>19</v>
      </c>
      <c r="N533" s="213" t="s">
        <v>44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0.258</v>
      </c>
      <c r="T533" s="215">
        <f>S533*H533</f>
        <v>11.223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135</v>
      </c>
      <c r="AT533" s="216" t="s">
        <v>130</v>
      </c>
      <c r="AU533" s="216" t="s">
        <v>84</v>
      </c>
      <c r="AY533" s="18" t="s">
        <v>128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81</v>
      </c>
      <c r="BK533" s="217">
        <f>ROUND(I533*H533,2)</f>
        <v>0</v>
      </c>
      <c r="BL533" s="18" t="s">
        <v>135</v>
      </c>
      <c r="BM533" s="216" t="s">
        <v>824</v>
      </c>
    </row>
    <row r="534" spans="1:47" s="2" customFormat="1" ht="12">
      <c r="A534" s="39"/>
      <c r="B534" s="40"/>
      <c r="C534" s="41"/>
      <c r="D534" s="218" t="s">
        <v>137</v>
      </c>
      <c r="E534" s="41"/>
      <c r="F534" s="219" t="s">
        <v>825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137</v>
      </c>
      <c r="AU534" s="18" t="s">
        <v>84</v>
      </c>
    </row>
    <row r="535" spans="1:51" s="13" customFormat="1" ht="12">
      <c r="A535" s="13"/>
      <c r="B535" s="223"/>
      <c r="C535" s="224"/>
      <c r="D535" s="225" t="s">
        <v>139</v>
      </c>
      <c r="E535" s="226" t="s">
        <v>19</v>
      </c>
      <c r="F535" s="227" t="s">
        <v>462</v>
      </c>
      <c r="G535" s="224"/>
      <c r="H535" s="226" t="s">
        <v>19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139</v>
      </c>
      <c r="AU535" s="233" t="s">
        <v>84</v>
      </c>
      <c r="AV535" s="13" t="s">
        <v>81</v>
      </c>
      <c r="AW535" s="13" t="s">
        <v>34</v>
      </c>
      <c r="AX535" s="13" t="s">
        <v>73</v>
      </c>
      <c r="AY535" s="233" t="s">
        <v>128</v>
      </c>
    </row>
    <row r="536" spans="1:51" s="14" customFormat="1" ht="12">
      <c r="A536" s="14"/>
      <c r="B536" s="234"/>
      <c r="C536" s="235"/>
      <c r="D536" s="225" t="s">
        <v>139</v>
      </c>
      <c r="E536" s="236" t="s">
        <v>19</v>
      </c>
      <c r="F536" s="237" t="s">
        <v>826</v>
      </c>
      <c r="G536" s="235"/>
      <c r="H536" s="238">
        <v>30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139</v>
      </c>
      <c r="AU536" s="244" t="s">
        <v>84</v>
      </c>
      <c r="AV536" s="14" t="s">
        <v>84</v>
      </c>
      <c r="AW536" s="14" t="s">
        <v>34</v>
      </c>
      <c r="AX536" s="14" t="s">
        <v>73</v>
      </c>
      <c r="AY536" s="244" t="s">
        <v>128</v>
      </c>
    </row>
    <row r="537" spans="1:51" s="13" customFormat="1" ht="12">
      <c r="A537" s="13"/>
      <c r="B537" s="223"/>
      <c r="C537" s="224"/>
      <c r="D537" s="225" t="s">
        <v>139</v>
      </c>
      <c r="E537" s="226" t="s">
        <v>19</v>
      </c>
      <c r="F537" s="227" t="s">
        <v>486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139</v>
      </c>
      <c r="AU537" s="233" t="s">
        <v>84</v>
      </c>
      <c r="AV537" s="13" t="s">
        <v>81</v>
      </c>
      <c r="AW537" s="13" t="s">
        <v>34</v>
      </c>
      <c r="AX537" s="13" t="s">
        <v>73</v>
      </c>
      <c r="AY537" s="233" t="s">
        <v>128</v>
      </c>
    </row>
    <row r="538" spans="1:51" s="14" customFormat="1" ht="12">
      <c r="A538" s="14"/>
      <c r="B538" s="234"/>
      <c r="C538" s="235"/>
      <c r="D538" s="225" t="s">
        <v>139</v>
      </c>
      <c r="E538" s="236" t="s">
        <v>19</v>
      </c>
      <c r="F538" s="237" t="s">
        <v>827</v>
      </c>
      <c r="G538" s="235"/>
      <c r="H538" s="238">
        <v>6.5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139</v>
      </c>
      <c r="AU538" s="244" t="s">
        <v>84</v>
      </c>
      <c r="AV538" s="14" t="s">
        <v>84</v>
      </c>
      <c r="AW538" s="14" t="s">
        <v>34</v>
      </c>
      <c r="AX538" s="14" t="s">
        <v>73</v>
      </c>
      <c r="AY538" s="244" t="s">
        <v>128</v>
      </c>
    </row>
    <row r="539" spans="1:51" s="14" customFormat="1" ht="12">
      <c r="A539" s="14"/>
      <c r="B539" s="234"/>
      <c r="C539" s="235"/>
      <c r="D539" s="225" t="s">
        <v>139</v>
      </c>
      <c r="E539" s="236" t="s">
        <v>19</v>
      </c>
      <c r="F539" s="237" t="s">
        <v>828</v>
      </c>
      <c r="G539" s="235"/>
      <c r="H539" s="238">
        <v>7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4" t="s">
        <v>139</v>
      </c>
      <c r="AU539" s="244" t="s">
        <v>84</v>
      </c>
      <c r="AV539" s="14" t="s">
        <v>84</v>
      </c>
      <c r="AW539" s="14" t="s">
        <v>34</v>
      </c>
      <c r="AX539" s="14" t="s">
        <v>73</v>
      </c>
      <c r="AY539" s="244" t="s">
        <v>128</v>
      </c>
    </row>
    <row r="540" spans="1:51" s="15" customFormat="1" ht="12">
      <c r="A540" s="15"/>
      <c r="B540" s="245"/>
      <c r="C540" s="246"/>
      <c r="D540" s="225" t="s">
        <v>139</v>
      </c>
      <c r="E540" s="247" t="s">
        <v>19</v>
      </c>
      <c r="F540" s="248" t="s">
        <v>163</v>
      </c>
      <c r="G540" s="246"/>
      <c r="H540" s="249">
        <v>43.5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5" t="s">
        <v>139</v>
      </c>
      <c r="AU540" s="255" t="s">
        <v>84</v>
      </c>
      <c r="AV540" s="15" t="s">
        <v>135</v>
      </c>
      <c r="AW540" s="15" t="s">
        <v>34</v>
      </c>
      <c r="AX540" s="15" t="s">
        <v>81</v>
      </c>
      <c r="AY540" s="255" t="s">
        <v>128</v>
      </c>
    </row>
    <row r="541" spans="1:65" s="2" customFormat="1" ht="37.8" customHeight="1">
      <c r="A541" s="39"/>
      <c r="B541" s="40"/>
      <c r="C541" s="205" t="s">
        <v>829</v>
      </c>
      <c r="D541" s="205" t="s">
        <v>130</v>
      </c>
      <c r="E541" s="206" t="s">
        <v>830</v>
      </c>
      <c r="F541" s="207" t="s">
        <v>831</v>
      </c>
      <c r="G541" s="208" t="s">
        <v>166</v>
      </c>
      <c r="H541" s="209">
        <v>7</v>
      </c>
      <c r="I541" s="210"/>
      <c r="J541" s="211">
        <f>ROUND(I541*H541,2)</f>
        <v>0</v>
      </c>
      <c r="K541" s="207" t="s">
        <v>134</v>
      </c>
      <c r="L541" s="45"/>
      <c r="M541" s="212" t="s">
        <v>19</v>
      </c>
      <c r="N541" s="213" t="s">
        <v>44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0.388</v>
      </c>
      <c r="T541" s="215">
        <f>S541*H541</f>
        <v>2.716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135</v>
      </c>
      <c r="AT541" s="216" t="s">
        <v>130</v>
      </c>
      <c r="AU541" s="216" t="s">
        <v>84</v>
      </c>
      <c r="AY541" s="18" t="s">
        <v>128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81</v>
      </c>
      <c r="BK541" s="217">
        <f>ROUND(I541*H541,2)</f>
        <v>0</v>
      </c>
      <c r="BL541" s="18" t="s">
        <v>135</v>
      </c>
      <c r="BM541" s="216" t="s">
        <v>832</v>
      </c>
    </row>
    <row r="542" spans="1:47" s="2" customFormat="1" ht="12">
      <c r="A542" s="39"/>
      <c r="B542" s="40"/>
      <c r="C542" s="41"/>
      <c r="D542" s="218" t="s">
        <v>137</v>
      </c>
      <c r="E542" s="41"/>
      <c r="F542" s="219" t="s">
        <v>833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137</v>
      </c>
      <c r="AU542" s="18" t="s">
        <v>84</v>
      </c>
    </row>
    <row r="543" spans="1:51" s="13" customFormat="1" ht="12">
      <c r="A543" s="13"/>
      <c r="B543" s="223"/>
      <c r="C543" s="224"/>
      <c r="D543" s="225" t="s">
        <v>139</v>
      </c>
      <c r="E543" s="226" t="s">
        <v>19</v>
      </c>
      <c r="F543" s="227" t="s">
        <v>486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139</v>
      </c>
      <c r="AU543" s="233" t="s">
        <v>84</v>
      </c>
      <c r="AV543" s="13" t="s">
        <v>81</v>
      </c>
      <c r="AW543" s="13" t="s">
        <v>34</v>
      </c>
      <c r="AX543" s="13" t="s">
        <v>73</v>
      </c>
      <c r="AY543" s="233" t="s">
        <v>128</v>
      </c>
    </row>
    <row r="544" spans="1:51" s="14" customFormat="1" ht="12">
      <c r="A544" s="14"/>
      <c r="B544" s="234"/>
      <c r="C544" s="235"/>
      <c r="D544" s="225" t="s">
        <v>139</v>
      </c>
      <c r="E544" s="236" t="s">
        <v>19</v>
      </c>
      <c r="F544" s="237" t="s">
        <v>834</v>
      </c>
      <c r="G544" s="235"/>
      <c r="H544" s="238">
        <v>7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4" t="s">
        <v>139</v>
      </c>
      <c r="AU544" s="244" t="s">
        <v>84</v>
      </c>
      <c r="AV544" s="14" t="s">
        <v>84</v>
      </c>
      <c r="AW544" s="14" t="s">
        <v>34</v>
      </c>
      <c r="AX544" s="14" t="s">
        <v>81</v>
      </c>
      <c r="AY544" s="244" t="s">
        <v>128</v>
      </c>
    </row>
    <row r="545" spans="1:65" s="2" customFormat="1" ht="37.8" customHeight="1">
      <c r="A545" s="39"/>
      <c r="B545" s="40"/>
      <c r="C545" s="205" t="s">
        <v>835</v>
      </c>
      <c r="D545" s="205" t="s">
        <v>130</v>
      </c>
      <c r="E545" s="206" t="s">
        <v>836</v>
      </c>
      <c r="F545" s="207" t="s">
        <v>837</v>
      </c>
      <c r="G545" s="208" t="s">
        <v>166</v>
      </c>
      <c r="H545" s="209">
        <v>40</v>
      </c>
      <c r="I545" s="210"/>
      <c r="J545" s="211">
        <f>ROUND(I545*H545,2)</f>
        <v>0</v>
      </c>
      <c r="K545" s="207" t="s">
        <v>134</v>
      </c>
      <c r="L545" s="45"/>
      <c r="M545" s="212" t="s">
        <v>19</v>
      </c>
      <c r="N545" s="213" t="s">
        <v>44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0.043</v>
      </c>
      <c r="T545" s="215">
        <f>S545*H545</f>
        <v>1.7199999999999998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135</v>
      </c>
      <c r="AT545" s="216" t="s">
        <v>130</v>
      </c>
      <c r="AU545" s="216" t="s">
        <v>84</v>
      </c>
      <c r="AY545" s="18" t="s">
        <v>128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81</v>
      </c>
      <c r="BK545" s="217">
        <f>ROUND(I545*H545,2)</f>
        <v>0</v>
      </c>
      <c r="BL545" s="18" t="s">
        <v>135</v>
      </c>
      <c r="BM545" s="216" t="s">
        <v>838</v>
      </c>
    </row>
    <row r="546" spans="1:47" s="2" customFormat="1" ht="12">
      <c r="A546" s="39"/>
      <c r="B546" s="40"/>
      <c r="C546" s="41"/>
      <c r="D546" s="218" t="s">
        <v>137</v>
      </c>
      <c r="E546" s="41"/>
      <c r="F546" s="219" t="s">
        <v>839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137</v>
      </c>
      <c r="AU546" s="18" t="s">
        <v>84</v>
      </c>
    </row>
    <row r="547" spans="1:51" s="13" customFormat="1" ht="12">
      <c r="A547" s="13"/>
      <c r="B547" s="223"/>
      <c r="C547" s="224"/>
      <c r="D547" s="225" t="s">
        <v>139</v>
      </c>
      <c r="E547" s="226" t="s">
        <v>19</v>
      </c>
      <c r="F547" s="227" t="s">
        <v>462</v>
      </c>
      <c r="G547" s="224"/>
      <c r="H547" s="226" t="s">
        <v>19</v>
      </c>
      <c r="I547" s="228"/>
      <c r="J547" s="224"/>
      <c r="K547" s="224"/>
      <c r="L547" s="229"/>
      <c r="M547" s="230"/>
      <c r="N547" s="231"/>
      <c r="O547" s="231"/>
      <c r="P547" s="231"/>
      <c r="Q547" s="231"/>
      <c r="R547" s="231"/>
      <c r="S547" s="231"/>
      <c r="T547" s="23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3" t="s">
        <v>139</v>
      </c>
      <c r="AU547" s="233" t="s">
        <v>84</v>
      </c>
      <c r="AV547" s="13" t="s">
        <v>81</v>
      </c>
      <c r="AW547" s="13" t="s">
        <v>34</v>
      </c>
      <c r="AX547" s="13" t="s">
        <v>73</v>
      </c>
      <c r="AY547" s="233" t="s">
        <v>128</v>
      </c>
    </row>
    <row r="548" spans="1:51" s="14" customFormat="1" ht="12">
      <c r="A548" s="14"/>
      <c r="B548" s="234"/>
      <c r="C548" s="235"/>
      <c r="D548" s="225" t="s">
        <v>139</v>
      </c>
      <c r="E548" s="236" t="s">
        <v>19</v>
      </c>
      <c r="F548" s="237" t="s">
        <v>826</v>
      </c>
      <c r="G548" s="235"/>
      <c r="H548" s="238">
        <v>30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139</v>
      </c>
      <c r="AU548" s="244" t="s">
        <v>84</v>
      </c>
      <c r="AV548" s="14" t="s">
        <v>84</v>
      </c>
      <c r="AW548" s="14" t="s">
        <v>34</v>
      </c>
      <c r="AX548" s="14" t="s">
        <v>73</v>
      </c>
      <c r="AY548" s="244" t="s">
        <v>128</v>
      </c>
    </row>
    <row r="549" spans="1:51" s="13" customFormat="1" ht="12">
      <c r="A549" s="13"/>
      <c r="B549" s="223"/>
      <c r="C549" s="224"/>
      <c r="D549" s="225" t="s">
        <v>139</v>
      </c>
      <c r="E549" s="226" t="s">
        <v>19</v>
      </c>
      <c r="F549" s="227" t="s">
        <v>486</v>
      </c>
      <c r="G549" s="224"/>
      <c r="H549" s="226" t="s">
        <v>19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139</v>
      </c>
      <c r="AU549" s="233" t="s">
        <v>84</v>
      </c>
      <c r="AV549" s="13" t="s">
        <v>81</v>
      </c>
      <c r="AW549" s="13" t="s">
        <v>34</v>
      </c>
      <c r="AX549" s="13" t="s">
        <v>73</v>
      </c>
      <c r="AY549" s="233" t="s">
        <v>128</v>
      </c>
    </row>
    <row r="550" spans="1:51" s="14" customFormat="1" ht="12">
      <c r="A550" s="14"/>
      <c r="B550" s="234"/>
      <c r="C550" s="235"/>
      <c r="D550" s="225" t="s">
        <v>139</v>
      </c>
      <c r="E550" s="236" t="s">
        <v>19</v>
      </c>
      <c r="F550" s="237" t="s">
        <v>819</v>
      </c>
      <c r="G550" s="235"/>
      <c r="H550" s="238">
        <v>10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139</v>
      </c>
      <c r="AU550" s="244" t="s">
        <v>84</v>
      </c>
      <c r="AV550" s="14" t="s">
        <v>84</v>
      </c>
      <c r="AW550" s="14" t="s">
        <v>34</v>
      </c>
      <c r="AX550" s="14" t="s">
        <v>73</v>
      </c>
      <c r="AY550" s="244" t="s">
        <v>128</v>
      </c>
    </row>
    <row r="551" spans="1:51" s="15" customFormat="1" ht="12">
      <c r="A551" s="15"/>
      <c r="B551" s="245"/>
      <c r="C551" s="246"/>
      <c r="D551" s="225" t="s">
        <v>139</v>
      </c>
      <c r="E551" s="247" t="s">
        <v>19</v>
      </c>
      <c r="F551" s="248" t="s">
        <v>163</v>
      </c>
      <c r="G551" s="246"/>
      <c r="H551" s="249">
        <v>40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5" t="s">
        <v>139</v>
      </c>
      <c r="AU551" s="255" t="s">
        <v>84</v>
      </c>
      <c r="AV551" s="15" t="s">
        <v>135</v>
      </c>
      <c r="AW551" s="15" t="s">
        <v>34</v>
      </c>
      <c r="AX551" s="15" t="s">
        <v>81</v>
      </c>
      <c r="AY551" s="255" t="s">
        <v>128</v>
      </c>
    </row>
    <row r="552" spans="1:65" s="2" customFormat="1" ht="33" customHeight="1">
      <c r="A552" s="39"/>
      <c r="B552" s="40"/>
      <c r="C552" s="205" t="s">
        <v>840</v>
      </c>
      <c r="D552" s="205" t="s">
        <v>130</v>
      </c>
      <c r="E552" s="206" t="s">
        <v>841</v>
      </c>
      <c r="F552" s="207" t="s">
        <v>842</v>
      </c>
      <c r="G552" s="208" t="s">
        <v>166</v>
      </c>
      <c r="H552" s="209">
        <v>34</v>
      </c>
      <c r="I552" s="210"/>
      <c r="J552" s="211">
        <f>ROUND(I552*H552,2)</f>
        <v>0</v>
      </c>
      <c r="K552" s="207" t="s">
        <v>134</v>
      </c>
      <c r="L552" s="45"/>
      <c r="M552" s="212" t="s">
        <v>19</v>
      </c>
      <c r="N552" s="213" t="s">
        <v>44</v>
      </c>
      <c r="O552" s="85"/>
      <c r="P552" s="214">
        <f>O552*H552</f>
        <v>0</v>
      </c>
      <c r="Q552" s="214">
        <v>0</v>
      </c>
      <c r="R552" s="214">
        <f>Q552*H552</f>
        <v>0</v>
      </c>
      <c r="S552" s="214">
        <v>0.98</v>
      </c>
      <c r="T552" s="215">
        <f>S552*H552</f>
        <v>33.32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6" t="s">
        <v>135</v>
      </c>
      <c r="AT552" s="216" t="s">
        <v>130</v>
      </c>
      <c r="AU552" s="216" t="s">
        <v>84</v>
      </c>
      <c r="AY552" s="18" t="s">
        <v>128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8" t="s">
        <v>81</v>
      </c>
      <c r="BK552" s="217">
        <f>ROUND(I552*H552,2)</f>
        <v>0</v>
      </c>
      <c r="BL552" s="18" t="s">
        <v>135</v>
      </c>
      <c r="BM552" s="216" t="s">
        <v>843</v>
      </c>
    </row>
    <row r="553" spans="1:47" s="2" customFormat="1" ht="12">
      <c r="A553" s="39"/>
      <c r="B553" s="40"/>
      <c r="C553" s="41"/>
      <c r="D553" s="218" t="s">
        <v>137</v>
      </c>
      <c r="E553" s="41"/>
      <c r="F553" s="219" t="s">
        <v>844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137</v>
      </c>
      <c r="AU553" s="18" t="s">
        <v>84</v>
      </c>
    </row>
    <row r="554" spans="1:51" s="13" customFormat="1" ht="12">
      <c r="A554" s="13"/>
      <c r="B554" s="223"/>
      <c r="C554" s="224"/>
      <c r="D554" s="225" t="s">
        <v>139</v>
      </c>
      <c r="E554" s="226" t="s">
        <v>19</v>
      </c>
      <c r="F554" s="227" t="s">
        <v>462</v>
      </c>
      <c r="G554" s="224"/>
      <c r="H554" s="226" t="s">
        <v>19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139</v>
      </c>
      <c r="AU554" s="233" t="s">
        <v>84</v>
      </c>
      <c r="AV554" s="13" t="s">
        <v>81</v>
      </c>
      <c r="AW554" s="13" t="s">
        <v>34</v>
      </c>
      <c r="AX554" s="13" t="s">
        <v>73</v>
      </c>
      <c r="AY554" s="233" t="s">
        <v>128</v>
      </c>
    </row>
    <row r="555" spans="1:51" s="14" customFormat="1" ht="12">
      <c r="A555" s="14"/>
      <c r="B555" s="234"/>
      <c r="C555" s="235"/>
      <c r="D555" s="225" t="s">
        <v>139</v>
      </c>
      <c r="E555" s="236" t="s">
        <v>19</v>
      </c>
      <c r="F555" s="237" t="s">
        <v>845</v>
      </c>
      <c r="G555" s="235"/>
      <c r="H555" s="238">
        <v>6.5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139</v>
      </c>
      <c r="AU555" s="244" t="s">
        <v>84</v>
      </c>
      <c r="AV555" s="14" t="s">
        <v>84</v>
      </c>
      <c r="AW555" s="14" t="s">
        <v>34</v>
      </c>
      <c r="AX555" s="14" t="s">
        <v>73</v>
      </c>
      <c r="AY555" s="244" t="s">
        <v>128</v>
      </c>
    </row>
    <row r="556" spans="1:51" s="14" customFormat="1" ht="12">
      <c r="A556" s="14"/>
      <c r="B556" s="234"/>
      <c r="C556" s="235"/>
      <c r="D556" s="225" t="s">
        <v>139</v>
      </c>
      <c r="E556" s="236" t="s">
        <v>19</v>
      </c>
      <c r="F556" s="237" t="s">
        <v>846</v>
      </c>
      <c r="G556" s="235"/>
      <c r="H556" s="238">
        <v>7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4" t="s">
        <v>139</v>
      </c>
      <c r="AU556" s="244" t="s">
        <v>84</v>
      </c>
      <c r="AV556" s="14" t="s">
        <v>84</v>
      </c>
      <c r="AW556" s="14" t="s">
        <v>34</v>
      </c>
      <c r="AX556" s="14" t="s">
        <v>73</v>
      </c>
      <c r="AY556" s="244" t="s">
        <v>128</v>
      </c>
    </row>
    <row r="557" spans="1:51" s="14" customFormat="1" ht="12">
      <c r="A557" s="14"/>
      <c r="B557" s="234"/>
      <c r="C557" s="235"/>
      <c r="D557" s="225" t="s">
        <v>139</v>
      </c>
      <c r="E557" s="236" t="s">
        <v>19</v>
      </c>
      <c r="F557" s="237" t="s">
        <v>847</v>
      </c>
      <c r="G557" s="235"/>
      <c r="H557" s="238">
        <v>7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139</v>
      </c>
      <c r="AU557" s="244" t="s">
        <v>84</v>
      </c>
      <c r="AV557" s="14" t="s">
        <v>84</v>
      </c>
      <c r="AW557" s="14" t="s">
        <v>34</v>
      </c>
      <c r="AX557" s="14" t="s">
        <v>73</v>
      </c>
      <c r="AY557" s="244" t="s">
        <v>128</v>
      </c>
    </row>
    <row r="558" spans="1:51" s="14" customFormat="1" ht="12">
      <c r="A558" s="14"/>
      <c r="B558" s="234"/>
      <c r="C558" s="235"/>
      <c r="D558" s="225" t="s">
        <v>139</v>
      </c>
      <c r="E558" s="236" t="s">
        <v>19</v>
      </c>
      <c r="F558" s="237" t="s">
        <v>848</v>
      </c>
      <c r="G558" s="235"/>
      <c r="H558" s="238">
        <v>6.5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139</v>
      </c>
      <c r="AU558" s="244" t="s">
        <v>84</v>
      </c>
      <c r="AV558" s="14" t="s">
        <v>84</v>
      </c>
      <c r="AW558" s="14" t="s">
        <v>34</v>
      </c>
      <c r="AX558" s="14" t="s">
        <v>73</v>
      </c>
      <c r="AY558" s="244" t="s">
        <v>128</v>
      </c>
    </row>
    <row r="559" spans="1:51" s="14" customFormat="1" ht="12">
      <c r="A559" s="14"/>
      <c r="B559" s="234"/>
      <c r="C559" s="235"/>
      <c r="D559" s="225" t="s">
        <v>139</v>
      </c>
      <c r="E559" s="236" t="s">
        <v>19</v>
      </c>
      <c r="F559" s="237" t="s">
        <v>849</v>
      </c>
      <c r="G559" s="235"/>
      <c r="H559" s="238">
        <v>7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139</v>
      </c>
      <c r="AU559" s="244" t="s">
        <v>84</v>
      </c>
      <c r="AV559" s="14" t="s">
        <v>84</v>
      </c>
      <c r="AW559" s="14" t="s">
        <v>34</v>
      </c>
      <c r="AX559" s="14" t="s">
        <v>73</v>
      </c>
      <c r="AY559" s="244" t="s">
        <v>128</v>
      </c>
    </row>
    <row r="560" spans="1:51" s="15" customFormat="1" ht="12">
      <c r="A560" s="15"/>
      <c r="B560" s="245"/>
      <c r="C560" s="246"/>
      <c r="D560" s="225" t="s">
        <v>139</v>
      </c>
      <c r="E560" s="247" t="s">
        <v>19</v>
      </c>
      <c r="F560" s="248" t="s">
        <v>163</v>
      </c>
      <c r="G560" s="246"/>
      <c r="H560" s="249">
        <v>34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5" t="s">
        <v>139</v>
      </c>
      <c r="AU560" s="255" t="s">
        <v>84</v>
      </c>
      <c r="AV560" s="15" t="s">
        <v>135</v>
      </c>
      <c r="AW560" s="15" t="s">
        <v>34</v>
      </c>
      <c r="AX560" s="15" t="s">
        <v>81</v>
      </c>
      <c r="AY560" s="255" t="s">
        <v>128</v>
      </c>
    </row>
    <row r="561" spans="1:63" s="12" customFormat="1" ht="22.8" customHeight="1">
      <c r="A561" s="12"/>
      <c r="B561" s="189"/>
      <c r="C561" s="190"/>
      <c r="D561" s="191" t="s">
        <v>72</v>
      </c>
      <c r="E561" s="203" t="s">
        <v>284</v>
      </c>
      <c r="F561" s="203" t="s">
        <v>285</v>
      </c>
      <c r="G561" s="190"/>
      <c r="H561" s="190"/>
      <c r="I561" s="193"/>
      <c r="J561" s="204">
        <f>BK561</f>
        <v>0</v>
      </c>
      <c r="K561" s="190"/>
      <c r="L561" s="195"/>
      <c r="M561" s="196"/>
      <c r="N561" s="197"/>
      <c r="O561" s="197"/>
      <c r="P561" s="198">
        <f>SUM(P562:P600)</f>
        <v>0</v>
      </c>
      <c r="Q561" s="197"/>
      <c r="R561" s="198">
        <f>SUM(R562:R600)</f>
        <v>0</v>
      </c>
      <c r="S561" s="197"/>
      <c r="T561" s="199">
        <f>SUM(T562:T600)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00" t="s">
        <v>81</v>
      </c>
      <c r="AT561" s="201" t="s">
        <v>72</v>
      </c>
      <c r="AU561" s="201" t="s">
        <v>81</v>
      </c>
      <c r="AY561" s="200" t="s">
        <v>128</v>
      </c>
      <c r="BK561" s="202">
        <f>SUM(BK562:BK600)</f>
        <v>0</v>
      </c>
    </row>
    <row r="562" spans="1:65" s="2" customFormat="1" ht="24.15" customHeight="1">
      <c r="A562" s="39"/>
      <c r="B562" s="40"/>
      <c r="C562" s="205" t="s">
        <v>850</v>
      </c>
      <c r="D562" s="205" t="s">
        <v>130</v>
      </c>
      <c r="E562" s="206" t="s">
        <v>287</v>
      </c>
      <c r="F562" s="207" t="s">
        <v>288</v>
      </c>
      <c r="G562" s="208" t="s">
        <v>289</v>
      </c>
      <c r="H562" s="209">
        <v>43.3</v>
      </c>
      <c r="I562" s="210"/>
      <c r="J562" s="211">
        <f>ROUND(I562*H562,2)</f>
        <v>0</v>
      </c>
      <c r="K562" s="207" t="s">
        <v>134</v>
      </c>
      <c r="L562" s="45"/>
      <c r="M562" s="212" t="s">
        <v>19</v>
      </c>
      <c r="N562" s="213" t="s">
        <v>44</v>
      </c>
      <c r="O562" s="85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135</v>
      </c>
      <c r="AT562" s="216" t="s">
        <v>130</v>
      </c>
      <c r="AU562" s="216" t="s">
        <v>84</v>
      </c>
      <c r="AY562" s="18" t="s">
        <v>128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81</v>
      </c>
      <c r="BK562" s="217">
        <f>ROUND(I562*H562,2)</f>
        <v>0</v>
      </c>
      <c r="BL562" s="18" t="s">
        <v>135</v>
      </c>
      <c r="BM562" s="216" t="s">
        <v>851</v>
      </c>
    </row>
    <row r="563" spans="1:47" s="2" customFormat="1" ht="12">
      <c r="A563" s="39"/>
      <c r="B563" s="40"/>
      <c r="C563" s="41"/>
      <c r="D563" s="218" t="s">
        <v>137</v>
      </c>
      <c r="E563" s="41"/>
      <c r="F563" s="219" t="s">
        <v>291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137</v>
      </c>
      <c r="AU563" s="18" t="s">
        <v>84</v>
      </c>
    </row>
    <row r="564" spans="1:51" s="14" customFormat="1" ht="12">
      <c r="A564" s="14"/>
      <c r="B564" s="234"/>
      <c r="C564" s="235"/>
      <c r="D564" s="225" t="s">
        <v>139</v>
      </c>
      <c r="E564" s="236" t="s">
        <v>19</v>
      </c>
      <c r="F564" s="237" t="s">
        <v>852</v>
      </c>
      <c r="G564" s="235"/>
      <c r="H564" s="238">
        <v>24.2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139</v>
      </c>
      <c r="AU564" s="244" t="s">
        <v>84</v>
      </c>
      <c r="AV564" s="14" t="s">
        <v>84</v>
      </c>
      <c r="AW564" s="14" t="s">
        <v>34</v>
      </c>
      <c r="AX564" s="14" t="s">
        <v>73</v>
      </c>
      <c r="AY564" s="244" t="s">
        <v>128</v>
      </c>
    </row>
    <row r="565" spans="1:51" s="14" customFormat="1" ht="12">
      <c r="A565" s="14"/>
      <c r="B565" s="234"/>
      <c r="C565" s="235"/>
      <c r="D565" s="225" t="s">
        <v>139</v>
      </c>
      <c r="E565" s="236" t="s">
        <v>19</v>
      </c>
      <c r="F565" s="237" t="s">
        <v>853</v>
      </c>
      <c r="G565" s="235"/>
      <c r="H565" s="238">
        <v>19.1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139</v>
      </c>
      <c r="AU565" s="244" t="s">
        <v>84</v>
      </c>
      <c r="AV565" s="14" t="s">
        <v>84</v>
      </c>
      <c r="AW565" s="14" t="s">
        <v>34</v>
      </c>
      <c r="AX565" s="14" t="s">
        <v>73</v>
      </c>
      <c r="AY565" s="244" t="s">
        <v>128</v>
      </c>
    </row>
    <row r="566" spans="1:51" s="15" customFormat="1" ht="12">
      <c r="A566" s="15"/>
      <c r="B566" s="245"/>
      <c r="C566" s="246"/>
      <c r="D566" s="225" t="s">
        <v>139</v>
      </c>
      <c r="E566" s="247" t="s">
        <v>19</v>
      </c>
      <c r="F566" s="248" t="s">
        <v>163</v>
      </c>
      <c r="G566" s="246"/>
      <c r="H566" s="249">
        <v>43.3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5" t="s">
        <v>139</v>
      </c>
      <c r="AU566" s="255" t="s">
        <v>84</v>
      </c>
      <c r="AV566" s="15" t="s">
        <v>135</v>
      </c>
      <c r="AW566" s="15" t="s">
        <v>34</v>
      </c>
      <c r="AX566" s="15" t="s">
        <v>81</v>
      </c>
      <c r="AY566" s="255" t="s">
        <v>128</v>
      </c>
    </row>
    <row r="567" spans="1:65" s="2" customFormat="1" ht="24.15" customHeight="1">
      <c r="A567" s="39"/>
      <c r="B567" s="40"/>
      <c r="C567" s="205" t="s">
        <v>854</v>
      </c>
      <c r="D567" s="205" t="s">
        <v>130</v>
      </c>
      <c r="E567" s="206" t="s">
        <v>297</v>
      </c>
      <c r="F567" s="207" t="s">
        <v>298</v>
      </c>
      <c r="G567" s="208" t="s">
        <v>289</v>
      </c>
      <c r="H567" s="209">
        <v>1039.2</v>
      </c>
      <c r="I567" s="210"/>
      <c r="J567" s="211">
        <f>ROUND(I567*H567,2)</f>
        <v>0</v>
      </c>
      <c r="K567" s="207" t="s">
        <v>134</v>
      </c>
      <c r="L567" s="45"/>
      <c r="M567" s="212" t="s">
        <v>19</v>
      </c>
      <c r="N567" s="213" t="s">
        <v>44</v>
      </c>
      <c r="O567" s="85"/>
      <c r="P567" s="214">
        <f>O567*H567</f>
        <v>0</v>
      </c>
      <c r="Q567" s="214">
        <v>0</v>
      </c>
      <c r="R567" s="214">
        <f>Q567*H567</f>
        <v>0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135</v>
      </c>
      <c r="AT567" s="216" t="s">
        <v>130</v>
      </c>
      <c r="AU567" s="216" t="s">
        <v>84</v>
      </c>
      <c r="AY567" s="18" t="s">
        <v>128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81</v>
      </c>
      <c r="BK567" s="217">
        <f>ROUND(I567*H567,2)</f>
        <v>0</v>
      </c>
      <c r="BL567" s="18" t="s">
        <v>135</v>
      </c>
      <c r="BM567" s="216" t="s">
        <v>855</v>
      </c>
    </row>
    <row r="568" spans="1:47" s="2" customFormat="1" ht="12">
      <c r="A568" s="39"/>
      <c r="B568" s="40"/>
      <c r="C568" s="41"/>
      <c r="D568" s="218" t="s">
        <v>137</v>
      </c>
      <c r="E568" s="41"/>
      <c r="F568" s="219" t="s">
        <v>300</v>
      </c>
      <c r="G568" s="41"/>
      <c r="H568" s="41"/>
      <c r="I568" s="220"/>
      <c r="J568" s="41"/>
      <c r="K568" s="41"/>
      <c r="L568" s="45"/>
      <c r="M568" s="221"/>
      <c r="N568" s="222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137</v>
      </c>
      <c r="AU568" s="18" t="s">
        <v>84</v>
      </c>
    </row>
    <row r="569" spans="1:51" s="13" customFormat="1" ht="12">
      <c r="A569" s="13"/>
      <c r="B569" s="223"/>
      <c r="C569" s="224"/>
      <c r="D569" s="225" t="s">
        <v>139</v>
      </c>
      <c r="E569" s="226" t="s">
        <v>19</v>
      </c>
      <c r="F569" s="227" t="s">
        <v>303</v>
      </c>
      <c r="G569" s="224"/>
      <c r="H569" s="226" t="s">
        <v>19</v>
      </c>
      <c r="I569" s="228"/>
      <c r="J569" s="224"/>
      <c r="K569" s="224"/>
      <c r="L569" s="229"/>
      <c r="M569" s="230"/>
      <c r="N569" s="231"/>
      <c r="O569" s="231"/>
      <c r="P569" s="231"/>
      <c r="Q569" s="231"/>
      <c r="R569" s="231"/>
      <c r="S569" s="231"/>
      <c r="T569" s="23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3" t="s">
        <v>139</v>
      </c>
      <c r="AU569" s="233" t="s">
        <v>84</v>
      </c>
      <c r="AV569" s="13" t="s">
        <v>81</v>
      </c>
      <c r="AW569" s="13" t="s">
        <v>34</v>
      </c>
      <c r="AX569" s="13" t="s">
        <v>73</v>
      </c>
      <c r="AY569" s="233" t="s">
        <v>128</v>
      </c>
    </row>
    <row r="570" spans="1:51" s="14" customFormat="1" ht="12">
      <c r="A570" s="14"/>
      <c r="B570" s="234"/>
      <c r="C570" s="235"/>
      <c r="D570" s="225" t="s">
        <v>139</v>
      </c>
      <c r="E570" s="236" t="s">
        <v>19</v>
      </c>
      <c r="F570" s="237" t="s">
        <v>856</v>
      </c>
      <c r="G570" s="235"/>
      <c r="H570" s="238">
        <v>580.8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4" t="s">
        <v>139</v>
      </c>
      <c r="AU570" s="244" t="s">
        <v>84</v>
      </c>
      <c r="AV570" s="14" t="s">
        <v>84</v>
      </c>
      <c r="AW570" s="14" t="s">
        <v>34</v>
      </c>
      <c r="AX570" s="14" t="s">
        <v>73</v>
      </c>
      <c r="AY570" s="244" t="s">
        <v>128</v>
      </c>
    </row>
    <row r="571" spans="1:51" s="14" customFormat="1" ht="12">
      <c r="A571" s="14"/>
      <c r="B571" s="234"/>
      <c r="C571" s="235"/>
      <c r="D571" s="225" t="s">
        <v>139</v>
      </c>
      <c r="E571" s="236" t="s">
        <v>19</v>
      </c>
      <c r="F571" s="237" t="s">
        <v>857</v>
      </c>
      <c r="G571" s="235"/>
      <c r="H571" s="238">
        <v>458.4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4" t="s">
        <v>139</v>
      </c>
      <c r="AU571" s="244" t="s">
        <v>84</v>
      </c>
      <c r="AV571" s="14" t="s">
        <v>84</v>
      </c>
      <c r="AW571" s="14" t="s">
        <v>34</v>
      </c>
      <c r="AX571" s="14" t="s">
        <v>73</v>
      </c>
      <c r="AY571" s="244" t="s">
        <v>128</v>
      </c>
    </row>
    <row r="572" spans="1:51" s="15" customFormat="1" ht="12">
      <c r="A572" s="15"/>
      <c r="B572" s="245"/>
      <c r="C572" s="246"/>
      <c r="D572" s="225" t="s">
        <v>139</v>
      </c>
      <c r="E572" s="247" t="s">
        <v>19</v>
      </c>
      <c r="F572" s="248" t="s">
        <v>163</v>
      </c>
      <c r="G572" s="246"/>
      <c r="H572" s="249">
        <v>1039.2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55" t="s">
        <v>139</v>
      </c>
      <c r="AU572" s="255" t="s">
        <v>84</v>
      </c>
      <c r="AV572" s="15" t="s">
        <v>135</v>
      </c>
      <c r="AW572" s="15" t="s">
        <v>34</v>
      </c>
      <c r="AX572" s="15" t="s">
        <v>81</v>
      </c>
      <c r="AY572" s="255" t="s">
        <v>128</v>
      </c>
    </row>
    <row r="573" spans="1:65" s="2" customFormat="1" ht="24.15" customHeight="1">
      <c r="A573" s="39"/>
      <c r="B573" s="40"/>
      <c r="C573" s="205" t="s">
        <v>858</v>
      </c>
      <c r="D573" s="205" t="s">
        <v>130</v>
      </c>
      <c r="E573" s="206" t="s">
        <v>859</v>
      </c>
      <c r="F573" s="207" t="s">
        <v>860</v>
      </c>
      <c r="G573" s="208" t="s">
        <v>289</v>
      </c>
      <c r="H573" s="209">
        <v>8.6</v>
      </c>
      <c r="I573" s="210"/>
      <c r="J573" s="211">
        <f>ROUND(I573*H573,2)</f>
        <v>0</v>
      </c>
      <c r="K573" s="207" t="s">
        <v>134</v>
      </c>
      <c r="L573" s="45"/>
      <c r="M573" s="212" t="s">
        <v>19</v>
      </c>
      <c r="N573" s="213" t="s">
        <v>44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135</v>
      </c>
      <c r="AT573" s="216" t="s">
        <v>130</v>
      </c>
      <c r="AU573" s="216" t="s">
        <v>84</v>
      </c>
      <c r="AY573" s="18" t="s">
        <v>128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81</v>
      </c>
      <c r="BK573" s="217">
        <f>ROUND(I573*H573,2)</f>
        <v>0</v>
      </c>
      <c r="BL573" s="18" t="s">
        <v>135</v>
      </c>
      <c r="BM573" s="216" t="s">
        <v>861</v>
      </c>
    </row>
    <row r="574" spans="1:47" s="2" customFormat="1" ht="12">
      <c r="A574" s="39"/>
      <c r="B574" s="40"/>
      <c r="C574" s="41"/>
      <c r="D574" s="218" t="s">
        <v>137</v>
      </c>
      <c r="E574" s="41"/>
      <c r="F574" s="219" t="s">
        <v>862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137</v>
      </c>
      <c r="AU574" s="18" t="s">
        <v>84</v>
      </c>
    </row>
    <row r="575" spans="1:51" s="14" customFormat="1" ht="12">
      <c r="A575" s="14"/>
      <c r="B575" s="234"/>
      <c r="C575" s="235"/>
      <c r="D575" s="225" t="s">
        <v>139</v>
      </c>
      <c r="E575" s="236" t="s">
        <v>19</v>
      </c>
      <c r="F575" s="237" t="s">
        <v>863</v>
      </c>
      <c r="G575" s="235"/>
      <c r="H575" s="238">
        <v>8.6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139</v>
      </c>
      <c r="AU575" s="244" t="s">
        <v>84</v>
      </c>
      <c r="AV575" s="14" t="s">
        <v>84</v>
      </c>
      <c r="AW575" s="14" t="s">
        <v>34</v>
      </c>
      <c r="AX575" s="14" t="s">
        <v>81</v>
      </c>
      <c r="AY575" s="244" t="s">
        <v>128</v>
      </c>
    </row>
    <row r="576" spans="1:65" s="2" customFormat="1" ht="24.15" customHeight="1">
      <c r="A576" s="39"/>
      <c r="B576" s="40"/>
      <c r="C576" s="205" t="s">
        <v>864</v>
      </c>
      <c r="D576" s="205" t="s">
        <v>130</v>
      </c>
      <c r="E576" s="206" t="s">
        <v>865</v>
      </c>
      <c r="F576" s="207" t="s">
        <v>298</v>
      </c>
      <c r="G576" s="208" t="s">
        <v>289</v>
      </c>
      <c r="H576" s="209">
        <v>206.4</v>
      </c>
      <c r="I576" s="210"/>
      <c r="J576" s="211">
        <f>ROUND(I576*H576,2)</f>
        <v>0</v>
      </c>
      <c r="K576" s="207" t="s">
        <v>134</v>
      </c>
      <c r="L576" s="45"/>
      <c r="M576" s="212" t="s">
        <v>19</v>
      </c>
      <c r="N576" s="213" t="s">
        <v>44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135</v>
      </c>
      <c r="AT576" s="216" t="s">
        <v>130</v>
      </c>
      <c r="AU576" s="216" t="s">
        <v>84</v>
      </c>
      <c r="AY576" s="18" t="s">
        <v>128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81</v>
      </c>
      <c r="BK576" s="217">
        <f>ROUND(I576*H576,2)</f>
        <v>0</v>
      </c>
      <c r="BL576" s="18" t="s">
        <v>135</v>
      </c>
      <c r="BM576" s="216" t="s">
        <v>866</v>
      </c>
    </row>
    <row r="577" spans="1:47" s="2" customFormat="1" ht="12">
      <c r="A577" s="39"/>
      <c r="B577" s="40"/>
      <c r="C577" s="41"/>
      <c r="D577" s="218" t="s">
        <v>137</v>
      </c>
      <c r="E577" s="41"/>
      <c r="F577" s="219" t="s">
        <v>867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137</v>
      </c>
      <c r="AU577" s="18" t="s">
        <v>84</v>
      </c>
    </row>
    <row r="578" spans="1:51" s="13" customFormat="1" ht="12">
      <c r="A578" s="13"/>
      <c r="B578" s="223"/>
      <c r="C578" s="224"/>
      <c r="D578" s="225" t="s">
        <v>139</v>
      </c>
      <c r="E578" s="226" t="s">
        <v>19</v>
      </c>
      <c r="F578" s="227" t="s">
        <v>303</v>
      </c>
      <c r="G578" s="224"/>
      <c r="H578" s="226" t="s">
        <v>19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3" t="s">
        <v>139</v>
      </c>
      <c r="AU578" s="233" t="s">
        <v>84</v>
      </c>
      <c r="AV578" s="13" t="s">
        <v>81</v>
      </c>
      <c r="AW578" s="13" t="s">
        <v>34</v>
      </c>
      <c r="AX578" s="13" t="s">
        <v>73</v>
      </c>
      <c r="AY578" s="233" t="s">
        <v>128</v>
      </c>
    </row>
    <row r="579" spans="1:51" s="14" customFormat="1" ht="12">
      <c r="A579" s="14"/>
      <c r="B579" s="234"/>
      <c r="C579" s="235"/>
      <c r="D579" s="225" t="s">
        <v>139</v>
      </c>
      <c r="E579" s="236" t="s">
        <v>19</v>
      </c>
      <c r="F579" s="237" t="s">
        <v>868</v>
      </c>
      <c r="G579" s="235"/>
      <c r="H579" s="238">
        <v>206.4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4" t="s">
        <v>139</v>
      </c>
      <c r="AU579" s="244" t="s">
        <v>84</v>
      </c>
      <c r="AV579" s="14" t="s">
        <v>84</v>
      </c>
      <c r="AW579" s="14" t="s">
        <v>34</v>
      </c>
      <c r="AX579" s="14" t="s">
        <v>81</v>
      </c>
      <c r="AY579" s="244" t="s">
        <v>128</v>
      </c>
    </row>
    <row r="580" spans="1:65" s="2" customFormat="1" ht="24.15" customHeight="1">
      <c r="A580" s="39"/>
      <c r="B580" s="40"/>
      <c r="C580" s="205" t="s">
        <v>869</v>
      </c>
      <c r="D580" s="205" t="s">
        <v>130</v>
      </c>
      <c r="E580" s="206" t="s">
        <v>870</v>
      </c>
      <c r="F580" s="207" t="s">
        <v>871</v>
      </c>
      <c r="G580" s="208" t="s">
        <v>289</v>
      </c>
      <c r="H580" s="209">
        <v>33.3</v>
      </c>
      <c r="I580" s="210"/>
      <c r="J580" s="211">
        <f>ROUND(I580*H580,2)</f>
        <v>0</v>
      </c>
      <c r="K580" s="207" t="s">
        <v>134</v>
      </c>
      <c r="L580" s="45"/>
      <c r="M580" s="212" t="s">
        <v>19</v>
      </c>
      <c r="N580" s="213" t="s">
        <v>44</v>
      </c>
      <c r="O580" s="85"/>
      <c r="P580" s="214">
        <f>O580*H580</f>
        <v>0</v>
      </c>
      <c r="Q580" s="214">
        <v>0</v>
      </c>
      <c r="R580" s="214">
        <f>Q580*H580</f>
        <v>0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135</v>
      </c>
      <c r="AT580" s="216" t="s">
        <v>130</v>
      </c>
      <c r="AU580" s="216" t="s">
        <v>84</v>
      </c>
      <c r="AY580" s="18" t="s">
        <v>128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81</v>
      </c>
      <c r="BK580" s="217">
        <f>ROUND(I580*H580,2)</f>
        <v>0</v>
      </c>
      <c r="BL580" s="18" t="s">
        <v>135</v>
      </c>
      <c r="BM580" s="216" t="s">
        <v>872</v>
      </c>
    </row>
    <row r="581" spans="1:47" s="2" customFormat="1" ht="12">
      <c r="A581" s="39"/>
      <c r="B581" s="40"/>
      <c r="C581" s="41"/>
      <c r="D581" s="218" t="s">
        <v>137</v>
      </c>
      <c r="E581" s="41"/>
      <c r="F581" s="219" t="s">
        <v>873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137</v>
      </c>
      <c r="AU581" s="18" t="s">
        <v>84</v>
      </c>
    </row>
    <row r="582" spans="1:51" s="14" customFormat="1" ht="12">
      <c r="A582" s="14"/>
      <c r="B582" s="234"/>
      <c r="C582" s="235"/>
      <c r="D582" s="225" t="s">
        <v>139</v>
      </c>
      <c r="E582" s="236" t="s">
        <v>19</v>
      </c>
      <c r="F582" s="237" t="s">
        <v>874</v>
      </c>
      <c r="G582" s="235"/>
      <c r="H582" s="238">
        <v>33.3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4" t="s">
        <v>139</v>
      </c>
      <c r="AU582" s="244" t="s">
        <v>84</v>
      </c>
      <c r="AV582" s="14" t="s">
        <v>84</v>
      </c>
      <c r="AW582" s="14" t="s">
        <v>34</v>
      </c>
      <c r="AX582" s="14" t="s">
        <v>81</v>
      </c>
      <c r="AY582" s="244" t="s">
        <v>128</v>
      </c>
    </row>
    <row r="583" spans="1:65" s="2" customFormat="1" ht="24.15" customHeight="1">
      <c r="A583" s="39"/>
      <c r="B583" s="40"/>
      <c r="C583" s="205" t="s">
        <v>875</v>
      </c>
      <c r="D583" s="205" t="s">
        <v>130</v>
      </c>
      <c r="E583" s="206" t="s">
        <v>876</v>
      </c>
      <c r="F583" s="207" t="s">
        <v>877</v>
      </c>
      <c r="G583" s="208" t="s">
        <v>289</v>
      </c>
      <c r="H583" s="209">
        <v>799.2</v>
      </c>
      <c r="I583" s="210"/>
      <c r="J583" s="211">
        <f>ROUND(I583*H583,2)</f>
        <v>0</v>
      </c>
      <c r="K583" s="207" t="s">
        <v>134</v>
      </c>
      <c r="L583" s="45"/>
      <c r="M583" s="212" t="s">
        <v>19</v>
      </c>
      <c r="N583" s="213" t="s">
        <v>44</v>
      </c>
      <c r="O583" s="85"/>
      <c r="P583" s="214">
        <f>O583*H583</f>
        <v>0</v>
      </c>
      <c r="Q583" s="214">
        <v>0</v>
      </c>
      <c r="R583" s="214">
        <f>Q583*H583</f>
        <v>0</v>
      </c>
      <c r="S583" s="214">
        <v>0</v>
      </c>
      <c r="T583" s="215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16" t="s">
        <v>135</v>
      </c>
      <c r="AT583" s="216" t="s">
        <v>130</v>
      </c>
      <c r="AU583" s="216" t="s">
        <v>84</v>
      </c>
      <c r="AY583" s="18" t="s">
        <v>128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18" t="s">
        <v>81</v>
      </c>
      <c r="BK583" s="217">
        <f>ROUND(I583*H583,2)</f>
        <v>0</v>
      </c>
      <c r="BL583" s="18" t="s">
        <v>135</v>
      </c>
      <c r="BM583" s="216" t="s">
        <v>878</v>
      </c>
    </row>
    <row r="584" spans="1:47" s="2" customFormat="1" ht="12">
      <c r="A584" s="39"/>
      <c r="B584" s="40"/>
      <c r="C584" s="41"/>
      <c r="D584" s="218" t="s">
        <v>137</v>
      </c>
      <c r="E584" s="41"/>
      <c r="F584" s="219" t="s">
        <v>879</v>
      </c>
      <c r="G584" s="41"/>
      <c r="H584" s="41"/>
      <c r="I584" s="220"/>
      <c r="J584" s="41"/>
      <c r="K584" s="41"/>
      <c r="L584" s="45"/>
      <c r="M584" s="221"/>
      <c r="N584" s="222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137</v>
      </c>
      <c r="AU584" s="18" t="s">
        <v>84</v>
      </c>
    </row>
    <row r="585" spans="1:51" s="13" customFormat="1" ht="12">
      <c r="A585" s="13"/>
      <c r="B585" s="223"/>
      <c r="C585" s="224"/>
      <c r="D585" s="225" t="s">
        <v>139</v>
      </c>
      <c r="E585" s="226" t="s">
        <v>19</v>
      </c>
      <c r="F585" s="227" t="s">
        <v>303</v>
      </c>
      <c r="G585" s="224"/>
      <c r="H585" s="226" t="s">
        <v>19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3" t="s">
        <v>139</v>
      </c>
      <c r="AU585" s="233" t="s">
        <v>84</v>
      </c>
      <c r="AV585" s="13" t="s">
        <v>81</v>
      </c>
      <c r="AW585" s="13" t="s">
        <v>34</v>
      </c>
      <c r="AX585" s="13" t="s">
        <v>73</v>
      </c>
      <c r="AY585" s="233" t="s">
        <v>128</v>
      </c>
    </row>
    <row r="586" spans="1:51" s="14" customFormat="1" ht="12">
      <c r="A586" s="14"/>
      <c r="B586" s="234"/>
      <c r="C586" s="235"/>
      <c r="D586" s="225" t="s">
        <v>139</v>
      </c>
      <c r="E586" s="236" t="s">
        <v>19</v>
      </c>
      <c r="F586" s="237" t="s">
        <v>880</v>
      </c>
      <c r="G586" s="235"/>
      <c r="H586" s="238">
        <v>799.2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4" t="s">
        <v>139</v>
      </c>
      <c r="AU586" s="244" t="s">
        <v>84</v>
      </c>
      <c r="AV586" s="14" t="s">
        <v>84</v>
      </c>
      <c r="AW586" s="14" t="s">
        <v>34</v>
      </c>
      <c r="AX586" s="14" t="s">
        <v>81</v>
      </c>
      <c r="AY586" s="244" t="s">
        <v>128</v>
      </c>
    </row>
    <row r="587" spans="1:65" s="2" customFormat="1" ht="24.15" customHeight="1">
      <c r="A587" s="39"/>
      <c r="B587" s="40"/>
      <c r="C587" s="205" t="s">
        <v>881</v>
      </c>
      <c r="D587" s="205" t="s">
        <v>130</v>
      </c>
      <c r="E587" s="206" t="s">
        <v>882</v>
      </c>
      <c r="F587" s="207" t="s">
        <v>883</v>
      </c>
      <c r="G587" s="208" t="s">
        <v>289</v>
      </c>
      <c r="H587" s="209">
        <v>67.4</v>
      </c>
      <c r="I587" s="210"/>
      <c r="J587" s="211">
        <f>ROUND(I587*H587,2)</f>
        <v>0</v>
      </c>
      <c r="K587" s="207" t="s">
        <v>134</v>
      </c>
      <c r="L587" s="45"/>
      <c r="M587" s="212" t="s">
        <v>19</v>
      </c>
      <c r="N587" s="213" t="s">
        <v>44</v>
      </c>
      <c r="O587" s="85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135</v>
      </c>
      <c r="AT587" s="216" t="s">
        <v>130</v>
      </c>
      <c r="AU587" s="216" t="s">
        <v>84</v>
      </c>
      <c r="AY587" s="18" t="s">
        <v>128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81</v>
      </c>
      <c r="BK587" s="217">
        <f>ROUND(I587*H587,2)</f>
        <v>0</v>
      </c>
      <c r="BL587" s="18" t="s">
        <v>135</v>
      </c>
      <c r="BM587" s="216" t="s">
        <v>884</v>
      </c>
    </row>
    <row r="588" spans="1:47" s="2" customFormat="1" ht="12">
      <c r="A588" s="39"/>
      <c r="B588" s="40"/>
      <c r="C588" s="41"/>
      <c r="D588" s="218" t="s">
        <v>137</v>
      </c>
      <c r="E588" s="41"/>
      <c r="F588" s="219" t="s">
        <v>885</v>
      </c>
      <c r="G588" s="41"/>
      <c r="H588" s="41"/>
      <c r="I588" s="220"/>
      <c r="J588" s="41"/>
      <c r="K588" s="41"/>
      <c r="L588" s="45"/>
      <c r="M588" s="221"/>
      <c r="N588" s="222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137</v>
      </c>
      <c r="AU588" s="18" t="s">
        <v>84</v>
      </c>
    </row>
    <row r="589" spans="1:51" s="14" customFormat="1" ht="12">
      <c r="A589" s="14"/>
      <c r="B589" s="234"/>
      <c r="C589" s="235"/>
      <c r="D589" s="225" t="s">
        <v>139</v>
      </c>
      <c r="E589" s="236" t="s">
        <v>19</v>
      </c>
      <c r="F589" s="237" t="s">
        <v>874</v>
      </c>
      <c r="G589" s="235"/>
      <c r="H589" s="238">
        <v>33.3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139</v>
      </c>
      <c r="AU589" s="244" t="s">
        <v>84</v>
      </c>
      <c r="AV589" s="14" t="s">
        <v>84</v>
      </c>
      <c r="AW589" s="14" t="s">
        <v>34</v>
      </c>
      <c r="AX589" s="14" t="s">
        <v>73</v>
      </c>
      <c r="AY589" s="244" t="s">
        <v>128</v>
      </c>
    </row>
    <row r="590" spans="1:51" s="14" customFormat="1" ht="12">
      <c r="A590" s="14"/>
      <c r="B590" s="234"/>
      <c r="C590" s="235"/>
      <c r="D590" s="225" t="s">
        <v>139</v>
      </c>
      <c r="E590" s="236" t="s">
        <v>19</v>
      </c>
      <c r="F590" s="237" t="s">
        <v>886</v>
      </c>
      <c r="G590" s="235"/>
      <c r="H590" s="238">
        <v>34.1</v>
      </c>
      <c r="I590" s="239"/>
      <c r="J590" s="235"/>
      <c r="K590" s="235"/>
      <c r="L590" s="240"/>
      <c r="M590" s="241"/>
      <c r="N590" s="242"/>
      <c r="O590" s="242"/>
      <c r="P590" s="242"/>
      <c r="Q590" s="242"/>
      <c r="R590" s="242"/>
      <c r="S590" s="242"/>
      <c r="T590" s="24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4" t="s">
        <v>139</v>
      </c>
      <c r="AU590" s="244" t="s">
        <v>84</v>
      </c>
      <c r="AV590" s="14" t="s">
        <v>84</v>
      </c>
      <c r="AW590" s="14" t="s">
        <v>34</v>
      </c>
      <c r="AX590" s="14" t="s">
        <v>73</v>
      </c>
      <c r="AY590" s="244" t="s">
        <v>128</v>
      </c>
    </row>
    <row r="591" spans="1:51" s="15" customFormat="1" ht="12">
      <c r="A591" s="15"/>
      <c r="B591" s="245"/>
      <c r="C591" s="246"/>
      <c r="D591" s="225" t="s">
        <v>139</v>
      </c>
      <c r="E591" s="247" t="s">
        <v>19</v>
      </c>
      <c r="F591" s="248" t="s">
        <v>163</v>
      </c>
      <c r="G591" s="246"/>
      <c r="H591" s="249">
        <v>67.4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5" t="s">
        <v>139</v>
      </c>
      <c r="AU591" s="255" t="s">
        <v>84</v>
      </c>
      <c r="AV591" s="15" t="s">
        <v>135</v>
      </c>
      <c r="AW591" s="15" t="s">
        <v>34</v>
      </c>
      <c r="AX591" s="15" t="s">
        <v>81</v>
      </c>
      <c r="AY591" s="255" t="s">
        <v>128</v>
      </c>
    </row>
    <row r="592" spans="1:65" s="2" customFormat="1" ht="24.15" customHeight="1">
      <c r="A592" s="39"/>
      <c r="B592" s="40"/>
      <c r="C592" s="205" t="s">
        <v>887</v>
      </c>
      <c r="D592" s="205" t="s">
        <v>130</v>
      </c>
      <c r="E592" s="206" t="s">
        <v>315</v>
      </c>
      <c r="F592" s="207" t="s">
        <v>316</v>
      </c>
      <c r="G592" s="208" t="s">
        <v>289</v>
      </c>
      <c r="H592" s="209">
        <v>68.3</v>
      </c>
      <c r="I592" s="210"/>
      <c r="J592" s="211">
        <f>ROUND(I592*H592,2)</f>
        <v>0</v>
      </c>
      <c r="K592" s="207" t="s">
        <v>134</v>
      </c>
      <c r="L592" s="45"/>
      <c r="M592" s="212" t="s">
        <v>19</v>
      </c>
      <c r="N592" s="213" t="s">
        <v>44</v>
      </c>
      <c r="O592" s="85"/>
      <c r="P592" s="214">
        <f>O592*H592</f>
        <v>0</v>
      </c>
      <c r="Q592" s="214">
        <v>0</v>
      </c>
      <c r="R592" s="214">
        <f>Q592*H592</f>
        <v>0</v>
      </c>
      <c r="S592" s="214">
        <v>0</v>
      </c>
      <c r="T592" s="21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6" t="s">
        <v>135</v>
      </c>
      <c r="AT592" s="216" t="s">
        <v>130</v>
      </c>
      <c r="AU592" s="216" t="s">
        <v>84</v>
      </c>
      <c r="AY592" s="18" t="s">
        <v>128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8" t="s">
        <v>81</v>
      </c>
      <c r="BK592" s="217">
        <f>ROUND(I592*H592,2)</f>
        <v>0</v>
      </c>
      <c r="BL592" s="18" t="s">
        <v>135</v>
      </c>
      <c r="BM592" s="216" t="s">
        <v>888</v>
      </c>
    </row>
    <row r="593" spans="1:47" s="2" customFormat="1" ht="12">
      <c r="A593" s="39"/>
      <c r="B593" s="40"/>
      <c r="C593" s="41"/>
      <c r="D593" s="218" t="s">
        <v>137</v>
      </c>
      <c r="E593" s="41"/>
      <c r="F593" s="219" t="s">
        <v>318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137</v>
      </c>
      <c r="AU593" s="18" t="s">
        <v>84</v>
      </c>
    </row>
    <row r="594" spans="1:51" s="14" customFormat="1" ht="12">
      <c r="A594" s="14"/>
      <c r="B594" s="234"/>
      <c r="C594" s="235"/>
      <c r="D594" s="225" t="s">
        <v>139</v>
      </c>
      <c r="E594" s="236" t="s">
        <v>19</v>
      </c>
      <c r="F594" s="237" t="s">
        <v>852</v>
      </c>
      <c r="G594" s="235"/>
      <c r="H594" s="238">
        <v>24.2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4" t="s">
        <v>139</v>
      </c>
      <c r="AU594" s="244" t="s">
        <v>84</v>
      </c>
      <c r="AV594" s="14" t="s">
        <v>84</v>
      </c>
      <c r="AW594" s="14" t="s">
        <v>34</v>
      </c>
      <c r="AX594" s="14" t="s">
        <v>73</v>
      </c>
      <c r="AY594" s="244" t="s">
        <v>128</v>
      </c>
    </row>
    <row r="595" spans="1:51" s="14" customFormat="1" ht="12">
      <c r="A595" s="14"/>
      <c r="B595" s="234"/>
      <c r="C595" s="235"/>
      <c r="D595" s="225" t="s">
        <v>139</v>
      </c>
      <c r="E595" s="236" t="s">
        <v>19</v>
      </c>
      <c r="F595" s="237" t="s">
        <v>889</v>
      </c>
      <c r="G595" s="235"/>
      <c r="H595" s="238">
        <v>19.1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139</v>
      </c>
      <c r="AU595" s="244" t="s">
        <v>84</v>
      </c>
      <c r="AV595" s="14" t="s">
        <v>84</v>
      </c>
      <c r="AW595" s="14" t="s">
        <v>34</v>
      </c>
      <c r="AX595" s="14" t="s">
        <v>73</v>
      </c>
      <c r="AY595" s="244" t="s">
        <v>128</v>
      </c>
    </row>
    <row r="596" spans="1:51" s="14" customFormat="1" ht="12">
      <c r="A596" s="14"/>
      <c r="B596" s="234"/>
      <c r="C596" s="235"/>
      <c r="D596" s="225" t="s">
        <v>139</v>
      </c>
      <c r="E596" s="236" t="s">
        <v>19</v>
      </c>
      <c r="F596" s="237" t="s">
        <v>890</v>
      </c>
      <c r="G596" s="235"/>
      <c r="H596" s="238">
        <v>25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4" t="s">
        <v>139</v>
      </c>
      <c r="AU596" s="244" t="s">
        <v>84</v>
      </c>
      <c r="AV596" s="14" t="s">
        <v>84</v>
      </c>
      <c r="AW596" s="14" t="s">
        <v>34</v>
      </c>
      <c r="AX596" s="14" t="s">
        <v>73</v>
      </c>
      <c r="AY596" s="244" t="s">
        <v>128</v>
      </c>
    </row>
    <row r="597" spans="1:51" s="15" customFormat="1" ht="12">
      <c r="A597" s="15"/>
      <c r="B597" s="245"/>
      <c r="C597" s="246"/>
      <c r="D597" s="225" t="s">
        <v>139</v>
      </c>
      <c r="E597" s="247" t="s">
        <v>19</v>
      </c>
      <c r="F597" s="248" t="s">
        <v>163</v>
      </c>
      <c r="G597" s="246"/>
      <c r="H597" s="249">
        <v>68.3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5" t="s">
        <v>139</v>
      </c>
      <c r="AU597" s="255" t="s">
        <v>84</v>
      </c>
      <c r="AV597" s="15" t="s">
        <v>135</v>
      </c>
      <c r="AW597" s="15" t="s">
        <v>34</v>
      </c>
      <c r="AX597" s="15" t="s">
        <v>81</v>
      </c>
      <c r="AY597" s="255" t="s">
        <v>128</v>
      </c>
    </row>
    <row r="598" spans="1:65" s="2" customFormat="1" ht="24.15" customHeight="1">
      <c r="A598" s="39"/>
      <c r="B598" s="40"/>
      <c r="C598" s="205" t="s">
        <v>891</v>
      </c>
      <c r="D598" s="205" t="s">
        <v>130</v>
      </c>
      <c r="E598" s="206" t="s">
        <v>892</v>
      </c>
      <c r="F598" s="207" t="s">
        <v>893</v>
      </c>
      <c r="G598" s="208" t="s">
        <v>289</v>
      </c>
      <c r="H598" s="209">
        <v>8.6</v>
      </c>
      <c r="I598" s="210"/>
      <c r="J598" s="211">
        <f>ROUND(I598*H598,2)</f>
        <v>0</v>
      </c>
      <c r="K598" s="207" t="s">
        <v>134</v>
      </c>
      <c r="L598" s="45"/>
      <c r="M598" s="212" t="s">
        <v>19</v>
      </c>
      <c r="N598" s="213" t="s">
        <v>44</v>
      </c>
      <c r="O598" s="85"/>
      <c r="P598" s="214">
        <f>O598*H598</f>
        <v>0</v>
      </c>
      <c r="Q598" s="214">
        <v>0</v>
      </c>
      <c r="R598" s="214">
        <f>Q598*H598</f>
        <v>0</v>
      </c>
      <c r="S598" s="214">
        <v>0</v>
      </c>
      <c r="T598" s="21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135</v>
      </c>
      <c r="AT598" s="216" t="s">
        <v>130</v>
      </c>
      <c r="AU598" s="216" t="s">
        <v>84</v>
      </c>
      <c r="AY598" s="18" t="s">
        <v>128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81</v>
      </c>
      <c r="BK598" s="217">
        <f>ROUND(I598*H598,2)</f>
        <v>0</v>
      </c>
      <c r="BL598" s="18" t="s">
        <v>135</v>
      </c>
      <c r="BM598" s="216" t="s">
        <v>894</v>
      </c>
    </row>
    <row r="599" spans="1:47" s="2" customFormat="1" ht="12">
      <c r="A599" s="39"/>
      <c r="B599" s="40"/>
      <c r="C599" s="41"/>
      <c r="D599" s="218" t="s">
        <v>137</v>
      </c>
      <c r="E599" s="41"/>
      <c r="F599" s="219" t="s">
        <v>895</v>
      </c>
      <c r="G599" s="41"/>
      <c r="H599" s="41"/>
      <c r="I599" s="220"/>
      <c r="J599" s="41"/>
      <c r="K599" s="41"/>
      <c r="L599" s="45"/>
      <c r="M599" s="221"/>
      <c r="N599" s="222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137</v>
      </c>
      <c r="AU599" s="18" t="s">
        <v>84</v>
      </c>
    </row>
    <row r="600" spans="1:51" s="14" customFormat="1" ht="12">
      <c r="A600" s="14"/>
      <c r="B600" s="234"/>
      <c r="C600" s="235"/>
      <c r="D600" s="225" t="s">
        <v>139</v>
      </c>
      <c r="E600" s="236" t="s">
        <v>19</v>
      </c>
      <c r="F600" s="237" t="s">
        <v>863</v>
      </c>
      <c r="G600" s="235"/>
      <c r="H600" s="238">
        <v>8.6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4" t="s">
        <v>139</v>
      </c>
      <c r="AU600" s="244" t="s">
        <v>84</v>
      </c>
      <c r="AV600" s="14" t="s">
        <v>84</v>
      </c>
      <c r="AW600" s="14" t="s">
        <v>34</v>
      </c>
      <c r="AX600" s="14" t="s">
        <v>81</v>
      </c>
      <c r="AY600" s="244" t="s">
        <v>128</v>
      </c>
    </row>
    <row r="601" spans="1:63" s="12" customFormat="1" ht="22.8" customHeight="1">
      <c r="A601" s="12"/>
      <c r="B601" s="189"/>
      <c r="C601" s="190"/>
      <c r="D601" s="191" t="s">
        <v>72</v>
      </c>
      <c r="E601" s="203" t="s">
        <v>320</v>
      </c>
      <c r="F601" s="203" t="s">
        <v>321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SUM(P602:P603)</f>
        <v>0</v>
      </c>
      <c r="Q601" s="197"/>
      <c r="R601" s="198">
        <f>SUM(R602:R603)</f>
        <v>0</v>
      </c>
      <c r="S601" s="197"/>
      <c r="T601" s="199">
        <f>SUM(T602:T603)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00" t="s">
        <v>81</v>
      </c>
      <c r="AT601" s="201" t="s">
        <v>72</v>
      </c>
      <c r="AU601" s="201" t="s">
        <v>81</v>
      </c>
      <c r="AY601" s="200" t="s">
        <v>128</v>
      </c>
      <c r="BK601" s="202">
        <f>SUM(BK602:BK603)</f>
        <v>0</v>
      </c>
    </row>
    <row r="602" spans="1:65" s="2" customFormat="1" ht="24.15" customHeight="1">
      <c r="A602" s="39"/>
      <c r="B602" s="40"/>
      <c r="C602" s="205" t="s">
        <v>896</v>
      </c>
      <c r="D602" s="205" t="s">
        <v>130</v>
      </c>
      <c r="E602" s="206" t="s">
        <v>323</v>
      </c>
      <c r="F602" s="207" t="s">
        <v>324</v>
      </c>
      <c r="G602" s="208" t="s">
        <v>289</v>
      </c>
      <c r="H602" s="209">
        <v>457.449</v>
      </c>
      <c r="I602" s="210"/>
      <c r="J602" s="211">
        <f>ROUND(I602*H602,2)</f>
        <v>0</v>
      </c>
      <c r="K602" s="207" t="s">
        <v>134</v>
      </c>
      <c r="L602" s="45"/>
      <c r="M602" s="212" t="s">
        <v>19</v>
      </c>
      <c r="N602" s="213" t="s">
        <v>44</v>
      </c>
      <c r="O602" s="85"/>
      <c r="P602" s="214">
        <f>O602*H602</f>
        <v>0</v>
      </c>
      <c r="Q602" s="214">
        <v>0</v>
      </c>
      <c r="R602" s="214">
        <f>Q602*H602</f>
        <v>0</v>
      </c>
      <c r="S602" s="214">
        <v>0</v>
      </c>
      <c r="T602" s="215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6" t="s">
        <v>135</v>
      </c>
      <c r="AT602" s="216" t="s">
        <v>130</v>
      </c>
      <c r="AU602" s="216" t="s">
        <v>84</v>
      </c>
      <c r="AY602" s="18" t="s">
        <v>128</v>
      </c>
      <c r="BE602" s="217">
        <f>IF(N602="základní",J602,0)</f>
        <v>0</v>
      </c>
      <c r="BF602" s="217">
        <f>IF(N602="snížená",J602,0)</f>
        <v>0</v>
      </c>
      <c r="BG602" s="217">
        <f>IF(N602="zákl. přenesená",J602,0)</f>
        <v>0</v>
      </c>
      <c r="BH602" s="217">
        <f>IF(N602="sníž. přenesená",J602,0)</f>
        <v>0</v>
      </c>
      <c r="BI602" s="217">
        <f>IF(N602="nulová",J602,0)</f>
        <v>0</v>
      </c>
      <c r="BJ602" s="18" t="s">
        <v>81</v>
      </c>
      <c r="BK602" s="217">
        <f>ROUND(I602*H602,2)</f>
        <v>0</v>
      </c>
      <c r="BL602" s="18" t="s">
        <v>135</v>
      </c>
      <c r="BM602" s="216" t="s">
        <v>897</v>
      </c>
    </row>
    <row r="603" spans="1:47" s="2" customFormat="1" ht="12">
      <c r="A603" s="39"/>
      <c r="B603" s="40"/>
      <c r="C603" s="41"/>
      <c r="D603" s="218" t="s">
        <v>137</v>
      </c>
      <c r="E603" s="41"/>
      <c r="F603" s="219" t="s">
        <v>326</v>
      </c>
      <c r="G603" s="41"/>
      <c r="H603" s="41"/>
      <c r="I603" s="220"/>
      <c r="J603" s="41"/>
      <c r="K603" s="41"/>
      <c r="L603" s="45"/>
      <c r="M603" s="256"/>
      <c r="N603" s="257"/>
      <c r="O603" s="258"/>
      <c r="P603" s="258"/>
      <c r="Q603" s="258"/>
      <c r="R603" s="258"/>
      <c r="S603" s="258"/>
      <c r="T603" s="25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137</v>
      </c>
      <c r="AU603" s="18" t="s">
        <v>84</v>
      </c>
    </row>
    <row r="604" spans="1:31" s="2" customFormat="1" ht="6.95" customHeight="1">
      <c r="A604" s="39"/>
      <c r="B604" s="60"/>
      <c r="C604" s="61"/>
      <c r="D604" s="61"/>
      <c r="E604" s="61"/>
      <c r="F604" s="61"/>
      <c r="G604" s="61"/>
      <c r="H604" s="61"/>
      <c r="I604" s="61"/>
      <c r="J604" s="61"/>
      <c r="K604" s="61"/>
      <c r="L604" s="45"/>
      <c r="M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</sheetData>
  <sheetProtection password="CC35" sheet="1" objects="1" scenarios="1" formatColumns="0" formatRows="0" autoFilter="0"/>
  <autoFilter ref="C86:K6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13107326"/>
    <hyperlink ref="F101" r:id="rId2" display="https://podminky.urs.cz/item/CS_URS_2023_01/113107342"/>
    <hyperlink ref="F111" r:id="rId3" display="https://podminky.urs.cz/item/CS_URS_2023_01/121151103"/>
    <hyperlink ref="F131" r:id="rId4" display="https://podminky.urs.cz/item/CS_URS_2023_01/129951113"/>
    <hyperlink ref="F147" r:id="rId5" display="https://podminky.urs.cz/item/CS_URS_2023_01/129951121"/>
    <hyperlink ref="F164" r:id="rId6" display="https://podminky.urs.cz/item/CS_URS_2023_01/132251101"/>
    <hyperlink ref="F184" r:id="rId7" display="https://podminky.urs.cz/item/CS_URS_2023_01/132251251"/>
    <hyperlink ref="F202" r:id="rId8" display="https://podminky.urs.cz/item/CS_URS_2023_01/162751117"/>
    <hyperlink ref="F208" r:id="rId9" display="https://podminky.urs.cz/item/CS_URS_2023_01/162751119"/>
    <hyperlink ref="F212" r:id="rId10" display="https://podminky.urs.cz/item/CS_URS_2023_01/162751157"/>
    <hyperlink ref="F217" r:id="rId11" display="https://podminky.urs.cz/item/CS_URS_2023_01/162751159"/>
    <hyperlink ref="F223" r:id="rId12" display="https://podminky.urs.cz/item/CS_URS_2023_01/167151101"/>
    <hyperlink ref="F226" r:id="rId13" display="https://podminky.urs.cz/item/CS_URS_2023_01/171201231"/>
    <hyperlink ref="F230" r:id="rId14" display="https://podminky.urs.cz/item/CS_URS_2023_01/171251201"/>
    <hyperlink ref="F235" r:id="rId15" display="https://podminky.urs.cz/item/CS_URS_2023_01/174151101"/>
    <hyperlink ref="F253" r:id="rId16" display="https://podminky.urs.cz/item/CS_URS_2023_01/175151101"/>
    <hyperlink ref="F264" r:id="rId17" display="https://podminky.urs.cz/item/CS_URS_2023_01/181152302"/>
    <hyperlink ref="F274" r:id="rId18" display="https://podminky.urs.cz/item/CS_URS_2023_01/182351023"/>
    <hyperlink ref="F278" r:id="rId19" display="https://podminky.urs.cz/item/CS_URS_2023_01/451317777"/>
    <hyperlink ref="F298" r:id="rId20" display="https://podminky.urs.cz/item/CS_URS_2023_01/451319779"/>
    <hyperlink ref="F300" r:id="rId21" display="https://podminky.urs.cz/item/CS_URS_2023_01/451573111"/>
    <hyperlink ref="F309" r:id="rId22" display="https://podminky.urs.cz/item/CS_URS_2023_01/452111111"/>
    <hyperlink ref="F323" r:id="rId23" display="https://podminky.urs.cz/item/CS_URS_2023_01/452312151"/>
    <hyperlink ref="F336" r:id="rId24" display="https://podminky.urs.cz/item/CS_URS_2023_01/452313161"/>
    <hyperlink ref="F357" r:id="rId25" display="https://podminky.urs.cz/item/CS_URS_2023_01/564851011"/>
    <hyperlink ref="F367" r:id="rId26" display="https://podminky.urs.cz/item/CS_URS_2023_01/564861011"/>
    <hyperlink ref="F377" r:id="rId27" display="https://podminky.urs.cz/item/CS_URS_2023_01/565155101"/>
    <hyperlink ref="F387" r:id="rId28" display="https://podminky.urs.cz/item/CS_URS_2023_01/594511113"/>
    <hyperlink ref="F408" r:id="rId29" display="https://podminky.urs.cz/item/CS_URS_2023_01/599632111"/>
    <hyperlink ref="F420" r:id="rId30" display="https://podminky.urs.cz/item/CS_URS_2023_01/919441211"/>
    <hyperlink ref="F438" r:id="rId31" display="https://podminky.urs.cz/item/CS_URS_2023_01/919441221"/>
    <hyperlink ref="F442" r:id="rId32" display="https://podminky.urs.cz/item/CS_URS_2023_01/919443111"/>
    <hyperlink ref="F450" r:id="rId33" display="https://podminky.urs.cz/item/CS_URS_2023_01/919521120"/>
    <hyperlink ref="F473" r:id="rId34" display="https://podminky.urs.cz/item/CS_URS_2023_01/919521140"/>
    <hyperlink ref="F483" r:id="rId35" display="https://podminky.urs.cz/item/CS_URS_2023_01/919535558"/>
    <hyperlink ref="F496" r:id="rId36" display="https://podminky.urs.cz/item/CS_URS_2023_01/919551112"/>
    <hyperlink ref="F506" r:id="rId37" display="https://podminky.urs.cz/item/CS_URS_2023_01/919731122"/>
    <hyperlink ref="F515" r:id="rId38" display="https://podminky.urs.cz/item/CS_URS_2023_01/919735112"/>
    <hyperlink ref="F524" r:id="rId39" display="https://podminky.urs.cz/item/CS_URS_2023_01/938902421"/>
    <hyperlink ref="F534" r:id="rId40" display="https://podminky.urs.cz/item/CS_URS_2023_01/938902441"/>
    <hyperlink ref="F542" r:id="rId41" display="https://podminky.urs.cz/item/CS_URS_2023_01/938902442"/>
    <hyperlink ref="F546" r:id="rId42" display="https://podminky.urs.cz/item/CS_URS_2023_01/938902499"/>
    <hyperlink ref="F553" r:id="rId43" display="https://podminky.urs.cz/item/CS_URS_2023_01/966008112"/>
    <hyperlink ref="F563" r:id="rId44" display="https://podminky.urs.cz/item/CS_URS_2023_01/997221551"/>
    <hyperlink ref="F568" r:id="rId45" display="https://podminky.urs.cz/item/CS_URS_2023_01/997221559"/>
    <hyperlink ref="F574" r:id="rId46" display="https://podminky.urs.cz/item/CS_URS_2023_01/997221561"/>
    <hyperlink ref="F577" r:id="rId47" display="https://podminky.urs.cz/item/CS_URS_2023_01/997221569"/>
    <hyperlink ref="F581" r:id="rId48" display="https://podminky.urs.cz/item/CS_URS_2023_01/997221571"/>
    <hyperlink ref="F584" r:id="rId49" display="https://podminky.urs.cz/item/CS_URS_2023_01/997221579"/>
    <hyperlink ref="F588" r:id="rId50" display="https://podminky.urs.cz/item/CS_URS_2023_01/997221861"/>
    <hyperlink ref="F593" r:id="rId51" display="https://podminky.urs.cz/item/CS_URS_2023_01/997221873"/>
    <hyperlink ref="F599" r:id="rId52" display="https://podminky.urs.cz/item/CS_URS_2023_01/997221875"/>
    <hyperlink ref="F603" r:id="rId53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898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899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ROUND((SUM(BE83:BE105)),2)</f>
        <v>0</v>
      </c>
      <c r="G33" s="39"/>
      <c r="H33" s="39"/>
      <c r="I33" s="149">
        <v>0.21</v>
      </c>
      <c r="J33" s="148">
        <f>ROUND(((SUM(BE83:BE105))*I33),2)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ROUND((SUM(BF83:BF105)),2)</f>
        <v>0</v>
      </c>
      <c r="G34" s="39"/>
      <c r="H34" s="39"/>
      <c r="I34" s="149">
        <v>0.15</v>
      </c>
      <c r="J34" s="148">
        <f>ROUND(((SUM(BF83:BF105))*I34),2)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ROUND((SUM(BG83:BG105)),2)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ROUND((SUM(BH83:BH105)),2)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ROUND((SUM(BI83:BI105)),2)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901 -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Puclice, Doubrava,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900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901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902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903</v>
      </c>
      <c r="E63" s="175"/>
      <c r="F63" s="175"/>
      <c r="G63" s="175"/>
      <c r="H63" s="175"/>
      <c r="I63" s="175"/>
      <c r="J63" s="176">
        <f>J102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III/19352 A III/19353 STAŇKOV - PUCLICE - SEMOŠICE, OPRAVA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901 - VRN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Staňkov, Puclice, Doubrava, Semošice</v>
      </c>
      <c r="G77" s="41"/>
      <c r="H77" s="41"/>
      <c r="I77" s="33" t="s">
        <v>23</v>
      </c>
      <c r="J77" s="73" t="str">
        <f>IF(J12="","",J12)</f>
        <v>20. 4. 2023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SÚS Plzeňského kraje, p.o.</v>
      </c>
      <c r="G79" s="41"/>
      <c r="H79" s="41"/>
      <c r="I79" s="33" t="s">
        <v>31</v>
      </c>
      <c r="J79" s="37" t="str">
        <f>E21</f>
        <v>Ing. Jaroslav Rojt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Jan Leinhäupel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114</v>
      </c>
      <c r="D82" s="181" t="s">
        <v>58</v>
      </c>
      <c r="E82" s="181" t="s">
        <v>54</v>
      </c>
      <c r="F82" s="181" t="s">
        <v>55</v>
      </c>
      <c r="G82" s="181" t="s">
        <v>115</v>
      </c>
      <c r="H82" s="181" t="s">
        <v>116</v>
      </c>
      <c r="I82" s="181" t="s">
        <v>117</v>
      </c>
      <c r="J82" s="181" t="s">
        <v>105</v>
      </c>
      <c r="K82" s="182" t="s">
        <v>118</v>
      </c>
      <c r="L82" s="183"/>
      <c r="M82" s="93" t="s">
        <v>19</v>
      </c>
      <c r="N82" s="94" t="s">
        <v>43</v>
      </c>
      <c r="O82" s="94" t="s">
        <v>119</v>
      </c>
      <c r="P82" s="94" t="s">
        <v>120</v>
      </c>
      <c r="Q82" s="94" t="s">
        <v>121</v>
      </c>
      <c r="R82" s="94" t="s">
        <v>122</v>
      </c>
      <c r="S82" s="94" t="s">
        <v>123</v>
      </c>
      <c r="T82" s="95" t="s">
        <v>124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106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96</v>
      </c>
      <c r="F84" s="192" t="s">
        <v>904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P85+P97+P102</f>
        <v>0</v>
      </c>
      <c r="Q84" s="197"/>
      <c r="R84" s="198">
        <f>R85+R97+R102</f>
        <v>0</v>
      </c>
      <c r="S84" s="197"/>
      <c r="T84" s="199">
        <f>T85+T97+T102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149</v>
      </c>
      <c r="AT84" s="201" t="s">
        <v>72</v>
      </c>
      <c r="AU84" s="201" t="s">
        <v>73</v>
      </c>
      <c r="AY84" s="200" t="s">
        <v>128</v>
      </c>
      <c r="BK84" s="202">
        <f>BK85+BK97+BK102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3" t="s">
        <v>905</v>
      </c>
      <c r="F85" s="203" t="s">
        <v>906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SUM(P86:P96)</f>
        <v>0</v>
      </c>
      <c r="Q85" s="197"/>
      <c r="R85" s="198">
        <f>SUM(R86:R96)</f>
        <v>0</v>
      </c>
      <c r="S85" s="197"/>
      <c r="T85" s="199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149</v>
      </c>
      <c r="AT85" s="201" t="s">
        <v>72</v>
      </c>
      <c r="AU85" s="201" t="s">
        <v>81</v>
      </c>
      <c r="AY85" s="200" t="s">
        <v>128</v>
      </c>
      <c r="BK85" s="202">
        <f>SUM(BK86:BK96)</f>
        <v>0</v>
      </c>
    </row>
    <row r="86" spans="1:65" s="2" customFormat="1" ht="24.15" customHeight="1">
      <c r="A86" s="39"/>
      <c r="B86" s="40"/>
      <c r="C86" s="205" t="s">
        <v>81</v>
      </c>
      <c r="D86" s="205" t="s">
        <v>130</v>
      </c>
      <c r="E86" s="206" t="s">
        <v>907</v>
      </c>
      <c r="F86" s="207" t="s">
        <v>908</v>
      </c>
      <c r="G86" s="208" t="s">
        <v>909</v>
      </c>
      <c r="H86" s="209">
        <v>1</v>
      </c>
      <c r="I86" s="210"/>
      <c r="J86" s="211">
        <f>ROUND(I86*H86,2)</f>
        <v>0</v>
      </c>
      <c r="K86" s="207" t="s">
        <v>134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910</v>
      </c>
      <c r="AT86" s="216" t="s">
        <v>130</v>
      </c>
      <c r="AU86" s="216" t="s">
        <v>84</v>
      </c>
      <c r="AY86" s="18" t="s">
        <v>128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910</v>
      </c>
      <c r="BM86" s="216" t="s">
        <v>911</v>
      </c>
    </row>
    <row r="87" spans="1:47" s="2" customFormat="1" ht="12">
      <c r="A87" s="39"/>
      <c r="B87" s="40"/>
      <c r="C87" s="41"/>
      <c r="D87" s="218" t="s">
        <v>137</v>
      </c>
      <c r="E87" s="41"/>
      <c r="F87" s="219" t="s">
        <v>912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137</v>
      </c>
      <c r="AU87" s="18" t="s">
        <v>84</v>
      </c>
    </row>
    <row r="88" spans="1:51" s="14" customFormat="1" ht="12">
      <c r="A88" s="14"/>
      <c r="B88" s="234"/>
      <c r="C88" s="235"/>
      <c r="D88" s="225" t="s">
        <v>139</v>
      </c>
      <c r="E88" s="236" t="s">
        <v>19</v>
      </c>
      <c r="F88" s="237" t="s">
        <v>913</v>
      </c>
      <c r="G88" s="235"/>
      <c r="H88" s="238">
        <v>1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139</v>
      </c>
      <c r="AU88" s="244" t="s">
        <v>84</v>
      </c>
      <c r="AV88" s="14" t="s">
        <v>84</v>
      </c>
      <c r="AW88" s="14" t="s">
        <v>34</v>
      </c>
      <c r="AX88" s="14" t="s">
        <v>81</v>
      </c>
      <c r="AY88" s="244" t="s">
        <v>128</v>
      </c>
    </row>
    <row r="89" spans="1:65" s="2" customFormat="1" ht="24.15" customHeight="1">
      <c r="A89" s="39"/>
      <c r="B89" s="40"/>
      <c r="C89" s="205" t="s">
        <v>84</v>
      </c>
      <c r="D89" s="205" t="s">
        <v>130</v>
      </c>
      <c r="E89" s="206" t="s">
        <v>914</v>
      </c>
      <c r="F89" s="207" t="s">
        <v>915</v>
      </c>
      <c r="G89" s="208" t="s">
        <v>909</v>
      </c>
      <c r="H89" s="209">
        <v>1</v>
      </c>
      <c r="I89" s="210"/>
      <c r="J89" s="211">
        <f>ROUND(I89*H89,2)</f>
        <v>0</v>
      </c>
      <c r="K89" s="207" t="s">
        <v>134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910</v>
      </c>
      <c r="AT89" s="216" t="s">
        <v>130</v>
      </c>
      <c r="AU89" s="216" t="s">
        <v>84</v>
      </c>
      <c r="AY89" s="18" t="s">
        <v>128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910</v>
      </c>
      <c r="BM89" s="216" t="s">
        <v>916</v>
      </c>
    </row>
    <row r="90" spans="1:47" s="2" customFormat="1" ht="12">
      <c r="A90" s="39"/>
      <c r="B90" s="40"/>
      <c r="C90" s="41"/>
      <c r="D90" s="218" t="s">
        <v>137</v>
      </c>
      <c r="E90" s="41"/>
      <c r="F90" s="219" t="s">
        <v>917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137</v>
      </c>
      <c r="AU90" s="18" t="s">
        <v>84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918</v>
      </c>
      <c r="G91" s="235"/>
      <c r="H91" s="238">
        <v>1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919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151</v>
      </c>
      <c r="D93" s="205" t="s">
        <v>130</v>
      </c>
      <c r="E93" s="206" t="s">
        <v>920</v>
      </c>
      <c r="F93" s="207" t="s">
        <v>921</v>
      </c>
      <c r="G93" s="208" t="s">
        <v>909</v>
      </c>
      <c r="H93" s="209">
        <v>1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910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910</v>
      </c>
      <c r="BM93" s="216" t="s">
        <v>922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923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4" customFormat="1" ht="12">
      <c r="A95" s="14"/>
      <c r="B95" s="234"/>
      <c r="C95" s="235"/>
      <c r="D95" s="225" t="s">
        <v>139</v>
      </c>
      <c r="E95" s="236" t="s">
        <v>19</v>
      </c>
      <c r="F95" s="237" t="s">
        <v>924</v>
      </c>
      <c r="G95" s="235"/>
      <c r="H95" s="238">
        <v>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139</v>
      </c>
      <c r="AU95" s="244" t="s">
        <v>84</v>
      </c>
      <c r="AV95" s="14" t="s">
        <v>84</v>
      </c>
      <c r="AW95" s="14" t="s">
        <v>34</v>
      </c>
      <c r="AX95" s="14" t="s">
        <v>81</v>
      </c>
      <c r="AY95" s="244" t="s">
        <v>128</v>
      </c>
    </row>
    <row r="96" spans="1:51" s="13" customFormat="1" ht="12">
      <c r="A96" s="13"/>
      <c r="B96" s="223"/>
      <c r="C96" s="224"/>
      <c r="D96" s="225" t="s">
        <v>139</v>
      </c>
      <c r="E96" s="226" t="s">
        <v>19</v>
      </c>
      <c r="F96" s="227" t="s">
        <v>919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139</v>
      </c>
      <c r="AU96" s="233" t="s">
        <v>84</v>
      </c>
      <c r="AV96" s="13" t="s">
        <v>81</v>
      </c>
      <c r="AW96" s="13" t="s">
        <v>34</v>
      </c>
      <c r="AX96" s="13" t="s">
        <v>73</v>
      </c>
      <c r="AY96" s="233" t="s">
        <v>128</v>
      </c>
    </row>
    <row r="97" spans="1:63" s="12" customFormat="1" ht="22.8" customHeight="1">
      <c r="A97" s="12"/>
      <c r="B97" s="189"/>
      <c r="C97" s="190"/>
      <c r="D97" s="191" t="s">
        <v>72</v>
      </c>
      <c r="E97" s="203" t="s">
        <v>925</v>
      </c>
      <c r="F97" s="203" t="s">
        <v>926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SUM(P98:P101)</f>
        <v>0</v>
      </c>
      <c r="Q97" s="197"/>
      <c r="R97" s="198">
        <f>SUM(R98:R101)</f>
        <v>0</v>
      </c>
      <c r="S97" s="197"/>
      <c r="T97" s="199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149</v>
      </c>
      <c r="AT97" s="201" t="s">
        <v>72</v>
      </c>
      <c r="AU97" s="201" t="s">
        <v>81</v>
      </c>
      <c r="AY97" s="200" t="s">
        <v>128</v>
      </c>
      <c r="BK97" s="202">
        <f>SUM(BK98:BK101)</f>
        <v>0</v>
      </c>
    </row>
    <row r="98" spans="1:65" s="2" customFormat="1" ht="16.5" customHeight="1">
      <c r="A98" s="39"/>
      <c r="B98" s="40"/>
      <c r="C98" s="205" t="s">
        <v>135</v>
      </c>
      <c r="D98" s="205" t="s">
        <v>130</v>
      </c>
      <c r="E98" s="206" t="s">
        <v>927</v>
      </c>
      <c r="F98" s="207" t="s">
        <v>928</v>
      </c>
      <c r="G98" s="208" t="s">
        <v>192</v>
      </c>
      <c r="H98" s="209">
        <v>8</v>
      </c>
      <c r="I98" s="210"/>
      <c r="J98" s="211">
        <f>ROUND(I98*H98,2)</f>
        <v>0</v>
      </c>
      <c r="K98" s="207" t="s">
        <v>134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910</v>
      </c>
      <c r="AT98" s="216" t="s">
        <v>130</v>
      </c>
      <c r="AU98" s="216" t="s">
        <v>84</v>
      </c>
      <c r="AY98" s="18" t="s">
        <v>128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910</v>
      </c>
      <c r="BM98" s="216" t="s">
        <v>929</v>
      </c>
    </row>
    <row r="99" spans="1:47" s="2" customFormat="1" ht="12">
      <c r="A99" s="39"/>
      <c r="B99" s="40"/>
      <c r="C99" s="41"/>
      <c r="D99" s="218" t="s">
        <v>137</v>
      </c>
      <c r="E99" s="41"/>
      <c r="F99" s="219" t="s">
        <v>930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137</v>
      </c>
      <c r="AU99" s="18" t="s">
        <v>84</v>
      </c>
    </row>
    <row r="100" spans="1:51" s="14" customFormat="1" ht="12">
      <c r="A100" s="14"/>
      <c r="B100" s="234"/>
      <c r="C100" s="235"/>
      <c r="D100" s="225" t="s">
        <v>139</v>
      </c>
      <c r="E100" s="236" t="s">
        <v>19</v>
      </c>
      <c r="F100" s="237" t="s">
        <v>931</v>
      </c>
      <c r="G100" s="235"/>
      <c r="H100" s="238">
        <v>8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139</v>
      </c>
      <c r="AU100" s="244" t="s">
        <v>84</v>
      </c>
      <c r="AV100" s="14" t="s">
        <v>84</v>
      </c>
      <c r="AW100" s="14" t="s">
        <v>34</v>
      </c>
      <c r="AX100" s="14" t="s">
        <v>81</v>
      </c>
      <c r="AY100" s="244" t="s">
        <v>128</v>
      </c>
    </row>
    <row r="101" spans="1:51" s="13" customFormat="1" ht="12">
      <c r="A101" s="13"/>
      <c r="B101" s="223"/>
      <c r="C101" s="224"/>
      <c r="D101" s="225" t="s">
        <v>139</v>
      </c>
      <c r="E101" s="226" t="s">
        <v>19</v>
      </c>
      <c r="F101" s="227" t="s">
        <v>932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139</v>
      </c>
      <c r="AU101" s="233" t="s">
        <v>84</v>
      </c>
      <c r="AV101" s="13" t="s">
        <v>81</v>
      </c>
      <c r="AW101" s="13" t="s">
        <v>34</v>
      </c>
      <c r="AX101" s="13" t="s">
        <v>73</v>
      </c>
      <c r="AY101" s="233" t="s">
        <v>128</v>
      </c>
    </row>
    <row r="102" spans="1:63" s="12" customFormat="1" ht="22.8" customHeight="1">
      <c r="A102" s="12"/>
      <c r="B102" s="189"/>
      <c r="C102" s="190"/>
      <c r="D102" s="191" t="s">
        <v>72</v>
      </c>
      <c r="E102" s="203" t="s">
        <v>933</v>
      </c>
      <c r="F102" s="203" t="s">
        <v>934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149</v>
      </c>
      <c r="AT102" s="201" t="s">
        <v>72</v>
      </c>
      <c r="AU102" s="201" t="s">
        <v>81</v>
      </c>
      <c r="AY102" s="200" t="s">
        <v>128</v>
      </c>
      <c r="BK102" s="202">
        <f>SUM(BK103:BK105)</f>
        <v>0</v>
      </c>
    </row>
    <row r="103" spans="1:65" s="2" customFormat="1" ht="24.15" customHeight="1">
      <c r="A103" s="39"/>
      <c r="B103" s="40"/>
      <c r="C103" s="205" t="s">
        <v>149</v>
      </c>
      <c r="D103" s="205" t="s">
        <v>130</v>
      </c>
      <c r="E103" s="206" t="s">
        <v>935</v>
      </c>
      <c r="F103" s="207" t="s">
        <v>936</v>
      </c>
      <c r="G103" s="208" t="s">
        <v>909</v>
      </c>
      <c r="H103" s="209">
        <v>1</v>
      </c>
      <c r="I103" s="210"/>
      <c r="J103" s="211">
        <f>ROUND(I103*H103,2)</f>
        <v>0</v>
      </c>
      <c r="K103" s="207" t="s">
        <v>134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910</v>
      </c>
      <c r="AT103" s="216" t="s">
        <v>130</v>
      </c>
      <c r="AU103" s="216" t="s">
        <v>84</v>
      </c>
      <c r="AY103" s="18" t="s">
        <v>128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910</v>
      </c>
      <c r="BM103" s="216" t="s">
        <v>937</v>
      </c>
    </row>
    <row r="104" spans="1:47" s="2" customFormat="1" ht="12">
      <c r="A104" s="39"/>
      <c r="B104" s="40"/>
      <c r="C104" s="41"/>
      <c r="D104" s="218" t="s">
        <v>137</v>
      </c>
      <c r="E104" s="41"/>
      <c r="F104" s="219" t="s">
        <v>938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137</v>
      </c>
      <c r="AU104" s="18" t="s">
        <v>84</v>
      </c>
    </row>
    <row r="105" spans="1:51" s="14" customFormat="1" ht="12">
      <c r="A105" s="14"/>
      <c r="B105" s="234"/>
      <c r="C105" s="235"/>
      <c r="D105" s="225" t="s">
        <v>139</v>
      </c>
      <c r="E105" s="236" t="s">
        <v>19</v>
      </c>
      <c r="F105" s="237" t="s">
        <v>939</v>
      </c>
      <c r="G105" s="235"/>
      <c r="H105" s="238">
        <v>1</v>
      </c>
      <c r="I105" s="239"/>
      <c r="J105" s="235"/>
      <c r="K105" s="235"/>
      <c r="L105" s="240"/>
      <c r="M105" s="270"/>
      <c r="N105" s="271"/>
      <c r="O105" s="271"/>
      <c r="P105" s="271"/>
      <c r="Q105" s="271"/>
      <c r="R105" s="271"/>
      <c r="S105" s="271"/>
      <c r="T105" s="27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139</v>
      </c>
      <c r="AU105" s="244" t="s">
        <v>84</v>
      </c>
      <c r="AV105" s="14" t="s">
        <v>84</v>
      </c>
      <c r="AW105" s="14" t="s">
        <v>34</v>
      </c>
      <c r="AX105" s="14" t="s">
        <v>81</v>
      </c>
      <c r="AY105" s="244" t="s">
        <v>128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012203000"/>
    <hyperlink ref="F90" r:id="rId2" display="https://podminky.urs.cz/item/CS_URS_2023_01/012303000"/>
    <hyperlink ref="F94" r:id="rId3" display="https://podminky.urs.cz/item/CS_URS_2023_01/013254000"/>
    <hyperlink ref="F99" r:id="rId4" display="https://podminky.urs.cz/item/CS_URS_2023_01/034503000"/>
    <hyperlink ref="F104" r:id="rId5" display="https://podminky.urs.cz/item/CS_URS_2023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940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941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942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943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944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945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946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947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948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949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950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951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952</v>
      </c>
      <c r="F19" s="284" t="s">
        <v>953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954</v>
      </c>
      <c r="F20" s="284" t="s">
        <v>955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97</v>
      </c>
      <c r="F21" s="284" t="s">
        <v>956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957</v>
      </c>
      <c r="F22" s="284" t="s">
        <v>958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959</v>
      </c>
      <c r="F23" s="284" t="s">
        <v>960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961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962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963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964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965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966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967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968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969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114</v>
      </c>
      <c r="F36" s="284"/>
      <c r="G36" s="284" t="s">
        <v>970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971</v>
      </c>
      <c r="F37" s="284"/>
      <c r="G37" s="284" t="s">
        <v>972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973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974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115</v>
      </c>
      <c r="F40" s="284"/>
      <c r="G40" s="284" t="s">
        <v>975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116</v>
      </c>
      <c r="F41" s="284"/>
      <c r="G41" s="284" t="s">
        <v>976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977</v>
      </c>
      <c r="F42" s="284"/>
      <c r="G42" s="284" t="s">
        <v>978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979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980</v>
      </c>
      <c r="F44" s="284"/>
      <c r="G44" s="284" t="s">
        <v>981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118</v>
      </c>
      <c r="F45" s="284"/>
      <c r="G45" s="284" t="s">
        <v>982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983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984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985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986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987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988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989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990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991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992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993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994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995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996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997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998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999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1000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1001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1002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1003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1004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1005</v>
      </c>
      <c r="D76" s="302"/>
      <c r="E76" s="302"/>
      <c r="F76" s="302" t="s">
        <v>1006</v>
      </c>
      <c r="G76" s="303"/>
      <c r="H76" s="302" t="s">
        <v>55</v>
      </c>
      <c r="I76" s="302" t="s">
        <v>58</v>
      </c>
      <c r="J76" s="302" t="s">
        <v>1007</v>
      </c>
      <c r="K76" s="301"/>
    </row>
    <row r="77" spans="2:11" s="1" customFormat="1" ht="17.25" customHeight="1">
      <c r="B77" s="299"/>
      <c r="C77" s="304" t="s">
        <v>1008</v>
      </c>
      <c r="D77" s="304"/>
      <c r="E77" s="304"/>
      <c r="F77" s="305" t="s">
        <v>1009</v>
      </c>
      <c r="G77" s="306"/>
      <c r="H77" s="304"/>
      <c r="I77" s="304"/>
      <c r="J77" s="304" t="s">
        <v>1010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1011</v>
      </c>
      <c r="G79" s="311"/>
      <c r="H79" s="287" t="s">
        <v>1012</v>
      </c>
      <c r="I79" s="287" t="s">
        <v>1013</v>
      </c>
      <c r="J79" s="287">
        <v>20</v>
      </c>
      <c r="K79" s="301"/>
    </row>
    <row r="80" spans="2:11" s="1" customFormat="1" ht="15" customHeight="1">
      <c r="B80" s="299"/>
      <c r="C80" s="287" t="s">
        <v>1014</v>
      </c>
      <c r="D80" s="287"/>
      <c r="E80" s="287"/>
      <c r="F80" s="310" t="s">
        <v>1011</v>
      </c>
      <c r="G80" s="311"/>
      <c r="H80" s="287" t="s">
        <v>1015</v>
      </c>
      <c r="I80" s="287" t="s">
        <v>1013</v>
      </c>
      <c r="J80" s="287">
        <v>120</v>
      </c>
      <c r="K80" s="301"/>
    </row>
    <row r="81" spans="2:11" s="1" customFormat="1" ht="15" customHeight="1">
      <c r="B81" s="312"/>
      <c r="C81" s="287" t="s">
        <v>1016</v>
      </c>
      <c r="D81" s="287"/>
      <c r="E81" s="287"/>
      <c r="F81" s="310" t="s">
        <v>1017</v>
      </c>
      <c r="G81" s="311"/>
      <c r="H81" s="287" t="s">
        <v>1018</v>
      </c>
      <c r="I81" s="287" t="s">
        <v>1013</v>
      </c>
      <c r="J81" s="287">
        <v>50</v>
      </c>
      <c r="K81" s="301"/>
    </row>
    <row r="82" spans="2:11" s="1" customFormat="1" ht="15" customHeight="1">
      <c r="B82" s="312"/>
      <c r="C82" s="287" t="s">
        <v>1019</v>
      </c>
      <c r="D82" s="287"/>
      <c r="E82" s="287"/>
      <c r="F82" s="310" t="s">
        <v>1011</v>
      </c>
      <c r="G82" s="311"/>
      <c r="H82" s="287" t="s">
        <v>1020</v>
      </c>
      <c r="I82" s="287" t="s">
        <v>1021</v>
      </c>
      <c r="J82" s="287"/>
      <c r="K82" s="301"/>
    </row>
    <row r="83" spans="2:11" s="1" customFormat="1" ht="15" customHeight="1">
      <c r="B83" s="312"/>
      <c r="C83" s="313" t="s">
        <v>1022</v>
      </c>
      <c r="D83" s="313"/>
      <c r="E83" s="313"/>
      <c r="F83" s="314" t="s">
        <v>1017</v>
      </c>
      <c r="G83" s="313"/>
      <c r="H83" s="313" t="s">
        <v>1023</v>
      </c>
      <c r="I83" s="313" t="s">
        <v>1013</v>
      </c>
      <c r="J83" s="313">
        <v>15</v>
      </c>
      <c r="K83" s="301"/>
    </row>
    <row r="84" spans="2:11" s="1" customFormat="1" ht="15" customHeight="1">
      <c r="B84" s="312"/>
      <c r="C84" s="313" t="s">
        <v>1024</v>
      </c>
      <c r="D84" s="313"/>
      <c r="E84" s="313"/>
      <c r="F84" s="314" t="s">
        <v>1017</v>
      </c>
      <c r="G84" s="313"/>
      <c r="H84" s="313" t="s">
        <v>1025</v>
      </c>
      <c r="I84" s="313" t="s">
        <v>1013</v>
      </c>
      <c r="J84" s="313">
        <v>15</v>
      </c>
      <c r="K84" s="301"/>
    </row>
    <row r="85" spans="2:11" s="1" customFormat="1" ht="15" customHeight="1">
      <c r="B85" s="312"/>
      <c r="C85" s="313" t="s">
        <v>1026</v>
      </c>
      <c r="D85" s="313"/>
      <c r="E85" s="313"/>
      <c r="F85" s="314" t="s">
        <v>1017</v>
      </c>
      <c r="G85" s="313"/>
      <c r="H85" s="313" t="s">
        <v>1027</v>
      </c>
      <c r="I85" s="313" t="s">
        <v>1013</v>
      </c>
      <c r="J85" s="313">
        <v>20</v>
      </c>
      <c r="K85" s="301"/>
    </row>
    <row r="86" spans="2:11" s="1" customFormat="1" ht="15" customHeight="1">
      <c r="B86" s="312"/>
      <c r="C86" s="313" t="s">
        <v>1028</v>
      </c>
      <c r="D86" s="313"/>
      <c r="E86" s="313"/>
      <c r="F86" s="314" t="s">
        <v>1017</v>
      </c>
      <c r="G86" s="313"/>
      <c r="H86" s="313" t="s">
        <v>1029</v>
      </c>
      <c r="I86" s="313" t="s">
        <v>1013</v>
      </c>
      <c r="J86" s="313">
        <v>20</v>
      </c>
      <c r="K86" s="301"/>
    </row>
    <row r="87" spans="2:11" s="1" customFormat="1" ht="15" customHeight="1">
      <c r="B87" s="312"/>
      <c r="C87" s="287" t="s">
        <v>1030</v>
      </c>
      <c r="D87" s="287"/>
      <c r="E87" s="287"/>
      <c r="F87" s="310" t="s">
        <v>1017</v>
      </c>
      <c r="G87" s="311"/>
      <c r="H87" s="287" t="s">
        <v>1031</v>
      </c>
      <c r="I87" s="287" t="s">
        <v>1013</v>
      </c>
      <c r="J87" s="287">
        <v>50</v>
      </c>
      <c r="K87" s="301"/>
    </row>
    <row r="88" spans="2:11" s="1" customFormat="1" ht="15" customHeight="1">
      <c r="B88" s="312"/>
      <c r="C88" s="287" t="s">
        <v>1032</v>
      </c>
      <c r="D88" s="287"/>
      <c r="E88" s="287"/>
      <c r="F88" s="310" t="s">
        <v>1017</v>
      </c>
      <c r="G88" s="311"/>
      <c r="H88" s="287" t="s">
        <v>1033</v>
      </c>
      <c r="I88" s="287" t="s">
        <v>1013</v>
      </c>
      <c r="J88" s="287">
        <v>20</v>
      </c>
      <c r="K88" s="301"/>
    </row>
    <row r="89" spans="2:11" s="1" customFormat="1" ht="15" customHeight="1">
      <c r="B89" s="312"/>
      <c r="C89" s="287" t="s">
        <v>1034</v>
      </c>
      <c r="D89" s="287"/>
      <c r="E89" s="287"/>
      <c r="F89" s="310" t="s">
        <v>1017</v>
      </c>
      <c r="G89" s="311"/>
      <c r="H89" s="287" t="s">
        <v>1035</v>
      </c>
      <c r="I89" s="287" t="s">
        <v>1013</v>
      </c>
      <c r="J89" s="287">
        <v>20</v>
      </c>
      <c r="K89" s="301"/>
    </row>
    <row r="90" spans="2:11" s="1" customFormat="1" ht="15" customHeight="1">
      <c r="B90" s="312"/>
      <c r="C90" s="287" t="s">
        <v>1036</v>
      </c>
      <c r="D90" s="287"/>
      <c r="E90" s="287"/>
      <c r="F90" s="310" t="s">
        <v>1017</v>
      </c>
      <c r="G90" s="311"/>
      <c r="H90" s="287" t="s">
        <v>1037</v>
      </c>
      <c r="I90" s="287" t="s">
        <v>1013</v>
      </c>
      <c r="J90" s="287">
        <v>50</v>
      </c>
      <c r="K90" s="301"/>
    </row>
    <row r="91" spans="2:11" s="1" customFormat="1" ht="15" customHeight="1">
      <c r="B91" s="312"/>
      <c r="C91" s="287" t="s">
        <v>1038</v>
      </c>
      <c r="D91" s="287"/>
      <c r="E91" s="287"/>
      <c r="F91" s="310" t="s">
        <v>1017</v>
      </c>
      <c r="G91" s="311"/>
      <c r="H91" s="287" t="s">
        <v>1038</v>
      </c>
      <c r="I91" s="287" t="s">
        <v>1013</v>
      </c>
      <c r="J91" s="287">
        <v>50</v>
      </c>
      <c r="K91" s="301"/>
    </row>
    <row r="92" spans="2:11" s="1" customFormat="1" ht="15" customHeight="1">
      <c r="B92" s="312"/>
      <c r="C92" s="287" t="s">
        <v>1039</v>
      </c>
      <c r="D92" s="287"/>
      <c r="E92" s="287"/>
      <c r="F92" s="310" t="s">
        <v>1017</v>
      </c>
      <c r="G92" s="311"/>
      <c r="H92" s="287" t="s">
        <v>1040</v>
      </c>
      <c r="I92" s="287" t="s">
        <v>1013</v>
      </c>
      <c r="J92" s="287">
        <v>255</v>
      </c>
      <c r="K92" s="301"/>
    </row>
    <row r="93" spans="2:11" s="1" customFormat="1" ht="15" customHeight="1">
      <c r="B93" s="312"/>
      <c r="C93" s="287" t="s">
        <v>1041</v>
      </c>
      <c r="D93" s="287"/>
      <c r="E93" s="287"/>
      <c r="F93" s="310" t="s">
        <v>1011</v>
      </c>
      <c r="G93" s="311"/>
      <c r="H93" s="287" t="s">
        <v>1042</v>
      </c>
      <c r="I93" s="287" t="s">
        <v>1043</v>
      </c>
      <c r="J93" s="287"/>
      <c r="K93" s="301"/>
    </row>
    <row r="94" spans="2:11" s="1" customFormat="1" ht="15" customHeight="1">
      <c r="B94" s="312"/>
      <c r="C94" s="287" t="s">
        <v>1044</v>
      </c>
      <c r="D94" s="287"/>
      <c r="E94" s="287"/>
      <c r="F94" s="310" t="s">
        <v>1011</v>
      </c>
      <c r="G94" s="311"/>
      <c r="H94" s="287" t="s">
        <v>1045</v>
      </c>
      <c r="I94" s="287" t="s">
        <v>1046</v>
      </c>
      <c r="J94" s="287"/>
      <c r="K94" s="301"/>
    </row>
    <row r="95" spans="2:11" s="1" customFormat="1" ht="15" customHeight="1">
      <c r="B95" s="312"/>
      <c r="C95" s="287" t="s">
        <v>1047</v>
      </c>
      <c r="D95" s="287"/>
      <c r="E95" s="287"/>
      <c r="F95" s="310" t="s">
        <v>1011</v>
      </c>
      <c r="G95" s="311"/>
      <c r="H95" s="287" t="s">
        <v>1047</v>
      </c>
      <c r="I95" s="287" t="s">
        <v>1046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1011</v>
      </c>
      <c r="G96" s="311"/>
      <c r="H96" s="287" t="s">
        <v>1048</v>
      </c>
      <c r="I96" s="287" t="s">
        <v>1046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1011</v>
      </c>
      <c r="G97" s="311"/>
      <c r="H97" s="287" t="s">
        <v>1049</v>
      </c>
      <c r="I97" s="287" t="s">
        <v>1046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1050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1005</v>
      </c>
      <c r="D103" s="302"/>
      <c r="E103" s="302"/>
      <c r="F103" s="302" t="s">
        <v>1006</v>
      </c>
      <c r="G103" s="303"/>
      <c r="H103" s="302" t="s">
        <v>55</v>
      </c>
      <c r="I103" s="302" t="s">
        <v>58</v>
      </c>
      <c r="J103" s="302" t="s">
        <v>1007</v>
      </c>
      <c r="K103" s="301"/>
    </row>
    <row r="104" spans="2:11" s="1" customFormat="1" ht="17.25" customHeight="1">
      <c r="B104" s="299"/>
      <c r="C104" s="304" t="s">
        <v>1008</v>
      </c>
      <c r="D104" s="304"/>
      <c r="E104" s="304"/>
      <c r="F104" s="305" t="s">
        <v>1009</v>
      </c>
      <c r="G104" s="306"/>
      <c r="H104" s="304"/>
      <c r="I104" s="304"/>
      <c r="J104" s="304" t="s">
        <v>1010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1011</v>
      </c>
      <c r="G106" s="287"/>
      <c r="H106" s="287" t="s">
        <v>1051</v>
      </c>
      <c r="I106" s="287" t="s">
        <v>1013</v>
      </c>
      <c r="J106" s="287">
        <v>20</v>
      </c>
      <c r="K106" s="301"/>
    </row>
    <row r="107" spans="2:11" s="1" customFormat="1" ht="15" customHeight="1">
      <c r="B107" s="299"/>
      <c r="C107" s="287" t="s">
        <v>1014</v>
      </c>
      <c r="D107" s="287"/>
      <c r="E107" s="287"/>
      <c r="F107" s="310" t="s">
        <v>1011</v>
      </c>
      <c r="G107" s="287"/>
      <c r="H107" s="287" t="s">
        <v>1051</v>
      </c>
      <c r="I107" s="287" t="s">
        <v>1013</v>
      </c>
      <c r="J107" s="287">
        <v>120</v>
      </c>
      <c r="K107" s="301"/>
    </row>
    <row r="108" spans="2:11" s="1" customFormat="1" ht="15" customHeight="1">
      <c r="B108" s="312"/>
      <c r="C108" s="287" t="s">
        <v>1016</v>
      </c>
      <c r="D108" s="287"/>
      <c r="E108" s="287"/>
      <c r="F108" s="310" t="s">
        <v>1017</v>
      </c>
      <c r="G108" s="287"/>
      <c r="H108" s="287" t="s">
        <v>1051</v>
      </c>
      <c r="I108" s="287" t="s">
        <v>1013</v>
      </c>
      <c r="J108" s="287">
        <v>50</v>
      </c>
      <c r="K108" s="301"/>
    </row>
    <row r="109" spans="2:11" s="1" customFormat="1" ht="15" customHeight="1">
      <c r="B109" s="312"/>
      <c r="C109" s="287" t="s">
        <v>1019</v>
      </c>
      <c r="D109" s="287"/>
      <c r="E109" s="287"/>
      <c r="F109" s="310" t="s">
        <v>1011</v>
      </c>
      <c r="G109" s="287"/>
      <c r="H109" s="287" t="s">
        <v>1051</v>
      </c>
      <c r="I109" s="287" t="s">
        <v>1021</v>
      </c>
      <c r="J109" s="287"/>
      <c r="K109" s="301"/>
    </row>
    <row r="110" spans="2:11" s="1" customFormat="1" ht="15" customHeight="1">
      <c r="B110" s="312"/>
      <c r="C110" s="287" t="s">
        <v>1030</v>
      </c>
      <c r="D110" s="287"/>
      <c r="E110" s="287"/>
      <c r="F110" s="310" t="s">
        <v>1017</v>
      </c>
      <c r="G110" s="287"/>
      <c r="H110" s="287" t="s">
        <v>1051</v>
      </c>
      <c r="I110" s="287" t="s">
        <v>1013</v>
      </c>
      <c r="J110" s="287">
        <v>50</v>
      </c>
      <c r="K110" s="301"/>
    </row>
    <row r="111" spans="2:11" s="1" customFormat="1" ht="15" customHeight="1">
      <c r="B111" s="312"/>
      <c r="C111" s="287" t="s">
        <v>1038</v>
      </c>
      <c r="D111" s="287"/>
      <c r="E111" s="287"/>
      <c r="F111" s="310" t="s">
        <v>1017</v>
      </c>
      <c r="G111" s="287"/>
      <c r="H111" s="287" t="s">
        <v>1051</v>
      </c>
      <c r="I111" s="287" t="s">
        <v>1013</v>
      </c>
      <c r="J111" s="287">
        <v>50</v>
      </c>
      <c r="K111" s="301"/>
    </row>
    <row r="112" spans="2:11" s="1" customFormat="1" ht="15" customHeight="1">
      <c r="B112" s="312"/>
      <c r="C112" s="287" t="s">
        <v>1036</v>
      </c>
      <c r="D112" s="287"/>
      <c r="E112" s="287"/>
      <c r="F112" s="310" t="s">
        <v>1017</v>
      </c>
      <c r="G112" s="287"/>
      <c r="H112" s="287" t="s">
        <v>1051</v>
      </c>
      <c r="I112" s="287" t="s">
        <v>1013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1011</v>
      </c>
      <c r="G113" s="287"/>
      <c r="H113" s="287" t="s">
        <v>1052</v>
      </c>
      <c r="I113" s="287" t="s">
        <v>1013</v>
      </c>
      <c r="J113" s="287">
        <v>20</v>
      </c>
      <c r="K113" s="301"/>
    </row>
    <row r="114" spans="2:11" s="1" customFormat="1" ht="15" customHeight="1">
      <c r="B114" s="312"/>
      <c r="C114" s="287" t="s">
        <v>1053</v>
      </c>
      <c r="D114" s="287"/>
      <c r="E114" s="287"/>
      <c r="F114" s="310" t="s">
        <v>1011</v>
      </c>
      <c r="G114" s="287"/>
      <c r="H114" s="287" t="s">
        <v>1054</v>
      </c>
      <c r="I114" s="287" t="s">
        <v>1013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1011</v>
      </c>
      <c r="G115" s="287"/>
      <c r="H115" s="287" t="s">
        <v>1055</v>
      </c>
      <c r="I115" s="287" t="s">
        <v>1046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1011</v>
      </c>
      <c r="G116" s="287"/>
      <c r="H116" s="287" t="s">
        <v>1056</v>
      </c>
      <c r="I116" s="287" t="s">
        <v>1046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1011</v>
      </c>
      <c r="G117" s="287"/>
      <c r="H117" s="287" t="s">
        <v>1057</v>
      </c>
      <c r="I117" s="287" t="s">
        <v>1058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1059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1005</v>
      </c>
      <c r="D123" s="302"/>
      <c r="E123" s="302"/>
      <c r="F123" s="302" t="s">
        <v>1006</v>
      </c>
      <c r="G123" s="303"/>
      <c r="H123" s="302" t="s">
        <v>55</v>
      </c>
      <c r="I123" s="302" t="s">
        <v>58</v>
      </c>
      <c r="J123" s="302" t="s">
        <v>1007</v>
      </c>
      <c r="K123" s="331"/>
    </row>
    <row r="124" spans="2:11" s="1" customFormat="1" ht="17.25" customHeight="1">
      <c r="B124" s="330"/>
      <c r="C124" s="304" t="s">
        <v>1008</v>
      </c>
      <c r="D124" s="304"/>
      <c r="E124" s="304"/>
      <c r="F124" s="305" t="s">
        <v>1009</v>
      </c>
      <c r="G124" s="306"/>
      <c r="H124" s="304"/>
      <c r="I124" s="304"/>
      <c r="J124" s="304" t="s">
        <v>1010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1014</v>
      </c>
      <c r="D126" s="309"/>
      <c r="E126" s="309"/>
      <c r="F126" s="310" t="s">
        <v>1011</v>
      </c>
      <c r="G126" s="287"/>
      <c r="H126" s="287" t="s">
        <v>1051</v>
      </c>
      <c r="I126" s="287" t="s">
        <v>1013</v>
      </c>
      <c r="J126" s="287">
        <v>120</v>
      </c>
      <c r="K126" s="335"/>
    </row>
    <row r="127" spans="2:11" s="1" customFormat="1" ht="15" customHeight="1">
      <c r="B127" s="332"/>
      <c r="C127" s="287" t="s">
        <v>1060</v>
      </c>
      <c r="D127" s="287"/>
      <c r="E127" s="287"/>
      <c r="F127" s="310" t="s">
        <v>1011</v>
      </c>
      <c r="G127" s="287"/>
      <c r="H127" s="287" t="s">
        <v>1061</v>
      </c>
      <c r="I127" s="287" t="s">
        <v>1013</v>
      </c>
      <c r="J127" s="287" t="s">
        <v>1062</v>
      </c>
      <c r="K127" s="335"/>
    </row>
    <row r="128" spans="2:11" s="1" customFormat="1" ht="15" customHeight="1">
      <c r="B128" s="332"/>
      <c r="C128" s="287" t="s">
        <v>959</v>
      </c>
      <c r="D128" s="287"/>
      <c r="E128" s="287"/>
      <c r="F128" s="310" t="s">
        <v>1011</v>
      </c>
      <c r="G128" s="287"/>
      <c r="H128" s="287" t="s">
        <v>1063</v>
      </c>
      <c r="I128" s="287" t="s">
        <v>1013</v>
      </c>
      <c r="J128" s="287" t="s">
        <v>1062</v>
      </c>
      <c r="K128" s="335"/>
    </row>
    <row r="129" spans="2:11" s="1" customFormat="1" ht="15" customHeight="1">
      <c r="B129" s="332"/>
      <c r="C129" s="287" t="s">
        <v>1022</v>
      </c>
      <c r="D129" s="287"/>
      <c r="E129" s="287"/>
      <c r="F129" s="310" t="s">
        <v>1017</v>
      </c>
      <c r="G129" s="287"/>
      <c r="H129" s="287" t="s">
        <v>1023</v>
      </c>
      <c r="I129" s="287" t="s">
        <v>1013</v>
      </c>
      <c r="J129" s="287">
        <v>15</v>
      </c>
      <c r="K129" s="335"/>
    </row>
    <row r="130" spans="2:11" s="1" customFormat="1" ht="15" customHeight="1">
      <c r="B130" s="332"/>
      <c r="C130" s="313" t="s">
        <v>1024</v>
      </c>
      <c r="D130" s="313"/>
      <c r="E130" s="313"/>
      <c r="F130" s="314" t="s">
        <v>1017</v>
      </c>
      <c r="G130" s="313"/>
      <c r="H130" s="313" t="s">
        <v>1025</v>
      </c>
      <c r="I130" s="313" t="s">
        <v>1013</v>
      </c>
      <c r="J130" s="313">
        <v>15</v>
      </c>
      <c r="K130" s="335"/>
    </row>
    <row r="131" spans="2:11" s="1" customFormat="1" ht="15" customHeight="1">
      <c r="B131" s="332"/>
      <c r="C131" s="313" t="s">
        <v>1026</v>
      </c>
      <c r="D131" s="313"/>
      <c r="E131" s="313"/>
      <c r="F131" s="314" t="s">
        <v>1017</v>
      </c>
      <c r="G131" s="313"/>
      <c r="H131" s="313" t="s">
        <v>1027</v>
      </c>
      <c r="I131" s="313" t="s">
        <v>1013</v>
      </c>
      <c r="J131" s="313">
        <v>20</v>
      </c>
      <c r="K131" s="335"/>
    </row>
    <row r="132" spans="2:11" s="1" customFormat="1" ht="15" customHeight="1">
      <c r="B132" s="332"/>
      <c r="C132" s="313" t="s">
        <v>1028</v>
      </c>
      <c r="D132" s="313"/>
      <c r="E132" s="313"/>
      <c r="F132" s="314" t="s">
        <v>1017</v>
      </c>
      <c r="G132" s="313"/>
      <c r="H132" s="313" t="s">
        <v>1029</v>
      </c>
      <c r="I132" s="313" t="s">
        <v>1013</v>
      </c>
      <c r="J132" s="313">
        <v>20</v>
      </c>
      <c r="K132" s="335"/>
    </row>
    <row r="133" spans="2:11" s="1" customFormat="1" ht="15" customHeight="1">
      <c r="B133" s="332"/>
      <c r="C133" s="287" t="s">
        <v>1016</v>
      </c>
      <c r="D133" s="287"/>
      <c r="E133" s="287"/>
      <c r="F133" s="310" t="s">
        <v>1017</v>
      </c>
      <c r="G133" s="287"/>
      <c r="H133" s="287" t="s">
        <v>1051</v>
      </c>
      <c r="I133" s="287" t="s">
        <v>1013</v>
      </c>
      <c r="J133" s="287">
        <v>50</v>
      </c>
      <c r="K133" s="335"/>
    </row>
    <row r="134" spans="2:11" s="1" customFormat="1" ht="15" customHeight="1">
      <c r="B134" s="332"/>
      <c r="C134" s="287" t="s">
        <v>1030</v>
      </c>
      <c r="D134" s="287"/>
      <c r="E134" s="287"/>
      <c r="F134" s="310" t="s">
        <v>1017</v>
      </c>
      <c r="G134" s="287"/>
      <c r="H134" s="287" t="s">
        <v>1051</v>
      </c>
      <c r="I134" s="287" t="s">
        <v>1013</v>
      </c>
      <c r="J134" s="287">
        <v>50</v>
      </c>
      <c r="K134" s="335"/>
    </row>
    <row r="135" spans="2:11" s="1" customFormat="1" ht="15" customHeight="1">
      <c r="B135" s="332"/>
      <c r="C135" s="287" t="s">
        <v>1036</v>
      </c>
      <c r="D135" s="287"/>
      <c r="E135" s="287"/>
      <c r="F135" s="310" t="s">
        <v>1017</v>
      </c>
      <c r="G135" s="287"/>
      <c r="H135" s="287" t="s">
        <v>1051</v>
      </c>
      <c r="I135" s="287" t="s">
        <v>1013</v>
      </c>
      <c r="J135" s="287">
        <v>50</v>
      </c>
      <c r="K135" s="335"/>
    </row>
    <row r="136" spans="2:11" s="1" customFormat="1" ht="15" customHeight="1">
      <c r="B136" s="332"/>
      <c r="C136" s="287" t="s">
        <v>1038</v>
      </c>
      <c r="D136" s="287"/>
      <c r="E136" s="287"/>
      <c r="F136" s="310" t="s">
        <v>1017</v>
      </c>
      <c r="G136" s="287"/>
      <c r="H136" s="287" t="s">
        <v>1051</v>
      </c>
      <c r="I136" s="287" t="s">
        <v>1013</v>
      </c>
      <c r="J136" s="287">
        <v>50</v>
      </c>
      <c r="K136" s="335"/>
    </row>
    <row r="137" spans="2:11" s="1" customFormat="1" ht="15" customHeight="1">
      <c r="B137" s="332"/>
      <c r="C137" s="287" t="s">
        <v>1039</v>
      </c>
      <c r="D137" s="287"/>
      <c r="E137" s="287"/>
      <c r="F137" s="310" t="s">
        <v>1017</v>
      </c>
      <c r="G137" s="287"/>
      <c r="H137" s="287" t="s">
        <v>1064</v>
      </c>
      <c r="I137" s="287" t="s">
        <v>1013</v>
      </c>
      <c r="J137" s="287">
        <v>255</v>
      </c>
      <c r="K137" s="335"/>
    </row>
    <row r="138" spans="2:11" s="1" customFormat="1" ht="15" customHeight="1">
      <c r="B138" s="332"/>
      <c r="C138" s="287" t="s">
        <v>1041</v>
      </c>
      <c r="D138" s="287"/>
      <c r="E138" s="287"/>
      <c r="F138" s="310" t="s">
        <v>1011</v>
      </c>
      <c r="G138" s="287"/>
      <c r="H138" s="287" t="s">
        <v>1065</v>
      </c>
      <c r="I138" s="287" t="s">
        <v>1043</v>
      </c>
      <c r="J138" s="287"/>
      <c r="K138" s="335"/>
    </row>
    <row r="139" spans="2:11" s="1" customFormat="1" ht="15" customHeight="1">
      <c r="B139" s="332"/>
      <c r="C139" s="287" t="s">
        <v>1044</v>
      </c>
      <c r="D139" s="287"/>
      <c r="E139" s="287"/>
      <c r="F139" s="310" t="s">
        <v>1011</v>
      </c>
      <c r="G139" s="287"/>
      <c r="H139" s="287" t="s">
        <v>1066</v>
      </c>
      <c r="I139" s="287" t="s">
        <v>1046</v>
      </c>
      <c r="J139" s="287"/>
      <c r="K139" s="335"/>
    </row>
    <row r="140" spans="2:11" s="1" customFormat="1" ht="15" customHeight="1">
      <c r="B140" s="332"/>
      <c r="C140" s="287" t="s">
        <v>1047</v>
      </c>
      <c r="D140" s="287"/>
      <c r="E140" s="287"/>
      <c r="F140" s="310" t="s">
        <v>1011</v>
      </c>
      <c r="G140" s="287"/>
      <c r="H140" s="287" t="s">
        <v>1047</v>
      </c>
      <c r="I140" s="287" t="s">
        <v>1046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1011</v>
      </c>
      <c r="G141" s="287"/>
      <c r="H141" s="287" t="s">
        <v>1067</v>
      </c>
      <c r="I141" s="287" t="s">
        <v>1046</v>
      </c>
      <c r="J141" s="287"/>
      <c r="K141" s="335"/>
    </row>
    <row r="142" spans="2:11" s="1" customFormat="1" ht="15" customHeight="1">
      <c r="B142" s="332"/>
      <c r="C142" s="287" t="s">
        <v>1068</v>
      </c>
      <c r="D142" s="287"/>
      <c r="E142" s="287"/>
      <c r="F142" s="310" t="s">
        <v>1011</v>
      </c>
      <c r="G142" s="287"/>
      <c r="H142" s="287" t="s">
        <v>1069</v>
      </c>
      <c r="I142" s="287" t="s">
        <v>1046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1070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1005</v>
      </c>
      <c r="D148" s="302"/>
      <c r="E148" s="302"/>
      <c r="F148" s="302" t="s">
        <v>1006</v>
      </c>
      <c r="G148" s="303"/>
      <c r="H148" s="302" t="s">
        <v>55</v>
      </c>
      <c r="I148" s="302" t="s">
        <v>58</v>
      </c>
      <c r="J148" s="302" t="s">
        <v>1007</v>
      </c>
      <c r="K148" s="301"/>
    </row>
    <row r="149" spans="2:11" s="1" customFormat="1" ht="17.25" customHeight="1">
      <c r="B149" s="299"/>
      <c r="C149" s="304" t="s">
        <v>1008</v>
      </c>
      <c r="D149" s="304"/>
      <c r="E149" s="304"/>
      <c r="F149" s="305" t="s">
        <v>1009</v>
      </c>
      <c r="G149" s="306"/>
      <c r="H149" s="304"/>
      <c r="I149" s="304"/>
      <c r="J149" s="304" t="s">
        <v>1010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1014</v>
      </c>
      <c r="D151" s="287"/>
      <c r="E151" s="287"/>
      <c r="F151" s="340" t="s">
        <v>1011</v>
      </c>
      <c r="G151" s="287"/>
      <c r="H151" s="339" t="s">
        <v>1051</v>
      </c>
      <c r="I151" s="339" t="s">
        <v>1013</v>
      </c>
      <c r="J151" s="339">
        <v>120</v>
      </c>
      <c r="K151" s="335"/>
    </row>
    <row r="152" spans="2:11" s="1" customFormat="1" ht="15" customHeight="1">
      <c r="B152" s="312"/>
      <c r="C152" s="339" t="s">
        <v>1060</v>
      </c>
      <c r="D152" s="287"/>
      <c r="E152" s="287"/>
      <c r="F152" s="340" t="s">
        <v>1011</v>
      </c>
      <c r="G152" s="287"/>
      <c r="H152" s="339" t="s">
        <v>1071</v>
      </c>
      <c r="I152" s="339" t="s">
        <v>1013</v>
      </c>
      <c r="J152" s="339" t="s">
        <v>1062</v>
      </c>
      <c r="K152" s="335"/>
    </row>
    <row r="153" spans="2:11" s="1" customFormat="1" ht="15" customHeight="1">
      <c r="B153" s="312"/>
      <c r="C153" s="339" t="s">
        <v>959</v>
      </c>
      <c r="D153" s="287"/>
      <c r="E153" s="287"/>
      <c r="F153" s="340" t="s">
        <v>1011</v>
      </c>
      <c r="G153" s="287"/>
      <c r="H153" s="339" t="s">
        <v>1072</v>
      </c>
      <c r="I153" s="339" t="s">
        <v>1013</v>
      </c>
      <c r="J153" s="339" t="s">
        <v>1062</v>
      </c>
      <c r="K153" s="335"/>
    </row>
    <row r="154" spans="2:11" s="1" customFormat="1" ht="15" customHeight="1">
      <c r="B154" s="312"/>
      <c r="C154" s="339" t="s">
        <v>1016</v>
      </c>
      <c r="D154" s="287"/>
      <c r="E154" s="287"/>
      <c r="F154" s="340" t="s">
        <v>1017</v>
      </c>
      <c r="G154" s="287"/>
      <c r="H154" s="339" t="s">
        <v>1051</v>
      </c>
      <c r="I154" s="339" t="s">
        <v>1013</v>
      </c>
      <c r="J154" s="339">
        <v>50</v>
      </c>
      <c r="K154" s="335"/>
    </row>
    <row r="155" spans="2:11" s="1" customFormat="1" ht="15" customHeight="1">
      <c r="B155" s="312"/>
      <c r="C155" s="339" t="s">
        <v>1019</v>
      </c>
      <c r="D155" s="287"/>
      <c r="E155" s="287"/>
      <c r="F155" s="340" t="s">
        <v>1011</v>
      </c>
      <c r="G155" s="287"/>
      <c r="H155" s="339" t="s">
        <v>1051</v>
      </c>
      <c r="I155" s="339" t="s">
        <v>1021</v>
      </c>
      <c r="J155" s="339"/>
      <c r="K155" s="335"/>
    </row>
    <row r="156" spans="2:11" s="1" customFormat="1" ht="15" customHeight="1">
      <c r="B156" s="312"/>
      <c r="C156" s="339" t="s">
        <v>1030</v>
      </c>
      <c r="D156" s="287"/>
      <c r="E156" s="287"/>
      <c r="F156" s="340" t="s">
        <v>1017</v>
      </c>
      <c r="G156" s="287"/>
      <c r="H156" s="339" t="s">
        <v>1051</v>
      </c>
      <c r="I156" s="339" t="s">
        <v>1013</v>
      </c>
      <c r="J156" s="339">
        <v>50</v>
      </c>
      <c r="K156" s="335"/>
    </row>
    <row r="157" spans="2:11" s="1" customFormat="1" ht="15" customHeight="1">
      <c r="B157" s="312"/>
      <c r="C157" s="339" t="s">
        <v>1038</v>
      </c>
      <c r="D157" s="287"/>
      <c r="E157" s="287"/>
      <c r="F157" s="340" t="s">
        <v>1017</v>
      </c>
      <c r="G157" s="287"/>
      <c r="H157" s="339" t="s">
        <v>1051</v>
      </c>
      <c r="I157" s="339" t="s">
        <v>1013</v>
      </c>
      <c r="J157" s="339">
        <v>50</v>
      </c>
      <c r="K157" s="335"/>
    </row>
    <row r="158" spans="2:11" s="1" customFormat="1" ht="15" customHeight="1">
      <c r="B158" s="312"/>
      <c r="C158" s="339" t="s">
        <v>1036</v>
      </c>
      <c r="D158" s="287"/>
      <c r="E158" s="287"/>
      <c r="F158" s="340" t="s">
        <v>1017</v>
      </c>
      <c r="G158" s="287"/>
      <c r="H158" s="339" t="s">
        <v>1051</v>
      </c>
      <c r="I158" s="339" t="s">
        <v>1013</v>
      </c>
      <c r="J158" s="339">
        <v>50</v>
      </c>
      <c r="K158" s="335"/>
    </row>
    <row r="159" spans="2:11" s="1" customFormat="1" ht="15" customHeight="1">
      <c r="B159" s="312"/>
      <c r="C159" s="339" t="s">
        <v>104</v>
      </c>
      <c r="D159" s="287"/>
      <c r="E159" s="287"/>
      <c r="F159" s="340" t="s">
        <v>1011</v>
      </c>
      <c r="G159" s="287"/>
      <c r="H159" s="339" t="s">
        <v>1073</v>
      </c>
      <c r="I159" s="339" t="s">
        <v>1013</v>
      </c>
      <c r="J159" s="339" t="s">
        <v>1074</v>
      </c>
      <c r="K159" s="335"/>
    </row>
    <row r="160" spans="2:11" s="1" customFormat="1" ht="15" customHeight="1">
      <c r="B160" s="312"/>
      <c r="C160" s="339" t="s">
        <v>1075</v>
      </c>
      <c r="D160" s="287"/>
      <c r="E160" s="287"/>
      <c r="F160" s="340" t="s">
        <v>1011</v>
      </c>
      <c r="G160" s="287"/>
      <c r="H160" s="339" t="s">
        <v>1076</v>
      </c>
      <c r="I160" s="339" t="s">
        <v>1046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1077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1005</v>
      </c>
      <c r="D166" s="302"/>
      <c r="E166" s="302"/>
      <c r="F166" s="302" t="s">
        <v>1006</v>
      </c>
      <c r="G166" s="344"/>
      <c r="H166" s="345" t="s">
        <v>55</v>
      </c>
      <c r="I166" s="345" t="s">
        <v>58</v>
      </c>
      <c r="J166" s="302" t="s">
        <v>1007</v>
      </c>
      <c r="K166" s="279"/>
    </row>
    <row r="167" spans="2:11" s="1" customFormat="1" ht="17.25" customHeight="1">
      <c r="B167" s="280"/>
      <c r="C167" s="304" t="s">
        <v>1008</v>
      </c>
      <c r="D167" s="304"/>
      <c r="E167" s="304"/>
      <c r="F167" s="305" t="s">
        <v>1009</v>
      </c>
      <c r="G167" s="346"/>
      <c r="H167" s="347"/>
      <c r="I167" s="347"/>
      <c r="J167" s="304" t="s">
        <v>1010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1014</v>
      </c>
      <c r="D169" s="287"/>
      <c r="E169" s="287"/>
      <c r="F169" s="310" t="s">
        <v>1011</v>
      </c>
      <c r="G169" s="287"/>
      <c r="H169" s="287" t="s">
        <v>1051</v>
      </c>
      <c r="I169" s="287" t="s">
        <v>1013</v>
      </c>
      <c r="J169" s="287">
        <v>120</v>
      </c>
      <c r="K169" s="335"/>
    </row>
    <row r="170" spans="2:11" s="1" customFormat="1" ht="15" customHeight="1">
      <c r="B170" s="312"/>
      <c r="C170" s="287" t="s">
        <v>1060</v>
      </c>
      <c r="D170" s="287"/>
      <c r="E170" s="287"/>
      <c r="F170" s="310" t="s">
        <v>1011</v>
      </c>
      <c r="G170" s="287"/>
      <c r="H170" s="287" t="s">
        <v>1061</v>
      </c>
      <c r="I170" s="287" t="s">
        <v>1013</v>
      </c>
      <c r="J170" s="287" t="s">
        <v>1062</v>
      </c>
      <c r="K170" s="335"/>
    </row>
    <row r="171" spans="2:11" s="1" customFormat="1" ht="15" customHeight="1">
      <c r="B171" s="312"/>
      <c r="C171" s="287" t="s">
        <v>959</v>
      </c>
      <c r="D171" s="287"/>
      <c r="E171" s="287"/>
      <c r="F171" s="310" t="s">
        <v>1011</v>
      </c>
      <c r="G171" s="287"/>
      <c r="H171" s="287" t="s">
        <v>1078</v>
      </c>
      <c r="I171" s="287" t="s">
        <v>1013</v>
      </c>
      <c r="J171" s="287" t="s">
        <v>1062</v>
      </c>
      <c r="K171" s="335"/>
    </row>
    <row r="172" spans="2:11" s="1" customFormat="1" ht="15" customHeight="1">
      <c r="B172" s="312"/>
      <c r="C172" s="287" t="s">
        <v>1016</v>
      </c>
      <c r="D172" s="287"/>
      <c r="E172" s="287"/>
      <c r="F172" s="310" t="s">
        <v>1017</v>
      </c>
      <c r="G172" s="287"/>
      <c r="H172" s="287" t="s">
        <v>1078</v>
      </c>
      <c r="I172" s="287" t="s">
        <v>1013</v>
      </c>
      <c r="J172" s="287">
        <v>50</v>
      </c>
      <c r="K172" s="335"/>
    </row>
    <row r="173" spans="2:11" s="1" customFormat="1" ht="15" customHeight="1">
      <c r="B173" s="312"/>
      <c r="C173" s="287" t="s">
        <v>1019</v>
      </c>
      <c r="D173" s="287"/>
      <c r="E173" s="287"/>
      <c r="F173" s="310" t="s">
        <v>1011</v>
      </c>
      <c r="G173" s="287"/>
      <c r="H173" s="287" t="s">
        <v>1078</v>
      </c>
      <c r="I173" s="287" t="s">
        <v>1021</v>
      </c>
      <c r="J173" s="287"/>
      <c r="K173" s="335"/>
    </row>
    <row r="174" spans="2:11" s="1" customFormat="1" ht="15" customHeight="1">
      <c r="B174" s="312"/>
      <c r="C174" s="287" t="s">
        <v>1030</v>
      </c>
      <c r="D174" s="287"/>
      <c r="E174" s="287"/>
      <c r="F174" s="310" t="s">
        <v>1017</v>
      </c>
      <c r="G174" s="287"/>
      <c r="H174" s="287" t="s">
        <v>1078</v>
      </c>
      <c r="I174" s="287" t="s">
        <v>1013</v>
      </c>
      <c r="J174" s="287">
        <v>50</v>
      </c>
      <c r="K174" s="335"/>
    </row>
    <row r="175" spans="2:11" s="1" customFormat="1" ht="15" customHeight="1">
      <c r="B175" s="312"/>
      <c r="C175" s="287" t="s">
        <v>1038</v>
      </c>
      <c r="D175" s="287"/>
      <c r="E175" s="287"/>
      <c r="F175" s="310" t="s">
        <v>1017</v>
      </c>
      <c r="G175" s="287"/>
      <c r="H175" s="287" t="s">
        <v>1078</v>
      </c>
      <c r="I175" s="287" t="s">
        <v>1013</v>
      </c>
      <c r="J175" s="287">
        <v>50</v>
      </c>
      <c r="K175" s="335"/>
    </row>
    <row r="176" spans="2:11" s="1" customFormat="1" ht="15" customHeight="1">
      <c r="B176" s="312"/>
      <c r="C176" s="287" t="s">
        <v>1036</v>
      </c>
      <c r="D176" s="287"/>
      <c r="E176" s="287"/>
      <c r="F176" s="310" t="s">
        <v>1017</v>
      </c>
      <c r="G176" s="287"/>
      <c r="H176" s="287" t="s">
        <v>1078</v>
      </c>
      <c r="I176" s="287" t="s">
        <v>1013</v>
      </c>
      <c r="J176" s="287">
        <v>50</v>
      </c>
      <c r="K176" s="335"/>
    </row>
    <row r="177" spans="2:11" s="1" customFormat="1" ht="15" customHeight="1">
      <c r="B177" s="312"/>
      <c r="C177" s="287" t="s">
        <v>114</v>
      </c>
      <c r="D177" s="287"/>
      <c r="E177" s="287"/>
      <c r="F177" s="310" t="s">
        <v>1011</v>
      </c>
      <c r="G177" s="287"/>
      <c r="H177" s="287" t="s">
        <v>1079</v>
      </c>
      <c r="I177" s="287" t="s">
        <v>1080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1011</v>
      </c>
      <c r="G178" s="287"/>
      <c r="H178" s="287" t="s">
        <v>1081</v>
      </c>
      <c r="I178" s="287" t="s">
        <v>1082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1011</v>
      </c>
      <c r="G179" s="287"/>
      <c r="H179" s="287" t="s">
        <v>1083</v>
      </c>
      <c r="I179" s="287" t="s">
        <v>1013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1011</v>
      </c>
      <c r="G180" s="287"/>
      <c r="H180" s="287" t="s">
        <v>1084</v>
      </c>
      <c r="I180" s="287" t="s">
        <v>1013</v>
      </c>
      <c r="J180" s="287">
        <v>255</v>
      </c>
      <c r="K180" s="335"/>
    </row>
    <row r="181" spans="2:11" s="1" customFormat="1" ht="15" customHeight="1">
      <c r="B181" s="312"/>
      <c r="C181" s="287" t="s">
        <v>115</v>
      </c>
      <c r="D181" s="287"/>
      <c r="E181" s="287"/>
      <c r="F181" s="310" t="s">
        <v>1011</v>
      </c>
      <c r="G181" s="287"/>
      <c r="H181" s="287" t="s">
        <v>975</v>
      </c>
      <c r="I181" s="287" t="s">
        <v>1013</v>
      </c>
      <c r="J181" s="287">
        <v>10</v>
      </c>
      <c r="K181" s="335"/>
    </row>
    <row r="182" spans="2:11" s="1" customFormat="1" ht="15" customHeight="1">
      <c r="B182" s="312"/>
      <c r="C182" s="287" t="s">
        <v>116</v>
      </c>
      <c r="D182" s="287"/>
      <c r="E182" s="287"/>
      <c r="F182" s="310" t="s">
        <v>1011</v>
      </c>
      <c r="G182" s="287"/>
      <c r="H182" s="287" t="s">
        <v>1085</v>
      </c>
      <c r="I182" s="287" t="s">
        <v>1046</v>
      </c>
      <c r="J182" s="287"/>
      <c r="K182" s="335"/>
    </row>
    <row r="183" spans="2:11" s="1" customFormat="1" ht="15" customHeight="1">
      <c r="B183" s="312"/>
      <c r="C183" s="287" t="s">
        <v>1086</v>
      </c>
      <c r="D183" s="287"/>
      <c r="E183" s="287"/>
      <c r="F183" s="310" t="s">
        <v>1011</v>
      </c>
      <c r="G183" s="287"/>
      <c r="H183" s="287" t="s">
        <v>1087</v>
      </c>
      <c r="I183" s="287" t="s">
        <v>1046</v>
      </c>
      <c r="J183" s="287"/>
      <c r="K183" s="335"/>
    </row>
    <row r="184" spans="2:11" s="1" customFormat="1" ht="15" customHeight="1">
      <c r="B184" s="312"/>
      <c r="C184" s="287" t="s">
        <v>1075</v>
      </c>
      <c r="D184" s="287"/>
      <c r="E184" s="287"/>
      <c r="F184" s="310" t="s">
        <v>1011</v>
      </c>
      <c r="G184" s="287"/>
      <c r="H184" s="287" t="s">
        <v>1088</v>
      </c>
      <c r="I184" s="287" t="s">
        <v>1046</v>
      </c>
      <c r="J184" s="287"/>
      <c r="K184" s="335"/>
    </row>
    <row r="185" spans="2:11" s="1" customFormat="1" ht="15" customHeight="1">
      <c r="B185" s="312"/>
      <c r="C185" s="287" t="s">
        <v>118</v>
      </c>
      <c r="D185" s="287"/>
      <c r="E185" s="287"/>
      <c r="F185" s="310" t="s">
        <v>1017</v>
      </c>
      <c r="G185" s="287"/>
      <c r="H185" s="287" t="s">
        <v>1089</v>
      </c>
      <c r="I185" s="287" t="s">
        <v>1013</v>
      </c>
      <c r="J185" s="287">
        <v>50</v>
      </c>
      <c r="K185" s="335"/>
    </row>
    <row r="186" spans="2:11" s="1" customFormat="1" ht="15" customHeight="1">
      <c r="B186" s="312"/>
      <c r="C186" s="287" t="s">
        <v>1090</v>
      </c>
      <c r="D186" s="287"/>
      <c r="E186" s="287"/>
      <c r="F186" s="310" t="s">
        <v>1017</v>
      </c>
      <c r="G186" s="287"/>
      <c r="H186" s="287" t="s">
        <v>1091</v>
      </c>
      <c r="I186" s="287" t="s">
        <v>1092</v>
      </c>
      <c r="J186" s="287"/>
      <c r="K186" s="335"/>
    </row>
    <row r="187" spans="2:11" s="1" customFormat="1" ht="15" customHeight="1">
      <c r="B187" s="312"/>
      <c r="C187" s="287" t="s">
        <v>1093</v>
      </c>
      <c r="D187" s="287"/>
      <c r="E187" s="287"/>
      <c r="F187" s="310" t="s">
        <v>1017</v>
      </c>
      <c r="G187" s="287"/>
      <c r="H187" s="287" t="s">
        <v>1094</v>
      </c>
      <c r="I187" s="287" t="s">
        <v>1092</v>
      </c>
      <c r="J187" s="287"/>
      <c r="K187" s="335"/>
    </row>
    <row r="188" spans="2:11" s="1" customFormat="1" ht="15" customHeight="1">
      <c r="B188" s="312"/>
      <c r="C188" s="287" t="s">
        <v>1095</v>
      </c>
      <c r="D188" s="287"/>
      <c r="E188" s="287"/>
      <c r="F188" s="310" t="s">
        <v>1017</v>
      </c>
      <c r="G188" s="287"/>
      <c r="H188" s="287" t="s">
        <v>1096</v>
      </c>
      <c r="I188" s="287" t="s">
        <v>1092</v>
      </c>
      <c r="J188" s="287"/>
      <c r="K188" s="335"/>
    </row>
    <row r="189" spans="2:11" s="1" customFormat="1" ht="15" customHeight="1">
      <c r="B189" s="312"/>
      <c r="C189" s="348" t="s">
        <v>1097</v>
      </c>
      <c r="D189" s="287"/>
      <c r="E189" s="287"/>
      <c r="F189" s="310" t="s">
        <v>1017</v>
      </c>
      <c r="G189" s="287"/>
      <c r="H189" s="287" t="s">
        <v>1098</v>
      </c>
      <c r="I189" s="287" t="s">
        <v>1099</v>
      </c>
      <c r="J189" s="349" t="s">
        <v>1100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1011</v>
      </c>
      <c r="G190" s="287"/>
      <c r="H190" s="284" t="s">
        <v>1101</v>
      </c>
      <c r="I190" s="287" t="s">
        <v>1102</v>
      </c>
      <c r="J190" s="287"/>
      <c r="K190" s="335"/>
    </row>
    <row r="191" spans="2:11" s="1" customFormat="1" ht="15" customHeight="1">
      <c r="B191" s="312"/>
      <c r="C191" s="348" t="s">
        <v>1103</v>
      </c>
      <c r="D191" s="287"/>
      <c r="E191" s="287"/>
      <c r="F191" s="310" t="s">
        <v>1011</v>
      </c>
      <c r="G191" s="287"/>
      <c r="H191" s="287" t="s">
        <v>1104</v>
      </c>
      <c r="I191" s="287" t="s">
        <v>1046</v>
      </c>
      <c r="J191" s="287"/>
      <c r="K191" s="335"/>
    </row>
    <row r="192" spans="2:11" s="1" customFormat="1" ht="15" customHeight="1">
      <c r="B192" s="312"/>
      <c r="C192" s="348" t="s">
        <v>1105</v>
      </c>
      <c r="D192" s="287"/>
      <c r="E192" s="287"/>
      <c r="F192" s="310" t="s">
        <v>1011</v>
      </c>
      <c r="G192" s="287"/>
      <c r="H192" s="287" t="s">
        <v>1106</v>
      </c>
      <c r="I192" s="287" t="s">
        <v>1046</v>
      </c>
      <c r="J192" s="287"/>
      <c r="K192" s="335"/>
    </row>
    <row r="193" spans="2:11" s="1" customFormat="1" ht="15" customHeight="1">
      <c r="B193" s="312"/>
      <c r="C193" s="348" t="s">
        <v>1107</v>
      </c>
      <c r="D193" s="287"/>
      <c r="E193" s="287"/>
      <c r="F193" s="310" t="s">
        <v>1017</v>
      </c>
      <c r="G193" s="287"/>
      <c r="H193" s="287" t="s">
        <v>1108</v>
      </c>
      <c r="I193" s="287" t="s">
        <v>1046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1109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1110</v>
      </c>
      <c r="D200" s="351"/>
      <c r="E200" s="351"/>
      <c r="F200" s="351" t="s">
        <v>1111</v>
      </c>
      <c r="G200" s="352"/>
      <c r="H200" s="351" t="s">
        <v>1112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1102</v>
      </c>
      <c r="D202" s="287"/>
      <c r="E202" s="287"/>
      <c r="F202" s="310" t="s">
        <v>44</v>
      </c>
      <c r="G202" s="287"/>
      <c r="H202" s="287" t="s">
        <v>1113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1114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1115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1116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1117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1058</v>
      </c>
      <c r="D208" s="287"/>
      <c r="E208" s="287"/>
      <c r="F208" s="310" t="s">
        <v>80</v>
      </c>
      <c r="G208" s="287"/>
      <c r="H208" s="287" t="s">
        <v>1118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954</v>
      </c>
      <c r="G209" s="287"/>
      <c r="H209" s="287" t="s">
        <v>955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952</v>
      </c>
      <c r="G210" s="287"/>
      <c r="H210" s="287" t="s">
        <v>1119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97</v>
      </c>
      <c r="G211" s="348"/>
      <c r="H211" s="339" t="s">
        <v>956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957</v>
      </c>
      <c r="G212" s="348"/>
      <c r="H212" s="339" t="s">
        <v>1120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1082</v>
      </c>
      <c r="D214" s="287"/>
      <c r="E214" s="287"/>
      <c r="F214" s="310">
        <v>1</v>
      </c>
      <c r="G214" s="348"/>
      <c r="H214" s="339" t="s">
        <v>1121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1122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1123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1124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2023-04-20T07:22:39Z</dcterms:created>
  <dcterms:modified xsi:type="dcterms:W3CDTF">2023-04-20T07:22:53Z</dcterms:modified>
  <cp:category/>
  <cp:version/>
  <cp:contentType/>
  <cp:contentStatus/>
</cp:coreProperties>
</file>