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 190 Železná Ruda - Špičák, oprava povrchu na přeložce\"/>
    </mc:Choice>
  </mc:AlternateContent>
  <bookViews>
    <workbookView xWindow="0" yWindow="0" windowWidth="19200" windowHeight="11460" activeTab="1"/>
  </bookViews>
  <sheets>
    <sheet name="Rekapitulace stavby" sheetId="1" r:id="rId1"/>
    <sheet name="1 - Oprava" sheetId="2" r:id="rId2"/>
  </sheets>
  <definedNames>
    <definedName name="_xlnm._FilterDatabase" localSheetId="1" hidden="1">'1 - Oprava'!$C$120:$K$175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Oprava'!$C$108:$J$175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6" i="2" l="1"/>
  <c r="J159" i="2"/>
  <c r="J153" i="2"/>
  <c r="J150" i="2"/>
  <c r="J166" i="2" l="1"/>
  <c r="J169" i="2"/>
  <c r="J137" i="2"/>
  <c r="J165" i="2" l="1"/>
  <c r="J37" i="2"/>
  <c r="J36" i="2"/>
  <c r="AY95" i="1" s="1"/>
  <c r="J35" i="2"/>
  <c r="AX95" i="1"/>
  <c r="BI173" i="2"/>
  <c r="BH173" i="2"/>
  <c r="BG173" i="2"/>
  <c r="BF173" i="2"/>
  <c r="T173" i="2"/>
  <c r="T172" i="2" s="1"/>
  <c r="R173" i="2"/>
  <c r="R172" i="2"/>
  <c r="P173" i="2"/>
  <c r="P172" i="2" s="1"/>
  <c r="BI162" i="2"/>
  <c r="BH162" i="2"/>
  <c r="BG162" i="2"/>
  <c r="BF162" i="2"/>
  <c r="T162" i="2"/>
  <c r="R162" i="2"/>
  <c r="P16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E111" i="2" s="1"/>
  <c r="L90" i="1"/>
  <c r="AM90" i="1"/>
  <c r="AM89" i="1"/>
  <c r="L89" i="1"/>
  <c r="AM87" i="1"/>
  <c r="L87" i="1"/>
  <c r="L85" i="1"/>
  <c r="L84" i="1"/>
  <c r="BK173" i="2"/>
  <c r="J173" i="2"/>
  <c r="J172" i="2" s="1"/>
  <c r="BK162" i="2"/>
  <c r="BK147" i="2"/>
  <c r="J147" i="2"/>
  <c r="BK143" i="2"/>
  <c r="J143" i="2"/>
  <c r="BK140" i="2"/>
  <c r="J140" i="2"/>
  <c r="BK134" i="2"/>
  <c r="BK131" i="2"/>
  <c r="J128" i="2"/>
  <c r="BK124" i="2"/>
  <c r="J134" i="2"/>
  <c r="J131" i="2"/>
  <c r="J127" i="2" s="1"/>
  <c r="BK128" i="2"/>
  <c r="J124" i="2"/>
  <c r="J123" i="2" s="1"/>
  <c r="J162" i="2"/>
  <c r="AS94" i="1"/>
  <c r="J146" i="2" l="1"/>
  <c r="J122" i="2" s="1"/>
  <c r="J121" i="2" s="1"/>
  <c r="T127" i="2"/>
  <c r="BK146" i="2"/>
  <c r="J100" i="2" s="1"/>
  <c r="P146" i="2"/>
  <c r="R146" i="2"/>
  <c r="BK127" i="2"/>
  <c r="J99" i="2" s="1"/>
  <c r="R127" i="2"/>
  <c r="T146" i="2"/>
  <c r="P127" i="2"/>
  <c r="P122" i="2" s="1"/>
  <c r="P121" i="2" s="1"/>
  <c r="AU95" i="1" s="1"/>
  <c r="AU94" i="1" s="1"/>
  <c r="BE162" i="2"/>
  <c r="BE173" i="2"/>
  <c r="E85" i="2"/>
  <c r="J89" i="2"/>
  <c r="J91" i="2"/>
  <c r="J92" i="2"/>
  <c r="BE124" i="2"/>
  <c r="BE131" i="2"/>
  <c r="BE128" i="2"/>
  <c r="BE134" i="2"/>
  <c r="BE140" i="2"/>
  <c r="BE143" i="2"/>
  <c r="BE147" i="2"/>
  <c r="BK123" i="2"/>
  <c r="J98" i="2" s="1"/>
  <c r="BK172" i="2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T122" i="2" l="1"/>
  <c r="T121" i="2" s="1"/>
  <c r="R122" i="2"/>
  <c r="R121" i="2" s="1"/>
  <c r="BK122" i="2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1" i="2" l="1"/>
  <c r="J96" i="2" s="1"/>
  <c r="AV94" i="1"/>
  <c r="AK29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<sst xmlns="http://schemas.openxmlformats.org/spreadsheetml/2006/main" count="625" uniqueCount="177">
  <si>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</si>
  <si>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</si>
  <si>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</si>
  <si>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</si>
  <si>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</si>
  <si>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</si>
  <si>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</si>
  <si>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</si>
  <si>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</si>
  <si>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</si>
  <si>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</si>
  <si>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</si>
  <si>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</si>
  <si>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</si>
  <si>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</si>
  <si>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</si>
  <si>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</si>
  <si>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</si>
  <si>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</si>
  <si>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</si>
  <si>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</si>
  <si>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</si>
  <si>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</si>
  <si>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</si>
  <si>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</si>
  <si>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</si>
  <si>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</si>
  <si>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</si>
  <si>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</si>
  <si>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</si>
  <si>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</si>
  <si>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</si>
  <si>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</si>
  <si>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</si>
  <si>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</si>
  <si>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</si>
  <si>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</si>
  <si>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</si>
  <si>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</si>
  <si>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</si>
  <si>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</si>
  <si>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</si>
  <si>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</si>
  <si>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</si>
  <si>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</si>
  <si>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</si>
  <si>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</si>
  <si>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</si>
  <si>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</si>
  <si>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</si>
  <si>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</si>
  <si>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</si>
  <si>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</si>
  <si>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</si>
  <si>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</si>
  <si>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</si>
  <si>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</si>
  <si>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</si>
  <si>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</si>
  <si>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</si>
  <si>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</si>
  <si>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</si>
  <si>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</si>
  <si>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</si>
  <si>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</si>
  <si>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</si>
  <si>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</si>
  <si>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</si>
  <si>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</si>
  <si>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</si>
  <si>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</si>
  <si>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</si>
  <si>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</si>
  <si>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</si>
  <si>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</si>
  <si>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</si>
  <si>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</si>
  <si>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</si>
  <si>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</si>
  <si>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</si>
  <si>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</si>
  <si>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</si>
  <si>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</si>
  <si>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</si>
  <si>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</si>
  <si>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</si>
  <si>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</si>
  <si>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</si>
  <si>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</si>
  <si>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</si>
  <si>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</si>
  <si>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</si>
  <si>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</si>
  <si>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</si>
  <si>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</si>
  <si>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</si>
  <si>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</si>
  <si>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</si>
  <si>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</si>
  <si>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</si>
  <si>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</si>
  <si>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</si>
  <si>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</si>
  <si>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</si>
  <si>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</si>
  <si>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</si>
  <si>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</si>
  <si>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</si>
  <si>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</si>
  <si>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</si>
  <si>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</si>
  <si>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</si>
  <si>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</si>
  <si>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</si>
  <si>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</si>
  <si>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4</t>
  </si>
  <si>
    <t>-1710223854</t>
  </si>
  <si>
    <t>VV</t>
  </si>
  <si>
    <t>Součet</t>
  </si>
  <si>
    <t>5</t>
  </si>
  <si>
    <t>Komunikace pozemní</t>
  </si>
  <si>
    <t>604870611</t>
  </si>
  <si>
    <t>3</t>
  </si>
  <si>
    <t>t</t>
  </si>
  <si>
    <t>-645691069</t>
  </si>
  <si>
    <t>573231106</t>
  </si>
  <si>
    <t>Postřik živičný spojovací ze silniční emulze v množství 0,30 kg/m2</t>
  </si>
  <si>
    <t>-597853494</t>
  </si>
  <si>
    <t>-2062281045</t>
  </si>
  <si>
    <t>599142111</t>
  </si>
  <si>
    <t>Úprava zálivky dilatačních nebo pracovních spár v cementobetonovém krytu hl do 40 mm š do 40 mm</t>
  </si>
  <si>
    <t>m</t>
  </si>
  <si>
    <t>1833022378</t>
  </si>
  <si>
    <t>9</t>
  </si>
  <si>
    <t>Ostatní konstrukce a práce, bourání</t>
  </si>
  <si>
    <t>919735111</t>
  </si>
  <si>
    <t>Řezání stávajícího živičného krytu hl do 50 mm</t>
  </si>
  <si>
    <t>-165470774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</si>
  <si>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</si>
  <si>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</si>
  <si>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</si>
  <si>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</si>
  <si>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</si>
  <si>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</si>
  <si>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</si>
  <si>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</si>
  <si>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</si>
  <si>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</si>
  <si>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II/190 Železná Ruda - Špičák, oprava povrchu na přeložce</t>
  </si>
  <si>
    <t>113154354</t>
  </si>
  <si>
    <t>Frézování živičného krytu tl 100 mm pruh š přes 0,5 do 1 m pl přes 1000 do 10000 m2 s překážkami v trase</t>
  </si>
  <si>
    <t>Asfaltový beton vrstva ložní ACL 16 (ABH) tl 50 mm š do 3 m z modifikovaného asfaltu</t>
  </si>
  <si>
    <t>577145132</t>
  </si>
  <si>
    <t>Postřik živičný spojovací ze silniční emulze v množství 0,40 kg/m2</t>
  </si>
  <si>
    <t>577144131</t>
  </si>
  <si>
    <t>Asfaltový beton vrstva obrusná ACO 11 (ABS) tř. I tl 50 mm š do 3 m z modifikovaného asfaltu</t>
  </si>
  <si>
    <t>Přesun sutě</t>
  </si>
  <si>
    <t>Vodorovná doprava suti ze sypkých materiálů do 1 km</t>
  </si>
  <si>
    <t>997221551</t>
  </si>
  <si>
    <t>Příplatek ZKD 1 km u vodorovné dopravy suti ze sypkých materiálů</t>
  </si>
  <si>
    <t>997221559</t>
  </si>
  <si>
    <t>660*0,5*2  (asfaltový recyklát získaný na stavbě)</t>
  </si>
  <si>
    <t>660*7,2+35</t>
  </si>
  <si>
    <t>660*7,1+35+66</t>
  </si>
  <si>
    <t>660+14+50</t>
  </si>
  <si>
    <t>915211112</t>
  </si>
  <si>
    <t>Vodorovné dopravní značení dělící čáry souvislé š 125 mm retroreflexní bílý plast</t>
  </si>
  <si>
    <t>915211122</t>
  </si>
  <si>
    <t>Vodorovné dopravní značení dělící čáry přerušované š 125 mm retroreflexní bílý plast</t>
  </si>
  <si>
    <t>Vodorovné dopravní značení vodící čáry souvislé š 250 mm retroreflexní bílý plast</t>
  </si>
  <si>
    <t>Vodorovné dopravní značení vodící čáry přerušované š 250 mm retroreflexní bílý plast</t>
  </si>
  <si>
    <t>915221122</t>
  </si>
  <si>
    <t>915221112</t>
  </si>
  <si>
    <t>569911131R</t>
  </si>
  <si>
    <t>Zpevnění krajnic asfaltovým recyklátem tl 50 mm</t>
  </si>
  <si>
    <t>(4787*0,23)-76</t>
  </si>
  <si>
    <t>1025*38 (středisko SÚS PK - Klatovy-Luby)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</si>
</sst>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5" workbookViewId="0">
      <selection activeCell="AK26" sqref="AK26:AO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9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175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180" t="s">
        <v>148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176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176"/>
      <c r="BS7" s="16" t="s">
        <v>6</v>
      </c>
    </row>
    <row r="8" spans="1:74" s="1" customFormat="1" ht="12" customHeight="1">
      <c r="B8" s="19"/>
      <c r="D8" s="26" t="s">
        <v>18</v>
      </c>
      <c r="K8" s="24"/>
      <c r="AK8" s="26" t="s">
        <v>20</v>
      </c>
      <c r="AN8" s="174"/>
      <c r="AR8" s="19"/>
      <c r="BE8" s="176"/>
      <c r="BS8" s="16" t="s">
        <v>6</v>
      </c>
    </row>
    <row r="9" spans="1:74" s="1" customFormat="1" ht="14.45" customHeight="1">
      <c r="B9" s="19"/>
      <c r="AR9" s="19"/>
      <c r="BE9" s="176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23</v>
      </c>
      <c r="AR10" s="19"/>
      <c r="BE10" s="176"/>
      <c r="BS10" s="16" t="s">
        <v>6</v>
      </c>
    </row>
    <row r="11" spans="1:74" s="1" customFormat="1" ht="18.399999999999999" customHeight="1">
      <c r="B11" s="19"/>
      <c r="E11" s="24" t="s">
        <v>24</v>
      </c>
      <c r="AK11" s="26" t="s">
        <v>25</v>
      </c>
      <c r="AN11" s="24" t="s">
        <v>26</v>
      </c>
      <c r="AR11" s="19"/>
      <c r="BE11" s="176"/>
      <c r="BS11" s="16" t="s">
        <v>6</v>
      </c>
    </row>
    <row r="12" spans="1:74" s="1" customFormat="1" ht="6.95" customHeight="1">
      <c r="B12" s="19"/>
      <c r="AR12" s="19"/>
      <c r="BE12" s="176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22</v>
      </c>
      <c r="AN13" s="28"/>
      <c r="AR13" s="19"/>
      <c r="BE13" s="176"/>
      <c r="BS13" s="16" t="s">
        <v>6</v>
      </c>
    </row>
    <row r="14" spans="1:74" ht="12.75">
      <c r="B14" s="19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6" t="s">
        <v>25</v>
      </c>
      <c r="AN14" s="28"/>
      <c r="AR14" s="19"/>
      <c r="BE14" s="176"/>
      <c r="BS14" s="16" t="s">
        <v>6</v>
      </c>
    </row>
    <row r="15" spans="1:74" s="1" customFormat="1" ht="6.95" customHeight="1">
      <c r="B15" s="19"/>
      <c r="AR15" s="19"/>
      <c r="BE15" s="176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22</v>
      </c>
      <c r="AN16" s="24" t="s">
        <v>1</v>
      </c>
      <c r="AR16" s="19"/>
      <c r="BE16" s="176"/>
      <c r="BS16" s="16" t="s">
        <v>3</v>
      </c>
    </row>
    <row r="17" spans="1:71" s="1" customFormat="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176"/>
      <c r="BS17" s="16" t="s">
        <v>30</v>
      </c>
    </row>
    <row r="18" spans="1:71" s="1" customFormat="1" ht="6.95" customHeight="1">
      <c r="B18" s="19"/>
      <c r="AR18" s="19"/>
      <c r="BE18" s="176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22</v>
      </c>
      <c r="AN19" s="24" t="s">
        <v>1</v>
      </c>
      <c r="AR19" s="19"/>
      <c r="BE19" s="176"/>
      <c r="BS19" s="16" t="s">
        <v>6</v>
      </c>
    </row>
    <row r="20" spans="1:71" s="1" customFormat="1" ht="18.399999999999999" customHeight="1">
      <c r="B20" s="19"/>
      <c r="E20" s="24" t="s">
        <v>29</v>
      </c>
      <c r="AK20" s="26" t="s">
        <v>25</v>
      </c>
      <c r="AN20" s="24" t="s">
        <v>1</v>
      </c>
      <c r="AR20" s="19"/>
      <c r="BE20" s="176"/>
      <c r="BS20" s="16" t="s">
        <v>30</v>
      </c>
    </row>
    <row r="21" spans="1:71" s="1" customFormat="1" ht="6.95" customHeight="1">
      <c r="B21" s="19"/>
      <c r="AR21" s="19"/>
      <c r="BE21" s="176"/>
    </row>
    <row r="22" spans="1:71" s="1" customFormat="1" ht="12" customHeight="1">
      <c r="B22" s="19"/>
      <c r="D22" s="26" t="s">
        <v>32</v>
      </c>
      <c r="AR22" s="19"/>
      <c r="BE22" s="176"/>
    </row>
    <row r="23" spans="1:71" s="1" customFormat="1" ht="16.5" customHeight="1">
      <c r="B23" s="19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9"/>
      <c r="BE23" s="176"/>
    </row>
    <row r="24" spans="1:71" s="1" customFormat="1" ht="6.95" customHeight="1">
      <c r="B24" s="19"/>
      <c r="AR24" s="19"/>
      <c r="BE24" s="17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6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84">
        <f>ROUND(AG94,2)</f>
        <v>0</v>
      </c>
      <c r="AL26" s="185"/>
      <c r="AM26" s="185"/>
      <c r="AN26" s="185"/>
      <c r="AO26" s="185"/>
      <c r="AP26" s="31"/>
      <c r="AQ26" s="31"/>
      <c r="AR26" s="32"/>
      <c r="BE26" s="17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7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86" t="s">
        <v>34</v>
      </c>
      <c r="M28" s="186"/>
      <c r="N28" s="186"/>
      <c r="O28" s="186"/>
      <c r="P28" s="186"/>
      <c r="Q28" s="31"/>
      <c r="R28" s="31"/>
      <c r="S28" s="31"/>
      <c r="T28" s="31"/>
      <c r="U28" s="31"/>
      <c r="V28" s="31"/>
      <c r="W28" s="186" t="s">
        <v>35</v>
      </c>
      <c r="X28" s="186"/>
      <c r="Y28" s="186"/>
      <c r="Z28" s="186"/>
      <c r="AA28" s="186"/>
      <c r="AB28" s="186"/>
      <c r="AC28" s="186"/>
      <c r="AD28" s="186"/>
      <c r="AE28" s="186"/>
      <c r="AF28" s="31"/>
      <c r="AG28" s="31"/>
      <c r="AH28" s="31"/>
      <c r="AI28" s="31"/>
      <c r="AJ28" s="31"/>
      <c r="AK28" s="186" t="s">
        <v>36</v>
      </c>
      <c r="AL28" s="186"/>
      <c r="AM28" s="186"/>
      <c r="AN28" s="186"/>
      <c r="AO28" s="186"/>
      <c r="AP28" s="31"/>
      <c r="AQ28" s="31"/>
      <c r="AR28" s="32"/>
      <c r="BE28" s="176"/>
    </row>
    <row r="29" spans="1:71" s="3" customFormat="1" ht="14.45" customHeight="1">
      <c r="B29" s="36"/>
      <c r="D29" s="26" t="s">
        <v>37</v>
      </c>
      <c r="F29" s="26" t="s">
        <v>38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6"/>
      <c r="BE29" s="177"/>
    </row>
    <row r="30" spans="1:71" s="3" customFormat="1" ht="14.45" customHeight="1">
      <c r="B30" s="36"/>
      <c r="F30" s="26" t="s">
        <v>39</v>
      </c>
      <c r="L30" s="189">
        <v>0.15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6"/>
      <c r="BE30" s="177"/>
    </row>
    <row r="31" spans="1:71" s="3" customFormat="1" ht="14.45" hidden="1" customHeight="1">
      <c r="B31" s="36"/>
      <c r="F31" s="26" t="s">
        <v>40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6"/>
      <c r="BE31" s="177"/>
    </row>
    <row r="32" spans="1:71" s="3" customFormat="1" ht="14.45" hidden="1" customHeight="1">
      <c r="B32" s="36"/>
      <c r="F32" s="26" t="s">
        <v>41</v>
      </c>
      <c r="L32" s="189">
        <v>0.15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6"/>
      <c r="BE32" s="177"/>
    </row>
    <row r="33" spans="1:57" s="3" customFormat="1" ht="14.45" hidden="1" customHeight="1">
      <c r="B33" s="36"/>
      <c r="F33" s="26" t="s">
        <v>42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6"/>
      <c r="BE33" s="17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76"/>
    </row>
    <row r="35" spans="1:57" s="2" customFormat="1" ht="25.9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2" t="s">
        <v>45</v>
      </c>
      <c r="Y35" s="193"/>
      <c r="Z35" s="193"/>
      <c r="AA35" s="193"/>
      <c r="AB35" s="193"/>
      <c r="AC35" s="39"/>
      <c r="AD35" s="39"/>
      <c r="AE35" s="39"/>
      <c r="AF35" s="39"/>
      <c r="AG35" s="39"/>
      <c r="AH35" s="39"/>
      <c r="AI35" s="39"/>
      <c r="AJ35" s="39"/>
      <c r="AK35" s="194">
        <f>SUM(AK26:AK33)</f>
        <v>0</v>
      </c>
      <c r="AL35" s="193"/>
      <c r="AM35" s="193"/>
      <c r="AN35" s="193"/>
      <c r="AO35" s="19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50000000000003" customHeight="1">
      <c r="B85" s="51"/>
      <c r="C85" s="52" t="s">
        <v>15</v>
      </c>
      <c r="L85" s="205" t="str">
        <f>K6</f>
        <v>II/190 Železná Ruda - Špičák, oprava povrchu na přeložce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/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07" t="str">
        <f>IF(AN8= "","",AN8)</f>
        <v/>
      </c>
      <c r="AN87" s="207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08" t="str">
        <f>IF(E17="","",E17)</f>
        <v xml:space="preserve"> </v>
      </c>
      <c r="AN89" s="209"/>
      <c r="AO89" s="209"/>
      <c r="AP89" s="209"/>
      <c r="AQ89" s="31"/>
      <c r="AR89" s="32"/>
      <c r="AS89" s="210" t="s">
        <v>53</v>
      </c>
      <c r="AT89" s="21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08" t="str">
        <f>IF(E20="","",E20)</f>
        <v xml:space="preserve"> </v>
      </c>
      <c r="AN90" s="209"/>
      <c r="AO90" s="209"/>
      <c r="AP90" s="209"/>
      <c r="AQ90" s="31"/>
      <c r="AR90" s="32"/>
      <c r="AS90" s="212"/>
      <c r="AT90" s="21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2"/>
      <c r="AT91" s="21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00" t="s">
        <v>54</v>
      </c>
      <c r="D92" s="201"/>
      <c r="E92" s="201"/>
      <c r="F92" s="201"/>
      <c r="G92" s="201"/>
      <c r="H92" s="59"/>
      <c r="I92" s="202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56</v>
      </c>
      <c r="AH92" s="201"/>
      <c r="AI92" s="201"/>
      <c r="AJ92" s="201"/>
      <c r="AK92" s="201"/>
      <c r="AL92" s="201"/>
      <c r="AM92" s="201"/>
      <c r="AN92" s="202" t="s">
        <v>57</v>
      </c>
      <c r="AO92" s="201"/>
      <c r="AP92" s="204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196" t="s">
        <v>78</v>
      </c>
      <c r="E95" s="196"/>
      <c r="F95" s="196"/>
      <c r="G95" s="196"/>
      <c r="H95" s="196"/>
      <c r="I95" s="81"/>
      <c r="J95" s="196" t="s">
        <v>79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0">
        <f>'1 - Oprava'!J30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82" t="s">
        <v>80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78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abSelected="1" topLeftCell="A2" workbookViewId="0">
      <selection activeCell="G165" sqref="G16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9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81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hidden="1" customHeight="1">
      <c r="B4" s="19"/>
      <c r="D4" s="20" t="s">
        <v>83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5" t="str">
        <f>'Rekapitulace stavby'!K6</f>
        <v>II/190 Železná Ruda - Špičák, oprava povrchu na přeložce</v>
      </c>
      <c r="F7" s="216"/>
      <c r="G7" s="216"/>
      <c r="H7" s="216"/>
      <c r="L7" s="19"/>
    </row>
    <row r="8" spans="1:46" s="2" customFormat="1" ht="12" hidden="1" customHeight="1">
      <c r="A8" s="31"/>
      <c r="B8" s="32"/>
      <c r="C8" s="31"/>
      <c r="D8" s="26" t="s">
        <v>84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205" t="s">
        <v>85</v>
      </c>
      <c r="F9" s="214"/>
      <c r="G9" s="214"/>
      <c r="H9" s="21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>
        <f>'Rekapitulace stavby'!AN8</f>
        <v>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23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26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22</v>
      </c>
      <c r="J17" s="27">
        <f>'Rekapitulace stavby'!AN13</f>
        <v>0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7">
        <f>'Rekapitulace stavby'!E14</f>
        <v>0</v>
      </c>
      <c r="F18" s="178"/>
      <c r="G18" s="178"/>
      <c r="H18" s="178"/>
      <c r="I18" s="26" t="s">
        <v>25</v>
      </c>
      <c r="J18" s="27">
        <f>'Rekapitulace stavby'!AN14</f>
        <v>0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22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183" t="s">
        <v>1</v>
      </c>
      <c r="F27" s="183"/>
      <c r="G27" s="183"/>
      <c r="H27" s="18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33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37</v>
      </c>
      <c r="E33" s="26" t="s">
        <v>38</v>
      </c>
      <c r="F33" s="94">
        <f>ROUND((SUM(BE121:BE175)),  2)</f>
        <v>0</v>
      </c>
      <c r="G33" s="31"/>
      <c r="H33" s="31"/>
      <c r="I33" s="95">
        <v>0.21</v>
      </c>
      <c r="J33" s="94">
        <f>ROUND(((SUM(BE121:BE175))*I33),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39</v>
      </c>
      <c r="F34" s="94">
        <f>ROUND((SUM(BF121:BF175)),  2)</f>
        <v>0</v>
      </c>
      <c r="G34" s="31"/>
      <c r="H34" s="31"/>
      <c r="I34" s="95">
        <v>0.15</v>
      </c>
      <c r="J34" s="94">
        <f>ROUND(((SUM(BF121:BF175))*I34),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94">
        <f>ROUND((SUM(BG121:BG175)),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94">
        <f>ROUND((SUM(BH121:BH175)),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94">
        <f>ROUND((SUM(BI121:BI175)),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43</v>
      </c>
      <c r="E39" s="59"/>
      <c r="F39" s="59"/>
      <c r="G39" s="98" t="s">
        <v>44</v>
      </c>
      <c r="H39" s="99" t="s">
        <v>45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48</v>
      </c>
      <c r="E61" s="34"/>
      <c r="F61" s="102" t="s">
        <v>49</v>
      </c>
      <c r="G61" s="44" t="s">
        <v>48</v>
      </c>
      <c r="H61" s="34"/>
      <c r="I61" s="34"/>
      <c r="J61" s="103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48</v>
      </c>
      <c r="E76" s="34"/>
      <c r="F76" s="102" t="s">
        <v>49</v>
      </c>
      <c r="G76" s="44" t="s">
        <v>48</v>
      </c>
      <c r="H76" s="34"/>
      <c r="I76" s="34"/>
      <c r="J76" s="103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5" t="str">
        <f>E7</f>
        <v>II/190 Železná Ruda - Špičák, oprava povrchu na přeložce</v>
      </c>
      <c r="F85" s="216"/>
      <c r="G85" s="216"/>
      <c r="H85" s="21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05" t="str">
        <f>E9</f>
        <v>1 - Oprava</v>
      </c>
      <c r="F87" s="214"/>
      <c r="G87" s="214"/>
      <c r="H87" s="21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1"/>
      <c r="E89" s="31"/>
      <c r="F89" s="24" t="str">
        <f>F12</f>
        <v>Tedražice</v>
      </c>
      <c r="G89" s="31"/>
      <c r="H89" s="31"/>
      <c r="I89" s="26" t="s">
        <v>20</v>
      </c>
      <c r="J89" s="54">
        <f>IF(J12="","",J12)</f>
        <v>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21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1"/>
      <c r="E92" s="31"/>
      <c r="F92" s="24">
        <f>IF(E18="","",E18)</f>
        <v>0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87</v>
      </c>
      <c r="D94" s="96"/>
      <c r="E94" s="96"/>
      <c r="F94" s="96"/>
      <c r="G94" s="96"/>
      <c r="H94" s="96"/>
      <c r="I94" s="96"/>
      <c r="J94" s="105" t="s">
        <v>88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89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90</v>
      </c>
    </row>
    <row r="97" spans="1:31" s="9" customFormat="1" ht="24.95" hidden="1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899999999999999" hidden="1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899999999999999" hidden="1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899999999999999" hidden="1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J146</f>
        <v>0</v>
      </c>
      <c r="L100" s="111"/>
    </row>
    <row r="101" spans="1:31" s="10" customFormat="1" ht="19.899999999999999" hidden="1" customHeight="1">
      <c r="B101" s="111"/>
      <c r="D101" s="112" t="s">
        <v>95</v>
      </c>
      <c r="E101" s="113"/>
      <c r="F101" s="113"/>
      <c r="G101" s="113"/>
      <c r="H101" s="113"/>
      <c r="I101" s="113"/>
      <c r="J101" s="114">
        <f>J172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96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5" t="str">
        <f>E7</f>
        <v>II/190 Železná Ruda - Špičák, oprava povrchu na přeložce</v>
      </c>
      <c r="F111" s="216"/>
      <c r="G111" s="216"/>
      <c r="H111" s="216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05"/>
      <c r="F113" s="214"/>
      <c r="G113" s="214"/>
      <c r="H113" s="21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/>
      <c r="G115" s="31"/>
      <c r="H115" s="31"/>
      <c r="I115" s="26" t="s">
        <v>20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21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28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/>
      <c r="G118" s="31"/>
      <c r="H118" s="31"/>
      <c r="I118" s="2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97</v>
      </c>
      <c r="D120" s="118" t="s">
        <v>58</v>
      </c>
      <c r="E120" s="118" t="s">
        <v>54</v>
      </c>
      <c r="F120" s="118" t="s">
        <v>55</v>
      </c>
      <c r="G120" s="118" t="s">
        <v>98</v>
      </c>
      <c r="H120" s="118" t="s">
        <v>99</v>
      </c>
      <c r="I120" s="118" t="s">
        <v>100</v>
      </c>
      <c r="J120" s="119" t="s">
        <v>88</v>
      </c>
      <c r="K120" s="120" t="s">
        <v>101</v>
      </c>
      <c r="L120" s="121"/>
      <c r="M120" s="61" t="s">
        <v>1</v>
      </c>
      <c r="N120" s="62" t="s">
        <v>37</v>
      </c>
      <c r="O120" s="62" t="s">
        <v>102</v>
      </c>
      <c r="P120" s="62" t="s">
        <v>103</v>
      </c>
      <c r="Q120" s="62" t="s">
        <v>104</v>
      </c>
      <c r="R120" s="62" t="s">
        <v>105</v>
      </c>
      <c r="S120" s="62" t="s">
        <v>106</v>
      </c>
      <c r="T120" s="63" t="s">
        <v>107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>
      <c r="A121" s="31"/>
      <c r="B121" s="32"/>
      <c r="C121" s="68" t="s">
        <v>108</v>
      </c>
      <c r="D121" s="31"/>
      <c r="E121" s="31"/>
      <c r="F121" s="31"/>
      <c r="G121" s="31"/>
      <c r="H121" s="31"/>
      <c r="I121" s="31"/>
      <c r="J121" s="122">
        <f>J122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4979.0517600000003</v>
      </c>
      <c r="S121" s="65"/>
      <c r="T121" s="124">
        <f>T122</f>
        <v>564.86599999999999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90</v>
      </c>
      <c r="BK121" s="125">
        <f>BK122</f>
        <v>0</v>
      </c>
    </row>
    <row r="122" spans="1:65" s="12" customFormat="1" ht="25.9" customHeight="1">
      <c r="B122" s="126"/>
      <c r="D122" s="127" t="s">
        <v>72</v>
      </c>
      <c r="E122" s="128" t="s">
        <v>109</v>
      </c>
      <c r="F122" s="128" t="s">
        <v>110</v>
      </c>
      <c r="I122" s="129"/>
      <c r="J122" s="130">
        <f>J123+J127+J146+J165+J172</f>
        <v>0</v>
      </c>
      <c r="L122" s="126"/>
      <c r="M122" s="131"/>
      <c r="N122" s="132"/>
      <c r="O122" s="132"/>
      <c r="P122" s="133">
        <f>P123+P127+P146+P172</f>
        <v>0</v>
      </c>
      <c r="Q122" s="132"/>
      <c r="R122" s="133">
        <f>R123+R127+R146+R172</f>
        <v>4979.0517600000003</v>
      </c>
      <c r="S122" s="132"/>
      <c r="T122" s="134">
        <f>T123+T127+T146+T172</f>
        <v>564.86599999999999</v>
      </c>
      <c r="AR122" s="127" t="s">
        <v>78</v>
      </c>
      <c r="AT122" s="135" t="s">
        <v>72</v>
      </c>
      <c r="AU122" s="135" t="s">
        <v>73</v>
      </c>
      <c r="AY122" s="127" t="s">
        <v>111</v>
      </c>
      <c r="BK122" s="136">
        <f>BK123+BK127+BK146+BK172</f>
        <v>0</v>
      </c>
    </row>
    <row r="123" spans="1:65" s="12" customFormat="1" ht="22.9" customHeight="1">
      <c r="B123" s="126"/>
      <c r="D123" s="127" t="s">
        <v>72</v>
      </c>
      <c r="E123" s="137" t="s">
        <v>78</v>
      </c>
      <c r="F123" s="137" t="s">
        <v>112</v>
      </c>
      <c r="I123" s="129"/>
      <c r="J123" s="138">
        <f>J124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469.12600000000003</v>
      </c>
      <c r="AR123" s="127" t="s">
        <v>78</v>
      </c>
      <c r="AT123" s="135" t="s">
        <v>72</v>
      </c>
      <c r="AU123" s="135" t="s">
        <v>78</v>
      </c>
      <c r="AY123" s="127" t="s">
        <v>111</v>
      </c>
      <c r="BK123" s="136">
        <f>SUM(BK124:BK126)</f>
        <v>0</v>
      </c>
    </row>
    <row r="124" spans="1:65" s="2" customFormat="1" ht="37.9" customHeight="1">
      <c r="A124" s="31"/>
      <c r="B124" s="139"/>
      <c r="C124" s="140" t="s">
        <v>78</v>
      </c>
      <c r="D124" s="140" t="s">
        <v>113</v>
      </c>
      <c r="E124" s="141" t="s">
        <v>149</v>
      </c>
      <c r="F124" s="142" t="s">
        <v>150</v>
      </c>
      <c r="G124" s="143" t="s">
        <v>114</v>
      </c>
      <c r="H124" s="144">
        <v>4787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38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469.12600000000003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115</v>
      </c>
      <c r="AT124" s="152" t="s">
        <v>113</v>
      </c>
      <c r="AU124" s="152" t="s">
        <v>82</v>
      </c>
      <c r="AY124" s="16" t="s">
        <v>111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78</v>
      </c>
      <c r="BK124" s="153">
        <f>ROUND(I124*H124,2)</f>
        <v>0</v>
      </c>
      <c r="BL124" s="16" t="s">
        <v>115</v>
      </c>
      <c r="BM124" s="152" t="s">
        <v>116</v>
      </c>
    </row>
    <row r="125" spans="1:65" s="13" customFormat="1">
      <c r="B125" s="154"/>
      <c r="D125" s="155" t="s">
        <v>117</v>
      </c>
      <c r="E125" s="156" t="s">
        <v>1</v>
      </c>
      <c r="F125" s="157" t="s">
        <v>162</v>
      </c>
      <c r="H125" s="158"/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117</v>
      </c>
      <c r="AU125" s="156" t="s">
        <v>82</v>
      </c>
      <c r="AV125" s="13" t="s">
        <v>82</v>
      </c>
      <c r="AW125" s="13" t="s">
        <v>30</v>
      </c>
      <c r="AX125" s="13" t="s">
        <v>73</v>
      </c>
      <c r="AY125" s="156" t="s">
        <v>111</v>
      </c>
    </row>
    <row r="126" spans="1:65" s="14" customFormat="1">
      <c r="B126" s="163"/>
      <c r="D126" s="155" t="s">
        <v>117</v>
      </c>
      <c r="E126" s="164" t="s">
        <v>1</v>
      </c>
      <c r="F126" s="165" t="s">
        <v>118</v>
      </c>
      <c r="H126" s="166">
        <v>4787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117</v>
      </c>
      <c r="AU126" s="164" t="s">
        <v>82</v>
      </c>
      <c r="AV126" s="14" t="s">
        <v>115</v>
      </c>
      <c r="AW126" s="14" t="s">
        <v>30</v>
      </c>
      <c r="AX126" s="14" t="s">
        <v>78</v>
      </c>
      <c r="AY126" s="164" t="s">
        <v>111</v>
      </c>
    </row>
    <row r="127" spans="1:65" s="12" customFormat="1" ht="22.9" customHeight="1">
      <c r="B127" s="126"/>
      <c r="D127" s="127" t="s">
        <v>72</v>
      </c>
      <c r="E127" s="137" t="s">
        <v>119</v>
      </c>
      <c r="F127" s="137" t="s">
        <v>120</v>
      </c>
      <c r="I127" s="129"/>
      <c r="J127" s="138">
        <f>SUM(J128:J143)</f>
        <v>0</v>
      </c>
      <c r="L127" s="126"/>
      <c r="M127" s="131"/>
      <c r="N127" s="132"/>
      <c r="O127" s="132"/>
      <c r="P127" s="133">
        <f>SUM(P128:P145)</f>
        <v>0</v>
      </c>
      <c r="Q127" s="132"/>
      <c r="R127" s="133">
        <f>SUM(R128:R145)</f>
        <v>4979.0517600000003</v>
      </c>
      <c r="S127" s="132"/>
      <c r="T127" s="134">
        <f>SUM(T128:T145)</f>
        <v>0</v>
      </c>
      <c r="AR127" s="127" t="s">
        <v>78</v>
      </c>
      <c r="AT127" s="135" t="s">
        <v>72</v>
      </c>
      <c r="AU127" s="135" t="s">
        <v>78</v>
      </c>
      <c r="AY127" s="127" t="s">
        <v>111</v>
      </c>
      <c r="BK127" s="136">
        <f>SUM(BK128:BK145)</f>
        <v>0</v>
      </c>
    </row>
    <row r="128" spans="1:65" s="2" customFormat="1" ht="14.45" customHeight="1">
      <c r="A128" s="31"/>
      <c r="B128" s="139"/>
      <c r="C128" s="140" t="s">
        <v>82</v>
      </c>
      <c r="D128" s="140" t="s">
        <v>113</v>
      </c>
      <c r="E128" s="141" t="s">
        <v>173</v>
      </c>
      <c r="F128" s="142" t="s">
        <v>174</v>
      </c>
      <c r="G128" s="143" t="s">
        <v>114</v>
      </c>
      <c r="H128" s="144">
        <v>660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38</v>
      </c>
      <c r="O128" s="57"/>
      <c r="P128" s="150">
        <f>O128*H128</f>
        <v>0</v>
      </c>
      <c r="Q128" s="150">
        <v>0.216</v>
      </c>
      <c r="R128" s="150">
        <f>Q128*H128</f>
        <v>142.56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115</v>
      </c>
      <c r="AT128" s="152" t="s">
        <v>113</v>
      </c>
      <c r="AU128" s="152" t="s">
        <v>82</v>
      </c>
      <c r="AY128" s="16" t="s">
        <v>111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78</v>
      </c>
      <c r="BK128" s="153">
        <f>ROUND(I128*H128,2)</f>
        <v>0</v>
      </c>
      <c r="BL128" s="16" t="s">
        <v>115</v>
      </c>
      <c r="BM128" s="152" t="s">
        <v>121</v>
      </c>
    </row>
    <row r="129" spans="1:65" s="13" customFormat="1">
      <c r="B129" s="154"/>
      <c r="D129" s="155" t="s">
        <v>117</v>
      </c>
      <c r="E129" s="156" t="s">
        <v>1</v>
      </c>
      <c r="F129" s="157" t="s">
        <v>161</v>
      </c>
      <c r="H129" s="158">
        <v>660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117</v>
      </c>
      <c r="AU129" s="156" t="s">
        <v>82</v>
      </c>
      <c r="AV129" s="13" t="s">
        <v>82</v>
      </c>
      <c r="AW129" s="13" t="s">
        <v>30</v>
      </c>
      <c r="AX129" s="13" t="s">
        <v>73</v>
      </c>
      <c r="AY129" s="156" t="s">
        <v>111</v>
      </c>
    </row>
    <row r="130" spans="1:65" s="14" customFormat="1">
      <c r="B130" s="163"/>
      <c r="D130" s="155" t="s">
        <v>117</v>
      </c>
      <c r="E130" s="164" t="s">
        <v>1</v>
      </c>
      <c r="F130" s="165" t="s">
        <v>118</v>
      </c>
      <c r="H130" s="166">
        <v>660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117</v>
      </c>
      <c r="AU130" s="164" t="s">
        <v>82</v>
      </c>
      <c r="AV130" s="14" t="s">
        <v>115</v>
      </c>
      <c r="AW130" s="14" t="s">
        <v>30</v>
      </c>
      <c r="AX130" s="14" t="s">
        <v>78</v>
      </c>
      <c r="AY130" s="164" t="s">
        <v>111</v>
      </c>
    </row>
    <row r="131" spans="1:65" s="2" customFormat="1" ht="24">
      <c r="A131" s="31"/>
      <c r="B131" s="139"/>
      <c r="C131" s="140" t="s">
        <v>122</v>
      </c>
      <c r="D131" s="140" t="s">
        <v>113</v>
      </c>
      <c r="E131" s="141" t="s">
        <v>152</v>
      </c>
      <c r="F131" s="142" t="s">
        <v>151</v>
      </c>
      <c r="G131" s="143" t="s">
        <v>114</v>
      </c>
      <c r="H131" s="144">
        <v>4787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38</v>
      </c>
      <c r="O131" s="57"/>
      <c r="P131" s="150">
        <f>O131*H131</f>
        <v>0</v>
      </c>
      <c r="Q131" s="150">
        <v>1.01</v>
      </c>
      <c r="R131" s="150">
        <f>Q131*H131</f>
        <v>4834.87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115</v>
      </c>
      <c r="AT131" s="152" t="s">
        <v>113</v>
      </c>
      <c r="AU131" s="152" t="s">
        <v>82</v>
      </c>
      <c r="AY131" s="16" t="s">
        <v>111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78</v>
      </c>
      <c r="BK131" s="153">
        <f>ROUND(I131*H131,2)</f>
        <v>0</v>
      </c>
      <c r="BL131" s="16" t="s">
        <v>115</v>
      </c>
      <c r="BM131" s="152" t="s">
        <v>124</v>
      </c>
    </row>
    <row r="132" spans="1:65" s="13" customFormat="1">
      <c r="B132" s="154"/>
      <c r="D132" s="155" t="s">
        <v>117</v>
      </c>
      <c r="E132" s="156" t="s">
        <v>1</v>
      </c>
      <c r="F132" s="157" t="s">
        <v>162</v>
      </c>
      <c r="H132" s="158">
        <v>4787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117</v>
      </c>
      <c r="AU132" s="156" t="s">
        <v>82</v>
      </c>
      <c r="AV132" s="13" t="s">
        <v>82</v>
      </c>
      <c r="AW132" s="13" t="s">
        <v>30</v>
      </c>
      <c r="AX132" s="13" t="s">
        <v>73</v>
      </c>
      <c r="AY132" s="156" t="s">
        <v>111</v>
      </c>
    </row>
    <row r="133" spans="1:65" s="14" customFormat="1">
      <c r="B133" s="163"/>
      <c r="D133" s="155" t="s">
        <v>117</v>
      </c>
      <c r="E133" s="164" t="s">
        <v>1</v>
      </c>
      <c r="F133" s="165" t="s">
        <v>118</v>
      </c>
      <c r="H133" s="166">
        <v>4787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117</v>
      </c>
      <c r="AU133" s="164" t="s">
        <v>82</v>
      </c>
      <c r="AV133" s="14" t="s">
        <v>115</v>
      </c>
      <c r="AW133" s="14" t="s">
        <v>30</v>
      </c>
      <c r="AX133" s="14" t="s">
        <v>78</v>
      </c>
      <c r="AY133" s="164" t="s">
        <v>111</v>
      </c>
    </row>
    <row r="134" spans="1:65" s="2" customFormat="1" ht="24.2" customHeight="1">
      <c r="A134" s="31"/>
      <c r="B134" s="139"/>
      <c r="C134" s="140" t="s">
        <v>115</v>
      </c>
      <c r="D134" s="140" t="s">
        <v>113</v>
      </c>
      <c r="E134" s="141" t="s">
        <v>125</v>
      </c>
      <c r="F134" s="142" t="s">
        <v>126</v>
      </c>
      <c r="G134" s="143" t="s">
        <v>114</v>
      </c>
      <c r="H134" s="144">
        <v>4787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38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115</v>
      </c>
      <c r="AT134" s="152" t="s">
        <v>113</v>
      </c>
      <c r="AU134" s="152" t="s">
        <v>82</v>
      </c>
      <c r="AY134" s="16" t="s">
        <v>111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78</v>
      </c>
      <c r="BK134" s="153">
        <f>ROUND(I134*H134,2)</f>
        <v>0</v>
      </c>
      <c r="BL134" s="16" t="s">
        <v>115</v>
      </c>
      <c r="BM134" s="152" t="s">
        <v>127</v>
      </c>
    </row>
    <row r="135" spans="1:65" s="13" customFormat="1">
      <c r="B135" s="154"/>
      <c r="D135" s="155" t="s">
        <v>117</v>
      </c>
      <c r="E135" s="156" t="s">
        <v>1</v>
      </c>
      <c r="F135" s="157">
        <v>4787</v>
      </c>
      <c r="H135" s="158">
        <v>4787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117</v>
      </c>
      <c r="AU135" s="156" t="s">
        <v>82</v>
      </c>
      <c r="AV135" s="13" t="s">
        <v>82</v>
      </c>
      <c r="AW135" s="13" t="s">
        <v>30</v>
      </c>
      <c r="AX135" s="13" t="s">
        <v>73</v>
      </c>
      <c r="AY135" s="156" t="s">
        <v>111</v>
      </c>
    </row>
    <row r="136" spans="1:65" s="14" customFormat="1">
      <c r="B136" s="163"/>
      <c r="D136" s="155" t="s">
        <v>117</v>
      </c>
      <c r="E136" s="164" t="s">
        <v>1</v>
      </c>
      <c r="F136" s="165" t="s">
        <v>118</v>
      </c>
      <c r="H136" s="166">
        <v>4787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117</v>
      </c>
      <c r="AU136" s="164" t="s">
        <v>82</v>
      </c>
      <c r="AV136" s="14" t="s">
        <v>115</v>
      </c>
      <c r="AW136" s="14" t="s">
        <v>30</v>
      </c>
      <c r="AX136" s="14" t="s">
        <v>78</v>
      </c>
      <c r="AY136" s="164" t="s">
        <v>111</v>
      </c>
    </row>
    <row r="137" spans="1:65" s="14" customFormat="1" ht="24">
      <c r="B137" s="163"/>
      <c r="C137" s="140" t="s">
        <v>119</v>
      </c>
      <c r="D137" s="140" t="s">
        <v>113</v>
      </c>
      <c r="E137" s="141" t="s">
        <v>125</v>
      </c>
      <c r="F137" s="142" t="s">
        <v>153</v>
      </c>
      <c r="G137" s="143" t="s">
        <v>114</v>
      </c>
      <c r="H137" s="144">
        <v>4787</v>
      </c>
      <c r="I137" s="145"/>
      <c r="J137" s="146">
        <f>ROUND(I137*H137,2)</f>
        <v>0</v>
      </c>
      <c r="L137" s="163"/>
      <c r="M137" s="168"/>
      <c r="N137" s="169"/>
      <c r="O137" s="169"/>
      <c r="P137" s="169"/>
      <c r="Q137" s="169"/>
      <c r="R137" s="169"/>
      <c r="S137" s="169"/>
      <c r="T137" s="170"/>
      <c r="AT137" s="164"/>
      <c r="AU137" s="164"/>
      <c r="AY137" s="164"/>
    </row>
    <row r="138" spans="1:65" s="14" customFormat="1">
      <c r="B138" s="163"/>
      <c r="C138" s="13"/>
      <c r="D138" s="155" t="s">
        <v>117</v>
      </c>
      <c r="E138" s="156" t="s">
        <v>1</v>
      </c>
      <c r="F138" s="157">
        <v>4787</v>
      </c>
      <c r="G138" s="13"/>
      <c r="H138" s="158">
        <v>4787</v>
      </c>
      <c r="I138" s="159"/>
      <c r="J138" s="13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4"/>
      <c r="AU138" s="164"/>
      <c r="AY138" s="164"/>
    </row>
    <row r="139" spans="1:65" s="14" customFormat="1">
      <c r="B139" s="163"/>
      <c r="D139" s="155" t="s">
        <v>117</v>
      </c>
      <c r="E139" s="164" t="s">
        <v>1</v>
      </c>
      <c r="F139" s="165" t="s">
        <v>118</v>
      </c>
      <c r="H139" s="166">
        <v>4787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/>
      <c r="AU139" s="164"/>
      <c r="AY139" s="164"/>
    </row>
    <row r="140" spans="1:65" s="2" customFormat="1" ht="24.2" customHeight="1">
      <c r="A140" s="31"/>
      <c r="B140" s="139"/>
      <c r="C140" s="140">
        <v>6</v>
      </c>
      <c r="D140" s="140" t="s">
        <v>113</v>
      </c>
      <c r="E140" s="141" t="s">
        <v>154</v>
      </c>
      <c r="F140" s="142" t="s">
        <v>155</v>
      </c>
      <c r="G140" s="143" t="s">
        <v>114</v>
      </c>
      <c r="H140" s="144">
        <v>4787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38</v>
      </c>
      <c r="O140" s="57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2" t="s">
        <v>115</v>
      </c>
      <c r="AT140" s="152" t="s">
        <v>113</v>
      </c>
      <c r="AU140" s="152" t="s">
        <v>82</v>
      </c>
      <c r="AY140" s="16" t="s">
        <v>111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78</v>
      </c>
      <c r="BK140" s="153">
        <f>ROUND(I140*H140,2)</f>
        <v>0</v>
      </c>
      <c r="BL140" s="16" t="s">
        <v>115</v>
      </c>
      <c r="BM140" s="152" t="s">
        <v>128</v>
      </c>
    </row>
    <row r="141" spans="1:65" s="13" customFormat="1">
      <c r="B141" s="154"/>
      <c r="D141" s="155" t="s">
        <v>117</v>
      </c>
      <c r="E141" s="156" t="s">
        <v>1</v>
      </c>
      <c r="F141" s="157" t="s">
        <v>163</v>
      </c>
      <c r="H141" s="158">
        <v>4787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117</v>
      </c>
      <c r="AU141" s="156" t="s">
        <v>82</v>
      </c>
      <c r="AV141" s="13" t="s">
        <v>82</v>
      </c>
      <c r="AW141" s="13" t="s">
        <v>30</v>
      </c>
      <c r="AX141" s="13" t="s">
        <v>73</v>
      </c>
      <c r="AY141" s="156" t="s">
        <v>111</v>
      </c>
    </row>
    <row r="142" spans="1:65" s="14" customFormat="1">
      <c r="B142" s="163"/>
      <c r="D142" s="155" t="s">
        <v>117</v>
      </c>
      <c r="E142" s="164" t="s">
        <v>1</v>
      </c>
      <c r="F142" s="165" t="s">
        <v>118</v>
      </c>
      <c r="H142" s="166">
        <v>4787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117</v>
      </c>
      <c r="AU142" s="164" t="s">
        <v>82</v>
      </c>
      <c r="AV142" s="14" t="s">
        <v>115</v>
      </c>
      <c r="AW142" s="14" t="s">
        <v>30</v>
      </c>
      <c r="AX142" s="14" t="s">
        <v>78</v>
      </c>
      <c r="AY142" s="164" t="s">
        <v>111</v>
      </c>
    </row>
    <row r="143" spans="1:65" s="2" customFormat="1" ht="24.2" customHeight="1">
      <c r="A143" s="31"/>
      <c r="B143" s="139"/>
      <c r="C143" s="140">
        <v>7</v>
      </c>
      <c r="D143" s="140" t="s">
        <v>113</v>
      </c>
      <c r="E143" s="141" t="s">
        <v>129</v>
      </c>
      <c r="F143" s="142" t="s">
        <v>130</v>
      </c>
      <c r="G143" s="143" t="s">
        <v>131</v>
      </c>
      <c r="H143" s="144">
        <v>724</v>
      </c>
      <c r="I143" s="145"/>
      <c r="J143" s="146">
        <f>ROUND(I143*H143,2)</f>
        <v>0</v>
      </c>
      <c r="K143" s="147"/>
      <c r="L143" s="32"/>
      <c r="M143" s="148" t="s">
        <v>1</v>
      </c>
      <c r="N143" s="149" t="s">
        <v>38</v>
      </c>
      <c r="O143" s="57"/>
      <c r="P143" s="150">
        <f>O143*H143</f>
        <v>0</v>
      </c>
      <c r="Q143" s="150">
        <v>2.2399999999999998E-3</v>
      </c>
      <c r="R143" s="150">
        <f>Q143*H143</f>
        <v>1.6217599999999999</v>
      </c>
      <c r="S143" s="150">
        <v>0</v>
      </c>
      <c r="T143" s="15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2" t="s">
        <v>115</v>
      </c>
      <c r="AT143" s="152" t="s">
        <v>113</v>
      </c>
      <c r="AU143" s="152" t="s">
        <v>82</v>
      </c>
      <c r="AY143" s="16" t="s">
        <v>111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6" t="s">
        <v>78</v>
      </c>
      <c r="BK143" s="153">
        <f>ROUND(I143*H143,2)</f>
        <v>0</v>
      </c>
      <c r="BL143" s="16" t="s">
        <v>115</v>
      </c>
      <c r="BM143" s="152" t="s">
        <v>132</v>
      </c>
    </row>
    <row r="144" spans="1:65" s="13" customFormat="1">
      <c r="B144" s="154"/>
      <c r="D144" s="155" t="s">
        <v>117</v>
      </c>
      <c r="E144" s="156" t="s">
        <v>1</v>
      </c>
      <c r="F144" s="157" t="s">
        <v>164</v>
      </c>
      <c r="H144" s="158"/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117</v>
      </c>
      <c r="AU144" s="156" t="s">
        <v>82</v>
      </c>
      <c r="AV144" s="13" t="s">
        <v>82</v>
      </c>
      <c r="AW144" s="13" t="s">
        <v>30</v>
      </c>
      <c r="AX144" s="13" t="s">
        <v>73</v>
      </c>
      <c r="AY144" s="156" t="s">
        <v>111</v>
      </c>
    </row>
    <row r="145" spans="1:65" s="14" customFormat="1">
      <c r="B145" s="163"/>
      <c r="D145" s="155" t="s">
        <v>117</v>
      </c>
      <c r="E145" s="164" t="s">
        <v>1</v>
      </c>
      <c r="F145" s="165" t="s">
        <v>118</v>
      </c>
      <c r="H145" s="166">
        <v>830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4" t="s">
        <v>117</v>
      </c>
      <c r="AU145" s="164" t="s">
        <v>82</v>
      </c>
      <c r="AV145" s="14" t="s">
        <v>115</v>
      </c>
      <c r="AW145" s="14" t="s">
        <v>30</v>
      </c>
      <c r="AX145" s="14" t="s">
        <v>78</v>
      </c>
      <c r="AY145" s="164" t="s">
        <v>111</v>
      </c>
    </row>
    <row r="146" spans="1:65" s="12" customFormat="1" ht="22.9" customHeight="1">
      <c r="B146" s="126"/>
      <c r="D146" s="127" t="s">
        <v>72</v>
      </c>
      <c r="E146" s="137" t="s">
        <v>133</v>
      </c>
      <c r="F146" s="137" t="s">
        <v>134</v>
      </c>
      <c r="I146" s="129"/>
      <c r="J146" s="138">
        <f>SUM(J147:J162)</f>
        <v>0</v>
      </c>
      <c r="L146" s="126"/>
      <c r="M146" s="131"/>
      <c r="N146" s="132"/>
      <c r="O146" s="132"/>
      <c r="P146" s="133">
        <f>SUM(P147:P164)</f>
        <v>0</v>
      </c>
      <c r="Q146" s="132"/>
      <c r="R146" s="133">
        <f>SUM(R147:R164)</f>
        <v>0</v>
      </c>
      <c r="S146" s="132"/>
      <c r="T146" s="134">
        <f>SUM(T147:T164)</f>
        <v>95.740000000000009</v>
      </c>
      <c r="AR146" s="127" t="s">
        <v>78</v>
      </c>
      <c r="AT146" s="135" t="s">
        <v>72</v>
      </c>
      <c r="AU146" s="135" t="s">
        <v>78</v>
      </c>
      <c r="AY146" s="127" t="s">
        <v>111</v>
      </c>
      <c r="BK146" s="136">
        <f>SUM(BK147:BK164)</f>
        <v>0</v>
      </c>
    </row>
    <row r="147" spans="1:65" s="2" customFormat="1" ht="24">
      <c r="A147" s="31"/>
      <c r="B147" s="139"/>
      <c r="C147" s="140">
        <v>8</v>
      </c>
      <c r="D147" s="140" t="s">
        <v>113</v>
      </c>
      <c r="E147" s="141" t="s">
        <v>165</v>
      </c>
      <c r="F147" s="142" t="s">
        <v>166</v>
      </c>
      <c r="G147" s="143" t="s">
        <v>131</v>
      </c>
      <c r="H147" s="144">
        <v>250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38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115</v>
      </c>
      <c r="AT147" s="152" t="s">
        <v>113</v>
      </c>
      <c r="AU147" s="152" t="s">
        <v>82</v>
      </c>
      <c r="AY147" s="16" t="s">
        <v>111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78</v>
      </c>
      <c r="BK147" s="153">
        <f>ROUND(I147*H147,2)</f>
        <v>0</v>
      </c>
      <c r="BL147" s="16" t="s">
        <v>115</v>
      </c>
      <c r="BM147" s="152" t="s">
        <v>137</v>
      </c>
    </row>
    <row r="148" spans="1:65" s="13" customFormat="1">
      <c r="B148" s="154"/>
      <c r="D148" s="155" t="s">
        <v>117</v>
      </c>
      <c r="E148" s="156" t="s">
        <v>1</v>
      </c>
      <c r="F148" s="157">
        <v>250</v>
      </c>
      <c r="H148" s="158"/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117</v>
      </c>
      <c r="AU148" s="156" t="s">
        <v>82</v>
      </c>
      <c r="AV148" s="13" t="s">
        <v>82</v>
      </c>
      <c r="AW148" s="13" t="s">
        <v>30</v>
      </c>
      <c r="AX148" s="13" t="s">
        <v>73</v>
      </c>
      <c r="AY148" s="156" t="s">
        <v>111</v>
      </c>
    </row>
    <row r="149" spans="1:65" s="14" customFormat="1">
      <c r="B149" s="163"/>
      <c r="D149" s="155" t="s">
        <v>117</v>
      </c>
      <c r="E149" s="164" t="s">
        <v>1</v>
      </c>
      <c r="F149" s="165" t="s">
        <v>118</v>
      </c>
      <c r="H149" s="166"/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117</v>
      </c>
      <c r="AU149" s="164" t="s">
        <v>82</v>
      </c>
      <c r="AV149" s="14" t="s">
        <v>115</v>
      </c>
      <c r="AW149" s="14" t="s">
        <v>30</v>
      </c>
      <c r="AX149" s="14" t="s">
        <v>78</v>
      </c>
      <c r="AY149" s="164" t="s">
        <v>111</v>
      </c>
    </row>
    <row r="150" spans="1:65" s="14" customFormat="1" ht="24">
      <c r="B150" s="163"/>
      <c r="C150" s="140">
        <v>9</v>
      </c>
      <c r="D150" s="140" t="s">
        <v>113</v>
      </c>
      <c r="E150" s="141" t="s">
        <v>167</v>
      </c>
      <c r="F150" s="142" t="s">
        <v>168</v>
      </c>
      <c r="G150" s="143" t="s">
        <v>131</v>
      </c>
      <c r="H150" s="144">
        <v>410</v>
      </c>
      <c r="I150" s="145"/>
      <c r="J150" s="146">
        <f>ROUND(I150*H150,2)</f>
        <v>0</v>
      </c>
      <c r="L150" s="163"/>
      <c r="M150" s="168"/>
      <c r="N150" s="169"/>
      <c r="O150" s="169"/>
      <c r="P150" s="169"/>
      <c r="Q150" s="169"/>
      <c r="R150" s="169"/>
      <c r="S150" s="169"/>
      <c r="T150" s="170"/>
      <c r="AT150" s="164"/>
      <c r="AU150" s="164"/>
      <c r="AY150" s="164"/>
    </row>
    <row r="151" spans="1:65" s="14" customFormat="1">
      <c r="B151" s="163"/>
      <c r="C151" s="13"/>
      <c r="D151" s="155" t="s">
        <v>117</v>
      </c>
      <c r="E151" s="156" t="s">
        <v>1</v>
      </c>
      <c r="F151" s="157">
        <v>410</v>
      </c>
      <c r="G151" s="13"/>
      <c r="H151" s="158"/>
      <c r="I151" s="159"/>
      <c r="J151" s="13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/>
      <c r="AU151" s="164"/>
      <c r="AY151" s="164"/>
    </row>
    <row r="152" spans="1:65" s="14" customFormat="1">
      <c r="B152" s="163"/>
      <c r="D152" s="155" t="s">
        <v>117</v>
      </c>
      <c r="E152" s="164" t="s">
        <v>1</v>
      </c>
      <c r="F152" s="165" t="s">
        <v>118</v>
      </c>
      <c r="H152" s="166"/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4"/>
      <c r="AU152" s="164"/>
      <c r="AY152" s="164"/>
    </row>
    <row r="153" spans="1:65" s="14" customFormat="1" ht="24">
      <c r="B153" s="163"/>
      <c r="C153" s="140">
        <v>10</v>
      </c>
      <c r="D153" s="140" t="s">
        <v>113</v>
      </c>
      <c r="E153" s="141" t="s">
        <v>172</v>
      </c>
      <c r="F153" s="142" t="s">
        <v>169</v>
      </c>
      <c r="G153" s="143" t="s">
        <v>131</v>
      </c>
      <c r="H153" s="144">
        <v>1270</v>
      </c>
      <c r="I153" s="145"/>
      <c r="J153" s="146">
        <f>ROUND(I153*H153,2)</f>
        <v>0</v>
      </c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/>
      <c r="AU153" s="164"/>
      <c r="AY153" s="164"/>
    </row>
    <row r="154" spans="1:65" s="14" customFormat="1">
      <c r="B154" s="163"/>
      <c r="C154" s="13"/>
      <c r="D154" s="155" t="s">
        <v>117</v>
      </c>
      <c r="E154" s="156" t="s">
        <v>1</v>
      </c>
      <c r="F154" s="157">
        <v>1270</v>
      </c>
      <c r="G154" s="13"/>
      <c r="H154" s="158"/>
      <c r="I154" s="159"/>
      <c r="J154" s="13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4"/>
      <c r="AU154" s="164"/>
      <c r="AY154" s="164"/>
    </row>
    <row r="155" spans="1:65" s="14" customFormat="1">
      <c r="B155" s="163"/>
      <c r="D155" s="155" t="s">
        <v>117</v>
      </c>
      <c r="E155" s="164" t="s">
        <v>1</v>
      </c>
      <c r="F155" s="165" t="s">
        <v>118</v>
      </c>
      <c r="H155" s="166"/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4"/>
      <c r="AU155" s="164"/>
      <c r="AY155" s="164"/>
    </row>
    <row r="156" spans="1:65" s="14" customFormat="1" ht="24">
      <c r="B156" s="163"/>
      <c r="C156" s="140">
        <v>11</v>
      </c>
      <c r="D156" s="140" t="s">
        <v>113</v>
      </c>
      <c r="E156" s="141" t="s">
        <v>171</v>
      </c>
      <c r="F156" s="142" t="s">
        <v>170</v>
      </c>
      <c r="G156" s="143" t="s">
        <v>131</v>
      </c>
      <c r="H156" s="144">
        <v>50</v>
      </c>
      <c r="I156" s="145"/>
      <c r="J156" s="146">
        <f>ROUND(I156*H156,2)</f>
        <v>0</v>
      </c>
      <c r="L156" s="163"/>
      <c r="M156" s="168"/>
      <c r="N156" s="169"/>
      <c r="O156" s="169"/>
      <c r="P156" s="169"/>
      <c r="Q156" s="169"/>
      <c r="R156" s="169"/>
      <c r="S156" s="169"/>
      <c r="T156" s="170"/>
      <c r="AT156" s="164"/>
      <c r="AU156" s="164"/>
      <c r="AY156" s="164"/>
    </row>
    <row r="157" spans="1:65" s="14" customFormat="1">
      <c r="B157" s="163"/>
      <c r="C157" s="13"/>
      <c r="D157" s="155" t="s">
        <v>117</v>
      </c>
      <c r="E157" s="156" t="s">
        <v>1</v>
      </c>
      <c r="F157" s="157"/>
      <c r="H157" s="166"/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4"/>
      <c r="AU157" s="164"/>
      <c r="AY157" s="164"/>
    </row>
    <row r="158" spans="1:65" s="14" customFormat="1">
      <c r="B158" s="163"/>
      <c r="D158" s="155" t="s">
        <v>117</v>
      </c>
      <c r="E158" s="164" t="s">
        <v>1</v>
      </c>
      <c r="F158" s="165" t="s">
        <v>118</v>
      </c>
      <c r="H158" s="166"/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4"/>
      <c r="AU158" s="164"/>
      <c r="AY158" s="164"/>
    </row>
    <row r="159" spans="1:65" s="14" customFormat="1" ht="12">
      <c r="B159" s="163"/>
      <c r="C159" s="140">
        <v>12</v>
      </c>
      <c r="D159" s="140" t="s">
        <v>113</v>
      </c>
      <c r="E159" s="141" t="s">
        <v>135</v>
      </c>
      <c r="F159" s="142" t="s">
        <v>136</v>
      </c>
      <c r="G159" s="143" t="s">
        <v>131</v>
      </c>
      <c r="H159" s="144">
        <v>724</v>
      </c>
      <c r="I159" s="145"/>
      <c r="J159" s="146">
        <f>ROUND(I159*H159,2)</f>
        <v>0</v>
      </c>
      <c r="L159" s="163"/>
      <c r="M159" s="168"/>
      <c r="N159" s="169"/>
      <c r="O159" s="169"/>
      <c r="P159" s="169"/>
      <c r="Q159" s="169"/>
      <c r="R159" s="169"/>
      <c r="S159" s="169"/>
      <c r="T159" s="170"/>
      <c r="AT159" s="164"/>
      <c r="AU159" s="164"/>
      <c r="AY159" s="164"/>
    </row>
    <row r="160" spans="1:65" s="14" customFormat="1">
      <c r="B160" s="163"/>
      <c r="C160" s="13"/>
      <c r="D160" s="155" t="s">
        <v>117</v>
      </c>
      <c r="E160" s="156" t="s">
        <v>1</v>
      </c>
      <c r="F160" s="157" t="s">
        <v>164</v>
      </c>
      <c r="G160" s="13"/>
      <c r="H160" s="158"/>
      <c r="I160" s="159"/>
      <c r="J160" s="13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4"/>
      <c r="AU160" s="164"/>
      <c r="AY160" s="164"/>
    </row>
    <row r="161" spans="1:65" s="14" customFormat="1">
      <c r="B161" s="163"/>
      <c r="D161" s="155" t="s">
        <v>117</v>
      </c>
      <c r="E161" s="164" t="s">
        <v>1</v>
      </c>
      <c r="F161" s="165" t="s">
        <v>118</v>
      </c>
      <c r="H161" s="166"/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4"/>
      <c r="AU161" s="164"/>
      <c r="AY161" s="164"/>
    </row>
    <row r="162" spans="1:65" s="2" customFormat="1" ht="24.2" customHeight="1">
      <c r="A162" s="31"/>
      <c r="B162" s="139"/>
      <c r="C162" s="140">
        <v>13</v>
      </c>
      <c r="D162" s="140" t="s">
        <v>113</v>
      </c>
      <c r="E162" s="141" t="s">
        <v>138</v>
      </c>
      <c r="F162" s="142" t="s">
        <v>139</v>
      </c>
      <c r="G162" s="143" t="s">
        <v>114</v>
      </c>
      <c r="H162" s="144">
        <v>4787</v>
      </c>
      <c r="I162" s="145"/>
      <c r="J162" s="146">
        <f>ROUND(I162*H162,2)</f>
        <v>0</v>
      </c>
      <c r="K162" s="147"/>
      <c r="L162" s="32"/>
      <c r="M162" s="148" t="s">
        <v>1</v>
      </c>
      <c r="N162" s="149" t="s">
        <v>38</v>
      </c>
      <c r="O162" s="57"/>
      <c r="P162" s="150">
        <f>O162*H162</f>
        <v>0</v>
      </c>
      <c r="Q162" s="150">
        <v>0</v>
      </c>
      <c r="R162" s="150">
        <f>Q162*H162</f>
        <v>0</v>
      </c>
      <c r="S162" s="150">
        <v>0.02</v>
      </c>
      <c r="T162" s="151">
        <f>S162*H162</f>
        <v>95.740000000000009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2" t="s">
        <v>115</v>
      </c>
      <c r="AT162" s="152" t="s">
        <v>113</v>
      </c>
      <c r="AU162" s="152" t="s">
        <v>82</v>
      </c>
      <c r="AY162" s="16" t="s">
        <v>111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6" t="s">
        <v>78</v>
      </c>
      <c r="BK162" s="153">
        <f>ROUND(I162*H162,2)</f>
        <v>0</v>
      </c>
      <c r="BL162" s="16" t="s">
        <v>115</v>
      </c>
      <c r="BM162" s="152" t="s">
        <v>140</v>
      </c>
    </row>
    <row r="163" spans="1:65" s="13" customFormat="1">
      <c r="B163" s="154"/>
      <c r="D163" s="155" t="s">
        <v>117</v>
      </c>
      <c r="E163" s="156" t="s">
        <v>1</v>
      </c>
      <c r="F163" s="157">
        <v>4787</v>
      </c>
      <c r="H163" s="158">
        <v>4787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117</v>
      </c>
      <c r="AU163" s="156" t="s">
        <v>82</v>
      </c>
      <c r="AV163" s="13" t="s">
        <v>82</v>
      </c>
      <c r="AW163" s="13" t="s">
        <v>30</v>
      </c>
      <c r="AX163" s="13" t="s">
        <v>73</v>
      </c>
      <c r="AY163" s="156" t="s">
        <v>111</v>
      </c>
    </row>
    <row r="164" spans="1:65" s="14" customFormat="1">
      <c r="B164" s="163"/>
      <c r="D164" s="155" t="s">
        <v>117</v>
      </c>
      <c r="E164" s="164" t="s">
        <v>1</v>
      </c>
      <c r="F164" s="165" t="s">
        <v>118</v>
      </c>
      <c r="H164" s="166">
        <v>4787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4" t="s">
        <v>117</v>
      </c>
      <c r="AU164" s="164" t="s">
        <v>82</v>
      </c>
      <c r="AV164" s="14" t="s">
        <v>115</v>
      </c>
      <c r="AW164" s="14" t="s">
        <v>30</v>
      </c>
      <c r="AX164" s="14" t="s">
        <v>78</v>
      </c>
      <c r="AY164" s="164" t="s">
        <v>111</v>
      </c>
    </row>
    <row r="165" spans="1:65" s="14" customFormat="1" ht="12.75">
      <c r="B165" s="163"/>
      <c r="C165" s="12"/>
      <c r="D165" s="127" t="s">
        <v>72</v>
      </c>
      <c r="E165" s="137">
        <v>997</v>
      </c>
      <c r="F165" s="137" t="s">
        <v>156</v>
      </c>
      <c r="G165" s="12"/>
      <c r="H165" s="12"/>
      <c r="I165" s="129"/>
      <c r="J165" s="138">
        <f>SUM(J166:J169)</f>
        <v>0</v>
      </c>
      <c r="L165" s="163"/>
      <c r="M165" s="168"/>
      <c r="N165" s="169"/>
      <c r="O165" s="169"/>
      <c r="P165" s="169"/>
      <c r="Q165" s="169"/>
      <c r="R165" s="169"/>
      <c r="S165" s="169"/>
      <c r="T165" s="170"/>
      <c r="AT165" s="164"/>
      <c r="AU165" s="164"/>
      <c r="AY165" s="164"/>
    </row>
    <row r="166" spans="1:65" s="14" customFormat="1" ht="24">
      <c r="B166" s="163"/>
      <c r="C166" s="140">
        <v>14</v>
      </c>
      <c r="D166" s="140" t="s">
        <v>113</v>
      </c>
      <c r="E166" s="141" t="s">
        <v>158</v>
      </c>
      <c r="F166" s="142" t="s">
        <v>157</v>
      </c>
      <c r="G166" s="143" t="s">
        <v>123</v>
      </c>
      <c r="H166" s="144">
        <v>1025</v>
      </c>
      <c r="I166" s="145"/>
      <c r="J166" s="146">
        <f>ROUND(I166*H166,2)</f>
        <v>0</v>
      </c>
      <c r="L166" s="163"/>
      <c r="M166" s="168"/>
      <c r="N166" s="169"/>
      <c r="O166" s="169"/>
      <c r="P166" s="169"/>
      <c r="Q166" s="169"/>
      <c r="R166" s="169"/>
      <c r="S166" s="169"/>
      <c r="T166" s="170"/>
      <c r="AT166" s="164"/>
      <c r="AU166" s="164"/>
      <c r="AY166" s="164"/>
    </row>
    <row r="167" spans="1:65" s="14" customFormat="1">
      <c r="B167" s="163"/>
      <c r="C167" s="13"/>
      <c r="D167" s="155" t="s">
        <v>117</v>
      </c>
      <c r="E167" s="156" t="s">
        <v>1</v>
      </c>
      <c r="F167" s="157" t="s">
        <v>175</v>
      </c>
      <c r="G167" s="13"/>
      <c r="H167" s="158">
        <v>1025</v>
      </c>
      <c r="I167" s="159"/>
      <c r="J167" s="13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4"/>
      <c r="AU167" s="164"/>
      <c r="AY167" s="164"/>
    </row>
    <row r="168" spans="1:65" s="14" customFormat="1">
      <c r="B168" s="163"/>
      <c r="D168" s="155" t="s">
        <v>117</v>
      </c>
      <c r="E168" s="164" t="s">
        <v>1</v>
      </c>
      <c r="F168" s="165" t="s">
        <v>118</v>
      </c>
      <c r="H168" s="166">
        <v>1025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4"/>
      <c r="AU168" s="164"/>
      <c r="AY168" s="164"/>
    </row>
    <row r="169" spans="1:65" s="14" customFormat="1" ht="24">
      <c r="B169" s="163"/>
      <c r="C169" s="140">
        <v>15</v>
      </c>
      <c r="D169" s="140" t="s">
        <v>113</v>
      </c>
      <c r="E169" s="141" t="s">
        <v>160</v>
      </c>
      <c r="F169" s="142" t="s">
        <v>159</v>
      </c>
      <c r="G169" s="143" t="s">
        <v>123</v>
      </c>
      <c r="H169" s="144">
        <v>38950</v>
      </c>
      <c r="I169" s="145"/>
      <c r="J169" s="146">
        <f>ROUND(I169*H169,2)</f>
        <v>0</v>
      </c>
      <c r="L169" s="163"/>
      <c r="M169" s="168"/>
      <c r="N169" s="169"/>
      <c r="O169" s="169"/>
      <c r="P169" s="169"/>
      <c r="Q169" s="169"/>
      <c r="R169" s="169"/>
      <c r="S169" s="169"/>
      <c r="T169" s="170"/>
      <c r="AT169" s="164"/>
      <c r="AU169" s="164"/>
      <c r="AY169" s="164"/>
    </row>
    <row r="170" spans="1:65" s="14" customFormat="1">
      <c r="B170" s="163"/>
      <c r="C170" s="13"/>
      <c r="D170" s="155" t="s">
        <v>117</v>
      </c>
      <c r="E170" s="156" t="s">
        <v>1</v>
      </c>
      <c r="F170" s="157" t="s">
        <v>176</v>
      </c>
      <c r="G170" s="13"/>
      <c r="H170" s="158">
        <v>38950</v>
      </c>
      <c r="I170" s="159"/>
      <c r="J170" s="13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4"/>
      <c r="AU170" s="164"/>
      <c r="AY170" s="164"/>
    </row>
    <row r="171" spans="1:65" s="14" customFormat="1">
      <c r="B171" s="163"/>
      <c r="D171" s="155" t="s">
        <v>117</v>
      </c>
      <c r="E171" s="164" t="s">
        <v>1</v>
      </c>
      <c r="F171" s="165" t="s">
        <v>118</v>
      </c>
      <c r="H171" s="166">
        <v>38950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4"/>
      <c r="AU171" s="164"/>
      <c r="AY171" s="164"/>
    </row>
    <row r="172" spans="1:65" s="12" customFormat="1" ht="22.9" customHeight="1">
      <c r="B172" s="126"/>
      <c r="D172" s="127" t="s">
        <v>72</v>
      </c>
      <c r="E172" s="137" t="s">
        <v>141</v>
      </c>
      <c r="F172" s="137" t="s">
        <v>142</v>
      </c>
      <c r="I172" s="129"/>
      <c r="J172" s="138">
        <f>SUM(J173)</f>
        <v>0</v>
      </c>
      <c r="L172" s="126"/>
      <c r="M172" s="131"/>
      <c r="N172" s="132"/>
      <c r="O172" s="132"/>
      <c r="P172" s="133">
        <f>SUM(P173:P175)</f>
        <v>0</v>
      </c>
      <c r="Q172" s="132"/>
      <c r="R172" s="133">
        <f>SUM(R173:R175)</f>
        <v>0</v>
      </c>
      <c r="S172" s="132"/>
      <c r="T172" s="134">
        <f>SUM(T173:T175)</f>
        <v>0</v>
      </c>
      <c r="AR172" s="127" t="s">
        <v>119</v>
      </c>
      <c r="AT172" s="135" t="s">
        <v>72</v>
      </c>
      <c r="AU172" s="135" t="s">
        <v>78</v>
      </c>
      <c r="AY172" s="127" t="s">
        <v>111</v>
      </c>
      <c r="BK172" s="136">
        <f>SUM(BK173:BK175)</f>
        <v>0</v>
      </c>
    </row>
    <row r="173" spans="1:65" s="2" customFormat="1" ht="14.45" customHeight="1">
      <c r="A173" s="31"/>
      <c r="B173" s="139"/>
      <c r="C173" s="140">
        <v>16</v>
      </c>
      <c r="D173" s="140" t="s">
        <v>113</v>
      </c>
      <c r="E173" s="141" t="s">
        <v>143</v>
      </c>
      <c r="F173" s="142" t="s">
        <v>144</v>
      </c>
      <c r="G173" s="143" t="s">
        <v>145</v>
      </c>
      <c r="H173" s="144">
        <v>1</v>
      </c>
      <c r="I173" s="145"/>
      <c r="J173" s="146">
        <f>ROUND(I173*H173,2)</f>
        <v>0</v>
      </c>
      <c r="K173" s="147"/>
      <c r="L173" s="32"/>
      <c r="M173" s="148" t="s">
        <v>1</v>
      </c>
      <c r="N173" s="149" t="s">
        <v>38</v>
      </c>
      <c r="O173" s="57"/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2" t="s">
        <v>146</v>
      </c>
      <c r="AT173" s="152" t="s">
        <v>113</v>
      </c>
      <c r="AU173" s="152" t="s">
        <v>82</v>
      </c>
      <c r="AY173" s="16" t="s">
        <v>111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6" t="s">
        <v>78</v>
      </c>
      <c r="BK173" s="153">
        <f>ROUND(I173*H173,2)</f>
        <v>0</v>
      </c>
      <c r="BL173" s="16" t="s">
        <v>146</v>
      </c>
      <c r="BM173" s="152" t="s">
        <v>147</v>
      </c>
    </row>
    <row r="174" spans="1:65" s="13" customFormat="1">
      <c r="B174" s="154"/>
      <c r="D174" s="155" t="s">
        <v>117</v>
      </c>
      <c r="E174" s="156" t="s">
        <v>1</v>
      </c>
      <c r="F174" s="157" t="s">
        <v>78</v>
      </c>
      <c r="H174" s="158">
        <v>1</v>
      </c>
      <c r="I174" s="159"/>
      <c r="L174" s="154"/>
      <c r="M174" s="160"/>
      <c r="N174" s="161"/>
      <c r="O174" s="161"/>
      <c r="P174" s="161"/>
      <c r="Q174" s="161"/>
      <c r="R174" s="161"/>
      <c r="S174" s="161"/>
      <c r="T174" s="162"/>
      <c r="AT174" s="156" t="s">
        <v>117</v>
      </c>
      <c r="AU174" s="156" t="s">
        <v>82</v>
      </c>
      <c r="AV174" s="13" t="s">
        <v>82</v>
      </c>
      <c r="AW174" s="13" t="s">
        <v>30</v>
      </c>
      <c r="AX174" s="13" t="s">
        <v>73</v>
      </c>
      <c r="AY174" s="156" t="s">
        <v>111</v>
      </c>
    </row>
    <row r="175" spans="1:65" s="14" customFormat="1">
      <c r="B175" s="163"/>
      <c r="D175" s="155" t="s">
        <v>117</v>
      </c>
      <c r="E175" s="164" t="s">
        <v>1</v>
      </c>
      <c r="F175" s="165" t="s">
        <v>118</v>
      </c>
      <c r="H175" s="166">
        <v>1</v>
      </c>
      <c r="I175" s="167"/>
      <c r="L175" s="163"/>
      <c r="M175" s="171"/>
      <c r="N175" s="172"/>
      <c r="O175" s="172"/>
      <c r="P175" s="172"/>
      <c r="Q175" s="172"/>
      <c r="R175" s="172"/>
      <c r="S175" s="172"/>
      <c r="T175" s="173"/>
      <c r="AT175" s="164" t="s">
        <v>117</v>
      </c>
      <c r="AU175" s="164" t="s">
        <v>82</v>
      </c>
      <c r="AV175" s="14" t="s">
        <v>115</v>
      </c>
      <c r="AW175" s="14" t="s">
        <v>30</v>
      </c>
      <c r="AX175" s="14" t="s">
        <v>78</v>
      </c>
      <c r="AY175" s="164" t="s">
        <v>111</v>
      </c>
    </row>
    <row r="176" spans="1:65" s="2" customFormat="1" ht="6.95" customHeight="1">
      <c r="A176" s="31"/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32"/>
      <c r="M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</sheetData>
  <autoFilter ref="C120:K17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2023-04-14T11:20:18Z</cp:lastPrinted>
  <dcterms:created xsi:type="dcterms:W3CDTF">2021-04-23T07:42:22Z</dcterms:created>
  <dcterms:modified xsi:type="dcterms:W3CDTF">2023-04-21T04:25:45Z</dcterms:modified>
</cp:coreProperties>
</file>