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1 - I. ČÁST" sheetId="2" r:id="rId2"/>
    <sheet name="102 - II. ČÁST" sheetId="3" r:id="rId3"/>
    <sheet name="901 - VRN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'101 - I. ČÁST'!$C$84:$K$298</definedName>
    <definedName name="_xlnm.Print_Area" localSheetId="1">'101 - I. ČÁST'!$C$4:$J$39,'101 - I. ČÁST'!$C$45:$J$66,'101 - I. ČÁST'!$C$72:$K$298</definedName>
    <definedName name="_xlnm._FilterDatabase" localSheetId="2" hidden="1">'102 - II. ČÁST'!$C$84:$K$351</definedName>
    <definedName name="_xlnm.Print_Area" localSheetId="2">'102 - II. ČÁST'!$C$4:$J$39,'102 - II. ČÁST'!$C$45:$J$66,'102 - II. ČÁST'!$C$72:$K$351</definedName>
    <definedName name="_xlnm._FilterDatabase" localSheetId="3" hidden="1">'901 - VRN'!$C$83:$K$123</definedName>
    <definedName name="_xlnm.Print_Area" localSheetId="3">'901 - VRN'!$C$4:$J$39,'901 - VRN'!$C$45:$J$65,'901 - VRN'!$C$71:$K$123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'101 - I. ČÁST'!$84:$84</definedName>
    <definedName name="_xlnm.Print_Titles" localSheetId="2">'102 - II. ČÁST'!$84:$84</definedName>
    <definedName name="_xlnm.Print_Titles" localSheetId="3">'901 - VRN'!$83:$83</definedName>
  </definedNames>
  <calcPr fullCalcOnLoad="1"/>
</workbook>
</file>

<file path=xl/sharedStrings.xml><?xml version="1.0" encoding="utf-8"?>
<sst xmlns="http://schemas.openxmlformats.org/spreadsheetml/2006/main" count="5808" uniqueCount="785">
  <si>
    <t>Export Komplet</t>
  </si>
  <si>
    <t>VZ</t>
  </si>
  <si>
    <t>2.0</t>
  </si>
  <si>
    <t>ZAMOK</t>
  </si>
  <si>
    <t>False</t>
  </si>
  <si>
    <t>{816ac7b2-9a8f-4678-ba8c-e940a21e6f87}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</si>
  <si>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</si>
  <si>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</si>
  <si>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</si>
  <si>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</si>
  <si>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</si>
  <si>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</si>
  <si>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</si>
  <si>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</si>
  <si>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2022_18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</si>
  <si>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</si>
  <si>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</si>
  <si>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II/230 ČERNOŠÍN - ZLIV, DLAŽBA</t>
  </si>
  <si>
    <t>KSO:</t>
  </si>
  <si>
    <t/>
  </si>
  <si>
    <t>CC-CZ:</t>
  </si>
  <si>
    <t>Místo:</t>
  </si>
  <si>
    <t>Černošín, Zliv</t>
  </si>
  <si>
    <t>Datum:</t>
  </si>
  <si>
    <t>10. 10. 2022</t>
  </si>
  <si>
    <t>Zadavatel:</t>
  </si>
  <si>
    <t>IČ:</t>
  </si>
  <si>
    <t>SÚS Plzeňského kraje, p.o.</t>
  </si>
  <si>
    <t>DIČ:</t>
  </si>
  <si>
    <t>Uchazeč:</t>
  </si>
  <si>
    <t>Vyplň údaj</t>
  </si>
  <si>
    <t>Projektant:</t>
  </si>
  <si>
    <t>12285447</t>
  </si>
  <si>
    <t>Ing. Jaroslav Rojt</t>
  </si>
  <si>
    <t>True</t>
  </si>
  <si>
    <t>Zpracovatel:</t>
  </si>
  <si>
    <t>Jan Leinhäupel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</si>
  <si>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</si>
  <si>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</si>
  <si>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</si>
  <si>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</si>
  <si>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</si>
  <si>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</si>
  <si>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</si>
  <si>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</si>
  <si>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</si>
  <si>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</si>
  <si>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</si>
  <si>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</si>
  <si>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</si>
  <si>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</si>
  <si>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</si>
  <si>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</si>
  <si>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</si>
  <si>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</si>
  <si>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</si>
  <si>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</si>
  <si>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</si>
  <si>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</si>
  <si>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</si>
  <si>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</si>
  <si>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</si>
  <si>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</si>
  <si>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</si>
  <si>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</si>
  <si>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</si>
  <si>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</si>
  <si>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</si>
  <si>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</si>
  <si>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</si>
  <si>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</si>
  <si>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</si>
  <si>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</si>
  <si>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</si>
  <si>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</si>
  <si>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</si>
  <si>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</si>
  <si>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</si>
  <si>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</si>
  <si>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I. ČÁST</t>
  </si>
  <si>
    <t>STA</t>
  </si>
  <si>
    <t>1</t>
  </si>
  <si>
    <t>{096a5e57-765e-4acc-a9b4-48b61d69d2ac}</t>
  </si>
  <si>
    <t>822 23 73</t>
  </si>
  <si>
    <t>2</t>
  </si>
  <si>
    <t>102</t>
  </si>
  <si>
    <t>II. ČÁST</t>
  </si>
  <si>
    <t>{25dff1e5-d336-4f1c-8552-3fe7a0ce3529}</t>
  </si>
  <si>
    <t>901</t>
  </si>
  <si>
    <t>VRN</t>
  </si>
  <si>
    <t>VON</t>
  </si>
  <si>
    <t>{32a53a41-86e2-442b-9f3a-fe1e3aa38eb0}</t>
  </si>
  <si>
    <t>KRYCÍ LIST SOUPISU PRACÍ</t>
  </si>
  <si>
    <t>Objekt:</t>
  </si>
  <si>
    <t>101 - I.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</si>
  <si>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</si>
  <si>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</si>
  <si>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</si>
  <si>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</si>
  <si>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</si>
  <si>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</si>
  <si>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</si>
  <si>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</si>
  <si>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</si>
  <si>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</si>
  <si>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</si>
  <si>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</si>
  <si>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</si>
  <si>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</si>
  <si>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</si>
  <si>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</si>
  <si>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</si>
  <si>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</si>
  <si>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</si>
  <si>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</si>
  <si>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</si>
  <si>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</si>
  <si>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</si>
  <si>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</si>
  <si>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</si>
  <si>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</si>
  <si>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</si>
  <si>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</si>
  <si>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113106521</t>
  </si>
  <si>
    <t>Rozebrání dlažeb vozovek a ploch s přemístěním hmot na skládku na vzdálenost do 3 m nebo s naložením na dopravní prostředek, s jakoukoliv výplní spár strojně plochy jednotlivě přes 200 m2 z drobných kostek nebo odseků s ložem z kameniva těženého</t>
  </si>
  <si>
    <t>m2</t>
  </si>
  <si>
    <t>CS ÚRS 2023 01</t>
  </si>
  <si>
    <t>4</t>
  </si>
  <si>
    <t>181150932</t>
  </si>
  <si>
    <t>Online PSC</t>
  </si>
  <si>
    <t>https://podminky.urs.cz/item/CS_URS_2023_01/113106521</t>
  </si>
  <si>
    <t>VV</t>
  </si>
  <si>
    <t>"KOMUNIKACE"</t>
  </si>
  <si>
    <t>"km 0,003 37 - 0,303 01" 2976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</si>
  <si>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</si>
  <si>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</si>
  <si>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-1140663310</t>
  </si>
  <si>
    <t>https://podminky.urs.cz/item/CS_URS_2023_01/113107342</t>
  </si>
  <si>
    <t>"ZÚ km 0,003 37" 10</t>
  </si>
  <si>
    <t>"KÚ km 0,303 01" 9</t>
  </si>
  <si>
    <t>Součet</t>
  </si>
  <si>
    <t>3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</si>
  <si>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</si>
  <si>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</si>
  <si>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</si>
  <si>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-1464386624</t>
  </si>
  <si>
    <t>https://podminky.urs.cz/item/CS_URS_2023_01/113202111</t>
  </si>
  <si>
    <t>"stáv. žulové krajníky v trase"</t>
  </si>
  <si>
    <t>"km 0,004 49 - 0,301 39 P" 299</t>
  </si>
  <si>
    <t>"km 0,004 49 - 0,302 51 L" 298</t>
  </si>
  <si>
    <t>5</t>
  </si>
  <si>
    <t>Komunikace pozemní</t>
  </si>
  <si>
    <t>565135121</t>
  </si>
  <si>
    <t>Asfaltový beton vrstva podkladní ACP 16 (obalované kamenivo střednězrnné - OKS) s rozprostřením a zhutněním v pruhu šířky přes 3 m, po zhutnění tl. 50 mm</t>
  </si>
  <si>
    <t>-1065515981</t>
  </si>
  <si>
    <t>https://podminky.urs.cz/item/CS_URS_2023_01/565135121</t>
  </si>
  <si>
    <t>"km 0,003 37 - 0,303 01" 3085</t>
  </si>
  <si>
    <t>566201111</t>
  </si>
  <si>
    <t>Úprava dosavadního krytu z kameniva drceného jako podklad pro nový kryt s vyrovnáním profilu v příčném i podélném směru, s vlhčením a zhutněním, s doplněním kamenivem drceným, jeho rozprostřením a zhutněním, v množství do 0,04 m3/m2</t>
  </si>
  <si>
    <t>-429188161</t>
  </si>
  <si>
    <t>https://podminky.urs.cz/item/CS_URS_2023_01/566201111</t>
  </si>
  <si>
    <t>6</t>
  </si>
  <si>
    <t>569931132</t>
  </si>
  <si>
    <t>Zpevnění krajnic nebo komunikací pro pěší s rozprostřením a zhutněním, po zhutnění asfaltovým recyklátem tl. 100 mm</t>
  </si>
  <si>
    <t>1029602040</t>
  </si>
  <si>
    <t>https://podminky.urs.cz/item/CS_URS_2023_01/569931132</t>
  </si>
  <si>
    <t>"prům. šířka krajnice 0,75 m"</t>
  </si>
  <si>
    <t>"km 0,003 37 - 0,303 01 P" 302*0,75</t>
  </si>
  <si>
    <t>"km 0,003 37 - 0,303 01 L" 300*0,75</t>
  </si>
  <si>
    <t>7</t>
  </si>
  <si>
    <t>M</t>
  </si>
  <si>
    <t>58981147</t>
  </si>
  <si>
    <t>recyklát asfaltový frakce 8/32</t>
  </si>
  <si>
    <t>t</t>
  </si>
  <si>
    <t>8</t>
  </si>
  <si>
    <t>1551598819</t>
  </si>
  <si>
    <t>571901111</t>
  </si>
  <si>
    <t>Posyp podkladu nebo krytu s rozprostřením a zhutněním kamenivem drceným nebo těženým, v množství do 5 kg/m2</t>
  </si>
  <si>
    <t>-800872879</t>
  </si>
  <si>
    <t>https://podminky.urs.cz/item/CS_URS_2023_01/571901111</t>
  </si>
  <si>
    <t>9</t>
  </si>
  <si>
    <t>573191111</t>
  </si>
  <si>
    <t>Postřik infiltrační kationaktivní emulzí v množství 1,00 kg/m2</t>
  </si>
  <si>
    <t>526842491</t>
  </si>
  <si>
    <t>https://podminky.urs.cz/item/CS_URS_2023_01/573191111</t>
  </si>
  <si>
    <t>10</t>
  </si>
  <si>
    <t>573211107</t>
  </si>
  <si>
    <t>Postřik spojovací PS bez posypu kamenivem z asfaltu silničního, v množství 0,30 kg/m2</t>
  </si>
  <si>
    <t>1689863480</t>
  </si>
  <si>
    <t>https://podminky.urs.cz/item/CS_URS_2023_01/573211107</t>
  </si>
  <si>
    <t>"km 0,003 37 - 0,303 01" 3040 + 2995</t>
  </si>
  <si>
    <t>11</t>
  </si>
  <si>
    <t>576133221</t>
  </si>
  <si>
    <t>Asfaltový koberec mastixový SMA 11 (AKMS) s rozprostřením a se zhutněním v pruhu šířky přes 3 m, po zhutnění tl. 40 mm</t>
  </si>
  <si>
    <t>887033836</t>
  </si>
  <si>
    <t>https://podminky.urs.cz/item/CS_URS_2023_01/576133221</t>
  </si>
  <si>
    <t>"km 0,003 37 - 0,303 01" 2995</t>
  </si>
  <si>
    <t>12</t>
  </si>
  <si>
    <t>577155142</t>
  </si>
  <si>
    <t>Asfaltový beton vrstva ložní ACL 16 (ABH) s rozprostřením a zhutněním z modifikovaného asfaltu v pruhu šířky přes 3 m, po zhutnění tl. 60 mm</t>
  </si>
  <si>
    <t>1300506989</t>
  </si>
  <si>
    <t>https://podminky.urs.cz/item/CS_URS_2023_01/577155142</t>
  </si>
  <si>
    <t>"km 0,003 37 - 0,303 01" 3040</t>
  </si>
  <si>
    <t>Ostatní konstrukce a práce, bourání</t>
  </si>
  <si>
    <t>13</t>
  </si>
  <si>
    <t>911331141</t>
  </si>
  <si>
    <t>Silniční svodidlo ocelové se zaberaněním sloupků jednostranné úroveň zádržnosti H2 vzdálenosti sloupků do 2 m</t>
  </si>
  <si>
    <t>1806006388</t>
  </si>
  <si>
    <t>https://podminky.urs.cz/item/CS_URS_2023_01/911331141</t>
  </si>
  <si>
    <t>"km 0,091 79 - 0,383 01 L" 283</t>
  </si>
  <si>
    <t>"km 0,204 63 - 0,383 01 P" 194</t>
  </si>
  <si>
    <t>14</t>
  </si>
  <si>
    <t>912211121</t>
  </si>
  <si>
    <t>Montáž směrového sloupku plastového s odrazkou přišroubováním na svodidlo</t>
  </si>
  <si>
    <t>kus</t>
  </si>
  <si>
    <t>1870838862</t>
  </si>
  <si>
    <t>https://podminky.urs.cz/item/CS_URS_2023_01/912211121</t>
  </si>
  <si>
    <t>"km 0,091 79 - 0,383 01 L" 28</t>
  </si>
  <si>
    <t>"km 0,204 63 - 0,383 01 P" 20</t>
  </si>
  <si>
    <t>40445153</t>
  </si>
  <si>
    <t>sloupek svodidlový plastový</t>
  </si>
  <si>
    <t>-481842802</t>
  </si>
  <si>
    <t>16</t>
  </si>
  <si>
    <t>913121111</t>
  </si>
  <si>
    <t>Montáž a demontáž dočasných dopravních značek kompletních značek vč. podstavce a sloupku základních</t>
  </si>
  <si>
    <t>-658507542</t>
  </si>
  <si>
    <t>https://podminky.urs.cz/item/CS_URS_2023_01/913121111</t>
  </si>
  <si>
    <t>"viz příloha PD - Dopravně-inženýrské opatření"</t>
  </si>
  <si>
    <t>"A 15" 4</t>
  </si>
  <si>
    <t>"B 21a" 4</t>
  </si>
  <si>
    <t>"B 21b" 2</t>
  </si>
  <si>
    <t>"A 6b" 1</t>
  </si>
  <si>
    <t>"B 20a" 5</t>
  </si>
  <si>
    <t>"B 26" 2</t>
  </si>
  <si>
    <t>"A 7a" 2</t>
  </si>
  <si>
    <t>"E 4" 2</t>
  </si>
  <si>
    <t>17</t>
  </si>
  <si>
    <t>913121211</t>
  </si>
  <si>
    <t>Montáž a demontáž dočasných dopravních značek Příplatek za první a každý další den použití dočasných dopravních značek k ceně 12-1111</t>
  </si>
  <si>
    <t>-1056919430</t>
  </si>
  <si>
    <t>https://podminky.urs.cz/item/CS_URS_2023_01/913121211</t>
  </si>
  <si>
    <t>"předpokládaná doba výstavby cca 30 dní"</t>
  </si>
  <si>
    <t>30*22</t>
  </si>
  <si>
    <t>18</t>
  </si>
  <si>
    <t>913311111</t>
  </si>
  <si>
    <t>Montáž a demontáž dočasných dopravních vodících zařízení kužele reflexního, výšky 600 mm</t>
  </si>
  <si>
    <t>-461584549</t>
  </si>
  <si>
    <t>https://podminky.urs.cz/item/CS_URS_2023_01/913311111</t>
  </si>
  <si>
    <t>"předpoklad" 30</t>
  </si>
  <si>
    <t>19</t>
  </si>
  <si>
    <t>913311211</t>
  </si>
  <si>
    <t>Montáž a demontáž dočasných dopravních vodících zařízení Příplatek za první a každý další den použití dočasných dopravních vodících zařízení k ceně 31-1111</t>
  </si>
  <si>
    <t>1940144389</t>
  </si>
  <si>
    <t>https://podminky.urs.cz/item/CS_URS_2023_01/913311211</t>
  </si>
  <si>
    <t>30*30</t>
  </si>
  <si>
    <t>20</t>
  </si>
  <si>
    <t>915211112</t>
  </si>
  <si>
    <t>Vodorovné dopravní značení stříkaným plastem dělící čára šířky 125 mm souvislá bílá retroreflexní</t>
  </si>
  <si>
    <t>-2125508817</t>
  </si>
  <si>
    <t>https://podminky.urs.cz/item/CS_URS_2023_01/915211112</t>
  </si>
  <si>
    <t>"viz příloha PD - Vodorovné dopravní značení"</t>
  </si>
  <si>
    <t>"V 1a"</t>
  </si>
  <si>
    <t>"km 0,003 37 - 0,303 01" 300</t>
  </si>
  <si>
    <t>"V 4"</t>
  </si>
  <si>
    <t>"km 0,003 37 - 0,303 01 P" 302</t>
  </si>
  <si>
    <t>"km 0,003 37 - 0,303 01 L" 300</t>
  </si>
  <si>
    <t>915611111</t>
  </si>
  <si>
    <t>Předznačení pro vodorovné značení stříkané barvou nebo prováděné z nátěrových hmot liniové dělicí čáry, vodicí proužky</t>
  </si>
  <si>
    <t>415056045</t>
  </si>
  <si>
    <t>https://podminky.urs.cz/item/CS_URS_2023_01/915611111</t>
  </si>
  <si>
    <t>22</t>
  </si>
  <si>
    <t>919731122</t>
  </si>
  <si>
    <t>Zarovnání styčné plochy podkladu nebo krytu podél vybourané části komunikace nebo zpevněné plochy živičné tl. přes 50 do 100 mm</t>
  </si>
  <si>
    <t>-756208324</t>
  </si>
  <si>
    <t>https://podminky.urs.cz/item/CS_URS_2023_01/919731122</t>
  </si>
  <si>
    <t>"v místě napojení na stáv. asf. kryt"</t>
  </si>
  <si>
    <t>"ZÚ km 0,003 37" 8,5</t>
  </si>
  <si>
    <t>"KÚ km 0,303 01" 7,5</t>
  </si>
  <si>
    <t>23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</si>
  <si>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</si>
  <si>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</si>
  <si>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-1368600868</t>
  </si>
  <si>
    <t>https://podminky.urs.cz/item/CS_URS_2023_01/919732211</t>
  </si>
  <si>
    <t>24</t>
  </si>
  <si>
    <t>919735112</t>
  </si>
  <si>
    <t>Řezání stávajícího živičného krytu nebo podkladu hloubky přes 50 do 100 mm</t>
  </si>
  <si>
    <t>-781538694</t>
  </si>
  <si>
    <t>https://podminky.urs.cz/item/CS_URS_2023_01/919735112</t>
  </si>
  <si>
    <t>25</t>
  </si>
  <si>
    <t>935112112</t>
  </si>
  <si>
    <t>Osazení betonového příkopového žlabu s vyplněním a zatřením spár cementovou maltou s ložem tl. 100 mm z betonu prostého z betonových desek jakékoliv velikosti</t>
  </si>
  <si>
    <t>1172563401</t>
  </si>
  <si>
    <t>https://podminky.urs.cz/item/CS_URS_2023_01/935112112</t>
  </si>
  <si>
    <t>"SILNIČNÍ PŘÍKOP"</t>
  </si>
  <si>
    <t>"km 0,045 55 -0,202 34 P" 134</t>
  </si>
  <si>
    <t>26</t>
  </si>
  <si>
    <t>59227034</t>
  </si>
  <si>
    <t>deska betonová meliorační 500x500x100mm</t>
  </si>
  <si>
    <t>663507641</t>
  </si>
  <si>
    <t>134*6,06 'Přepočtené koeficientem množství</t>
  </si>
  <si>
    <t>27</t>
  </si>
  <si>
    <t>935112211</t>
  </si>
  <si>
    <t>Osazení betonového příkopového žlabu s vyplněním a zatřením spár cementovou maltou s ložem tl. 100 mm z betonu prostého z betonových příkopových tvárnic šířky přes 500 do 800 mm</t>
  </si>
  <si>
    <t>-321846112</t>
  </si>
  <si>
    <t>https://podminky.urs.cz/item/CS_URS_2023_01/935112211</t>
  </si>
  <si>
    <t>28</t>
  </si>
  <si>
    <t>59227723</t>
  </si>
  <si>
    <t>žlab dvouvrstvý vibrolisovaný pro povrchové odvodnění betonový 80x330x590/669mm</t>
  </si>
  <si>
    <t>1880277235</t>
  </si>
  <si>
    <t>134*3,03 'Přepočtené koeficientem množství</t>
  </si>
  <si>
    <t>29</t>
  </si>
  <si>
    <t>938902112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</si>
  <si>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</t>
  </si>
  <si>
    <t>261534651</t>
  </si>
  <si>
    <t>https://podminky.urs.cz/item/CS_URS_2023_01/938902112</t>
  </si>
  <si>
    <t>"km 0,045 55 - 0,202 34 P" 134</t>
  </si>
  <si>
    <t>30</t>
  </si>
  <si>
    <t>938908411</t>
  </si>
  <si>
    <t>Čištění vozovek splachováním vodou povrchu podkladu nebo krytu živičného, betonového nebo dlážděného</t>
  </si>
  <si>
    <t>1103858848</t>
  </si>
  <si>
    <t>https://podminky.urs.cz/item/CS_URS_2023_01/938908411</t>
  </si>
  <si>
    <t>"po skončení stav. prací"</t>
  </si>
  <si>
    <t>"kryt silnice II/230" 8,5*50 + 7,5*50</t>
  </si>
  <si>
    <t>31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</si>
  <si>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</si>
  <si>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</si>
  <si>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1134164397</t>
  </si>
  <si>
    <t>https://podminky.urs.cz/item/CS_URS_2023_01/938909311</t>
  </si>
  <si>
    <t>32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</si>
  <si>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</si>
  <si>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</si>
  <si>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1100270446</t>
  </si>
  <si>
    <t>https://podminky.urs.cz/item/CS_URS_2023_01/938909611</t>
  </si>
  <si>
    <t>33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</si>
  <si>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</si>
  <si>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</si>
  <si>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-1994210925</t>
  </si>
  <si>
    <t>https://podminky.urs.cz/item/CS_URS_2023_01/966005311</t>
  </si>
  <si>
    <t>"stáv. sil. svodidla v trase"</t>
  </si>
  <si>
    <t>"km 0,091 79 - 0,191 28 L" 114</t>
  </si>
  <si>
    <t>"km 0,204 63 - 0,383 01 P" 193</t>
  </si>
  <si>
    <t>34</t>
  </si>
  <si>
    <t>966005921</t>
  </si>
  <si>
    <t>Rozebrání a odstranění silničního zábradlí a ocelových svodidel s přemístěním hmot na skládku na vzdálenost do 10 m nebo s naložením na dopravní prostředek, se zásypem jam po odstraněných sloupcích a s jeho zhutněním Příplatek k ceně za odstranění směrového sloupku ze svodidla</t>
  </si>
  <si>
    <t>-338738089</t>
  </si>
  <si>
    <t>https://podminky.urs.cz/item/CS_URS_2023_01/966005921</t>
  </si>
  <si>
    <t>"stáv. sil. svodidlo v trase" 32</t>
  </si>
  <si>
    <t>35</t>
  </si>
  <si>
    <t>979071121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</si>
  <si>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kamenivem těženým</t>
  </si>
  <si>
    <t>492599293</t>
  </si>
  <si>
    <t>https://podminky.urs.cz/item/CS_URS_2023_01/979071121</t>
  </si>
  <si>
    <t>"žulová kostka drobná získaná v trase" 625</t>
  </si>
  <si>
    <t>"(dle požadavku investora cca 200 t)"</t>
  </si>
  <si>
    <t>997</t>
  </si>
  <si>
    <t>Přesun sutě</t>
  </si>
  <si>
    <t>36</t>
  </si>
  <si>
    <t>997221551</t>
  </si>
  <si>
    <t>Vodorovná doprava suti bez naložení, ale se složením a s hrubým urovnáním ze sypkých materiálů, na vzdálenost do 1 km</t>
  </si>
  <si>
    <t>1435473854</t>
  </si>
  <si>
    <t>https://podminky.urs.cz/item/CS_URS_2023_01/997221551</t>
  </si>
  <si>
    <t>"materiál z čištění příkopů" 26</t>
  </si>
  <si>
    <t>"materiál z čištění komunikace" 8+16</t>
  </si>
  <si>
    <t>"materiál z krajnic" 56,9</t>
  </si>
  <si>
    <t>"materiál z lože pod kostkami" 2976*0,098</t>
  </si>
  <si>
    <t>37</t>
  </si>
  <si>
    <t>997221559</t>
  </si>
  <si>
    <t>Vodorovná doprava suti bez naložení, ale se složením a s hrubým urovnáním Příplatek k ceně za každý další i započatý 1 km přes 1 km</t>
  </si>
  <si>
    <t>250840793</t>
  </si>
  <si>
    <t>https://podminky.urs.cz/item/CS_URS_2023_01/997221559</t>
  </si>
  <si>
    <t>"do 3 km (upřesní investor)"</t>
  </si>
  <si>
    <t>"materiál z čištění příkopů" 2*26</t>
  </si>
  <si>
    <t>"materiál z čištění komunikace" 2*(8+16)</t>
  </si>
  <si>
    <t>"materiál z krajnic" 2*56,9</t>
  </si>
  <si>
    <t>"materiál z lože pod koskami" 2*(2976*0,098)</t>
  </si>
  <si>
    <t>38</t>
  </si>
  <si>
    <t>997221561</t>
  </si>
  <si>
    <t>Vodorovná doprava suti bez naložení, ale se složením a s hrubým urovnáním z kusových materiálů, na vzdálenost do 1 km</t>
  </si>
  <si>
    <t>1041821231</t>
  </si>
  <si>
    <t>https://podminky.urs.cz/item/CS_URS_2023_01/997221561</t>
  </si>
  <si>
    <t>"živičné kry" 4,2</t>
  </si>
  <si>
    <t>"beton. kry (lože pod žul. krajníky)" 597*0,101</t>
  </si>
  <si>
    <t>39</t>
  </si>
  <si>
    <t>997221569</t>
  </si>
  <si>
    <t>2037880945</t>
  </si>
  <si>
    <t>https://podminky.urs.cz/item/CS_URS_2023_01/997221569</t>
  </si>
  <si>
    <t>"odvoz do recyklačního centra AZS 98 Stříbro"</t>
  </si>
  <si>
    <t>"živičné kry do 16 km" 15*4,2</t>
  </si>
  <si>
    <t>"beton. kry do 16 km" 15*(597*0,101)</t>
  </si>
  <si>
    <t>40</t>
  </si>
  <si>
    <t>997221571</t>
  </si>
  <si>
    <t>Vodorovná doprava vybouraných hmot bez naložení, ale se složením a s hrubým urovnáním na vzdálenost do 1 km</t>
  </si>
  <si>
    <t>-1450016915</t>
  </si>
  <si>
    <t>https://podminky.urs.cz/item/CS_URS_2023_01/997221571</t>
  </si>
  <si>
    <t>"žulová kostka 10" 200</t>
  </si>
  <si>
    <t>"(dle investora)"</t>
  </si>
  <si>
    <t>41</t>
  </si>
  <si>
    <t>997221579</t>
  </si>
  <si>
    <t>Vodorovná doprava vybouraných hmot bez naložení, ale se složením a s hrubým urovnáním na vzdálenost Příplatek k ceně za každý další i započatý 1 km přes 1 km</t>
  </si>
  <si>
    <t>1619540763</t>
  </si>
  <si>
    <t>https://podminky.urs.cz/item/CS_URS_2023_01/997221579</t>
  </si>
  <si>
    <t>"skládka SÚS PK Záchlumí"</t>
  </si>
  <si>
    <t>"žulová kostka 10 do 12-ti km" 11*200</t>
  </si>
  <si>
    <t>42</t>
  </si>
  <si>
    <t>997221861</t>
  </si>
  <si>
    <t>Poplatek za uložení stavebního odpadu na recyklační skládce (skládkovné) z prostého betonu zatříděného do Katalogu odpadů pod kódem 17 01 01</t>
  </si>
  <si>
    <t>-1361082808</t>
  </si>
  <si>
    <t>https://podminky.urs.cz/item/CS_URS_2023_01/997221861</t>
  </si>
  <si>
    <t>"beton. suť z lože" 597*0,101</t>
  </si>
  <si>
    <t>43</t>
  </si>
  <si>
    <t>997221875</t>
  </si>
  <si>
    <t>Poplatek za uložení stavebního odpadu na recyklační skládce (skládkovné) asfaltového bez obsahu dehtu zatříděného do Katalogu odpadů pod kódem 17 03 02</t>
  </si>
  <si>
    <t>156496454</t>
  </si>
  <si>
    <t>https://podminky.urs.cz/item/CS_URS_2023_01/997221875</t>
  </si>
  <si>
    <t>44</t>
  </si>
  <si>
    <t>99799.1.R</t>
  </si>
  <si>
    <t>Odprodej zhotoviteli - žulové kostky 10</t>
  </si>
  <si>
    <t>1820933793</t>
  </si>
  <si>
    <t>"žulové kostky získané v trase" 2976*0,222</t>
  </si>
  <si>
    <t>"žulové kostky investora" -200</t>
  </si>
  <si>
    <t>45</t>
  </si>
  <si>
    <t>99799.2.R</t>
  </si>
  <si>
    <t>Odprodej zhotoviteli - žulové krajníky</t>
  </si>
  <si>
    <t>732391383</t>
  </si>
  <si>
    <t>"žulové krajníky získané v trase" 597*0,104</t>
  </si>
  <si>
    <t>46</t>
  </si>
  <si>
    <t>99799.3.R</t>
  </si>
  <si>
    <t>Odprodej zhotoviteli - silniční svodidla</t>
  </si>
  <si>
    <t>348400347</t>
  </si>
  <si>
    <t>"stáv. silniční svodidla v trase" 12,9</t>
  </si>
  <si>
    <t>998</t>
  </si>
  <si>
    <t>Přesun hmot</t>
  </si>
  <si>
    <t>47</t>
  </si>
  <si>
    <t>998225111</t>
  </si>
  <si>
    <t>Přesun hmot pro komunikace s krytem z kameniva, monolitickým betonovým nebo živičným dopravní vzdálenost do 200 m jakékoliv délky objektu</t>
  </si>
  <si>
    <t>-1874983152</t>
  </si>
  <si>
    <t>https://podminky.urs.cz/item/CS_URS_2023_01/998225111</t>
  </si>
  <si>
    <t>102 - II. ČÁST</t>
  </si>
  <si>
    <t>"km 0,002 65 - 0,476 54" 4523</t>
  </si>
  <si>
    <t>"ZÚ km 0,002 65" 8</t>
  </si>
  <si>
    <t>"KÚ km 0,476 54" 9</t>
  </si>
  <si>
    <t>"km 0,003 36 - 0,475 28 P" 457</t>
  </si>
  <si>
    <t>"km 0,003 96 - 0,475 66 L" 486</t>
  </si>
  <si>
    <t>122452203</t>
  </si>
  <si>
    <t>Odkopávky a prokopávky nezapažené pro silnice a dálnice strojně v hornině třídy těžitelnosti II do 100 m3</t>
  </si>
  <si>
    <t>m3</t>
  </si>
  <si>
    <t>1876591565</t>
  </si>
  <si>
    <t>https://podminky.urs.cz/item/CS_URS_2023_01/122452203</t>
  </si>
  <si>
    <t>"V MÍSTĚ ROZŠÍŘENÍ KOMUNIKACE"</t>
  </si>
  <si>
    <t>"km 0,304 00 - 0,369 00 P" 60*0,5</t>
  </si>
  <si>
    <t>"km 0,396 00 - 0,452 00 L" 50*0,5</t>
  </si>
  <si>
    <t>162551128</t>
  </si>
  <si>
    <t>Vodorovné přemístění výkopku nebo sypaniny po suchu na obvyklém dopravním prostředku, bez naložení výkopku, avšak se složením bez rozhrnutí z horniny třídy těžitelnosti II skupiny 4 a 5 na vzdálenost přes 2 500 do 3 000 m</t>
  </si>
  <si>
    <t>1708944694</t>
  </si>
  <si>
    <t>https://podminky.urs.cz/item/CS_URS_2023_01/162551128</t>
  </si>
  <si>
    <t>"odvoz zeminy z výkopku"</t>
  </si>
  <si>
    <t>"celkem natěženo zeminy" 55</t>
  </si>
  <si>
    <t>"(na místo určené investorem)"</t>
  </si>
  <si>
    <t>181152302</t>
  </si>
  <si>
    <t>Úprava pláně na stavbách silnic a dálnic strojně v zářezech mimo skalních se zhutněním</t>
  </si>
  <si>
    <t>1428928981</t>
  </si>
  <si>
    <t>https://podminky.urs.cz/item/CS_URS_2023_01/181152302</t>
  </si>
  <si>
    <t>"km 0,304 00 - 0,369 00 P" 60</t>
  </si>
  <si>
    <t>"km 0,396 00 - 0,452 00 L" 50</t>
  </si>
  <si>
    <t>564851111</t>
  </si>
  <si>
    <t>Podklad ze štěrkodrti ŠD s rozprostřením a zhutněním plochy přes 100 m2, po zhutnění tl. 150 mm</t>
  </si>
  <si>
    <t>1995779662</t>
  </si>
  <si>
    <t>https://podminky.urs.cz/item/CS_URS_2023_01/564851111</t>
  </si>
  <si>
    <t>564861111</t>
  </si>
  <si>
    <t>Podklad ze štěrkodrti ŠD s rozprostřením a zhutněním plochy přes 100 m2, po zhutnění tl. 200 mm</t>
  </si>
  <si>
    <t>1695038561</t>
  </si>
  <si>
    <t>https://podminky.urs.cz/item/CS_URS_2023_01/564861111</t>
  </si>
  <si>
    <t>"km 0,304 00 - 0,369 00 P" 70</t>
  </si>
  <si>
    <t>"km 0,396 00 - 0,452 00 L" 60</t>
  </si>
  <si>
    <t>"km 0,002 65 - 0,476 54" 4685</t>
  </si>
  <si>
    <t>"km 0,002 65 - 0,476 54 P" 459*0,75</t>
  </si>
  <si>
    <t>"km 0,002 65 - 0,476 54 L" 489*0,75</t>
  </si>
  <si>
    <t>-985836300</t>
  </si>
  <si>
    <t>"km 0,002 65 - 0,476 54" 4540 + 4615</t>
  </si>
  <si>
    <t>"km 0,304 00 - 0,369 00 P" 60*2</t>
  </si>
  <si>
    <t>"km 0,396 00 - 0,452 00 L" 50*2</t>
  </si>
  <si>
    <t>"km 0,002 65 - 0,476 54" 4540</t>
  </si>
  <si>
    <t>-2123748176</t>
  </si>
  <si>
    <t>"km 0,002 65 - 0,476 54" 4615</t>
  </si>
  <si>
    <t>"km -0,123 00 - 0,341 90 L" 477</t>
  </si>
  <si>
    <t>"km 0,099 10 - 0,228 00 P" 127</t>
  </si>
  <si>
    <t>"km 0,371 29 - 0,417 40 P" 49</t>
  </si>
  <si>
    <t>"km 0,439 45 - 0,500 50 P" 62</t>
  </si>
  <si>
    <t>"km -0,123 00 - 0,341 90 L" 48</t>
  </si>
  <si>
    <t>"km 0,099 10 - 0,228 00 P" 13</t>
  </si>
  <si>
    <t>"km 0,371 29 - 0,417 40 P" 5</t>
  </si>
  <si>
    <t>"km 0,439 45 - 0,500 50 P" 7</t>
  </si>
  <si>
    <t>"předpokládaná doba výstavby cca 60 dní"</t>
  </si>
  <si>
    <t>60*22</t>
  </si>
  <si>
    <t>"předpoklad" 45</t>
  </si>
  <si>
    <t>60*45</t>
  </si>
  <si>
    <t>"km 0,002 65 - 0,476 54" 474</t>
  </si>
  <si>
    <t>"km 0,002 65 - 0,476 54 P" 459</t>
  </si>
  <si>
    <t>"km 0,002 65 - 0,476 54 L" 489</t>
  </si>
  <si>
    <t>"ZÚ km 0,002 65" 7,5</t>
  </si>
  <si>
    <t>"KÚ km 0,476 54" 8</t>
  </si>
  <si>
    <t>"km -0,055 00 - 0,084 84 P" 126</t>
  </si>
  <si>
    <t>"km 0,237 13 - 0,369 53 P" 105</t>
  </si>
  <si>
    <t>"km 0,327 71 - 0,451 67 L" 127</t>
  </si>
  <si>
    <t>358*6,06 'Přepočtené koeficientem množství</t>
  </si>
  <si>
    <t>358*3,03 'Přepočtené koeficientem množství</t>
  </si>
  <si>
    <t>"kryt silnice II/230" 7,5*50 + 8*50</t>
  </si>
  <si>
    <t>"km -0,123 00 - 0,327 71 L" 458</t>
  </si>
  <si>
    <t>"km 0,099 10 - 0,228 00 P" 125</t>
  </si>
  <si>
    <t>"stáv. sil. svodidlo v trase" 65</t>
  </si>
  <si>
    <t>"materiál z čištění příkopů" 69,5</t>
  </si>
  <si>
    <t>"materiál z čištění komunikace" 7,8+15,5</t>
  </si>
  <si>
    <t>"materiál z krajnic" 89,6</t>
  </si>
  <si>
    <t>"materiál z lože pod kostkami" 4523*0,098</t>
  </si>
  <si>
    <t>"materiál z čištění příkopů" 2*69,5</t>
  </si>
  <si>
    <t>"materiál z čištění komunikace" 2*(7,8+15,5)</t>
  </si>
  <si>
    <t>"materiál z krajnic" 2*89,6</t>
  </si>
  <si>
    <t>"materiál z lože pod kostkami" 2*(4523*0,098)</t>
  </si>
  <si>
    <t>2138762488</t>
  </si>
  <si>
    <t>"živičné kry" 3,7</t>
  </si>
  <si>
    <t>"beton. suť z lože pod krajníky" 944*0,101</t>
  </si>
  <si>
    <t>1807297935</t>
  </si>
  <si>
    <t>"živičné kry do 17 km" 16*3,7</t>
  </si>
  <si>
    <t>"beton. suť z lože pod krajníky do 17 km" 16*(944*0,101)</t>
  </si>
  <si>
    <t>1881187891</t>
  </si>
  <si>
    <t>106022980</t>
  </si>
  <si>
    <t>-1389404272</t>
  </si>
  <si>
    <t>"žulové kostky získané v trase" 4523*0,222</t>
  </si>
  <si>
    <t>-2138651304</t>
  </si>
  <si>
    <t>"žulové krajníky získané v trase" 944*0,104</t>
  </si>
  <si>
    <t>48</t>
  </si>
  <si>
    <t>1640776267</t>
  </si>
  <si>
    <t>"stáv. silniční svodidla v trase" 27,1</t>
  </si>
  <si>
    <t>49</t>
  </si>
  <si>
    <t>901 -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</si>
  <si>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</si>
  <si>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</si>
  <si>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</si>
  <si>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</si>
  <si>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</si>
  <si>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</si>
  <si>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</si>
  <si>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</si>
  <si>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</si>
  <si>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</si>
  <si>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komplet</t>
  </si>
  <si>
    <t>CS ÚRS 2021 01</t>
  </si>
  <si>
    <t>1024</t>
  </si>
  <si>
    <t>-1026621994</t>
  </si>
  <si>
    <t>https://podminky.urs.cz/item/CS_URS_2021_01/012103000</t>
  </si>
  <si>
    <t>"vytýčení podz. inž. sítí a hranic sil. pozemku" 1</t>
  </si>
  <si>
    <t>"(v případě potřeby)"</t>
  </si>
  <si>
    <t>012203000</t>
  </si>
  <si>
    <t>Geodetické práce při provádění stavby</t>
  </si>
  <si>
    <t>-2029296151</t>
  </si>
  <si>
    <t>https://podminky.urs.cz/item/CS_URS_2021_01/012203000</t>
  </si>
  <si>
    <t>"dle požadavku investora" 1</t>
  </si>
  <si>
    <t>012303000</t>
  </si>
  <si>
    <t>Geodetické práce po výstavbě</t>
  </si>
  <si>
    <t>1411761375</t>
  </si>
  <si>
    <t>https://podminky.urs.cz/item/CS_URS_2021_01/012303000</t>
  </si>
  <si>
    <t>"zaměření stavby" 1</t>
  </si>
  <si>
    <t>013254000</t>
  </si>
  <si>
    <t>Dokumentace skutečného provedení stavby</t>
  </si>
  <si>
    <t>1116935075</t>
  </si>
  <si>
    <t>https://podminky.urs.cz/item/CS_URS_2021_01/013254000</t>
  </si>
  <si>
    <t>"po dokončení stavby" 1</t>
  </si>
  <si>
    <t>"(předpoklad 4 paré)"</t>
  </si>
  <si>
    <t>VRN3</t>
  </si>
  <si>
    <t>Zařízení staveniště</t>
  </si>
  <si>
    <t>032103000</t>
  </si>
  <si>
    <t>Náklady na stavební buňky</t>
  </si>
  <si>
    <t>1298247395</t>
  </si>
  <si>
    <t>https://podminky.urs.cz/item/CS_URS_2021_01/032103000</t>
  </si>
  <si>
    <t>"stavební buňka" 1</t>
  </si>
  <si>
    <t>"mobilní WC" 1</t>
  </si>
  <si>
    <t>034503000</t>
  </si>
  <si>
    <t>Informační tabule na staveništi</t>
  </si>
  <si>
    <t>-1561572561</t>
  </si>
  <si>
    <t>https://podminky.urs.cz/item/CS_URS_2021_01/034503000</t>
  </si>
  <si>
    <t>"výstražné a informační tabule na staveništi" 8</t>
  </si>
  <si>
    <t>"(předpoklad)"</t>
  </si>
  <si>
    <t>039103000</t>
  </si>
  <si>
    <t>Rozebrání, bourání a odvoz zařízení staveniště</t>
  </si>
  <si>
    <t>-165169254</t>
  </si>
  <si>
    <t>https://podminky.urs.cz/item/CS_URS_2021_01/039103000</t>
  </si>
  <si>
    <t>VRN4</t>
  </si>
  <si>
    <t>Inženýrská činnost</t>
  </si>
  <si>
    <t>043154000</t>
  </si>
  <si>
    <t>Zkoušky hutnicí</t>
  </si>
  <si>
    <t>279624334</t>
  </si>
  <si>
    <t>https://podminky.urs.cz/item/CS_URS_2021_01/043154000</t>
  </si>
  <si>
    <t>"dle TKP staveb pozemních komunikací" 1</t>
  </si>
  <si>
    <t>VRN7</t>
  </si>
  <si>
    <t>Provozní vlivy</t>
  </si>
  <si>
    <t>072103001</t>
  </si>
  <si>
    <t>Projednání DIO a zajištění DIR komunikace II.a III. třídy</t>
  </si>
  <si>
    <t>119766986</t>
  </si>
  <si>
    <t>https://podminky.urs.cz/item/CS_URS_2021_01/072103001</t>
  </si>
  <si>
    <t>"práce za omezeného provozu na silnici II/230" 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</si>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</sst>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521" TargetMode="External" /><Relationship Id="rId2" Type="http://schemas.openxmlformats.org/officeDocument/2006/relationships/hyperlink" Target="https://podminky.urs.cz/item/CS_URS_2023_01/113107342" TargetMode="External" /><Relationship Id="rId3" Type="http://schemas.openxmlformats.org/officeDocument/2006/relationships/hyperlink" Target="https://podminky.urs.cz/item/CS_URS_2023_01/113202111" TargetMode="External" /><Relationship Id="rId4" Type="http://schemas.openxmlformats.org/officeDocument/2006/relationships/hyperlink" Target="https://podminky.urs.cz/item/CS_URS_2023_01/565135121" TargetMode="External" /><Relationship Id="rId5" Type="http://schemas.openxmlformats.org/officeDocument/2006/relationships/hyperlink" Target="https://podminky.urs.cz/item/CS_URS_2023_01/566201111" TargetMode="External" /><Relationship Id="rId6" Type="http://schemas.openxmlformats.org/officeDocument/2006/relationships/hyperlink" Target="https://podminky.urs.cz/item/CS_URS_2023_01/569931132" TargetMode="External" /><Relationship Id="rId7" Type="http://schemas.openxmlformats.org/officeDocument/2006/relationships/hyperlink" Target="https://podminky.urs.cz/item/CS_URS_2023_01/571901111" TargetMode="External" /><Relationship Id="rId8" Type="http://schemas.openxmlformats.org/officeDocument/2006/relationships/hyperlink" Target="https://podminky.urs.cz/item/CS_URS_2023_01/573191111" TargetMode="External" /><Relationship Id="rId9" Type="http://schemas.openxmlformats.org/officeDocument/2006/relationships/hyperlink" Target="https://podminky.urs.cz/item/CS_URS_2023_01/573211107" TargetMode="External" /><Relationship Id="rId10" Type="http://schemas.openxmlformats.org/officeDocument/2006/relationships/hyperlink" Target="https://podminky.urs.cz/item/CS_URS_2023_01/576133221" TargetMode="External" /><Relationship Id="rId11" Type="http://schemas.openxmlformats.org/officeDocument/2006/relationships/hyperlink" Target="https://podminky.urs.cz/item/CS_URS_2023_01/577155142" TargetMode="External" /><Relationship Id="rId12" Type="http://schemas.openxmlformats.org/officeDocument/2006/relationships/hyperlink" Target="https://podminky.urs.cz/item/CS_URS_2023_01/911331141" TargetMode="External" /><Relationship Id="rId13" Type="http://schemas.openxmlformats.org/officeDocument/2006/relationships/hyperlink" Target="https://podminky.urs.cz/item/CS_URS_2023_01/912211121" TargetMode="External" /><Relationship Id="rId14" Type="http://schemas.openxmlformats.org/officeDocument/2006/relationships/hyperlink" Target="https://podminky.urs.cz/item/CS_URS_2023_01/913121111" TargetMode="External" /><Relationship Id="rId15" Type="http://schemas.openxmlformats.org/officeDocument/2006/relationships/hyperlink" Target="https://podminky.urs.cz/item/CS_URS_2023_01/913121211" TargetMode="External" /><Relationship Id="rId16" Type="http://schemas.openxmlformats.org/officeDocument/2006/relationships/hyperlink" Target="https://podminky.urs.cz/item/CS_URS_2023_01/913311111" TargetMode="External" /><Relationship Id="rId17" Type="http://schemas.openxmlformats.org/officeDocument/2006/relationships/hyperlink" Target="https://podminky.urs.cz/item/CS_URS_2023_01/913311211" TargetMode="External" /><Relationship Id="rId18" Type="http://schemas.openxmlformats.org/officeDocument/2006/relationships/hyperlink" Target="https://podminky.urs.cz/item/CS_URS_2023_01/915211112" TargetMode="External" /><Relationship Id="rId19" Type="http://schemas.openxmlformats.org/officeDocument/2006/relationships/hyperlink" Target="https://podminky.urs.cz/item/CS_URS_2023_01/915611111" TargetMode="External" /><Relationship Id="rId20" Type="http://schemas.openxmlformats.org/officeDocument/2006/relationships/hyperlink" Target="https://podminky.urs.cz/item/CS_URS_2023_01/919731122" TargetMode="External" /><Relationship Id="rId21" Type="http://schemas.openxmlformats.org/officeDocument/2006/relationships/hyperlink" Target="https://podminky.urs.cz/item/CS_URS_2023_01/919732211" TargetMode="External" /><Relationship Id="rId22" Type="http://schemas.openxmlformats.org/officeDocument/2006/relationships/hyperlink" Target="https://podminky.urs.cz/item/CS_URS_2023_01/919735112" TargetMode="External" /><Relationship Id="rId23" Type="http://schemas.openxmlformats.org/officeDocument/2006/relationships/hyperlink" Target="https://podminky.urs.cz/item/CS_URS_2023_01/935112112" TargetMode="External" /><Relationship Id="rId24" Type="http://schemas.openxmlformats.org/officeDocument/2006/relationships/hyperlink" Target="https://podminky.urs.cz/item/CS_URS_2023_01/935112211" TargetMode="External" /><Relationship Id="rId25" Type="http://schemas.openxmlformats.org/officeDocument/2006/relationships/hyperlink" Target="https://podminky.urs.cz/item/CS_URS_2023_01/938902112" TargetMode="External" /><Relationship Id="rId26" Type="http://schemas.openxmlformats.org/officeDocument/2006/relationships/hyperlink" Target="https://podminky.urs.cz/item/CS_URS_2023_01/938908411" TargetMode="External" /><Relationship Id="rId27" Type="http://schemas.openxmlformats.org/officeDocument/2006/relationships/hyperlink" Target="https://podminky.urs.cz/item/CS_URS_2023_01/938909311" TargetMode="External" /><Relationship Id="rId28" Type="http://schemas.openxmlformats.org/officeDocument/2006/relationships/hyperlink" Target="https://podminky.urs.cz/item/CS_URS_2023_01/938909611" TargetMode="External" /><Relationship Id="rId29" Type="http://schemas.openxmlformats.org/officeDocument/2006/relationships/hyperlink" Target="https://podminky.urs.cz/item/CS_URS_2023_01/966005311" TargetMode="External" /><Relationship Id="rId30" Type="http://schemas.openxmlformats.org/officeDocument/2006/relationships/hyperlink" Target="https://podminky.urs.cz/item/CS_URS_2023_01/966005921" TargetMode="External" /><Relationship Id="rId31" Type="http://schemas.openxmlformats.org/officeDocument/2006/relationships/hyperlink" Target="https://podminky.urs.cz/item/CS_URS_2023_01/979071121" TargetMode="External" /><Relationship Id="rId32" Type="http://schemas.openxmlformats.org/officeDocument/2006/relationships/hyperlink" Target="https://podminky.urs.cz/item/CS_URS_2023_01/997221551" TargetMode="External" /><Relationship Id="rId33" Type="http://schemas.openxmlformats.org/officeDocument/2006/relationships/hyperlink" Target="https://podminky.urs.cz/item/CS_URS_2023_01/997221559" TargetMode="External" /><Relationship Id="rId34" Type="http://schemas.openxmlformats.org/officeDocument/2006/relationships/hyperlink" Target="https://podminky.urs.cz/item/CS_URS_2023_01/997221561" TargetMode="External" /><Relationship Id="rId35" Type="http://schemas.openxmlformats.org/officeDocument/2006/relationships/hyperlink" Target="https://podminky.urs.cz/item/CS_URS_2023_01/997221569" TargetMode="External" /><Relationship Id="rId36" Type="http://schemas.openxmlformats.org/officeDocument/2006/relationships/hyperlink" Target="https://podminky.urs.cz/item/CS_URS_2023_01/997221571" TargetMode="External" /><Relationship Id="rId37" Type="http://schemas.openxmlformats.org/officeDocument/2006/relationships/hyperlink" Target="https://podminky.urs.cz/item/CS_URS_2023_01/997221579" TargetMode="External" /><Relationship Id="rId38" Type="http://schemas.openxmlformats.org/officeDocument/2006/relationships/hyperlink" Target="https://podminky.urs.cz/item/CS_URS_2023_01/997221861" TargetMode="External" /><Relationship Id="rId39" Type="http://schemas.openxmlformats.org/officeDocument/2006/relationships/hyperlink" Target="https://podminky.urs.cz/item/CS_URS_2023_01/997221875" TargetMode="External" /><Relationship Id="rId40" Type="http://schemas.openxmlformats.org/officeDocument/2006/relationships/hyperlink" Target="https://podminky.urs.cz/item/CS_URS_2023_01/998225111" TargetMode="External" /><Relationship Id="rId4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521" TargetMode="External" /><Relationship Id="rId2" Type="http://schemas.openxmlformats.org/officeDocument/2006/relationships/hyperlink" Target="https://podminky.urs.cz/item/CS_URS_2023_01/113107342" TargetMode="External" /><Relationship Id="rId3" Type="http://schemas.openxmlformats.org/officeDocument/2006/relationships/hyperlink" Target="https://podminky.urs.cz/item/CS_URS_2023_01/113202111" TargetMode="External" /><Relationship Id="rId4" Type="http://schemas.openxmlformats.org/officeDocument/2006/relationships/hyperlink" Target="https://podminky.urs.cz/item/CS_URS_2023_01/122452203" TargetMode="External" /><Relationship Id="rId5" Type="http://schemas.openxmlformats.org/officeDocument/2006/relationships/hyperlink" Target="https://podminky.urs.cz/item/CS_URS_2023_01/162551128" TargetMode="External" /><Relationship Id="rId6" Type="http://schemas.openxmlformats.org/officeDocument/2006/relationships/hyperlink" Target="https://podminky.urs.cz/item/CS_URS_2023_01/181152302" TargetMode="External" /><Relationship Id="rId7" Type="http://schemas.openxmlformats.org/officeDocument/2006/relationships/hyperlink" Target="https://podminky.urs.cz/item/CS_URS_2023_01/564851111" TargetMode="External" /><Relationship Id="rId8" Type="http://schemas.openxmlformats.org/officeDocument/2006/relationships/hyperlink" Target="https://podminky.urs.cz/item/CS_URS_2023_01/564861111" TargetMode="External" /><Relationship Id="rId9" Type="http://schemas.openxmlformats.org/officeDocument/2006/relationships/hyperlink" Target="https://podminky.urs.cz/item/CS_URS_2023_01/565135121" TargetMode="External" /><Relationship Id="rId10" Type="http://schemas.openxmlformats.org/officeDocument/2006/relationships/hyperlink" Target="https://podminky.urs.cz/item/CS_URS_2023_01/566201111" TargetMode="External" /><Relationship Id="rId11" Type="http://schemas.openxmlformats.org/officeDocument/2006/relationships/hyperlink" Target="https://podminky.urs.cz/item/CS_URS_2023_01/569931132" TargetMode="External" /><Relationship Id="rId12" Type="http://schemas.openxmlformats.org/officeDocument/2006/relationships/hyperlink" Target="https://podminky.urs.cz/item/CS_URS_2023_01/571901111" TargetMode="External" /><Relationship Id="rId13" Type="http://schemas.openxmlformats.org/officeDocument/2006/relationships/hyperlink" Target="https://podminky.urs.cz/item/CS_URS_2023_01/573191111" TargetMode="External" /><Relationship Id="rId14" Type="http://schemas.openxmlformats.org/officeDocument/2006/relationships/hyperlink" Target="https://podminky.urs.cz/item/CS_URS_2023_01/573211107" TargetMode="External" /><Relationship Id="rId15" Type="http://schemas.openxmlformats.org/officeDocument/2006/relationships/hyperlink" Target="https://podminky.urs.cz/item/CS_URS_2023_01/576133221" TargetMode="External" /><Relationship Id="rId16" Type="http://schemas.openxmlformats.org/officeDocument/2006/relationships/hyperlink" Target="https://podminky.urs.cz/item/CS_URS_2023_01/577155142" TargetMode="External" /><Relationship Id="rId17" Type="http://schemas.openxmlformats.org/officeDocument/2006/relationships/hyperlink" Target="https://podminky.urs.cz/item/CS_URS_2023_01/911331141" TargetMode="External" /><Relationship Id="rId18" Type="http://schemas.openxmlformats.org/officeDocument/2006/relationships/hyperlink" Target="https://podminky.urs.cz/item/CS_URS_2023_01/912211121" TargetMode="External" /><Relationship Id="rId19" Type="http://schemas.openxmlformats.org/officeDocument/2006/relationships/hyperlink" Target="https://podminky.urs.cz/item/CS_URS_2023_01/913121111" TargetMode="External" /><Relationship Id="rId20" Type="http://schemas.openxmlformats.org/officeDocument/2006/relationships/hyperlink" Target="https://podminky.urs.cz/item/CS_URS_2023_01/913121211" TargetMode="External" /><Relationship Id="rId21" Type="http://schemas.openxmlformats.org/officeDocument/2006/relationships/hyperlink" Target="https://podminky.urs.cz/item/CS_URS_2023_01/913311111" TargetMode="External" /><Relationship Id="rId22" Type="http://schemas.openxmlformats.org/officeDocument/2006/relationships/hyperlink" Target="https://podminky.urs.cz/item/CS_URS_2023_01/913311211" TargetMode="External" /><Relationship Id="rId23" Type="http://schemas.openxmlformats.org/officeDocument/2006/relationships/hyperlink" Target="https://podminky.urs.cz/item/CS_URS_2023_01/915211112" TargetMode="External" /><Relationship Id="rId24" Type="http://schemas.openxmlformats.org/officeDocument/2006/relationships/hyperlink" Target="https://podminky.urs.cz/item/CS_URS_2023_01/915611111" TargetMode="External" /><Relationship Id="rId25" Type="http://schemas.openxmlformats.org/officeDocument/2006/relationships/hyperlink" Target="https://podminky.urs.cz/item/CS_URS_2023_01/919731122" TargetMode="External" /><Relationship Id="rId26" Type="http://schemas.openxmlformats.org/officeDocument/2006/relationships/hyperlink" Target="https://podminky.urs.cz/item/CS_URS_2023_01/919732211" TargetMode="External" /><Relationship Id="rId27" Type="http://schemas.openxmlformats.org/officeDocument/2006/relationships/hyperlink" Target="https://podminky.urs.cz/item/CS_URS_2023_01/919735112" TargetMode="External" /><Relationship Id="rId28" Type="http://schemas.openxmlformats.org/officeDocument/2006/relationships/hyperlink" Target="https://podminky.urs.cz/item/CS_URS_2023_01/935112112" TargetMode="External" /><Relationship Id="rId29" Type="http://schemas.openxmlformats.org/officeDocument/2006/relationships/hyperlink" Target="https://podminky.urs.cz/item/CS_URS_2023_01/935112211" TargetMode="External" /><Relationship Id="rId30" Type="http://schemas.openxmlformats.org/officeDocument/2006/relationships/hyperlink" Target="https://podminky.urs.cz/item/CS_URS_2023_01/938902112" TargetMode="External" /><Relationship Id="rId31" Type="http://schemas.openxmlformats.org/officeDocument/2006/relationships/hyperlink" Target="https://podminky.urs.cz/item/CS_URS_2023_01/938908411" TargetMode="External" /><Relationship Id="rId32" Type="http://schemas.openxmlformats.org/officeDocument/2006/relationships/hyperlink" Target="https://podminky.urs.cz/item/CS_URS_2023_01/938909311" TargetMode="External" /><Relationship Id="rId33" Type="http://schemas.openxmlformats.org/officeDocument/2006/relationships/hyperlink" Target="https://podminky.urs.cz/item/CS_URS_2023_01/938909611" TargetMode="External" /><Relationship Id="rId34" Type="http://schemas.openxmlformats.org/officeDocument/2006/relationships/hyperlink" Target="https://podminky.urs.cz/item/CS_URS_2023_01/966005311" TargetMode="External" /><Relationship Id="rId35" Type="http://schemas.openxmlformats.org/officeDocument/2006/relationships/hyperlink" Target="https://podminky.urs.cz/item/CS_URS_2023_01/966005921" TargetMode="External" /><Relationship Id="rId36" Type="http://schemas.openxmlformats.org/officeDocument/2006/relationships/hyperlink" Target="https://podminky.urs.cz/item/CS_URS_2023_01/997221551" TargetMode="External" /><Relationship Id="rId37" Type="http://schemas.openxmlformats.org/officeDocument/2006/relationships/hyperlink" Target="https://podminky.urs.cz/item/CS_URS_2023_01/997221559" TargetMode="External" /><Relationship Id="rId38" Type="http://schemas.openxmlformats.org/officeDocument/2006/relationships/hyperlink" Target="https://podminky.urs.cz/item/CS_URS_2023_01/997221561" TargetMode="External" /><Relationship Id="rId39" Type="http://schemas.openxmlformats.org/officeDocument/2006/relationships/hyperlink" Target="https://podminky.urs.cz/item/CS_URS_2023_01/997221569" TargetMode="External" /><Relationship Id="rId40" Type="http://schemas.openxmlformats.org/officeDocument/2006/relationships/hyperlink" Target="https://podminky.urs.cz/item/CS_URS_2023_01/997221861" TargetMode="External" /><Relationship Id="rId41" Type="http://schemas.openxmlformats.org/officeDocument/2006/relationships/hyperlink" Target="https://podminky.urs.cz/item/CS_URS_2023_01/997221875" TargetMode="External" /><Relationship Id="rId42" Type="http://schemas.openxmlformats.org/officeDocument/2006/relationships/hyperlink" Target="https://podminky.urs.cz/item/CS_URS_2023_01/998225111" TargetMode="External" /><Relationship Id="rId4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012103000" TargetMode="External" /><Relationship Id="rId2" Type="http://schemas.openxmlformats.org/officeDocument/2006/relationships/hyperlink" Target="https://podminky.urs.cz/item/CS_URS_2021_01/012203000" TargetMode="External" /><Relationship Id="rId3" Type="http://schemas.openxmlformats.org/officeDocument/2006/relationships/hyperlink" Target="https://podminky.urs.cz/item/CS_URS_2021_01/012303000" TargetMode="External" /><Relationship Id="rId4" Type="http://schemas.openxmlformats.org/officeDocument/2006/relationships/hyperlink" Target="https://podminky.urs.cz/item/CS_URS_2021_01/013254000" TargetMode="External" /><Relationship Id="rId5" Type="http://schemas.openxmlformats.org/officeDocument/2006/relationships/hyperlink" Target="https://podminky.urs.cz/item/CS_URS_2021_01/032103000" TargetMode="External" /><Relationship Id="rId6" Type="http://schemas.openxmlformats.org/officeDocument/2006/relationships/hyperlink" Target="https://podminky.urs.cz/item/CS_URS_2021_01/034503000" TargetMode="External" /><Relationship Id="rId7" Type="http://schemas.openxmlformats.org/officeDocument/2006/relationships/hyperlink" Target="https://podminky.urs.cz/item/CS_URS_2021_01/039103000" TargetMode="External" /><Relationship Id="rId8" Type="http://schemas.openxmlformats.org/officeDocument/2006/relationships/hyperlink" Target="https://podminky.urs.cz/item/CS_URS_2021_01/043154000" TargetMode="External" /><Relationship Id="rId9" Type="http://schemas.openxmlformats.org/officeDocument/2006/relationships/hyperlink" Target="https://podminky.urs.cz/item/CS_URS_2021_01/072103001" TargetMode="External" /><Relationship Id="rId1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32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33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2022_18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II/230 ČERNOŠÍN - ZLIV, DLAŽBA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Černošín, Zliv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10. 10. 2022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SÚS Plzeňského kraje, p.o.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Ing. Jaroslav Rojt</v>
      </c>
      <c r="AN49" s="65"/>
      <c r="AO49" s="65"/>
      <c r="AP49" s="65"/>
      <c r="AQ49" s="41"/>
      <c r="AR49" s="45"/>
      <c r="AS49" s="75" t="s">
        <v>53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35</v>
      </c>
      <c r="AJ50" s="41"/>
      <c r="AK50" s="41"/>
      <c r="AL50" s="41"/>
      <c r="AM50" s="74" t="str">
        <f>IF(E20="","",E20)</f>
        <v>Jan Leinhäupel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54</v>
      </c>
      <c r="D52" s="88"/>
      <c r="E52" s="88"/>
      <c r="F52" s="88"/>
      <c r="G52" s="88"/>
      <c r="H52" s="89"/>
      <c r="I52" s="90" t="s">
        <v>55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56</v>
      </c>
      <c r="AH52" s="88"/>
      <c r="AI52" s="88"/>
      <c r="AJ52" s="88"/>
      <c r="AK52" s="88"/>
      <c r="AL52" s="88"/>
      <c r="AM52" s="88"/>
      <c r="AN52" s="90" t="s">
        <v>57</v>
      </c>
      <c r="AO52" s="88"/>
      <c r="AP52" s="88"/>
      <c r="AQ52" s="92" t="s">
        <v>58</v>
      </c>
      <c r="AR52" s="45"/>
      <c r="AS52" s="93" t="s">
        <v>59</v>
      </c>
      <c r="AT52" s="94" t="s">
        <v>60</v>
      </c>
      <c r="AU52" s="94" t="s">
        <v>61</v>
      </c>
      <c r="AV52" s="94" t="s">
        <v>62</v>
      </c>
      <c r="AW52" s="94" t="s">
        <v>63</v>
      </c>
      <c r="AX52" s="94" t="s">
        <v>64</v>
      </c>
      <c r="AY52" s="94" t="s">
        <v>65</v>
      </c>
      <c r="AZ52" s="94" t="s">
        <v>66</v>
      </c>
      <c r="BA52" s="94" t="s">
        <v>67</v>
      </c>
      <c r="BB52" s="94" t="s">
        <v>68</v>
      </c>
      <c r="BC52" s="94" t="s">
        <v>69</v>
      </c>
      <c r="BD52" s="95" t="s">
        <v>70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71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ROUND(SUM(AG55:AG57),2)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ROUND(SUM(AS55:AS57),2)</f>
        <v>0</v>
      </c>
      <c r="AT54" s="107">
        <f>ROUND(SUM(AV54:AW54),2)</f>
        <v>0</v>
      </c>
      <c r="AU54" s="108">
        <f>ROUND(SUM(AU55:AU57),5)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ROUND(SUM(AZ55:AZ57),2)</f>
        <v>0</v>
      </c>
      <c r="BA54" s="107">
        <f>ROUND(SUM(BA55:BA57),2)</f>
        <v>0</v>
      </c>
      <c r="BB54" s="107">
        <f>ROUND(SUM(BB55:BB57),2)</f>
        <v>0</v>
      </c>
      <c r="BC54" s="107">
        <f>ROUND(SUM(BC55:BC57),2)</f>
        <v>0</v>
      </c>
      <c r="BD54" s="109">
        <f>ROUND(SUM(BD55:BD57),2)</f>
        <v>0</v>
      </c>
      <c r="BE54" s="6"/>
      <c r="BS54" s="110" t="s">
        <v>72</v>
      </c>
      <c r="BT54" s="110" t="s">
        <v>73</v>
      </c>
      <c r="BU54" s="111" t="s">
        <v>74</v>
      </c>
      <c r="BV54" s="110" t="s">
        <v>75</v>
      </c>
      <c r="BW54" s="110" t="s">
        <v>5</v>
      </c>
      <c r="BX54" s="110" t="s">
        <v>76</v>
      </c>
      <c r="CL54" s="110" t="s">
        <v>19</v>
      </c>
    </row>
    <row r="55" spans="1:91" s="7" customFormat="1" ht="16.5" customHeight="1">
      <c r="A55" s="112" t="s">
        <v>77</v>
      </c>
      <c r="B55" s="113"/>
      <c r="C55" s="114"/>
      <c r="D55" s="115" t="s">
        <v>78</v>
      </c>
      <c r="E55" s="115"/>
      <c r="F55" s="115"/>
      <c r="G55" s="115"/>
      <c r="H55" s="115"/>
      <c r="I55" s="116"/>
      <c r="J55" s="115" t="s">
        <v>79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'101 - I. ČÁST'!J30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80</v>
      </c>
      <c r="AR55" s="119"/>
      <c r="AS55" s="120">
        <v>0</v>
      </c>
      <c r="AT55" s="121">
        <f>ROUND(SUM(AV55:AW55),2)</f>
        <v>0</v>
      </c>
      <c r="AU55" s="122">
        <f>'101 - I. ČÁST'!P85</f>
        <v>0</v>
      </c>
      <c r="AV55" s="121">
        <f>'101 - I. ČÁST'!J33</f>
        <v>0</v>
      </c>
      <c r="AW55" s="121">
        <f>'101 - I. ČÁST'!J34</f>
        <v>0</v>
      </c>
      <c r="AX55" s="121">
        <f>'101 - I. ČÁST'!J35</f>
        <v>0</v>
      </c>
      <c r="AY55" s="121">
        <f>'101 - I. ČÁST'!J36</f>
        <v>0</v>
      </c>
      <c r="AZ55" s="121">
        <f>'101 - I. ČÁST'!F33</f>
        <v>0</v>
      </c>
      <c r="BA55" s="121">
        <f>'101 - I. ČÁST'!F34</f>
        <v>0</v>
      </c>
      <c r="BB55" s="121">
        <f>'101 - I. ČÁST'!F35</f>
        <v>0</v>
      </c>
      <c r="BC55" s="121">
        <f>'101 - I. ČÁST'!F36</f>
        <v>0</v>
      </c>
      <c r="BD55" s="123">
        <f>'101 - I. ČÁST'!F37</f>
        <v>0</v>
      </c>
      <c r="BE55" s="7"/>
      <c r="BT55" s="124" t="s">
        <v>81</v>
      </c>
      <c r="BV55" s="124" t="s">
        <v>75</v>
      </c>
      <c r="BW55" s="124" t="s">
        <v>82</v>
      </c>
      <c r="BX55" s="124" t="s">
        <v>5</v>
      </c>
      <c r="CL55" s="124" t="s">
        <v>83</v>
      </c>
      <c r="CM55" s="124" t="s">
        <v>84</v>
      </c>
    </row>
    <row r="56" spans="1:91" s="7" customFormat="1" ht="16.5" customHeight="1">
      <c r="A56" s="112" t="s">
        <v>77</v>
      </c>
      <c r="B56" s="113"/>
      <c r="C56" s="114"/>
      <c r="D56" s="115" t="s">
        <v>85</v>
      </c>
      <c r="E56" s="115"/>
      <c r="F56" s="115"/>
      <c r="G56" s="115"/>
      <c r="H56" s="115"/>
      <c r="I56" s="116"/>
      <c r="J56" s="115" t="s">
        <v>86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'102 - II. ČÁST'!J30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80</v>
      </c>
      <c r="AR56" s="119"/>
      <c r="AS56" s="120">
        <v>0</v>
      </c>
      <c r="AT56" s="121">
        <f>ROUND(SUM(AV56:AW56),2)</f>
        <v>0</v>
      </c>
      <c r="AU56" s="122">
        <f>'102 - II. ČÁST'!P85</f>
        <v>0</v>
      </c>
      <c r="AV56" s="121">
        <f>'102 - II. ČÁST'!J33</f>
        <v>0</v>
      </c>
      <c r="AW56" s="121">
        <f>'102 - II. ČÁST'!J34</f>
        <v>0</v>
      </c>
      <c r="AX56" s="121">
        <f>'102 - II. ČÁST'!J35</f>
        <v>0</v>
      </c>
      <c r="AY56" s="121">
        <f>'102 - II. ČÁST'!J36</f>
        <v>0</v>
      </c>
      <c r="AZ56" s="121">
        <f>'102 - II. ČÁST'!F33</f>
        <v>0</v>
      </c>
      <c r="BA56" s="121">
        <f>'102 - II. ČÁST'!F34</f>
        <v>0</v>
      </c>
      <c r="BB56" s="121">
        <f>'102 - II. ČÁST'!F35</f>
        <v>0</v>
      </c>
      <c r="BC56" s="121">
        <f>'102 - II. ČÁST'!F36</f>
        <v>0</v>
      </c>
      <c r="BD56" s="123">
        <f>'102 - II. ČÁST'!F37</f>
        <v>0</v>
      </c>
      <c r="BE56" s="7"/>
      <c r="BT56" s="124" t="s">
        <v>81</v>
      </c>
      <c r="BV56" s="124" t="s">
        <v>75</v>
      </c>
      <c r="BW56" s="124" t="s">
        <v>87</v>
      </c>
      <c r="BX56" s="124" t="s">
        <v>5</v>
      </c>
      <c r="CL56" s="124" t="s">
        <v>83</v>
      </c>
      <c r="CM56" s="124" t="s">
        <v>84</v>
      </c>
    </row>
    <row r="57" spans="1:91" s="7" customFormat="1" ht="16.5" customHeight="1">
      <c r="A57" s="112" t="s">
        <v>77</v>
      </c>
      <c r="B57" s="113"/>
      <c r="C57" s="114"/>
      <c r="D57" s="115" t="s">
        <v>88</v>
      </c>
      <c r="E57" s="115"/>
      <c r="F57" s="115"/>
      <c r="G57" s="115"/>
      <c r="H57" s="115"/>
      <c r="I57" s="116"/>
      <c r="J57" s="115" t="s">
        <v>89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'901 - VRN'!J30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90</v>
      </c>
      <c r="AR57" s="119"/>
      <c r="AS57" s="125">
        <v>0</v>
      </c>
      <c r="AT57" s="126">
        <f>ROUND(SUM(AV57:AW57),2)</f>
        <v>0</v>
      </c>
      <c r="AU57" s="127">
        <f>'901 - VRN'!P84</f>
        <v>0</v>
      </c>
      <c r="AV57" s="126">
        <f>'901 - VRN'!J33</f>
        <v>0</v>
      </c>
      <c r="AW57" s="126">
        <f>'901 - VRN'!J34</f>
        <v>0</v>
      </c>
      <c r="AX57" s="126">
        <f>'901 - VRN'!J35</f>
        <v>0</v>
      </c>
      <c r="AY57" s="126">
        <f>'901 - VRN'!J36</f>
        <v>0</v>
      </c>
      <c r="AZ57" s="126">
        <f>'901 - VRN'!F33</f>
        <v>0</v>
      </c>
      <c r="BA57" s="126">
        <f>'901 - VRN'!F34</f>
        <v>0</v>
      </c>
      <c r="BB57" s="126">
        <f>'901 - VRN'!F35</f>
        <v>0</v>
      </c>
      <c r="BC57" s="126">
        <f>'901 - VRN'!F36</f>
        <v>0</v>
      </c>
      <c r="BD57" s="128">
        <f>'901 - VRN'!F37</f>
        <v>0</v>
      </c>
      <c r="BE57" s="7"/>
      <c r="BT57" s="124" t="s">
        <v>81</v>
      </c>
      <c r="BV57" s="124" t="s">
        <v>75</v>
      </c>
      <c r="BW57" s="124" t="s">
        <v>91</v>
      </c>
      <c r="BX57" s="124" t="s">
        <v>5</v>
      </c>
      <c r="CL57" s="124" t="s">
        <v>19</v>
      </c>
      <c r="CM57" s="124" t="s">
        <v>84</v>
      </c>
    </row>
    <row r="58" spans="1:57" s="2" customFormat="1" ht="30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s="2" customFormat="1" ht="6.95" customHeight="1">
      <c r="A59" s="39"/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101 - I. ČÁST'!C2" display="/"/>
    <hyperlink ref="A56" location="'102 - II. ČÁST'!C2" display="/"/>
    <hyperlink ref="A57" location="'901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84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II/230 ČERNOŠÍN - ZLIV, DLAŽBA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94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83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10. 10. 2022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32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36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ROUND(J85,2)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ROUND((SUM(BE85:BE298)),2)</f>
        <v>0</v>
      </c>
      <c r="G33" s="39"/>
      <c r="H33" s="39"/>
      <c r="I33" s="149">
        <v>0.21</v>
      </c>
      <c r="J33" s="148">
        <f>ROUND(((SUM(BE85:BE298))*I33),2)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ROUND((SUM(BF85:BF298)),2)</f>
        <v>0</v>
      </c>
      <c r="G34" s="39"/>
      <c r="H34" s="39"/>
      <c r="I34" s="149">
        <v>0.15</v>
      </c>
      <c r="J34" s="148">
        <f>ROUND(((SUM(BF85:BF298))*I34),2)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ROUND((SUM(BG85:BG298)),2)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ROUND((SUM(BH85:BH298)),2)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ROUND((SUM(BI85:BI298)),2)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II/230 ČERNOŠÍN - ZLIV, DLAŽBA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101 - I. ČÁST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Černošín, Zliv</v>
      </c>
      <c r="G52" s="41"/>
      <c r="H52" s="41"/>
      <c r="I52" s="33" t="s">
        <v>23</v>
      </c>
      <c r="J52" s="73" t="str">
        <f>IF(J12="","",J12)</f>
        <v>10. 10. 2022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SÚS Plzeňského kraje, p.o.</v>
      </c>
      <c r="G54" s="41"/>
      <c r="H54" s="41"/>
      <c r="I54" s="33" t="s">
        <v>31</v>
      </c>
      <c r="J54" s="37" t="str">
        <f>E21</f>
        <v>Ing. Jaroslav Rojt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Jan Leinhäupel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96</v>
      </c>
      <c r="D57" s="163"/>
      <c r="E57" s="163"/>
      <c r="F57" s="163"/>
      <c r="G57" s="163"/>
      <c r="H57" s="163"/>
      <c r="I57" s="163"/>
      <c r="J57" s="164" t="s">
        <v>97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98</v>
      </c>
    </row>
    <row r="60" spans="1:31" s="9" customFormat="1" ht="24.95" customHeight="1">
      <c r="A60" s="9"/>
      <c r="B60" s="166"/>
      <c r="C60" s="167"/>
      <c r="D60" s="168" t="s">
        <v>99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100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101</v>
      </c>
      <c r="E62" s="175"/>
      <c r="F62" s="175"/>
      <c r="G62" s="175"/>
      <c r="H62" s="175"/>
      <c r="I62" s="175"/>
      <c r="J62" s="176">
        <f>J104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102</v>
      </c>
      <c r="E63" s="175"/>
      <c r="F63" s="175"/>
      <c r="G63" s="175"/>
      <c r="H63" s="175"/>
      <c r="I63" s="175"/>
      <c r="J63" s="176">
        <f>J140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103</v>
      </c>
      <c r="E64" s="175"/>
      <c r="F64" s="175"/>
      <c r="G64" s="175"/>
      <c r="H64" s="175"/>
      <c r="I64" s="175"/>
      <c r="J64" s="176">
        <f>J247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104</v>
      </c>
      <c r="E65" s="175"/>
      <c r="F65" s="175"/>
      <c r="G65" s="175"/>
      <c r="H65" s="175"/>
      <c r="I65" s="175"/>
      <c r="J65" s="176">
        <f>J296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105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61" t="str">
        <f>E7</f>
        <v>II/230 ČERNOŠÍN - ZLIV, DLAŽBA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93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101 - I. ČÁST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>Černošín, Zliv</v>
      </c>
      <c r="G79" s="41"/>
      <c r="H79" s="41"/>
      <c r="I79" s="33" t="s">
        <v>23</v>
      </c>
      <c r="J79" s="73" t="str">
        <f>IF(J12="","",J12)</f>
        <v>10. 10. 2022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>SÚS Plzeňského kraje, p.o.</v>
      </c>
      <c r="G81" s="41"/>
      <c r="H81" s="41"/>
      <c r="I81" s="33" t="s">
        <v>31</v>
      </c>
      <c r="J81" s="37" t="str">
        <f>E21</f>
        <v>Ing. Jaroslav Rojt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IF(E18="","",E18)</f>
        <v>Vyplň údaj</v>
      </c>
      <c r="G82" s="41"/>
      <c r="H82" s="41"/>
      <c r="I82" s="33" t="s">
        <v>35</v>
      </c>
      <c r="J82" s="37" t="str">
        <f>E24</f>
        <v>Jan Leinhäupel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8"/>
      <c r="B84" s="179"/>
      <c r="C84" s="180" t="s">
        <v>106</v>
      </c>
      <c r="D84" s="181" t="s">
        <v>58</v>
      </c>
      <c r="E84" s="181" t="s">
        <v>54</v>
      </c>
      <c r="F84" s="181" t="s">
        <v>55</v>
      </c>
      <c r="G84" s="181" t="s">
        <v>107</v>
      </c>
      <c r="H84" s="181" t="s">
        <v>108</v>
      </c>
      <c r="I84" s="181" t="s">
        <v>109</v>
      </c>
      <c r="J84" s="181" t="s">
        <v>97</v>
      </c>
      <c r="K84" s="182" t="s">
        <v>110</v>
      </c>
      <c r="L84" s="183"/>
      <c r="M84" s="93" t="s">
        <v>19</v>
      </c>
      <c r="N84" s="94" t="s">
        <v>43</v>
      </c>
      <c r="O84" s="94" t="s">
        <v>111</v>
      </c>
      <c r="P84" s="94" t="s">
        <v>112</v>
      </c>
      <c r="Q84" s="94" t="s">
        <v>113</v>
      </c>
      <c r="R84" s="94" t="s">
        <v>114</v>
      </c>
      <c r="S84" s="94" t="s">
        <v>115</v>
      </c>
      <c r="T84" s="95" t="s">
        <v>116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pans="1:63" s="2" customFormat="1" ht="22.8" customHeight="1">
      <c r="A85" s="39"/>
      <c r="B85" s="40"/>
      <c r="C85" s="100" t="s">
        <v>117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</f>
        <v>0</v>
      </c>
      <c r="Q85" s="97"/>
      <c r="R85" s="186">
        <f>R86</f>
        <v>571.45346</v>
      </c>
      <c r="S85" s="97"/>
      <c r="T85" s="187">
        <f>T86</f>
        <v>1198.664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72</v>
      </c>
      <c r="AU85" s="18" t="s">
        <v>98</v>
      </c>
      <c r="BK85" s="188">
        <f>BK86</f>
        <v>0</v>
      </c>
    </row>
    <row r="86" spans="1:63" s="12" customFormat="1" ht="25.9" customHeight="1">
      <c r="A86" s="12"/>
      <c r="B86" s="189"/>
      <c r="C86" s="190"/>
      <c r="D86" s="191" t="s">
        <v>72</v>
      </c>
      <c r="E86" s="192" t="s">
        <v>118</v>
      </c>
      <c r="F86" s="192" t="s">
        <v>119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P87+P104+P140+P247+P296</f>
        <v>0</v>
      </c>
      <c r="Q86" s="197"/>
      <c r="R86" s="198">
        <f>R87+R104+R140+R247+R296</f>
        <v>571.45346</v>
      </c>
      <c r="S86" s="197"/>
      <c r="T86" s="199">
        <f>T87+T104+T140+T247+T296</f>
        <v>1198.664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81</v>
      </c>
      <c r="AT86" s="201" t="s">
        <v>72</v>
      </c>
      <c r="AU86" s="201" t="s">
        <v>73</v>
      </c>
      <c r="AY86" s="200" t="s">
        <v>120</v>
      </c>
      <c r="BK86" s="202">
        <f>BK87+BK104+BK140+BK247+BK296</f>
        <v>0</v>
      </c>
    </row>
    <row r="87" spans="1:63" s="12" customFormat="1" ht="22.8" customHeight="1">
      <c r="A87" s="12"/>
      <c r="B87" s="189"/>
      <c r="C87" s="190"/>
      <c r="D87" s="191" t="s">
        <v>72</v>
      </c>
      <c r="E87" s="203" t="s">
        <v>81</v>
      </c>
      <c r="F87" s="203" t="s">
        <v>121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SUM(P88:P103)</f>
        <v>0</v>
      </c>
      <c r="Q87" s="197"/>
      <c r="R87" s="198">
        <f>SUM(R88:R103)</f>
        <v>0</v>
      </c>
      <c r="S87" s="197"/>
      <c r="T87" s="199">
        <f>SUM(T88:T103)</f>
        <v>1078.885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81</v>
      </c>
      <c r="AT87" s="201" t="s">
        <v>72</v>
      </c>
      <c r="AU87" s="201" t="s">
        <v>81</v>
      </c>
      <c r="AY87" s="200" t="s">
        <v>120</v>
      </c>
      <c r="BK87" s="202">
        <f>SUM(BK88:BK103)</f>
        <v>0</v>
      </c>
    </row>
    <row r="88" spans="1:65" s="2" customFormat="1" ht="37.8" customHeight="1">
      <c r="A88" s="39"/>
      <c r="B88" s="40"/>
      <c r="C88" s="205" t="s">
        <v>81</v>
      </c>
      <c r="D88" s="205" t="s">
        <v>122</v>
      </c>
      <c r="E88" s="206" t="s">
        <v>123</v>
      </c>
      <c r="F88" s="207" t="s">
        <v>124</v>
      </c>
      <c r="G88" s="208" t="s">
        <v>125</v>
      </c>
      <c r="H88" s="209">
        <v>2976</v>
      </c>
      <c r="I88" s="210"/>
      <c r="J88" s="211">
        <f>ROUND(I88*H88,2)</f>
        <v>0</v>
      </c>
      <c r="K88" s="207" t="s">
        <v>126</v>
      </c>
      <c r="L88" s="45"/>
      <c r="M88" s="212" t="s">
        <v>19</v>
      </c>
      <c r="N88" s="213" t="s">
        <v>44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0.32</v>
      </c>
      <c r="T88" s="215">
        <f>S88*H88</f>
        <v>952.32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127</v>
      </c>
      <c r="AT88" s="216" t="s">
        <v>122</v>
      </c>
      <c r="AU88" s="216" t="s">
        <v>84</v>
      </c>
      <c r="AY88" s="18" t="s">
        <v>120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81</v>
      </c>
      <c r="BK88" s="217">
        <f>ROUND(I88*H88,2)</f>
        <v>0</v>
      </c>
      <c r="BL88" s="18" t="s">
        <v>127</v>
      </c>
      <c r="BM88" s="216" t="s">
        <v>128</v>
      </c>
    </row>
    <row r="89" spans="1:47" s="2" customFormat="1" ht="12">
      <c r="A89" s="39"/>
      <c r="B89" s="40"/>
      <c r="C89" s="41"/>
      <c r="D89" s="218" t="s">
        <v>129</v>
      </c>
      <c r="E89" s="41"/>
      <c r="F89" s="219" t="s">
        <v>130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129</v>
      </c>
      <c r="AU89" s="18" t="s">
        <v>84</v>
      </c>
    </row>
    <row r="90" spans="1:51" s="13" customFormat="1" ht="12">
      <c r="A90" s="13"/>
      <c r="B90" s="223"/>
      <c r="C90" s="224"/>
      <c r="D90" s="225" t="s">
        <v>131</v>
      </c>
      <c r="E90" s="226" t="s">
        <v>19</v>
      </c>
      <c r="F90" s="227" t="s">
        <v>132</v>
      </c>
      <c r="G90" s="224"/>
      <c r="H90" s="226" t="s">
        <v>19</v>
      </c>
      <c r="I90" s="228"/>
      <c r="J90" s="224"/>
      <c r="K90" s="224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131</v>
      </c>
      <c r="AU90" s="233" t="s">
        <v>84</v>
      </c>
      <c r="AV90" s="13" t="s">
        <v>81</v>
      </c>
      <c r="AW90" s="13" t="s">
        <v>34</v>
      </c>
      <c r="AX90" s="13" t="s">
        <v>73</v>
      </c>
      <c r="AY90" s="233" t="s">
        <v>120</v>
      </c>
    </row>
    <row r="91" spans="1:51" s="14" customFormat="1" ht="12">
      <c r="A91" s="14"/>
      <c r="B91" s="234"/>
      <c r="C91" s="235"/>
      <c r="D91" s="225" t="s">
        <v>131</v>
      </c>
      <c r="E91" s="236" t="s">
        <v>19</v>
      </c>
      <c r="F91" s="237" t="s">
        <v>133</v>
      </c>
      <c r="G91" s="235"/>
      <c r="H91" s="238">
        <v>2976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131</v>
      </c>
      <c r="AU91" s="244" t="s">
        <v>84</v>
      </c>
      <c r="AV91" s="14" t="s">
        <v>84</v>
      </c>
      <c r="AW91" s="14" t="s">
        <v>34</v>
      </c>
      <c r="AX91" s="14" t="s">
        <v>81</v>
      </c>
      <c r="AY91" s="244" t="s">
        <v>120</v>
      </c>
    </row>
    <row r="92" spans="1:65" s="2" customFormat="1" ht="33" customHeight="1">
      <c r="A92" s="39"/>
      <c r="B92" s="40"/>
      <c r="C92" s="205" t="s">
        <v>84</v>
      </c>
      <c r="D92" s="205" t="s">
        <v>122</v>
      </c>
      <c r="E92" s="206" t="s">
        <v>134</v>
      </c>
      <c r="F92" s="207" t="s">
        <v>135</v>
      </c>
      <c r="G92" s="208" t="s">
        <v>125</v>
      </c>
      <c r="H92" s="209">
        <v>19</v>
      </c>
      <c r="I92" s="210"/>
      <c r="J92" s="211">
        <f>ROUND(I92*H92,2)</f>
        <v>0</v>
      </c>
      <c r="K92" s="207" t="s">
        <v>126</v>
      </c>
      <c r="L92" s="45"/>
      <c r="M92" s="212" t="s">
        <v>19</v>
      </c>
      <c r="N92" s="213" t="s">
        <v>44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0.22</v>
      </c>
      <c r="T92" s="215">
        <f>S92*H92</f>
        <v>4.18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127</v>
      </c>
      <c r="AT92" s="216" t="s">
        <v>122</v>
      </c>
      <c r="AU92" s="216" t="s">
        <v>84</v>
      </c>
      <c r="AY92" s="18" t="s">
        <v>120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81</v>
      </c>
      <c r="BK92" s="217">
        <f>ROUND(I92*H92,2)</f>
        <v>0</v>
      </c>
      <c r="BL92" s="18" t="s">
        <v>127</v>
      </c>
      <c r="BM92" s="216" t="s">
        <v>136</v>
      </c>
    </row>
    <row r="93" spans="1:47" s="2" customFormat="1" ht="12">
      <c r="A93" s="39"/>
      <c r="B93" s="40"/>
      <c r="C93" s="41"/>
      <c r="D93" s="218" t="s">
        <v>129</v>
      </c>
      <c r="E93" s="41"/>
      <c r="F93" s="219" t="s">
        <v>137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129</v>
      </c>
      <c r="AU93" s="18" t="s">
        <v>84</v>
      </c>
    </row>
    <row r="94" spans="1:51" s="13" customFormat="1" ht="12">
      <c r="A94" s="13"/>
      <c r="B94" s="223"/>
      <c r="C94" s="224"/>
      <c r="D94" s="225" t="s">
        <v>131</v>
      </c>
      <c r="E94" s="226" t="s">
        <v>19</v>
      </c>
      <c r="F94" s="227" t="s">
        <v>132</v>
      </c>
      <c r="G94" s="224"/>
      <c r="H94" s="226" t="s">
        <v>19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131</v>
      </c>
      <c r="AU94" s="233" t="s">
        <v>84</v>
      </c>
      <c r="AV94" s="13" t="s">
        <v>81</v>
      </c>
      <c r="AW94" s="13" t="s">
        <v>34</v>
      </c>
      <c r="AX94" s="13" t="s">
        <v>73</v>
      </c>
      <c r="AY94" s="233" t="s">
        <v>120</v>
      </c>
    </row>
    <row r="95" spans="1:51" s="14" customFormat="1" ht="12">
      <c r="A95" s="14"/>
      <c r="B95" s="234"/>
      <c r="C95" s="235"/>
      <c r="D95" s="225" t="s">
        <v>131</v>
      </c>
      <c r="E95" s="236" t="s">
        <v>19</v>
      </c>
      <c r="F95" s="237" t="s">
        <v>138</v>
      </c>
      <c r="G95" s="235"/>
      <c r="H95" s="238">
        <v>10</v>
      </c>
      <c r="I95" s="239"/>
      <c r="J95" s="235"/>
      <c r="K95" s="235"/>
      <c r="L95" s="240"/>
      <c r="M95" s="241"/>
      <c r="N95" s="242"/>
      <c r="O95" s="242"/>
      <c r="P95" s="242"/>
      <c r="Q95" s="242"/>
      <c r="R95" s="242"/>
      <c r="S95" s="242"/>
      <c r="T95" s="24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4" t="s">
        <v>131</v>
      </c>
      <c r="AU95" s="244" t="s">
        <v>84</v>
      </c>
      <c r="AV95" s="14" t="s">
        <v>84</v>
      </c>
      <c r="AW95" s="14" t="s">
        <v>34</v>
      </c>
      <c r="AX95" s="14" t="s">
        <v>73</v>
      </c>
      <c r="AY95" s="244" t="s">
        <v>120</v>
      </c>
    </row>
    <row r="96" spans="1:51" s="14" customFormat="1" ht="12">
      <c r="A96" s="14"/>
      <c r="B96" s="234"/>
      <c r="C96" s="235"/>
      <c r="D96" s="225" t="s">
        <v>131</v>
      </c>
      <c r="E96" s="236" t="s">
        <v>19</v>
      </c>
      <c r="F96" s="237" t="s">
        <v>139</v>
      </c>
      <c r="G96" s="235"/>
      <c r="H96" s="238">
        <v>9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131</v>
      </c>
      <c r="AU96" s="244" t="s">
        <v>84</v>
      </c>
      <c r="AV96" s="14" t="s">
        <v>84</v>
      </c>
      <c r="AW96" s="14" t="s">
        <v>34</v>
      </c>
      <c r="AX96" s="14" t="s">
        <v>73</v>
      </c>
      <c r="AY96" s="244" t="s">
        <v>120</v>
      </c>
    </row>
    <row r="97" spans="1:51" s="15" customFormat="1" ht="12">
      <c r="A97" s="15"/>
      <c r="B97" s="245"/>
      <c r="C97" s="246"/>
      <c r="D97" s="225" t="s">
        <v>131</v>
      </c>
      <c r="E97" s="247" t="s">
        <v>19</v>
      </c>
      <c r="F97" s="248" t="s">
        <v>140</v>
      </c>
      <c r="G97" s="246"/>
      <c r="H97" s="249">
        <v>19</v>
      </c>
      <c r="I97" s="250"/>
      <c r="J97" s="246"/>
      <c r="K97" s="246"/>
      <c r="L97" s="251"/>
      <c r="M97" s="252"/>
      <c r="N97" s="253"/>
      <c r="O97" s="253"/>
      <c r="P97" s="253"/>
      <c r="Q97" s="253"/>
      <c r="R97" s="253"/>
      <c r="S97" s="253"/>
      <c r="T97" s="254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55" t="s">
        <v>131</v>
      </c>
      <c r="AU97" s="255" t="s">
        <v>84</v>
      </c>
      <c r="AV97" s="15" t="s">
        <v>127</v>
      </c>
      <c r="AW97" s="15" t="s">
        <v>34</v>
      </c>
      <c r="AX97" s="15" t="s">
        <v>81</v>
      </c>
      <c r="AY97" s="255" t="s">
        <v>120</v>
      </c>
    </row>
    <row r="98" spans="1:65" s="2" customFormat="1" ht="24.15" customHeight="1">
      <c r="A98" s="39"/>
      <c r="B98" s="40"/>
      <c r="C98" s="205" t="s">
        <v>141</v>
      </c>
      <c r="D98" s="205" t="s">
        <v>122</v>
      </c>
      <c r="E98" s="206" t="s">
        <v>142</v>
      </c>
      <c r="F98" s="207" t="s">
        <v>143</v>
      </c>
      <c r="G98" s="208" t="s">
        <v>144</v>
      </c>
      <c r="H98" s="209">
        <v>597</v>
      </c>
      <c r="I98" s="210"/>
      <c r="J98" s="211">
        <f>ROUND(I98*H98,2)</f>
        <v>0</v>
      </c>
      <c r="K98" s="207" t="s">
        <v>126</v>
      </c>
      <c r="L98" s="45"/>
      <c r="M98" s="212" t="s">
        <v>19</v>
      </c>
      <c r="N98" s="213" t="s">
        <v>44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0.205</v>
      </c>
      <c r="T98" s="215">
        <f>S98*H98</f>
        <v>122.38499999999999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127</v>
      </c>
      <c r="AT98" s="216" t="s">
        <v>122</v>
      </c>
      <c r="AU98" s="216" t="s">
        <v>84</v>
      </c>
      <c r="AY98" s="18" t="s">
        <v>120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81</v>
      </c>
      <c r="BK98" s="217">
        <f>ROUND(I98*H98,2)</f>
        <v>0</v>
      </c>
      <c r="BL98" s="18" t="s">
        <v>127</v>
      </c>
      <c r="BM98" s="216" t="s">
        <v>145</v>
      </c>
    </row>
    <row r="99" spans="1:47" s="2" customFormat="1" ht="12">
      <c r="A99" s="39"/>
      <c r="B99" s="40"/>
      <c r="C99" s="41"/>
      <c r="D99" s="218" t="s">
        <v>129</v>
      </c>
      <c r="E99" s="41"/>
      <c r="F99" s="219" t="s">
        <v>146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129</v>
      </c>
      <c r="AU99" s="18" t="s">
        <v>84</v>
      </c>
    </row>
    <row r="100" spans="1:51" s="13" customFormat="1" ht="12">
      <c r="A100" s="13"/>
      <c r="B100" s="223"/>
      <c r="C100" s="224"/>
      <c r="D100" s="225" t="s">
        <v>131</v>
      </c>
      <c r="E100" s="226" t="s">
        <v>19</v>
      </c>
      <c r="F100" s="227" t="s">
        <v>147</v>
      </c>
      <c r="G100" s="224"/>
      <c r="H100" s="226" t="s">
        <v>19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131</v>
      </c>
      <c r="AU100" s="233" t="s">
        <v>84</v>
      </c>
      <c r="AV100" s="13" t="s">
        <v>81</v>
      </c>
      <c r="AW100" s="13" t="s">
        <v>34</v>
      </c>
      <c r="AX100" s="13" t="s">
        <v>73</v>
      </c>
      <c r="AY100" s="233" t="s">
        <v>120</v>
      </c>
    </row>
    <row r="101" spans="1:51" s="14" customFormat="1" ht="12">
      <c r="A101" s="14"/>
      <c r="B101" s="234"/>
      <c r="C101" s="235"/>
      <c r="D101" s="225" t="s">
        <v>131</v>
      </c>
      <c r="E101" s="236" t="s">
        <v>19</v>
      </c>
      <c r="F101" s="237" t="s">
        <v>148</v>
      </c>
      <c r="G101" s="235"/>
      <c r="H101" s="238">
        <v>299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4" t="s">
        <v>131</v>
      </c>
      <c r="AU101" s="244" t="s">
        <v>84</v>
      </c>
      <c r="AV101" s="14" t="s">
        <v>84</v>
      </c>
      <c r="AW101" s="14" t="s">
        <v>34</v>
      </c>
      <c r="AX101" s="14" t="s">
        <v>73</v>
      </c>
      <c r="AY101" s="244" t="s">
        <v>120</v>
      </c>
    </row>
    <row r="102" spans="1:51" s="14" customFormat="1" ht="12">
      <c r="A102" s="14"/>
      <c r="B102" s="234"/>
      <c r="C102" s="235"/>
      <c r="D102" s="225" t="s">
        <v>131</v>
      </c>
      <c r="E102" s="236" t="s">
        <v>19</v>
      </c>
      <c r="F102" s="237" t="s">
        <v>149</v>
      </c>
      <c r="G102" s="235"/>
      <c r="H102" s="238">
        <v>298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4" t="s">
        <v>131</v>
      </c>
      <c r="AU102" s="244" t="s">
        <v>84</v>
      </c>
      <c r="AV102" s="14" t="s">
        <v>84</v>
      </c>
      <c r="AW102" s="14" t="s">
        <v>34</v>
      </c>
      <c r="AX102" s="14" t="s">
        <v>73</v>
      </c>
      <c r="AY102" s="244" t="s">
        <v>120</v>
      </c>
    </row>
    <row r="103" spans="1:51" s="15" customFormat="1" ht="12">
      <c r="A103" s="15"/>
      <c r="B103" s="245"/>
      <c r="C103" s="246"/>
      <c r="D103" s="225" t="s">
        <v>131</v>
      </c>
      <c r="E103" s="247" t="s">
        <v>19</v>
      </c>
      <c r="F103" s="248" t="s">
        <v>140</v>
      </c>
      <c r="G103" s="246"/>
      <c r="H103" s="249">
        <v>597</v>
      </c>
      <c r="I103" s="250"/>
      <c r="J103" s="246"/>
      <c r="K103" s="246"/>
      <c r="L103" s="251"/>
      <c r="M103" s="252"/>
      <c r="N103" s="253"/>
      <c r="O103" s="253"/>
      <c r="P103" s="253"/>
      <c r="Q103" s="253"/>
      <c r="R103" s="253"/>
      <c r="S103" s="253"/>
      <c r="T103" s="254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5" t="s">
        <v>131</v>
      </c>
      <c r="AU103" s="255" t="s">
        <v>84</v>
      </c>
      <c r="AV103" s="15" t="s">
        <v>127</v>
      </c>
      <c r="AW103" s="15" t="s">
        <v>34</v>
      </c>
      <c r="AX103" s="15" t="s">
        <v>81</v>
      </c>
      <c r="AY103" s="255" t="s">
        <v>120</v>
      </c>
    </row>
    <row r="104" spans="1:63" s="12" customFormat="1" ht="22.8" customHeight="1">
      <c r="A104" s="12"/>
      <c r="B104" s="189"/>
      <c r="C104" s="190"/>
      <c r="D104" s="191" t="s">
        <v>72</v>
      </c>
      <c r="E104" s="203" t="s">
        <v>150</v>
      </c>
      <c r="F104" s="203" t="s">
        <v>151</v>
      </c>
      <c r="G104" s="190"/>
      <c r="H104" s="190"/>
      <c r="I104" s="193"/>
      <c r="J104" s="204">
        <f>BK104</f>
        <v>0</v>
      </c>
      <c r="K104" s="190"/>
      <c r="L104" s="195"/>
      <c r="M104" s="196"/>
      <c r="N104" s="197"/>
      <c r="O104" s="197"/>
      <c r="P104" s="198">
        <f>SUM(P105:P139)</f>
        <v>0</v>
      </c>
      <c r="Q104" s="197"/>
      <c r="R104" s="198">
        <f>SUM(R105:R139)</f>
        <v>377.81665</v>
      </c>
      <c r="S104" s="197"/>
      <c r="T104" s="199">
        <f>SUM(T105:T139)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0" t="s">
        <v>81</v>
      </c>
      <c r="AT104" s="201" t="s">
        <v>72</v>
      </c>
      <c r="AU104" s="201" t="s">
        <v>81</v>
      </c>
      <c r="AY104" s="200" t="s">
        <v>120</v>
      </c>
      <c r="BK104" s="202">
        <f>SUM(BK105:BK139)</f>
        <v>0</v>
      </c>
    </row>
    <row r="105" spans="1:65" s="2" customFormat="1" ht="24.15" customHeight="1">
      <c r="A105" s="39"/>
      <c r="B105" s="40"/>
      <c r="C105" s="205" t="s">
        <v>127</v>
      </c>
      <c r="D105" s="205" t="s">
        <v>122</v>
      </c>
      <c r="E105" s="206" t="s">
        <v>152</v>
      </c>
      <c r="F105" s="207" t="s">
        <v>153</v>
      </c>
      <c r="G105" s="208" t="s">
        <v>125</v>
      </c>
      <c r="H105" s="209">
        <v>3085</v>
      </c>
      <c r="I105" s="210"/>
      <c r="J105" s="211">
        <f>ROUND(I105*H105,2)</f>
        <v>0</v>
      </c>
      <c r="K105" s="207" t="s">
        <v>126</v>
      </c>
      <c r="L105" s="45"/>
      <c r="M105" s="212" t="s">
        <v>19</v>
      </c>
      <c r="N105" s="213" t="s">
        <v>44</v>
      </c>
      <c r="O105" s="85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127</v>
      </c>
      <c r="AT105" s="216" t="s">
        <v>122</v>
      </c>
      <c r="AU105" s="216" t="s">
        <v>84</v>
      </c>
      <c r="AY105" s="18" t="s">
        <v>120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81</v>
      </c>
      <c r="BK105" s="217">
        <f>ROUND(I105*H105,2)</f>
        <v>0</v>
      </c>
      <c r="BL105" s="18" t="s">
        <v>127</v>
      </c>
      <c r="BM105" s="216" t="s">
        <v>154</v>
      </c>
    </row>
    <row r="106" spans="1:47" s="2" customFormat="1" ht="12">
      <c r="A106" s="39"/>
      <c r="B106" s="40"/>
      <c r="C106" s="41"/>
      <c r="D106" s="218" t="s">
        <v>129</v>
      </c>
      <c r="E106" s="41"/>
      <c r="F106" s="219" t="s">
        <v>155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129</v>
      </c>
      <c r="AU106" s="18" t="s">
        <v>84</v>
      </c>
    </row>
    <row r="107" spans="1:51" s="13" customFormat="1" ht="12">
      <c r="A107" s="13"/>
      <c r="B107" s="223"/>
      <c r="C107" s="224"/>
      <c r="D107" s="225" t="s">
        <v>131</v>
      </c>
      <c r="E107" s="226" t="s">
        <v>19</v>
      </c>
      <c r="F107" s="227" t="s">
        <v>132</v>
      </c>
      <c r="G107" s="224"/>
      <c r="H107" s="226" t="s">
        <v>19</v>
      </c>
      <c r="I107" s="228"/>
      <c r="J107" s="224"/>
      <c r="K107" s="224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131</v>
      </c>
      <c r="AU107" s="233" t="s">
        <v>84</v>
      </c>
      <c r="AV107" s="13" t="s">
        <v>81</v>
      </c>
      <c r="AW107" s="13" t="s">
        <v>34</v>
      </c>
      <c r="AX107" s="13" t="s">
        <v>73</v>
      </c>
      <c r="AY107" s="233" t="s">
        <v>120</v>
      </c>
    </row>
    <row r="108" spans="1:51" s="14" customFormat="1" ht="12">
      <c r="A108" s="14"/>
      <c r="B108" s="234"/>
      <c r="C108" s="235"/>
      <c r="D108" s="225" t="s">
        <v>131</v>
      </c>
      <c r="E108" s="236" t="s">
        <v>19</v>
      </c>
      <c r="F108" s="237" t="s">
        <v>156</v>
      </c>
      <c r="G108" s="235"/>
      <c r="H108" s="238">
        <v>3085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4" t="s">
        <v>131</v>
      </c>
      <c r="AU108" s="244" t="s">
        <v>84</v>
      </c>
      <c r="AV108" s="14" t="s">
        <v>84</v>
      </c>
      <c r="AW108" s="14" t="s">
        <v>34</v>
      </c>
      <c r="AX108" s="14" t="s">
        <v>81</v>
      </c>
      <c r="AY108" s="244" t="s">
        <v>120</v>
      </c>
    </row>
    <row r="109" spans="1:65" s="2" customFormat="1" ht="37.8" customHeight="1">
      <c r="A109" s="39"/>
      <c r="B109" s="40"/>
      <c r="C109" s="205" t="s">
        <v>150</v>
      </c>
      <c r="D109" s="205" t="s">
        <v>122</v>
      </c>
      <c r="E109" s="206" t="s">
        <v>157</v>
      </c>
      <c r="F109" s="207" t="s">
        <v>158</v>
      </c>
      <c r="G109" s="208" t="s">
        <v>125</v>
      </c>
      <c r="H109" s="209">
        <v>3085</v>
      </c>
      <c r="I109" s="210"/>
      <c r="J109" s="211">
        <f>ROUND(I109*H109,2)</f>
        <v>0</v>
      </c>
      <c r="K109" s="207" t="s">
        <v>126</v>
      </c>
      <c r="L109" s="45"/>
      <c r="M109" s="212" t="s">
        <v>19</v>
      </c>
      <c r="N109" s="213" t="s">
        <v>44</v>
      </c>
      <c r="O109" s="85"/>
      <c r="P109" s="214">
        <f>O109*H109</f>
        <v>0</v>
      </c>
      <c r="Q109" s="214">
        <v>0.05909</v>
      </c>
      <c r="R109" s="214">
        <f>Q109*H109</f>
        <v>182.29264999999998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127</v>
      </c>
      <c r="AT109" s="216" t="s">
        <v>122</v>
      </c>
      <c r="AU109" s="216" t="s">
        <v>84</v>
      </c>
      <c r="AY109" s="18" t="s">
        <v>120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81</v>
      </c>
      <c r="BK109" s="217">
        <f>ROUND(I109*H109,2)</f>
        <v>0</v>
      </c>
      <c r="BL109" s="18" t="s">
        <v>127</v>
      </c>
      <c r="BM109" s="216" t="s">
        <v>159</v>
      </c>
    </row>
    <row r="110" spans="1:47" s="2" customFormat="1" ht="12">
      <c r="A110" s="39"/>
      <c r="B110" s="40"/>
      <c r="C110" s="41"/>
      <c r="D110" s="218" t="s">
        <v>129</v>
      </c>
      <c r="E110" s="41"/>
      <c r="F110" s="219" t="s">
        <v>160</v>
      </c>
      <c r="G110" s="41"/>
      <c r="H110" s="41"/>
      <c r="I110" s="220"/>
      <c r="J110" s="41"/>
      <c r="K110" s="41"/>
      <c r="L110" s="45"/>
      <c r="M110" s="221"/>
      <c r="N110" s="222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129</v>
      </c>
      <c r="AU110" s="18" t="s">
        <v>84</v>
      </c>
    </row>
    <row r="111" spans="1:51" s="13" customFormat="1" ht="12">
      <c r="A111" s="13"/>
      <c r="B111" s="223"/>
      <c r="C111" s="224"/>
      <c r="D111" s="225" t="s">
        <v>131</v>
      </c>
      <c r="E111" s="226" t="s">
        <v>19</v>
      </c>
      <c r="F111" s="227" t="s">
        <v>132</v>
      </c>
      <c r="G111" s="224"/>
      <c r="H111" s="226" t="s">
        <v>19</v>
      </c>
      <c r="I111" s="228"/>
      <c r="J111" s="224"/>
      <c r="K111" s="224"/>
      <c r="L111" s="229"/>
      <c r="M111" s="230"/>
      <c r="N111" s="231"/>
      <c r="O111" s="231"/>
      <c r="P111" s="231"/>
      <c r="Q111" s="231"/>
      <c r="R111" s="231"/>
      <c r="S111" s="231"/>
      <c r="T111" s="23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3" t="s">
        <v>131</v>
      </c>
      <c r="AU111" s="233" t="s">
        <v>84</v>
      </c>
      <c r="AV111" s="13" t="s">
        <v>81</v>
      </c>
      <c r="AW111" s="13" t="s">
        <v>34</v>
      </c>
      <c r="AX111" s="13" t="s">
        <v>73</v>
      </c>
      <c r="AY111" s="233" t="s">
        <v>120</v>
      </c>
    </row>
    <row r="112" spans="1:51" s="14" customFormat="1" ht="12">
      <c r="A112" s="14"/>
      <c r="B112" s="234"/>
      <c r="C112" s="235"/>
      <c r="D112" s="225" t="s">
        <v>131</v>
      </c>
      <c r="E112" s="236" t="s">
        <v>19</v>
      </c>
      <c r="F112" s="237" t="s">
        <v>156</v>
      </c>
      <c r="G112" s="235"/>
      <c r="H112" s="238">
        <v>3085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131</v>
      </c>
      <c r="AU112" s="244" t="s">
        <v>84</v>
      </c>
      <c r="AV112" s="14" t="s">
        <v>84</v>
      </c>
      <c r="AW112" s="14" t="s">
        <v>34</v>
      </c>
      <c r="AX112" s="14" t="s">
        <v>81</v>
      </c>
      <c r="AY112" s="244" t="s">
        <v>120</v>
      </c>
    </row>
    <row r="113" spans="1:65" s="2" customFormat="1" ht="24.15" customHeight="1">
      <c r="A113" s="39"/>
      <c r="B113" s="40"/>
      <c r="C113" s="205" t="s">
        <v>161</v>
      </c>
      <c r="D113" s="205" t="s">
        <v>122</v>
      </c>
      <c r="E113" s="206" t="s">
        <v>162</v>
      </c>
      <c r="F113" s="207" t="s">
        <v>163</v>
      </c>
      <c r="G113" s="208" t="s">
        <v>125</v>
      </c>
      <c r="H113" s="209">
        <v>451.5</v>
      </c>
      <c r="I113" s="210"/>
      <c r="J113" s="211">
        <f>ROUND(I113*H113,2)</f>
        <v>0</v>
      </c>
      <c r="K113" s="207" t="s">
        <v>126</v>
      </c>
      <c r="L113" s="45"/>
      <c r="M113" s="212" t="s">
        <v>19</v>
      </c>
      <c r="N113" s="213" t="s">
        <v>44</v>
      </c>
      <c r="O113" s="85"/>
      <c r="P113" s="214">
        <f>O113*H113</f>
        <v>0</v>
      </c>
      <c r="Q113" s="214">
        <v>0.216</v>
      </c>
      <c r="R113" s="214">
        <f>Q113*H113</f>
        <v>97.524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127</v>
      </c>
      <c r="AT113" s="216" t="s">
        <v>122</v>
      </c>
      <c r="AU113" s="216" t="s">
        <v>84</v>
      </c>
      <c r="AY113" s="18" t="s">
        <v>120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81</v>
      </c>
      <c r="BK113" s="217">
        <f>ROUND(I113*H113,2)</f>
        <v>0</v>
      </c>
      <c r="BL113" s="18" t="s">
        <v>127</v>
      </c>
      <c r="BM113" s="216" t="s">
        <v>164</v>
      </c>
    </row>
    <row r="114" spans="1:47" s="2" customFormat="1" ht="12">
      <c r="A114" s="39"/>
      <c r="B114" s="40"/>
      <c r="C114" s="41"/>
      <c r="D114" s="218" t="s">
        <v>129</v>
      </c>
      <c r="E114" s="41"/>
      <c r="F114" s="219" t="s">
        <v>165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129</v>
      </c>
      <c r="AU114" s="18" t="s">
        <v>84</v>
      </c>
    </row>
    <row r="115" spans="1:51" s="13" customFormat="1" ht="12">
      <c r="A115" s="13"/>
      <c r="B115" s="223"/>
      <c r="C115" s="224"/>
      <c r="D115" s="225" t="s">
        <v>131</v>
      </c>
      <c r="E115" s="226" t="s">
        <v>19</v>
      </c>
      <c r="F115" s="227" t="s">
        <v>166</v>
      </c>
      <c r="G115" s="224"/>
      <c r="H115" s="226" t="s">
        <v>19</v>
      </c>
      <c r="I115" s="228"/>
      <c r="J115" s="224"/>
      <c r="K115" s="224"/>
      <c r="L115" s="229"/>
      <c r="M115" s="230"/>
      <c r="N115" s="231"/>
      <c r="O115" s="231"/>
      <c r="P115" s="231"/>
      <c r="Q115" s="231"/>
      <c r="R115" s="231"/>
      <c r="S115" s="231"/>
      <c r="T115" s="23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3" t="s">
        <v>131</v>
      </c>
      <c r="AU115" s="233" t="s">
        <v>84</v>
      </c>
      <c r="AV115" s="13" t="s">
        <v>81</v>
      </c>
      <c r="AW115" s="13" t="s">
        <v>34</v>
      </c>
      <c r="AX115" s="13" t="s">
        <v>73</v>
      </c>
      <c r="AY115" s="233" t="s">
        <v>120</v>
      </c>
    </row>
    <row r="116" spans="1:51" s="14" customFormat="1" ht="12">
      <c r="A116" s="14"/>
      <c r="B116" s="234"/>
      <c r="C116" s="235"/>
      <c r="D116" s="225" t="s">
        <v>131</v>
      </c>
      <c r="E116" s="236" t="s">
        <v>19</v>
      </c>
      <c r="F116" s="237" t="s">
        <v>167</v>
      </c>
      <c r="G116" s="235"/>
      <c r="H116" s="238">
        <v>226.5</v>
      </c>
      <c r="I116" s="239"/>
      <c r="J116" s="235"/>
      <c r="K116" s="235"/>
      <c r="L116" s="240"/>
      <c r="M116" s="241"/>
      <c r="N116" s="242"/>
      <c r="O116" s="242"/>
      <c r="P116" s="242"/>
      <c r="Q116" s="242"/>
      <c r="R116" s="242"/>
      <c r="S116" s="242"/>
      <c r="T116" s="24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4" t="s">
        <v>131</v>
      </c>
      <c r="AU116" s="244" t="s">
        <v>84</v>
      </c>
      <c r="AV116" s="14" t="s">
        <v>84</v>
      </c>
      <c r="AW116" s="14" t="s">
        <v>34</v>
      </c>
      <c r="AX116" s="14" t="s">
        <v>73</v>
      </c>
      <c r="AY116" s="244" t="s">
        <v>120</v>
      </c>
    </row>
    <row r="117" spans="1:51" s="14" customFormat="1" ht="12">
      <c r="A117" s="14"/>
      <c r="B117" s="234"/>
      <c r="C117" s="235"/>
      <c r="D117" s="225" t="s">
        <v>131</v>
      </c>
      <c r="E117" s="236" t="s">
        <v>19</v>
      </c>
      <c r="F117" s="237" t="s">
        <v>168</v>
      </c>
      <c r="G117" s="235"/>
      <c r="H117" s="238">
        <v>225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4" t="s">
        <v>131</v>
      </c>
      <c r="AU117" s="244" t="s">
        <v>84</v>
      </c>
      <c r="AV117" s="14" t="s">
        <v>84</v>
      </c>
      <c r="AW117" s="14" t="s">
        <v>34</v>
      </c>
      <c r="AX117" s="14" t="s">
        <v>73</v>
      </c>
      <c r="AY117" s="244" t="s">
        <v>120</v>
      </c>
    </row>
    <row r="118" spans="1:51" s="15" customFormat="1" ht="12">
      <c r="A118" s="15"/>
      <c r="B118" s="245"/>
      <c r="C118" s="246"/>
      <c r="D118" s="225" t="s">
        <v>131</v>
      </c>
      <c r="E118" s="247" t="s">
        <v>19</v>
      </c>
      <c r="F118" s="248" t="s">
        <v>140</v>
      </c>
      <c r="G118" s="246"/>
      <c r="H118" s="249">
        <v>451.5</v>
      </c>
      <c r="I118" s="250"/>
      <c r="J118" s="246"/>
      <c r="K118" s="246"/>
      <c r="L118" s="251"/>
      <c r="M118" s="252"/>
      <c r="N118" s="253"/>
      <c r="O118" s="253"/>
      <c r="P118" s="253"/>
      <c r="Q118" s="253"/>
      <c r="R118" s="253"/>
      <c r="S118" s="253"/>
      <c r="T118" s="254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5" t="s">
        <v>131</v>
      </c>
      <c r="AU118" s="255" t="s">
        <v>84</v>
      </c>
      <c r="AV118" s="15" t="s">
        <v>127</v>
      </c>
      <c r="AW118" s="15" t="s">
        <v>34</v>
      </c>
      <c r="AX118" s="15" t="s">
        <v>81</v>
      </c>
      <c r="AY118" s="255" t="s">
        <v>120</v>
      </c>
    </row>
    <row r="119" spans="1:65" s="2" customFormat="1" ht="16.5" customHeight="1">
      <c r="A119" s="39"/>
      <c r="B119" s="40"/>
      <c r="C119" s="256" t="s">
        <v>169</v>
      </c>
      <c r="D119" s="256" t="s">
        <v>170</v>
      </c>
      <c r="E119" s="257" t="s">
        <v>171</v>
      </c>
      <c r="F119" s="258" t="s">
        <v>172</v>
      </c>
      <c r="G119" s="259" t="s">
        <v>173</v>
      </c>
      <c r="H119" s="260">
        <v>98</v>
      </c>
      <c r="I119" s="261"/>
      <c r="J119" s="262">
        <f>ROUND(I119*H119,2)</f>
        <v>0</v>
      </c>
      <c r="K119" s="258" t="s">
        <v>126</v>
      </c>
      <c r="L119" s="263"/>
      <c r="M119" s="264" t="s">
        <v>19</v>
      </c>
      <c r="N119" s="265" t="s">
        <v>44</v>
      </c>
      <c r="O119" s="85"/>
      <c r="P119" s="214">
        <f>O119*H119</f>
        <v>0</v>
      </c>
      <c r="Q119" s="214">
        <v>1</v>
      </c>
      <c r="R119" s="214">
        <f>Q119*H119</f>
        <v>98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174</v>
      </c>
      <c r="AT119" s="216" t="s">
        <v>170</v>
      </c>
      <c r="AU119" s="216" t="s">
        <v>84</v>
      </c>
      <c r="AY119" s="18" t="s">
        <v>120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81</v>
      </c>
      <c r="BK119" s="217">
        <f>ROUND(I119*H119,2)</f>
        <v>0</v>
      </c>
      <c r="BL119" s="18" t="s">
        <v>127</v>
      </c>
      <c r="BM119" s="216" t="s">
        <v>175</v>
      </c>
    </row>
    <row r="120" spans="1:65" s="2" customFormat="1" ht="24.15" customHeight="1">
      <c r="A120" s="39"/>
      <c r="B120" s="40"/>
      <c r="C120" s="205" t="s">
        <v>174</v>
      </c>
      <c r="D120" s="205" t="s">
        <v>122</v>
      </c>
      <c r="E120" s="206" t="s">
        <v>176</v>
      </c>
      <c r="F120" s="207" t="s">
        <v>177</v>
      </c>
      <c r="G120" s="208" t="s">
        <v>125</v>
      </c>
      <c r="H120" s="209">
        <v>3085</v>
      </c>
      <c r="I120" s="210"/>
      <c r="J120" s="211">
        <f>ROUND(I120*H120,2)</f>
        <v>0</v>
      </c>
      <c r="K120" s="207" t="s">
        <v>126</v>
      </c>
      <c r="L120" s="45"/>
      <c r="M120" s="212" t="s">
        <v>19</v>
      </c>
      <c r="N120" s="213" t="s">
        <v>44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127</v>
      </c>
      <c r="AT120" s="216" t="s">
        <v>122</v>
      </c>
      <c r="AU120" s="216" t="s">
        <v>84</v>
      </c>
      <c r="AY120" s="18" t="s">
        <v>120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81</v>
      </c>
      <c r="BK120" s="217">
        <f>ROUND(I120*H120,2)</f>
        <v>0</v>
      </c>
      <c r="BL120" s="18" t="s">
        <v>127</v>
      </c>
      <c r="BM120" s="216" t="s">
        <v>178</v>
      </c>
    </row>
    <row r="121" spans="1:47" s="2" customFormat="1" ht="12">
      <c r="A121" s="39"/>
      <c r="B121" s="40"/>
      <c r="C121" s="41"/>
      <c r="D121" s="218" t="s">
        <v>129</v>
      </c>
      <c r="E121" s="41"/>
      <c r="F121" s="219" t="s">
        <v>179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129</v>
      </c>
      <c r="AU121" s="18" t="s">
        <v>84</v>
      </c>
    </row>
    <row r="122" spans="1:51" s="13" customFormat="1" ht="12">
      <c r="A122" s="13"/>
      <c r="B122" s="223"/>
      <c r="C122" s="224"/>
      <c r="D122" s="225" t="s">
        <v>131</v>
      </c>
      <c r="E122" s="226" t="s">
        <v>19</v>
      </c>
      <c r="F122" s="227" t="s">
        <v>132</v>
      </c>
      <c r="G122" s="224"/>
      <c r="H122" s="226" t="s">
        <v>19</v>
      </c>
      <c r="I122" s="228"/>
      <c r="J122" s="224"/>
      <c r="K122" s="224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131</v>
      </c>
      <c r="AU122" s="233" t="s">
        <v>84</v>
      </c>
      <c r="AV122" s="13" t="s">
        <v>81</v>
      </c>
      <c r="AW122" s="13" t="s">
        <v>34</v>
      </c>
      <c r="AX122" s="13" t="s">
        <v>73</v>
      </c>
      <c r="AY122" s="233" t="s">
        <v>120</v>
      </c>
    </row>
    <row r="123" spans="1:51" s="14" customFormat="1" ht="12">
      <c r="A123" s="14"/>
      <c r="B123" s="234"/>
      <c r="C123" s="235"/>
      <c r="D123" s="225" t="s">
        <v>131</v>
      </c>
      <c r="E123" s="236" t="s">
        <v>19</v>
      </c>
      <c r="F123" s="237" t="s">
        <v>156</v>
      </c>
      <c r="G123" s="235"/>
      <c r="H123" s="238">
        <v>3085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131</v>
      </c>
      <c r="AU123" s="244" t="s">
        <v>84</v>
      </c>
      <c r="AV123" s="14" t="s">
        <v>84</v>
      </c>
      <c r="AW123" s="14" t="s">
        <v>34</v>
      </c>
      <c r="AX123" s="14" t="s">
        <v>81</v>
      </c>
      <c r="AY123" s="244" t="s">
        <v>120</v>
      </c>
    </row>
    <row r="124" spans="1:65" s="2" customFormat="1" ht="16.5" customHeight="1">
      <c r="A124" s="39"/>
      <c r="B124" s="40"/>
      <c r="C124" s="205" t="s">
        <v>180</v>
      </c>
      <c r="D124" s="205" t="s">
        <v>122</v>
      </c>
      <c r="E124" s="206" t="s">
        <v>181</v>
      </c>
      <c r="F124" s="207" t="s">
        <v>182</v>
      </c>
      <c r="G124" s="208" t="s">
        <v>125</v>
      </c>
      <c r="H124" s="209">
        <v>3085</v>
      </c>
      <c r="I124" s="210"/>
      <c r="J124" s="211">
        <f>ROUND(I124*H124,2)</f>
        <v>0</v>
      </c>
      <c r="K124" s="207" t="s">
        <v>126</v>
      </c>
      <c r="L124" s="45"/>
      <c r="M124" s="212" t="s">
        <v>19</v>
      </c>
      <c r="N124" s="213" t="s">
        <v>44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127</v>
      </c>
      <c r="AT124" s="216" t="s">
        <v>122</v>
      </c>
      <c r="AU124" s="216" t="s">
        <v>84</v>
      </c>
      <c r="AY124" s="18" t="s">
        <v>120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81</v>
      </c>
      <c r="BK124" s="217">
        <f>ROUND(I124*H124,2)</f>
        <v>0</v>
      </c>
      <c r="BL124" s="18" t="s">
        <v>127</v>
      </c>
      <c r="BM124" s="216" t="s">
        <v>183</v>
      </c>
    </row>
    <row r="125" spans="1:47" s="2" customFormat="1" ht="12">
      <c r="A125" s="39"/>
      <c r="B125" s="40"/>
      <c r="C125" s="41"/>
      <c r="D125" s="218" t="s">
        <v>129</v>
      </c>
      <c r="E125" s="41"/>
      <c r="F125" s="219" t="s">
        <v>184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129</v>
      </c>
      <c r="AU125" s="18" t="s">
        <v>84</v>
      </c>
    </row>
    <row r="126" spans="1:51" s="13" customFormat="1" ht="12">
      <c r="A126" s="13"/>
      <c r="B126" s="223"/>
      <c r="C126" s="224"/>
      <c r="D126" s="225" t="s">
        <v>131</v>
      </c>
      <c r="E126" s="226" t="s">
        <v>19</v>
      </c>
      <c r="F126" s="227" t="s">
        <v>132</v>
      </c>
      <c r="G126" s="224"/>
      <c r="H126" s="226" t="s">
        <v>19</v>
      </c>
      <c r="I126" s="228"/>
      <c r="J126" s="224"/>
      <c r="K126" s="224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131</v>
      </c>
      <c r="AU126" s="233" t="s">
        <v>84</v>
      </c>
      <c r="AV126" s="13" t="s">
        <v>81</v>
      </c>
      <c r="AW126" s="13" t="s">
        <v>34</v>
      </c>
      <c r="AX126" s="13" t="s">
        <v>73</v>
      </c>
      <c r="AY126" s="233" t="s">
        <v>120</v>
      </c>
    </row>
    <row r="127" spans="1:51" s="14" customFormat="1" ht="12">
      <c r="A127" s="14"/>
      <c r="B127" s="234"/>
      <c r="C127" s="235"/>
      <c r="D127" s="225" t="s">
        <v>131</v>
      </c>
      <c r="E127" s="236" t="s">
        <v>19</v>
      </c>
      <c r="F127" s="237" t="s">
        <v>156</v>
      </c>
      <c r="G127" s="235"/>
      <c r="H127" s="238">
        <v>3085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4" t="s">
        <v>131</v>
      </c>
      <c r="AU127" s="244" t="s">
        <v>84</v>
      </c>
      <c r="AV127" s="14" t="s">
        <v>84</v>
      </c>
      <c r="AW127" s="14" t="s">
        <v>34</v>
      </c>
      <c r="AX127" s="14" t="s">
        <v>81</v>
      </c>
      <c r="AY127" s="244" t="s">
        <v>120</v>
      </c>
    </row>
    <row r="128" spans="1:65" s="2" customFormat="1" ht="16.5" customHeight="1">
      <c r="A128" s="39"/>
      <c r="B128" s="40"/>
      <c r="C128" s="205" t="s">
        <v>185</v>
      </c>
      <c r="D128" s="205" t="s">
        <v>122</v>
      </c>
      <c r="E128" s="206" t="s">
        <v>186</v>
      </c>
      <c r="F128" s="207" t="s">
        <v>187</v>
      </c>
      <c r="G128" s="208" t="s">
        <v>125</v>
      </c>
      <c r="H128" s="209">
        <v>6035</v>
      </c>
      <c r="I128" s="210"/>
      <c r="J128" s="211">
        <f>ROUND(I128*H128,2)</f>
        <v>0</v>
      </c>
      <c r="K128" s="207" t="s">
        <v>126</v>
      </c>
      <c r="L128" s="45"/>
      <c r="M128" s="212" t="s">
        <v>19</v>
      </c>
      <c r="N128" s="213" t="s">
        <v>44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127</v>
      </c>
      <c r="AT128" s="216" t="s">
        <v>122</v>
      </c>
      <c r="AU128" s="216" t="s">
        <v>84</v>
      </c>
      <c r="AY128" s="18" t="s">
        <v>120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81</v>
      </c>
      <c r="BK128" s="217">
        <f>ROUND(I128*H128,2)</f>
        <v>0</v>
      </c>
      <c r="BL128" s="18" t="s">
        <v>127</v>
      </c>
      <c r="BM128" s="216" t="s">
        <v>188</v>
      </c>
    </row>
    <row r="129" spans="1:47" s="2" customFormat="1" ht="12">
      <c r="A129" s="39"/>
      <c r="B129" s="40"/>
      <c r="C129" s="41"/>
      <c r="D129" s="218" t="s">
        <v>129</v>
      </c>
      <c r="E129" s="41"/>
      <c r="F129" s="219" t="s">
        <v>189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129</v>
      </c>
      <c r="AU129" s="18" t="s">
        <v>84</v>
      </c>
    </row>
    <row r="130" spans="1:51" s="13" customFormat="1" ht="12">
      <c r="A130" s="13"/>
      <c r="B130" s="223"/>
      <c r="C130" s="224"/>
      <c r="D130" s="225" t="s">
        <v>131</v>
      </c>
      <c r="E130" s="226" t="s">
        <v>19</v>
      </c>
      <c r="F130" s="227" t="s">
        <v>132</v>
      </c>
      <c r="G130" s="224"/>
      <c r="H130" s="226" t="s">
        <v>19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131</v>
      </c>
      <c r="AU130" s="233" t="s">
        <v>84</v>
      </c>
      <c r="AV130" s="13" t="s">
        <v>81</v>
      </c>
      <c r="AW130" s="13" t="s">
        <v>34</v>
      </c>
      <c r="AX130" s="13" t="s">
        <v>73</v>
      </c>
      <c r="AY130" s="233" t="s">
        <v>120</v>
      </c>
    </row>
    <row r="131" spans="1:51" s="14" customFormat="1" ht="12">
      <c r="A131" s="14"/>
      <c r="B131" s="234"/>
      <c r="C131" s="235"/>
      <c r="D131" s="225" t="s">
        <v>131</v>
      </c>
      <c r="E131" s="236" t="s">
        <v>19</v>
      </c>
      <c r="F131" s="237" t="s">
        <v>190</v>
      </c>
      <c r="G131" s="235"/>
      <c r="H131" s="238">
        <v>6035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131</v>
      </c>
      <c r="AU131" s="244" t="s">
        <v>84</v>
      </c>
      <c r="AV131" s="14" t="s">
        <v>84</v>
      </c>
      <c r="AW131" s="14" t="s">
        <v>34</v>
      </c>
      <c r="AX131" s="14" t="s">
        <v>81</v>
      </c>
      <c r="AY131" s="244" t="s">
        <v>120</v>
      </c>
    </row>
    <row r="132" spans="1:65" s="2" customFormat="1" ht="24.15" customHeight="1">
      <c r="A132" s="39"/>
      <c r="B132" s="40"/>
      <c r="C132" s="205" t="s">
        <v>191</v>
      </c>
      <c r="D132" s="205" t="s">
        <v>122</v>
      </c>
      <c r="E132" s="206" t="s">
        <v>192</v>
      </c>
      <c r="F132" s="207" t="s">
        <v>193</v>
      </c>
      <c r="G132" s="208" t="s">
        <v>125</v>
      </c>
      <c r="H132" s="209">
        <v>2995</v>
      </c>
      <c r="I132" s="210"/>
      <c r="J132" s="211">
        <f>ROUND(I132*H132,2)</f>
        <v>0</v>
      </c>
      <c r="K132" s="207" t="s">
        <v>126</v>
      </c>
      <c r="L132" s="45"/>
      <c r="M132" s="212" t="s">
        <v>19</v>
      </c>
      <c r="N132" s="213" t="s">
        <v>44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127</v>
      </c>
      <c r="AT132" s="216" t="s">
        <v>122</v>
      </c>
      <c r="AU132" s="216" t="s">
        <v>84</v>
      </c>
      <c r="AY132" s="18" t="s">
        <v>120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81</v>
      </c>
      <c r="BK132" s="217">
        <f>ROUND(I132*H132,2)</f>
        <v>0</v>
      </c>
      <c r="BL132" s="18" t="s">
        <v>127</v>
      </c>
      <c r="BM132" s="216" t="s">
        <v>194</v>
      </c>
    </row>
    <row r="133" spans="1:47" s="2" customFormat="1" ht="12">
      <c r="A133" s="39"/>
      <c r="B133" s="40"/>
      <c r="C133" s="41"/>
      <c r="D133" s="218" t="s">
        <v>129</v>
      </c>
      <c r="E133" s="41"/>
      <c r="F133" s="219" t="s">
        <v>195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129</v>
      </c>
      <c r="AU133" s="18" t="s">
        <v>84</v>
      </c>
    </row>
    <row r="134" spans="1:51" s="13" customFormat="1" ht="12">
      <c r="A134" s="13"/>
      <c r="B134" s="223"/>
      <c r="C134" s="224"/>
      <c r="D134" s="225" t="s">
        <v>131</v>
      </c>
      <c r="E134" s="226" t="s">
        <v>19</v>
      </c>
      <c r="F134" s="227" t="s">
        <v>132</v>
      </c>
      <c r="G134" s="224"/>
      <c r="H134" s="226" t="s">
        <v>19</v>
      </c>
      <c r="I134" s="228"/>
      <c r="J134" s="224"/>
      <c r="K134" s="224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131</v>
      </c>
      <c r="AU134" s="233" t="s">
        <v>84</v>
      </c>
      <c r="AV134" s="13" t="s">
        <v>81</v>
      </c>
      <c r="AW134" s="13" t="s">
        <v>34</v>
      </c>
      <c r="AX134" s="13" t="s">
        <v>73</v>
      </c>
      <c r="AY134" s="233" t="s">
        <v>120</v>
      </c>
    </row>
    <row r="135" spans="1:51" s="14" customFormat="1" ht="12">
      <c r="A135" s="14"/>
      <c r="B135" s="234"/>
      <c r="C135" s="235"/>
      <c r="D135" s="225" t="s">
        <v>131</v>
      </c>
      <c r="E135" s="236" t="s">
        <v>19</v>
      </c>
      <c r="F135" s="237" t="s">
        <v>196</v>
      </c>
      <c r="G135" s="235"/>
      <c r="H135" s="238">
        <v>2995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131</v>
      </c>
      <c r="AU135" s="244" t="s">
        <v>84</v>
      </c>
      <c r="AV135" s="14" t="s">
        <v>84</v>
      </c>
      <c r="AW135" s="14" t="s">
        <v>34</v>
      </c>
      <c r="AX135" s="14" t="s">
        <v>81</v>
      </c>
      <c r="AY135" s="244" t="s">
        <v>120</v>
      </c>
    </row>
    <row r="136" spans="1:65" s="2" customFormat="1" ht="24.15" customHeight="1">
      <c r="A136" s="39"/>
      <c r="B136" s="40"/>
      <c r="C136" s="205" t="s">
        <v>197</v>
      </c>
      <c r="D136" s="205" t="s">
        <v>122</v>
      </c>
      <c r="E136" s="206" t="s">
        <v>198</v>
      </c>
      <c r="F136" s="207" t="s">
        <v>199</v>
      </c>
      <c r="G136" s="208" t="s">
        <v>125</v>
      </c>
      <c r="H136" s="209">
        <v>3040</v>
      </c>
      <c r="I136" s="210"/>
      <c r="J136" s="211">
        <f>ROUND(I136*H136,2)</f>
        <v>0</v>
      </c>
      <c r="K136" s="207" t="s">
        <v>126</v>
      </c>
      <c r="L136" s="45"/>
      <c r="M136" s="212" t="s">
        <v>19</v>
      </c>
      <c r="N136" s="213" t="s">
        <v>44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127</v>
      </c>
      <c r="AT136" s="216" t="s">
        <v>122</v>
      </c>
      <c r="AU136" s="216" t="s">
        <v>84</v>
      </c>
      <c r="AY136" s="18" t="s">
        <v>120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81</v>
      </c>
      <c r="BK136" s="217">
        <f>ROUND(I136*H136,2)</f>
        <v>0</v>
      </c>
      <c r="BL136" s="18" t="s">
        <v>127</v>
      </c>
      <c r="BM136" s="216" t="s">
        <v>200</v>
      </c>
    </row>
    <row r="137" spans="1:47" s="2" customFormat="1" ht="12">
      <c r="A137" s="39"/>
      <c r="B137" s="40"/>
      <c r="C137" s="41"/>
      <c r="D137" s="218" t="s">
        <v>129</v>
      </c>
      <c r="E137" s="41"/>
      <c r="F137" s="219" t="s">
        <v>201</v>
      </c>
      <c r="G137" s="41"/>
      <c r="H137" s="41"/>
      <c r="I137" s="220"/>
      <c r="J137" s="41"/>
      <c r="K137" s="41"/>
      <c r="L137" s="45"/>
      <c r="M137" s="221"/>
      <c r="N137" s="222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129</v>
      </c>
      <c r="AU137" s="18" t="s">
        <v>84</v>
      </c>
    </row>
    <row r="138" spans="1:51" s="13" customFormat="1" ht="12">
      <c r="A138" s="13"/>
      <c r="B138" s="223"/>
      <c r="C138" s="224"/>
      <c r="D138" s="225" t="s">
        <v>131</v>
      </c>
      <c r="E138" s="226" t="s">
        <v>19</v>
      </c>
      <c r="F138" s="227" t="s">
        <v>132</v>
      </c>
      <c r="G138" s="224"/>
      <c r="H138" s="226" t="s">
        <v>19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131</v>
      </c>
      <c r="AU138" s="233" t="s">
        <v>84</v>
      </c>
      <c r="AV138" s="13" t="s">
        <v>81</v>
      </c>
      <c r="AW138" s="13" t="s">
        <v>34</v>
      </c>
      <c r="AX138" s="13" t="s">
        <v>73</v>
      </c>
      <c r="AY138" s="233" t="s">
        <v>120</v>
      </c>
    </row>
    <row r="139" spans="1:51" s="14" customFormat="1" ht="12">
      <c r="A139" s="14"/>
      <c r="B139" s="234"/>
      <c r="C139" s="235"/>
      <c r="D139" s="225" t="s">
        <v>131</v>
      </c>
      <c r="E139" s="236" t="s">
        <v>19</v>
      </c>
      <c r="F139" s="237" t="s">
        <v>202</v>
      </c>
      <c r="G139" s="235"/>
      <c r="H139" s="238">
        <v>3040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4" t="s">
        <v>131</v>
      </c>
      <c r="AU139" s="244" t="s">
        <v>84</v>
      </c>
      <c r="AV139" s="14" t="s">
        <v>84</v>
      </c>
      <c r="AW139" s="14" t="s">
        <v>34</v>
      </c>
      <c r="AX139" s="14" t="s">
        <v>81</v>
      </c>
      <c r="AY139" s="244" t="s">
        <v>120</v>
      </c>
    </row>
    <row r="140" spans="1:63" s="12" customFormat="1" ht="22.8" customHeight="1">
      <c r="A140" s="12"/>
      <c r="B140" s="189"/>
      <c r="C140" s="190"/>
      <c r="D140" s="191" t="s">
        <v>72</v>
      </c>
      <c r="E140" s="203" t="s">
        <v>180</v>
      </c>
      <c r="F140" s="203" t="s">
        <v>203</v>
      </c>
      <c r="G140" s="190"/>
      <c r="H140" s="190"/>
      <c r="I140" s="193"/>
      <c r="J140" s="204">
        <f>BK140</f>
        <v>0</v>
      </c>
      <c r="K140" s="190"/>
      <c r="L140" s="195"/>
      <c r="M140" s="196"/>
      <c r="N140" s="197"/>
      <c r="O140" s="197"/>
      <c r="P140" s="198">
        <f>SUM(P141:P246)</f>
        <v>0</v>
      </c>
      <c r="Q140" s="197"/>
      <c r="R140" s="198">
        <f>SUM(R141:R246)</f>
        <v>193.63681</v>
      </c>
      <c r="S140" s="197"/>
      <c r="T140" s="199">
        <f>SUM(T141:T246)</f>
        <v>119.77900000000001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0" t="s">
        <v>81</v>
      </c>
      <c r="AT140" s="201" t="s">
        <v>72</v>
      </c>
      <c r="AU140" s="201" t="s">
        <v>81</v>
      </c>
      <c r="AY140" s="200" t="s">
        <v>120</v>
      </c>
      <c r="BK140" s="202">
        <f>SUM(BK141:BK246)</f>
        <v>0</v>
      </c>
    </row>
    <row r="141" spans="1:65" s="2" customFormat="1" ht="24.15" customHeight="1">
      <c r="A141" s="39"/>
      <c r="B141" s="40"/>
      <c r="C141" s="205" t="s">
        <v>204</v>
      </c>
      <c r="D141" s="205" t="s">
        <v>122</v>
      </c>
      <c r="E141" s="206" t="s">
        <v>205</v>
      </c>
      <c r="F141" s="207" t="s">
        <v>206</v>
      </c>
      <c r="G141" s="208" t="s">
        <v>144</v>
      </c>
      <c r="H141" s="209">
        <v>477</v>
      </c>
      <c r="I141" s="210"/>
      <c r="J141" s="211">
        <f>ROUND(I141*H141,2)</f>
        <v>0</v>
      </c>
      <c r="K141" s="207" t="s">
        <v>126</v>
      </c>
      <c r="L141" s="45"/>
      <c r="M141" s="212" t="s">
        <v>19</v>
      </c>
      <c r="N141" s="213" t="s">
        <v>44</v>
      </c>
      <c r="O141" s="85"/>
      <c r="P141" s="214">
        <f>O141*H141</f>
        <v>0</v>
      </c>
      <c r="Q141" s="214">
        <v>0.047</v>
      </c>
      <c r="R141" s="214">
        <f>Q141*H141</f>
        <v>22.419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127</v>
      </c>
      <c r="AT141" s="216" t="s">
        <v>122</v>
      </c>
      <c r="AU141" s="216" t="s">
        <v>84</v>
      </c>
      <c r="AY141" s="18" t="s">
        <v>120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81</v>
      </c>
      <c r="BK141" s="217">
        <f>ROUND(I141*H141,2)</f>
        <v>0</v>
      </c>
      <c r="BL141" s="18" t="s">
        <v>127</v>
      </c>
      <c r="BM141" s="216" t="s">
        <v>207</v>
      </c>
    </row>
    <row r="142" spans="1:47" s="2" customFormat="1" ht="12">
      <c r="A142" s="39"/>
      <c r="B142" s="40"/>
      <c r="C142" s="41"/>
      <c r="D142" s="218" t="s">
        <v>129</v>
      </c>
      <c r="E142" s="41"/>
      <c r="F142" s="219" t="s">
        <v>208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129</v>
      </c>
      <c r="AU142" s="18" t="s">
        <v>84</v>
      </c>
    </row>
    <row r="143" spans="1:51" s="14" customFormat="1" ht="12">
      <c r="A143" s="14"/>
      <c r="B143" s="234"/>
      <c r="C143" s="235"/>
      <c r="D143" s="225" t="s">
        <v>131</v>
      </c>
      <c r="E143" s="236" t="s">
        <v>19</v>
      </c>
      <c r="F143" s="237" t="s">
        <v>209</v>
      </c>
      <c r="G143" s="235"/>
      <c r="H143" s="238">
        <v>283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4" t="s">
        <v>131</v>
      </c>
      <c r="AU143" s="244" t="s">
        <v>84</v>
      </c>
      <c r="AV143" s="14" t="s">
        <v>84</v>
      </c>
      <c r="AW143" s="14" t="s">
        <v>34</v>
      </c>
      <c r="AX143" s="14" t="s">
        <v>73</v>
      </c>
      <c r="AY143" s="244" t="s">
        <v>120</v>
      </c>
    </row>
    <row r="144" spans="1:51" s="14" customFormat="1" ht="12">
      <c r="A144" s="14"/>
      <c r="B144" s="234"/>
      <c r="C144" s="235"/>
      <c r="D144" s="225" t="s">
        <v>131</v>
      </c>
      <c r="E144" s="236" t="s">
        <v>19</v>
      </c>
      <c r="F144" s="237" t="s">
        <v>210</v>
      </c>
      <c r="G144" s="235"/>
      <c r="H144" s="238">
        <v>194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4" t="s">
        <v>131</v>
      </c>
      <c r="AU144" s="244" t="s">
        <v>84</v>
      </c>
      <c r="AV144" s="14" t="s">
        <v>84</v>
      </c>
      <c r="AW144" s="14" t="s">
        <v>34</v>
      </c>
      <c r="AX144" s="14" t="s">
        <v>73</v>
      </c>
      <c r="AY144" s="244" t="s">
        <v>120</v>
      </c>
    </row>
    <row r="145" spans="1:51" s="15" customFormat="1" ht="12">
      <c r="A145" s="15"/>
      <c r="B145" s="245"/>
      <c r="C145" s="246"/>
      <c r="D145" s="225" t="s">
        <v>131</v>
      </c>
      <c r="E145" s="247" t="s">
        <v>19</v>
      </c>
      <c r="F145" s="248" t="s">
        <v>140</v>
      </c>
      <c r="G145" s="246"/>
      <c r="H145" s="249">
        <v>477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55" t="s">
        <v>131</v>
      </c>
      <c r="AU145" s="255" t="s">
        <v>84</v>
      </c>
      <c r="AV145" s="15" t="s">
        <v>127</v>
      </c>
      <c r="AW145" s="15" t="s">
        <v>34</v>
      </c>
      <c r="AX145" s="15" t="s">
        <v>81</v>
      </c>
      <c r="AY145" s="255" t="s">
        <v>120</v>
      </c>
    </row>
    <row r="146" spans="1:65" s="2" customFormat="1" ht="16.5" customHeight="1">
      <c r="A146" s="39"/>
      <c r="B146" s="40"/>
      <c r="C146" s="205" t="s">
        <v>211</v>
      </c>
      <c r="D146" s="205" t="s">
        <v>122</v>
      </c>
      <c r="E146" s="206" t="s">
        <v>212</v>
      </c>
      <c r="F146" s="207" t="s">
        <v>213</v>
      </c>
      <c r="G146" s="208" t="s">
        <v>214</v>
      </c>
      <c r="H146" s="209">
        <v>48</v>
      </c>
      <c r="I146" s="210"/>
      <c r="J146" s="211">
        <f>ROUND(I146*H146,2)</f>
        <v>0</v>
      </c>
      <c r="K146" s="207" t="s">
        <v>126</v>
      </c>
      <c r="L146" s="45"/>
      <c r="M146" s="212" t="s">
        <v>19</v>
      </c>
      <c r="N146" s="213" t="s">
        <v>44</v>
      </c>
      <c r="O146" s="85"/>
      <c r="P146" s="214">
        <f>O146*H146</f>
        <v>0</v>
      </c>
      <c r="Q146" s="214">
        <v>0.00036</v>
      </c>
      <c r="R146" s="214">
        <f>Q146*H146</f>
        <v>0.01728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127</v>
      </c>
      <c r="AT146" s="216" t="s">
        <v>122</v>
      </c>
      <c r="AU146" s="216" t="s">
        <v>84</v>
      </c>
      <c r="AY146" s="18" t="s">
        <v>120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81</v>
      </c>
      <c r="BK146" s="217">
        <f>ROUND(I146*H146,2)</f>
        <v>0</v>
      </c>
      <c r="BL146" s="18" t="s">
        <v>127</v>
      </c>
      <c r="BM146" s="216" t="s">
        <v>215</v>
      </c>
    </row>
    <row r="147" spans="1:47" s="2" customFormat="1" ht="12">
      <c r="A147" s="39"/>
      <c r="B147" s="40"/>
      <c r="C147" s="41"/>
      <c r="D147" s="218" t="s">
        <v>129</v>
      </c>
      <c r="E147" s="41"/>
      <c r="F147" s="219" t="s">
        <v>216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129</v>
      </c>
      <c r="AU147" s="18" t="s">
        <v>84</v>
      </c>
    </row>
    <row r="148" spans="1:51" s="14" customFormat="1" ht="12">
      <c r="A148" s="14"/>
      <c r="B148" s="234"/>
      <c r="C148" s="235"/>
      <c r="D148" s="225" t="s">
        <v>131</v>
      </c>
      <c r="E148" s="236" t="s">
        <v>19</v>
      </c>
      <c r="F148" s="237" t="s">
        <v>217</v>
      </c>
      <c r="G148" s="235"/>
      <c r="H148" s="238">
        <v>28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4" t="s">
        <v>131</v>
      </c>
      <c r="AU148" s="244" t="s">
        <v>84</v>
      </c>
      <c r="AV148" s="14" t="s">
        <v>84</v>
      </c>
      <c r="AW148" s="14" t="s">
        <v>34</v>
      </c>
      <c r="AX148" s="14" t="s">
        <v>73</v>
      </c>
      <c r="AY148" s="244" t="s">
        <v>120</v>
      </c>
    </row>
    <row r="149" spans="1:51" s="14" customFormat="1" ht="12">
      <c r="A149" s="14"/>
      <c r="B149" s="234"/>
      <c r="C149" s="235"/>
      <c r="D149" s="225" t="s">
        <v>131</v>
      </c>
      <c r="E149" s="236" t="s">
        <v>19</v>
      </c>
      <c r="F149" s="237" t="s">
        <v>218</v>
      </c>
      <c r="G149" s="235"/>
      <c r="H149" s="238">
        <v>20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4" t="s">
        <v>131</v>
      </c>
      <c r="AU149" s="244" t="s">
        <v>84</v>
      </c>
      <c r="AV149" s="14" t="s">
        <v>84</v>
      </c>
      <c r="AW149" s="14" t="s">
        <v>34</v>
      </c>
      <c r="AX149" s="14" t="s">
        <v>73</v>
      </c>
      <c r="AY149" s="244" t="s">
        <v>120</v>
      </c>
    </row>
    <row r="150" spans="1:51" s="15" customFormat="1" ht="12">
      <c r="A150" s="15"/>
      <c r="B150" s="245"/>
      <c r="C150" s="246"/>
      <c r="D150" s="225" t="s">
        <v>131</v>
      </c>
      <c r="E150" s="247" t="s">
        <v>19</v>
      </c>
      <c r="F150" s="248" t="s">
        <v>140</v>
      </c>
      <c r="G150" s="246"/>
      <c r="H150" s="249">
        <v>48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5" t="s">
        <v>131</v>
      </c>
      <c r="AU150" s="255" t="s">
        <v>84</v>
      </c>
      <c r="AV150" s="15" t="s">
        <v>127</v>
      </c>
      <c r="AW150" s="15" t="s">
        <v>34</v>
      </c>
      <c r="AX150" s="15" t="s">
        <v>81</v>
      </c>
      <c r="AY150" s="255" t="s">
        <v>120</v>
      </c>
    </row>
    <row r="151" spans="1:65" s="2" customFormat="1" ht="16.5" customHeight="1">
      <c r="A151" s="39"/>
      <c r="B151" s="40"/>
      <c r="C151" s="256" t="s">
        <v>8</v>
      </c>
      <c r="D151" s="256" t="s">
        <v>170</v>
      </c>
      <c r="E151" s="257" t="s">
        <v>219</v>
      </c>
      <c r="F151" s="258" t="s">
        <v>220</v>
      </c>
      <c r="G151" s="259" t="s">
        <v>214</v>
      </c>
      <c r="H151" s="260">
        <v>48</v>
      </c>
      <c r="I151" s="261"/>
      <c r="J151" s="262">
        <f>ROUND(I151*H151,2)</f>
        <v>0</v>
      </c>
      <c r="K151" s="258" t="s">
        <v>126</v>
      </c>
      <c r="L151" s="263"/>
      <c r="M151" s="264" t="s">
        <v>19</v>
      </c>
      <c r="N151" s="265" t="s">
        <v>44</v>
      </c>
      <c r="O151" s="85"/>
      <c r="P151" s="214">
        <f>O151*H151</f>
        <v>0</v>
      </c>
      <c r="Q151" s="214">
        <v>0.0025</v>
      </c>
      <c r="R151" s="214">
        <f>Q151*H151</f>
        <v>0.12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174</v>
      </c>
      <c r="AT151" s="216" t="s">
        <v>170</v>
      </c>
      <c r="AU151" s="216" t="s">
        <v>84</v>
      </c>
      <c r="AY151" s="18" t="s">
        <v>120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81</v>
      </c>
      <c r="BK151" s="217">
        <f>ROUND(I151*H151,2)</f>
        <v>0</v>
      </c>
      <c r="BL151" s="18" t="s">
        <v>127</v>
      </c>
      <c r="BM151" s="216" t="s">
        <v>221</v>
      </c>
    </row>
    <row r="152" spans="1:65" s="2" customFormat="1" ht="21.75" customHeight="1">
      <c r="A152" s="39"/>
      <c r="B152" s="40"/>
      <c r="C152" s="205" t="s">
        <v>222</v>
      </c>
      <c r="D152" s="205" t="s">
        <v>122</v>
      </c>
      <c r="E152" s="206" t="s">
        <v>223</v>
      </c>
      <c r="F152" s="207" t="s">
        <v>224</v>
      </c>
      <c r="G152" s="208" t="s">
        <v>214</v>
      </c>
      <c r="H152" s="209">
        <v>22</v>
      </c>
      <c r="I152" s="210"/>
      <c r="J152" s="211">
        <f>ROUND(I152*H152,2)</f>
        <v>0</v>
      </c>
      <c r="K152" s="207" t="s">
        <v>126</v>
      </c>
      <c r="L152" s="45"/>
      <c r="M152" s="212" t="s">
        <v>19</v>
      </c>
      <c r="N152" s="213" t="s">
        <v>44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127</v>
      </c>
      <c r="AT152" s="216" t="s">
        <v>122</v>
      </c>
      <c r="AU152" s="216" t="s">
        <v>84</v>
      </c>
      <c r="AY152" s="18" t="s">
        <v>120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81</v>
      </c>
      <c r="BK152" s="217">
        <f>ROUND(I152*H152,2)</f>
        <v>0</v>
      </c>
      <c r="BL152" s="18" t="s">
        <v>127</v>
      </c>
      <c r="BM152" s="216" t="s">
        <v>225</v>
      </c>
    </row>
    <row r="153" spans="1:47" s="2" customFormat="1" ht="12">
      <c r="A153" s="39"/>
      <c r="B153" s="40"/>
      <c r="C153" s="41"/>
      <c r="D153" s="218" t="s">
        <v>129</v>
      </c>
      <c r="E153" s="41"/>
      <c r="F153" s="219" t="s">
        <v>226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129</v>
      </c>
      <c r="AU153" s="18" t="s">
        <v>84</v>
      </c>
    </row>
    <row r="154" spans="1:51" s="13" customFormat="1" ht="12">
      <c r="A154" s="13"/>
      <c r="B154" s="223"/>
      <c r="C154" s="224"/>
      <c r="D154" s="225" t="s">
        <v>131</v>
      </c>
      <c r="E154" s="226" t="s">
        <v>19</v>
      </c>
      <c r="F154" s="227" t="s">
        <v>227</v>
      </c>
      <c r="G154" s="224"/>
      <c r="H154" s="226" t="s">
        <v>19</v>
      </c>
      <c r="I154" s="228"/>
      <c r="J154" s="224"/>
      <c r="K154" s="224"/>
      <c r="L154" s="229"/>
      <c r="M154" s="230"/>
      <c r="N154" s="231"/>
      <c r="O154" s="231"/>
      <c r="P154" s="231"/>
      <c r="Q154" s="231"/>
      <c r="R154" s="231"/>
      <c r="S154" s="231"/>
      <c r="T154" s="23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3" t="s">
        <v>131</v>
      </c>
      <c r="AU154" s="233" t="s">
        <v>84</v>
      </c>
      <c r="AV154" s="13" t="s">
        <v>81</v>
      </c>
      <c r="AW154" s="13" t="s">
        <v>34</v>
      </c>
      <c r="AX154" s="13" t="s">
        <v>73</v>
      </c>
      <c r="AY154" s="233" t="s">
        <v>120</v>
      </c>
    </row>
    <row r="155" spans="1:51" s="14" customFormat="1" ht="12">
      <c r="A155" s="14"/>
      <c r="B155" s="234"/>
      <c r="C155" s="235"/>
      <c r="D155" s="225" t="s">
        <v>131</v>
      </c>
      <c r="E155" s="236" t="s">
        <v>19</v>
      </c>
      <c r="F155" s="237" t="s">
        <v>228</v>
      </c>
      <c r="G155" s="235"/>
      <c r="H155" s="238">
        <v>4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131</v>
      </c>
      <c r="AU155" s="244" t="s">
        <v>84</v>
      </c>
      <c r="AV155" s="14" t="s">
        <v>84</v>
      </c>
      <c r="AW155" s="14" t="s">
        <v>34</v>
      </c>
      <c r="AX155" s="14" t="s">
        <v>73</v>
      </c>
      <c r="AY155" s="244" t="s">
        <v>120</v>
      </c>
    </row>
    <row r="156" spans="1:51" s="14" customFormat="1" ht="12">
      <c r="A156" s="14"/>
      <c r="B156" s="234"/>
      <c r="C156" s="235"/>
      <c r="D156" s="225" t="s">
        <v>131</v>
      </c>
      <c r="E156" s="236" t="s">
        <v>19</v>
      </c>
      <c r="F156" s="237" t="s">
        <v>229</v>
      </c>
      <c r="G156" s="235"/>
      <c r="H156" s="238">
        <v>4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4" t="s">
        <v>131</v>
      </c>
      <c r="AU156" s="244" t="s">
        <v>84</v>
      </c>
      <c r="AV156" s="14" t="s">
        <v>84</v>
      </c>
      <c r="AW156" s="14" t="s">
        <v>34</v>
      </c>
      <c r="AX156" s="14" t="s">
        <v>73</v>
      </c>
      <c r="AY156" s="244" t="s">
        <v>120</v>
      </c>
    </row>
    <row r="157" spans="1:51" s="14" customFormat="1" ht="12">
      <c r="A157" s="14"/>
      <c r="B157" s="234"/>
      <c r="C157" s="235"/>
      <c r="D157" s="225" t="s">
        <v>131</v>
      </c>
      <c r="E157" s="236" t="s">
        <v>19</v>
      </c>
      <c r="F157" s="237" t="s">
        <v>230</v>
      </c>
      <c r="G157" s="235"/>
      <c r="H157" s="238">
        <v>2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131</v>
      </c>
      <c r="AU157" s="244" t="s">
        <v>84</v>
      </c>
      <c r="AV157" s="14" t="s">
        <v>84</v>
      </c>
      <c r="AW157" s="14" t="s">
        <v>34</v>
      </c>
      <c r="AX157" s="14" t="s">
        <v>73</v>
      </c>
      <c r="AY157" s="244" t="s">
        <v>120</v>
      </c>
    </row>
    <row r="158" spans="1:51" s="14" customFormat="1" ht="12">
      <c r="A158" s="14"/>
      <c r="B158" s="234"/>
      <c r="C158" s="235"/>
      <c r="D158" s="225" t="s">
        <v>131</v>
      </c>
      <c r="E158" s="236" t="s">
        <v>19</v>
      </c>
      <c r="F158" s="237" t="s">
        <v>231</v>
      </c>
      <c r="G158" s="235"/>
      <c r="H158" s="238">
        <v>1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4" t="s">
        <v>131</v>
      </c>
      <c r="AU158" s="244" t="s">
        <v>84</v>
      </c>
      <c r="AV158" s="14" t="s">
        <v>84</v>
      </c>
      <c r="AW158" s="14" t="s">
        <v>34</v>
      </c>
      <c r="AX158" s="14" t="s">
        <v>73</v>
      </c>
      <c r="AY158" s="244" t="s">
        <v>120</v>
      </c>
    </row>
    <row r="159" spans="1:51" s="14" customFormat="1" ht="12">
      <c r="A159" s="14"/>
      <c r="B159" s="234"/>
      <c r="C159" s="235"/>
      <c r="D159" s="225" t="s">
        <v>131</v>
      </c>
      <c r="E159" s="236" t="s">
        <v>19</v>
      </c>
      <c r="F159" s="237" t="s">
        <v>232</v>
      </c>
      <c r="G159" s="235"/>
      <c r="H159" s="238">
        <v>5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4" t="s">
        <v>131</v>
      </c>
      <c r="AU159" s="244" t="s">
        <v>84</v>
      </c>
      <c r="AV159" s="14" t="s">
        <v>84</v>
      </c>
      <c r="AW159" s="14" t="s">
        <v>34</v>
      </c>
      <c r="AX159" s="14" t="s">
        <v>73</v>
      </c>
      <c r="AY159" s="244" t="s">
        <v>120</v>
      </c>
    </row>
    <row r="160" spans="1:51" s="14" customFormat="1" ht="12">
      <c r="A160" s="14"/>
      <c r="B160" s="234"/>
      <c r="C160" s="235"/>
      <c r="D160" s="225" t="s">
        <v>131</v>
      </c>
      <c r="E160" s="236" t="s">
        <v>19</v>
      </c>
      <c r="F160" s="237" t="s">
        <v>233</v>
      </c>
      <c r="G160" s="235"/>
      <c r="H160" s="238">
        <v>2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4" t="s">
        <v>131</v>
      </c>
      <c r="AU160" s="244" t="s">
        <v>84</v>
      </c>
      <c r="AV160" s="14" t="s">
        <v>84</v>
      </c>
      <c r="AW160" s="14" t="s">
        <v>34</v>
      </c>
      <c r="AX160" s="14" t="s">
        <v>73</v>
      </c>
      <c r="AY160" s="244" t="s">
        <v>120</v>
      </c>
    </row>
    <row r="161" spans="1:51" s="14" customFormat="1" ht="12">
      <c r="A161" s="14"/>
      <c r="B161" s="234"/>
      <c r="C161" s="235"/>
      <c r="D161" s="225" t="s">
        <v>131</v>
      </c>
      <c r="E161" s="236" t="s">
        <v>19</v>
      </c>
      <c r="F161" s="237" t="s">
        <v>234</v>
      </c>
      <c r="G161" s="235"/>
      <c r="H161" s="238">
        <v>2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4" t="s">
        <v>131</v>
      </c>
      <c r="AU161" s="244" t="s">
        <v>84</v>
      </c>
      <c r="AV161" s="14" t="s">
        <v>84</v>
      </c>
      <c r="AW161" s="14" t="s">
        <v>34</v>
      </c>
      <c r="AX161" s="14" t="s">
        <v>73</v>
      </c>
      <c r="AY161" s="244" t="s">
        <v>120</v>
      </c>
    </row>
    <row r="162" spans="1:51" s="14" customFormat="1" ht="12">
      <c r="A162" s="14"/>
      <c r="B162" s="234"/>
      <c r="C162" s="235"/>
      <c r="D162" s="225" t="s">
        <v>131</v>
      </c>
      <c r="E162" s="236" t="s">
        <v>19</v>
      </c>
      <c r="F162" s="237" t="s">
        <v>235</v>
      </c>
      <c r="G162" s="235"/>
      <c r="H162" s="238">
        <v>2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4" t="s">
        <v>131</v>
      </c>
      <c r="AU162" s="244" t="s">
        <v>84</v>
      </c>
      <c r="AV162" s="14" t="s">
        <v>84</v>
      </c>
      <c r="AW162" s="14" t="s">
        <v>34</v>
      </c>
      <c r="AX162" s="14" t="s">
        <v>73</v>
      </c>
      <c r="AY162" s="244" t="s">
        <v>120</v>
      </c>
    </row>
    <row r="163" spans="1:51" s="15" customFormat="1" ht="12">
      <c r="A163" s="15"/>
      <c r="B163" s="245"/>
      <c r="C163" s="246"/>
      <c r="D163" s="225" t="s">
        <v>131</v>
      </c>
      <c r="E163" s="247" t="s">
        <v>19</v>
      </c>
      <c r="F163" s="248" t="s">
        <v>140</v>
      </c>
      <c r="G163" s="246"/>
      <c r="H163" s="249">
        <v>22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5" t="s">
        <v>131</v>
      </c>
      <c r="AU163" s="255" t="s">
        <v>84</v>
      </c>
      <c r="AV163" s="15" t="s">
        <v>127</v>
      </c>
      <c r="AW163" s="15" t="s">
        <v>34</v>
      </c>
      <c r="AX163" s="15" t="s">
        <v>81</v>
      </c>
      <c r="AY163" s="255" t="s">
        <v>120</v>
      </c>
    </row>
    <row r="164" spans="1:65" s="2" customFormat="1" ht="24.15" customHeight="1">
      <c r="A164" s="39"/>
      <c r="B164" s="40"/>
      <c r="C164" s="205" t="s">
        <v>236</v>
      </c>
      <c r="D164" s="205" t="s">
        <v>122</v>
      </c>
      <c r="E164" s="206" t="s">
        <v>237</v>
      </c>
      <c r="F164" s="207" t="s">
        <v>238</v>
      </c>
      <c r="G164" s="208" t="s">
        <v>214</v>
      </c>
      <c r="H164" s="209">
        <v>660</v>
      </c>
      <c r="I164" s="210"/>
      <c r="J164" s="211">
        <f>ROUND(I164*H164,2)</f>
        <v>0</v>
      </c>
      <c r="K164" s="207" t="s">
        <v>126</v>
      </c>
      <c r="L164" s="45"/>
      <c r="M164" s="212" t="s">
        <v>19</v>
      </c>
      <c r="N164" s="213" t="s">
        <v>44</v>
      </c>
      <c r="O164" s="85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127</v>
      </c>
      <c r="AT164" s="216" t="s">
        <v>122</v>
      </c>
      <c r="AU164" s="216" t="s">
        <v>84</v>
      </c>
      <c r="AY164" s="18" t="s">
        <v>120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81</v>
      </c>
      <c r="BK164" s="217">
        <f>ROUND(I164*H164,2)</f>
        <v>0</v>
      </c>
      <c r="BL164" s="18" t="s">
        <v>127</v>
      </c>
      <c r="BM164" s="216" t="s">
        <v>239</v>
      </c>
    </row>
    <row r="165" spans="1:47" s="2" customFormat="1" ht="12">
      <c r="A165" s="39"/>
      <c r="B165" s="40"/>
      <c r="C165" s="41"/>
      <c r="D165" s="218" t="s">
        <v>129</v>
      </c>
      <c r="E165" s="41"/>
      <c r="F165" s="219" t="s">
        <v>240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129</v>
      </c>
      <c r="AU165" s="18" t="s">
        <v>84</v>
      </c>
    </row>
    <row r="166" spans="1:51" s="13" customFormat="1" ht="12">
      <c r="A166" s="13"/>
      <c r="B166" s="223"/>
      <c r="C166" s="224"/>
      <c r="D166" s="225" t="s">
        <v>131</v>
      </c>
      <c r="E166" s="226" t="s">
        <v>19</v>
      </c>
      <c r="F166" s="227" t="s">
        <v>241</v>
      </c>
      <c r="G166" s="224"/>
      <c r="H166" s="226" t="s">
        <v>19</v>
      </c>
      <c r="I166" s="228"/>
      <c r="J166" s="224"/>
      <c r="K166" s="224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131</v>
      </c>
      <c r="AU166" s="233" t="s">
        <v>84</v>
      </c>
      <c r="AV166" s="13" t="s">
        <v>81</v>
      </c>
      <c r="AW166" s="13" t="s">
        <v>34</v>
      </c>
      <c r="AX166" s="13" t="s">
        <v>73</v>
      </c>
      <c r="AY166" s="233" t="s">
        <v>120</v>
      </c>
    </row>
    <row r="167" spans="1:51" s="14" customFormat="1" ht="12">
      <c r="A167" s="14"/>
      <c r="B167" s="234"/>
      <c r="C167" s="235"/>
      <c r="D167" s="225" t="s">
        <v>131</v>
      </c>
      <c r="E167" s="236" t="s">
        <v>19</v>
      </c>
      <c r="F167" s="237" t="s">
        <v>242</v>
      </c>
      <c r="G167" s="235"/>
      <c r="H167" s="238">
        <v>660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4" t="s">
        <v>131</v>
      </c>
      <c r="AU167" s="244" t="s">
        <v>84</v>
      </c>
      <c r="AV167" s="14" t="s">
        <v>84</v>
      </c>
      <c r="AW167" s="14" t="s">
        <v>34</v>
      </c>
      <c r="AX167" s="14" t="s">
        <v>81</v>
      </c>
      <c r="AY167" s="244" t="s">
        <v>120</v>
      </c>
    </row>
    <row r="168" spans="1:65" s="2" customFormat="1" ht="16.5" customHeight="1">
      <c r="A168" s="39"/>
      <c r="B168" s="40"/>
      <c r="C168" s="205" t="s">
        <v>243</v>
      </c>
      <c r="D168" s="205" t="s">
        <v>122</v>
      </c>
      <c r="E168" s="206" t="s">
        <v>244</v>
      </c>
      <c r="F168" s="207" t="s">
        <v>245</v>
      </c>
      <c r="G168" s="208" t="s">
        <v>214</v>
      </c>
      <c r="H168" s="209">
        <v>30</v>
      </c>
      <c r="I168" s="210"/>
      <c r="J168" s="211">
        <f>ROUND(I168*H168,2)</f>
        <v>0</v>
      </c>
      <c r="K168" s="207" t="s">
        <v>126</v>
      </c>
      <c r="L168" s="45"/>
      <c r="M168" s="212" t="s">
        <v>19</v>
      </c>
      <c r="N168" s="213" t="s">
        <v>44</v>
      </c>
      <c r="O168" s="85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16" t="s">
        <v>127</v>
      </c>
      <c r="AT168" s="216" t="s">
        <v>122</v>
      </c>
      <c r="AU168" s="216" t="s">
        <v>84</v>
      </c>
      <c r="AY168" s="18" t="s">
        <v>120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8" t="s">
        <v>81</v>
      </c>
      <c r="BK168" s="217">
        <f>ROUND(I168*H168,2)</f>
        <v>0</v>
      </c>
      <c r="BL168" s="18" t="s">
        <v>127</v>
      </c>
      <c r="BM168" s="216" t="s">
        <v>246</v>
      </c>
    </row>
    <row r="169" spans="1:47" s="2" customFormat="1" ht="12">
      <c r="A169" s="39"/>
      <c r="B169" s="40"/>
      <c r="C169" s="41"/>
      <c r="D169" s="218" t="s">
        <v>129</v>
      </c>
      <c r="E169" s="41"/>
      <c r="F169" s="219" t="s">
        <v>247</v>
      </c>
      <c r="G169" s="41"/>
      <c r="H169" s="41"/>
      <c r="I169" s="220"/>
      <c r="J169" s="41"/>
      <c r="K169" s="41"/>
      <c r="L169" s="45"/>
      <c r="M169" s="221"/>
      <c r="N169" s="222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129</v>
      </c>
      <c r="AU169" s="18" t="s">
        <v>84</v>
      </c>
    </row>
    <row r="170" spans="1:51" s="13" customFormat="1" ht="12">
      <c r="A170" s="13"/>
      <c r="B170" s="223"/>
      <c r="C170" s="224"/>
      <c r="D170" s="225" t="s">
        <v>131</v>
      </c>
      <c r="E170" s="226" t="s">
        <v>19</v>
      </c>
      <c r="F170" s="227" t="s">
        <v>227</v>
      </c>
      <c r="G170" s="224"/>
      <c r="H170" s="226" t="s">
        <v>19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3" t="s">
        <v>131</v>
      </c>
      <c r="AU170" s="233" t="s">
        <v>84</v>
      </c>
      <c r="AV170" s="13" t="s">
        <v>81</v>
      </c>
      <c r="AW170" s="13" t="s">
        <v>34</v>
      </c>
      <c r="AX170" s="13" t="s">
        <v>73</v>
      </c>
      <c r="AY170" s="233" t="s">
        <v>120</v>
      </c>
    </row>
    <row r="171" spans="1:51" s="14" customFormat="1" ht="12">
      <c r="A171" s="14"/>
      <c r="B171" s="234"/>
      <c r="C171" s="235"/>
      <c r="D171" s="225" t="s">
        <v>131</v>
      </c>
      <c r="E171" s="236" t="s">
        <v>19</v>
      </c>
      <c r="F171" s="237" t="s">
        <v>248</v>
      </c>
      <c r="G171" s="235"/>
      <c r="H171" s="238">
        <v>30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131</v>
      </c>
      <c r="AU171" s="244" t="s">
        <v>84</v>
      </c>
      <c r="AV171" s="14" t="s">
        <v>84</v>
      </c>
      <c r="AW171" s="14" t="s">
        <v>34</v>
      </c>
      <c r="AX171" s="14" t="s">
        <v>81</v>
      </c>
      <c r="AY171" s="244" t="s">
        <v>120</v>
      </c>
    </row>
    <row r="172" spans="1:65" s="2" customFormat="1" ht="24.15" customHeight="1">
      <c r="A172" s="39"/>
      <c r="B172" s="40"/>
      <c r="C172" s="205" t="s">
        <v>249</v>
      </c>
      <c r="D172" s="205" t="s">
        <v>122</v>
      </c>
      <c r="E172" s="206" t="s">
        <v>250</v>
      </c>
      <c r="F172" s="207" t="s">
        <v>251</v>
      </c>
      <c r="G172" s="208" t="s">
        <v>214</v>
      </c>
      <c r="H172" s="209">
        <v>900</v>
      </c>
      <c r="I172" s="210"/>
      <c r="J172" s="211">
        <f>ROUND(I172*H172,2)</f>
        <v>0</v>
      </c>
      <c r="K172" s="207" t="s">
        <v>126</v>
      </c>
      <c r="L172" s="45"/>
      <c r="M172" s="212" t="s">
        <v>19</v>
      </c>
      <c r="N172" s="213" t="s">
        <v>44</v>
      </c>
      <c r="O172" s="85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127</v>
      </c>
      <c r="AT172" s="216" t="s">
        <v>122</v>
      </c>
      <c r="AU172" s="216" t="s">
        <v>84</v>
      </c>
      <c r="AY172" s="18" t="s">
        <v>120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81</v>
      </c>
      <c r="BK172" s="217">
        <f>ROUND(I172*H172,2)</f>
        <v>0</v>
      </c>
      <c r="BL172" s="18" t="s">
        <v>127</v>
      </c>
      <c r="BM172" s="216" t="s">
        <v>252</v>
      </c>
    </row>
    <row r="173" spans="1:47" s="2" customFormat="1" ht="12">
      <c r="A173" s="39"/>
      <c r="B173" s="40"/>
      <c r="C173" s="41"/>
      <c r="D173" s="218" t="s">
        <v>129</v>
      </c>
      <c r="E173" s="41"/>
      <c r="F173" s="219" t="s">
        <v>253</v>
      </c>
      <c r="G173" s="41"/>
      <c r="H173" s="41"/>
      <c r="I173" s="220"/>
      <c r="J173" s="41"/>
      <c r="K173" s="41"/>
      <c r="L173" s="45"/>
      <c r="M173" s="221"/>
      <c r="N173" s="222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129</v>
      </c>
      <c r="AU173" s="18" t="s">
        <v>84</v>
      </c>
    </row>
    <row r="174" spans="1:51" s="13" customFormat="1" ht="12">
      <c r="A174" s="13"/>
      <c r="B174" s="223"/>
      <c r="C174" s="224"/>
      <c r="D174" s="225" t="s">
        <v>131</v>
      </c>
      <c r="E174" s="226" t="s">
        <v>19</v>
      </c>
      <c r="F174" s="227" t="s">
        <v>241</v>
      </c>
      <c r="G174" s="224"/>
      <c r="H174" s="226" t="s">
        <v>19</v>
      </c>
      <c r="I174" s="228"/>
      <c r="J174" s="224"/>
      <c r="K174" s="224"/>
      <c r="L174" s="229"/>
      <c r="M174" s="230"/>
      <c r="N174" s="231"/>
      <c r="O174" s="231"/>
      <c r="P174" s="231"/>
      <c r="Q174" s="231"/>
      <c r="R174" s="231"/>
      <c r="S174" s="231"/>
      <c r="T174" s="23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3" t="s">
        <v>131</v>
      </c>
      <c r="AU174" s="233" t="s">
        <v>84</v>
      </c>
      <c r="AV174" s="13" t="s">
        <v>81</v>
      </c>
      <c r="AW174" s="13" t="s">
        <v>34</v>
      </c>
      <c r="AX174" s="13" t="s">
        <v>73</v>
      </c>
      <c r="AY174" s="233" t="s">
        <v>120</v>
      </c>
    </row>
    <row r="175" spans="1:51" s="14" customFormat="1" ht="12">
      <c r="A175" s="14"/>
      <c r="B175" s="234"/>
      <c r="C175" s="235"/>
      <c r="D175" s="225" t="s">
        <v>131</v>
      </c>
      <c r="E175" s="236" t="s">
        <v>19</v>
      </c>
      <c r="F175" s="237" t="s">
        <v>254</v>
      </c>
      <c r="G175" s="235"/>
      <c r="H175" s="238">
        <v>900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4" t="s">
        <v>131</v>
      </c>
      <c r="AU175" s="244" t="s">
        <v>84</v>
      </c>
      <c r="AV175" s="14" t="s">
        <v>84</v>
      </c>
      <c r="AW175" s="14" t="s">
        <v>34</v>
      </c>
      <c r="AX175" s="14" t="s">
        <v>81</v>
      </c>
      <c r="AY175" s="244" t="s">
        <v>120</v>
      </c>
    </row>
    <row r="176" spans="1:65" s="2" customFormat="1" ht="21.75" customHeight="1">
      <c r="A176" s="39"/>
      <c r="B176" s="40"/>
      <c r="C176" s="205" t="s">
        <v>255</v>
      </c>
      <c r="D176" s="205" t="s">
        <v>122</v>
      </c>
      <c r="E176" s="206" t="s">
        <v>256</v>
      </c>
      <c r="F176" s="207" t="s">
        <v>257</v>
      </c>
      <c r="G176" s="208" t="s">
        <v>144</v>
      </c>
      <c r="H176" s="209">
        <v>902</v>
      </c>
      <c r="I176" s="210"/>
      <c r="J176" s="211">
        <f>ROUND(I176*H176,2)</f>
        <v>0</v>
      </c>
      <c r="K176" s="207" t="s">
        <v>126</v>
      </c>
      <c r="L176" s="45"/>
      <c r="M176" s="212" t="s">
        <v>19</v>
      </c>
      <c r="N176" s="213" t="s">
        <v>44</v>
      </c>
      <c r="O176" s="85"/>
      <c r="P176" s="214">
        <f>O176*H176</f>
        <v>0</v>
      </c>
      <c r="Q176" s="214">
        <v>0.00033</v>
      </c>
      <c r="R176" s="214">
        <f>Q176*H176</f>
        <v>0.29766</v>
      </c>
      <c r="S176" s="214">
        <v>0</v>
      </c>
      <c r="T176" s="21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16" t="s">
        <v>127</v>
      </c>
      <c r="AT176" s="216" t="s">
        <v>122</v>
      </c>
      <c r="AU176" s="216" t="s">
        <v>84</v>
      </c>
      <c r="AY176" s="18" t="s">
        <v>120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8" t="s">
        <v>81</v>
      </c>
      <c r="BK176" s="217">
        <f>ROUND(I176*H176,2)</f>
        <v>0</v>
      </c>
      <c r="BL176" s="18" t="s">
        <v>127</v>
      </c>
      <c r="BM176" s="216" t="s">
        <v>258</v>
      </c>
    </row>
    <row r="177" spans="1:47" s="2" customFormat="1" ht="12">
      <c r="A177" s="39"/>
      <c r="B177" s="40"/>
      <c r="C177" s="41"/>
      <c r="D177" s="218" t="s">
        <v>129</v>
      </c>
      <c r="E177" s="41"/>
      <c r="F177" s="219" t="s">
        <v>259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129</v>
      </c>
      <c r="AU177" s="18" t="s">
        <v>84</v>
      </c>
    </row>
    <row r="178" spans="1:51" s="13" customFormat="1" ht="12">
      <c r="A178" s="13"/>
      <c r="B178" s="223"/>
      <c r="C178" s="224"/>
      <c r="D178" s="225" t="s">
        <v>131</v>
      </c>
      <c r="E178" s="226" t="s">
        <v>19</v>
      </c>
      <c r="F178" s="227" t="s">
        <v>260</v>
      </c>
      <c r="G178" s="224"/>
      <c r="H178" s="226" t="s">
        <v>19</v>
      </c>
      <c r="I178" s="228"/>
      <c r="J178" s="224"/>
      <c r="K178" s="224"/>
      <c r="L178" s="229"/>
      <c r="M178" s="230"/>
      <c r="N178" s="231"/>
      <c r="O178" s="231"/>
      <c r="P178" s="231"/>
      <c r="Q178" s="231"/>
      <c r="R178" s="231"/>
      <c r="S178" s="231"/>
      <c r="T178" s="23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3" t="s">
        <v>131</v>
      </c>
      <c r="AU178" s="233" t="s">
        <v>84</v>
      </c>
      <c r="AV178" s="13" t="s">
        <v>81</v>
      </c>
      <c r="AW178" s="13" t="s">
        <v>34</v>
      </c>
      <c r="AX178" s="13" t="s">
        <v>73</v>
      </c>
      <c r="AY178" s="233" t="s">
        <v>120</v>
      </c>
    </row>
    <row r="179" spans="1:51" s="13" customFormat="1" ht="12">
      <c r="A179" s="13"/>
      <c r="B179" s="223"/>
      <c r="C179" s="224"/>
      <c r="D179" s="225" t="s">
        <v>131</v>
      </c>
      <c r="E179" s="226" t="s">
        <v>19</v>
      </c>
      <c r="F179" s="227" t="s">
        <v>261</v>
      </c>
      <c r="G179" s="224"/>
      <c r="H179" s="226" t="s">
        <v>19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131</v>
      </c>
      <c r="AU179" s="233" t="s">
        <v>84</v>
      </c>
      <c r="AV179" s="13" t="s">
        <v>81</v>
      </c>
      <c r="AW179" s="13" t="s">
        <v>34</v>
      </c>
      <c r="AX179" s="13" t="s">
        <v>73</v>
      </c>
      <c r="AY179" s="233" t="s">
        <v>120</v>
      </c>
    </row>
    <row r="180" spans="1:51" s="14" customFormat="1" ht="12">
      <c r="A180" s="14"/>
      <c r="B180" s="234"/>
      <c r="C180" s="235"/>
      <c r="D180" s="225" t="s">
        <v>131</v>
      </c>
      <c r="E180" s="236" t="s">
        <v>19</v>
      </c>
      <c r="F180" s="237" t="s">
        <v>262</v>
      </c>
      <c r="G180" s="235"/>
      <c r="H180" s="238">
        <v>300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131</v>
      </c>
      <c r="AU180" s="244" t="s">
        <v>84</v>
      </c>
      <c r="AV180" s="14" t="s">
        <v>84</v>
      </c>
      <c r="AW180" s="14" t="s">
        <v>34</v>
      </c>
      <c r="AX180" s="14" t="s">
        <v>73</v>
      </c>
      <c r="AY180" s="244" t="s">
        <v>120</v>
      </c>
    </row>
    <row r="181" spans="1:51" s="13" customFormat="1" ht="12">
      <c r="A181" s="13"/>
      <c r="B181" s="223"/>
      <c r="C181" s="224"/>
      <c r="D181" s="225" t="s">
        <v>131</v>
      </c>
      <c r="E181" s="226" t="s">
        <v>19</v>
      </c>
      <c r="F181" s="227" t="s">
        <v>263</v>
      </c>
      <c r="G181" s="224"/>
      <c r="H181" s="226" t="s">
        <v>19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131</v>
      </c>
      <c r="AU181" s="233" t="s">
        <v>84</v>
      </c>
      <c r="AV181" s="13" t="s">
        <v>81</v>
      </c>
      <c r="AW181" s="13" t="s">
        <v>34</v>
      </c>
      <c r="AX181" s="13" t="s">
        <v>73</v>
      </c>
      <c r="AY181" s="233" t="s">
        <v>120</v>
      </c>
    </row>
    <row r="182" spans="1:51" s="14" customFormat="1" ht="12">
      <c r="A182" s="14"/>
      <c r="B182" s="234"/>
      <c r="C182" s="235"/>
      <c r="D182" s="225" t="s">
        <v>131</v>
      </c>
      <c r="E182" s="236" t="s">
        <v>19</v>
      </c>
      <c r="F182" s="237" t="s">
        <v>264</v>
      </c>
      <c r="G182" s="235"/>
      <c r="H182" s="238">
        <v>302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4" t="s">
        <v>131</v>
      </c>
      <c r="AU182" s="244" t="s">
        <v>84</v>
      </c>
      <c r="AV182" s="14" t="s">
        <v>84</v>
      </c>
      <c r="AW182" s="14" t="s">
        <v>34</v>
      </c>
      <c r="AX182" s="14" t="s">
        <v>73</v>
      </c>
      <c r="AY182" s="244" t="s">
        <v>120</v>
      </c>
    </row>
    <row r="183" spans="1:51" s="14" customFormat="1" ht="12">
      <c r="A183" s="14"/>
      <c r="B183" s="234"/>
      <c r="C183" s="235"/>
      <c r="D183" s="225" t="s">
        <v>131</v>
      </c>
      <c r="E183" s="236" t="s">
        <v>19</v>
      </c>
      <c r="F183" s="237" t="s">
        <v>265</v>
      </c>
      <c r="G183" s="235"/>
      <c r="H183" s="238">
        <v>300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4" t="s">
        <v>131</v>
      </c>
      <c r="AU183" s="244" t="s">
        <v>84</v>
      </c>
      <c r="AV183" s="14" t="s">
        <v>84</v>
      </c>
      <c r="AW183" s="14" t="s">
        <v>34</v>
      </c>
      <c r="AX183" s="14" t="s">
        <v>73</v>
      </c>
      <c r="AY183" s="244" t="s">
        <v>120</v>
      </c>
    </row>
    <row r="184" spans="1:51" s="15" customFormat="1" ht="12">
      <c r="A184" s="15"/>
      <c r="B184" s="245"/>
      <c r="C184" s="246"/>
      <c r="D184" s="225" t="s">
        <v>131</v>
      </c>
      <c r="E184" s="247" t="s">
        <v>19</v>
      </c>
      <c r="F184" s="248" t="s">
        <v>140</v>
      </c>
      <c r="G184" s="246"/>
      <c r="H184" s="249">
        <v>902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55" t="s">
        <v>131</v>
      </c>
      <c r="AU184" s="255" t="s">
        <v>84</v>
      </c>
      <c r="AV184" s="15" t="s">
        <v>127</v>
      </c>
      <c r="AW184" s="15" t="s">
        <v>34</v>
      </c>
      <c r="AX184" s="15" t="s">
        <v>81</v>
      </c>
      <c r="AY184" s="255" t="s">
        <v>120</v>
      </c>
    </row>
    <row r="185" spans="1:65" s="2" customFormat="1" ht="24.15" customHeight="1">
      <c r="A185" s="39"/>
      <c r="B185" s="40"/>
      <c r="C185" s="205" t="s">
        <v>7</v>
      </c>
      <c r="D185" s="205" t="s">
        <v>122</v>
      </c>
      <c r="E185" s="206" t="s">
        <v>266</v>
      </c>
      <c r="F185" s="207" t="s">
        <v>267</v>
      </c>
      <c r="G185" s="208" t="s">
        <v>144</v>
      </c>
      <c r="H185" s="209">
        <v>902</v>
      </c>
      <c r="I185" s="210"/>
      <c r="J185" s="211">
        <f>ROUND(I185*H185,2)</f>
        <v>0</v>
      </c>
      <c r="K185" s="207" t="s">
        <v>126</v>
      </c>
      <c r="L185" s="45"/>
      <c r="M185" s="212" t="s">
        <v>19</v>
      </c>
      <c r="N185" s="213" t="s">
        <v>44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127</v>
      </c>
      <c r="AT185" s="216" t="s">
        <v>122</v>
      </c>
      <c r="AU185" s="216" t="s">
        <v>84</v>
      </c>
      <c r="AY185" s="18" t="s">
        <v>120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81</v>
      </c>
      <c r="BK185" s="217">
        <f>ROUND(I185*H185,2)</f>
        <v>0</v>
      </c>
      <c r="BL185" s="18" t="s">
        <v>127</v>
      </c>
      <c r="BM185" s="216" t="s">
        <v>268</v>
      </c>
    </row>
    <row r="186" spans="1:47" s="2" customFormat="1" ht="12">
      <c r="A186" s="39"/>
      <c r="B186" s="40"/>
      <c r="C186" s="41"/>
      <c r="D186" s="218" t="s">
        <v>129</v>
      </c>
      <c r="E186" s="41"/>
      <c r="F186" s="219" t="s">
        <v>269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129</v>
      </c>
      <c r="AU186" s="18" t="s">
        <v>84</v>
      </c>
    </row>
    <row r="187" spans="1:65" s="2" customFormat="1" ht="24.15" customHeight="1">
      <c r="A187" s="39"/>
      <c r="B187" s="40"/>
      <c r="C187" s="205" t="s">
        <v>270</v>
      </c>
      <c r="D187" s="205" t="s">
        <v>122</v>
      </c>
      <c r="E187" s="206" t="s">
        <v>271</v>
      </c>
      <c r="F187" s="207" t="s">
        <v>272</v>
      </c>
      <c r="G187" s="208" t="s">
        <v>144</v>
      </c>
      <c r="H187" s="209">
        <v>16</v>
      </c>
      <c r="I187" s="210"/>
      <c r="J187" s="211">
        <f>ROUND(I187*H187,2)</f>
        <v>0</v>
      </c>
      <c r="K187" s="207" t="s">
        <v>126</v>
      </c>
      <c r="L187" s="45"/>
      <c r="M187" s="212" t="s">
        <v>19</v>
      </c>
      <c r="N187" s="213" t="s">
        <v>44</v>
      </c>
      <c r="O187" s="85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6" t="s">
        <v>127</v>
      </c>
      <c r="AT187" s="216" t="s">
        <v>122</v>
      </c>
      <c r="AU187" s="216" t="s">
        <v>84</v>
      </c>
      <c r="AY187" s="18" t="s">
        <v>120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8" t="s">
        <v>81</v>
      </c>
      <c r="BK187" s="217">
        <f>ROUND(I187*H187,2)</f>
        <v>0</v>
      </c>
      <c r="BL187" s="18" t="s">
        <v>127</v>
      </c>
      <c r="BM187" s="216" t="s">
        <v>273</v>
      </c>
    </row>
    <row r="188" spans="1:47" s="2" customFormat="1" ht="12">
      <c r="A188" s="39"/>
      <c r="B188" s="40"/>
      <c r="C188" s="41"/>
      <c r="D188" s="218" t="s">
        <v>129</v>
      </c>
      <c r="E188" s="41"/>
      <c r="F188" s="219" t="s">
        <v>274</v>
      </c>
      <c r="G188" s="41"/>
      <c r="H188" s="41"/>
      <c r="I188" s="220"/>
      <c r="J188" s="41"/>
      <c r="K188" s="41"/>
      <c r="L188" s="45"/>
      <c r="M188" s="221"/>
      <c r="N188" s="222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129</v>
      </c>
      <c r="AU188" s="18" t="s">
        <v>84</v>
      </c>
    </row>
    <row r="189" spans="1:51" s="13" customFormat="1" ht="12">
      <c r="A189" s="13"/>
      <c r="B189" s="223"/>
      <c r="C189" s="224"/>
      <c r="D189" s="225" t="s">
        <v>131</v>
      </c>
      <c r="E189" s="226" t="s">
        <v>19</v>
      </c>
      <c r="F189" s="227" t="s">
        <v>275</v>
      </c>
      <c r="G189" s="224"/>
      <c r="H189" s="226" t="s">
        <v>19</v>
      </c>
      <c r="I189" s="228"/>
      <c r="J189" s="224"/>
      <c r="K189" s="224"/>
      <c r="L189" s="229"/>
      <c r="M189" s="230"/>
      <c r="N189" s="231"/>
      <c r="O189" s="231"/>
      <c r="P189" s="231"/>
      <c r="Q189" s="231"/>
      <c r="R189" s="231"/>
      <c r="S189" s="231"/>
      <c r="T189" s="23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3" t="s">
        <v>131</v>
      </c>
      <c r="AU189" s="233" t="s">
        <v>84</v>
      </c>
      <c r="AV189" s="13" t="s">
        <v>81</v>
      </c>
      <c r="AW189" s="13" t="s">
        <v>34</v>
      </c>
      <c r="AX189" s="13" t="s">
        <v>73</v>
      </c>
      <c r="AY189" s="233" t="s">
        <v>120</v>
      </c>
    </row>
    <row r="190" spans="1:51" s="14" customFormat="1" ht="12">
      <c r="A190" s="14"/>
      <c r="B190" s="234"/>
      <c r="C190" s="235"/>
      <c r="D190" s="225" t="s">
        <v>131</v>
      </c>
      <c r="E190" s="236" t="s">
        <v>19</v>
      </c>
      <c r="F190" s="237" t="s">
        <v>276</v>
      </c>
      <c r="G190" s="235"/>
      <c r="H190" s="238">
        <v>8.5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4" t="s">
        <v>131</v>
      </c>
      <c r="AU190" s="244" t="s">
        <v>84</v>
      </c>
      <c r="AV190" s="14" t="s">
        <v>84</v>
      </c>
      <c r="AW190" s="14" t="s">
        <v>34</v>
      </c>
      <c r="AX190" s="14" t="s">
        <v>73</v>
      </c>
      <c r="AY190" s="244" t="s">
        <v>120</v>
      </c>
    </row>
    <row r="191" spans="1:51" s="14" customFormat="1" ht="12">
      <c r="A191" s="14"/>
      <c r="B191" s="234"/>
      <c r="C191" s="235"/>
      <c r="D191" s="225" t="s">
        <v>131</v>
      </c>
      <c r="E191" s="236" t="s">
        <v>19</v>
      </c>
      <c r="F191" s="237" t="s">
        <v>277</v>
      </c>
      <c r="G191" s="235"/>
      <c r="H191" s="238">
        <v>7.5</v>
      </c>
      <c r="I191" s="239"/>
      <c r="J191" s="235"/>
      <c r="K191" s="235"/>
      <c r="L191" s="240"/>
      <c r="M191" s="241"/>
      <c r="N191" s="242"/>
      <c r="O191" s="242"/>
      <c r="P191" s="242"/>
      <c r="Q191" s="242"/>
      <c r="R191" s="242"/>
      <c r="S191" s="242"/>
      <c r="T191" s="24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4" t="s">
        <v>131</v>
      </c>
      <c r="AU191" s="244" t="s">
        <v>84</v>
      </c>
      <c r="AV191" s="14" t="s">
        <v>84</v>
      </c>
      <c r="AW191" s="14" t="s">
        <v>34</v>
      </c>
      <c r="AX191" s="14" t="s">
        <v>73</v>
      </c>
      <c r="AY191" s="244" t="s">
        <v>120</v>
      </c>
    </row>
    <row r="192" spans="1:51" s="15" customFormat="1" ht="12">
      <c r="A192" s="15"/>
      <c r="B192" s="245"/>
      <c r="C192" s="246"/>
      <c r="D192" s="225" t="s">
        <v>131</v>
      </c>
      <c r="E192" s="247" t="s">
        <v>19</v>
      </c>
      <c r="F192" s="248" t="s">
        <v>140</v>
      </c>
      <c r="G192" s="246"/>
      <c r="H192" s="249">
        <v>16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55" t="s">
        <v>131</v>
      </c>
      <c r="AU192" s="255" t="s">
        <v>84</v>
      </c>
      <c r="AV192" s="15" t="s">
        <v>127</v>
      </c>
      <c r="AW192" s="15" t="s">
        <v>34</v>
      </c>
      <c r="AX192" s="15" t="s">
        <v>81</v>
      </c>
      <c r="AY192" s="255" t="s">
        <v>120</v>
      </c>
    </row>
    <row r="193" spans="1:65" s="2" customFormat="1" ht="33" customHeight="1">
      <c r="A193" s="39"/>
      <c r="B193" s="40"/>
      <c r="C193" s="205" t="s">
        <v>278</v>
      </c>
      <c r="D193" s="205" t="s">
        <v>122</v>
      </c>
      <c r="E193" s="206" t="s">
        <v>279</v>
      </c>
      <c r="F193" s="207" t="s">
        <v>280</v>
      </c>
      <c r="G193" s="208" t="s">
        <v>144</v>
      </c>
      <c r="H193" s="209">
        <v>16</v>
      </c>
      <c r="I193" s="210"/>
      <c r="J193" s="211">
        <f>ROUND(I193*H193,2)</f>
        <v>0</v>
      </c>
      <c r="K193" s="207" t="s">
        <v>126</v>
      </c>
      <c r="L193" s="45"/>
      <c r="M193" s="212" t="s">
        <v>19</v>
      </c>
      <c r="N193" s="213" t="s">
        <v>44</v>
      </c>
      <c r="O193" s="85"/>
      <c r="P193" s="214">
        <f>O193*H193</f>
        <v>0</v>
      </c>
      <c r="Q193" s="214">
        <v>0.00061</v>
      </c>
      <c r="R193" s="214">
        <f>Q193*H193</f>
        <v>0.00976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127</v>
      </c>
      <c r="AT193" s="216" t="s">
        <v>122</v>
      </c>
      <c r="AU193" s="216" t="s">
        <v>84</v>
      </c>
      <c r="AY193" s="18" t="s">
        <v>120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81</v>
      </c>
      <c r="BK193" s="217">
        <f>ROUND(I193*H193,2)</f>
        <v>0</v>
      </c>
      <c r="BL193" s="18" t="s">
        <v>127</v>
      </c>
      <c r="BM193" s="216" t="s">
        <v>281</v>
      </c>
    </row>
    <row r="194" spans="1:47" s="2" customFormat="1" ht="12">
      <c r="A194" s="39"/>
      <c r="B194" s="40"/>
      <c r="C194" s="41"/>
      <c r="D194" s="218" t="s">
        <v>129</v>
      </c>
      <c r="E194" s="41"/>
      <c r="F194" s="219" t="s">
        <v>282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129</v>
      </c>
      <c r="AU194" s="18" t="s">
        <v>84</v>
      </c>
    </row>
    <row r="195" spans="1:51" s="13" customFormat="1" ht="12">
      <c r="A195" s="13"/>
      <c r="B195" s="223"/>
      <c r="C195" s="224"/>
      <c r="D195" s="225" t="s">
        <v>131</v>
      </c>
      <c r="E195" s="226" t="s">
        <v>19</v>
      </c>
      <c r="F195" s="227" t="s">
        <v>275</v>
      </c>
      <c r="G195" s="224"/>
      <c r="H195" s="226" t="s">
        <v>19</v>
      </c>
      <c r="I195" s="228"/>
      <c r="J195" s="224"/>
      <c r="K195" s="224"/>
      <c r="L195" s="229"/>
      <c r="M195" s="230"/>
      <c r="N195" s="231"/>
      <c r="O195" s="231"/>
      <c r="P195" s="231"/>
      <c r="Q195" s="231"/>
      <c r="R195" s="231"/>
      <c r="S195" s="231"/>
      <c r="T195" s="23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3" t="s">
        <v>131</v>
      </c>
      <c r="AU195" s="233" t="s">
        <v>84</v>
      </c>
      <c r="AV195" s="13" t="s">
        <v>81</v>
      </c>
      <c r="AW195" s="13" t="s">
        <v>34</v>
      </c>
      <c r="AX195" s="13" t="s">
        <v>73</v>
      </c>
      <c r="AY195" s="233" t="s">
        <v>120</v>
      </c>
    </row>
    <row r="196" spans="1:51" s="14" customFormat="1" ht="12">
      <c r="A196" s="14"/>
      <c r="B196" s="234"/>
      <c r="C196" s="235"/>
      <c r="D196" s="225" t="s">
        <v>131</v>
      </c>
      <c r="E196" s="236" t="s">
        <v>19</v>
      </c>
      <c r="F196" s="237" t="s">
        <v>276</v>
      </c>
      <c r="G196" s="235"/>
      <c r="H196" s="238">
        <v>8.5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4" t="s">
        <v>131</v>
      </c>
      <c r="AU196" s="244" t="s">
        <v>84</v>
      </c>
      <c r="AV196" s="14" t="s">
        <v>84</v>
      </c>
      <c r="AW196" s="14" t="s">
        <v>34</v>
      </c>
      <c r="AX196" s="14" t="s">
        <v>73</v>
      </c>
      <c r="AY196" s="244" t="s">
        <v>120</v>
      </c>
    </row>
    <row r="197" spans="1:51" s="14" customFormat="1" ht="12">
      <c r="A197" s="14"/>
      <c r="B197" s="234"/>
      <c r="C197" s="235"/>
      <c r="D197" s="225" t="s">
        <v>131</v>
      </c>
      <c r="E197" s="236" t="s">
        <v>19</v>
      </c>
      <c r="F197" s="237" t="s">
        <v>277</v>
      </c>
      <c r="G197" s="235"/>
      <c r="H197" s="238">
        <v>7.5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4" t="s">
        <v>131</v>
      </c>
      <c r="AU197" s="244" t="s">
        <v>84</v>
      </c>
      <c r="AV197" s="14" t="s">
        <v>84</v>
      </c>
      <c r="AW197" s="14" t="s">
        <v>34</v>
      </c>
      <c r="AX197" s="14" t="s">
        <v>73</v>
      </c>
      <c r="AY197" s="244" t="s">
        <v>120</v>
      </c>
    </row>
    <row r="198" spans="1:51" s="15" customFormat="1" ht="12">
      <c r="A198" s="15"/>
      <c r="B198" s="245"/>
      <c r="C198" s="246"/>
      <c r="D198" s="225" t="s">
        <v>131</v>
      </c>
      <c r="E198" s="247" t="s">
        <v>19</v>
      </c>
      <c r="F198" s="248" t="s">
        <v>140</v>
      </c>
      <c r="G198" s="246"/>
      <c r="H198" s="249">
        <v>16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55" t="s">
        <v>131</v>
      </c>
      <c r="AU198" s="255" t="s">
        <v>84</v>
      </c>
      <c r="AV198" s="15" t="s">
        <v>127</v>
      </c>
      <c r="AW198" s="15" t="s">
        <v>34</v>
      </c>
      <c r="AX198" s="15" t="s">
        <v>81</v>
      </c>
      <c r="AY198" s="255" t="s">
        <v>120</v>
      </c>
    </row>
    <row r="199" spans="1:65" s="2" customFormat="1" ht="16.5" customHeight="1">
      <c r="A199" s="39"/>
      <c r="B199" s="40"/>
      <c r="C199" s="205" t="s">
        <v>283</v>
      </c>
      <c r="D199" s="205" t="s">
        <v>122</v>
      </c>
      <c r="E199" s="206" t="s">
        <v>284</v>
      </c>
      <c r="F199" s="207" t="s">
        <v>285</v>
      </c>
      <c r="G199" s="208" t="s">
        <v>144</v>
      </c>
      <c r="H199" s="209">
        <v>16</v>
      </c>
      <c r="I199" s="210"/>
      <c r="J199" s="211">
        <f>ROUND(I199*H199,2)</f>
        <v>0</v>
      </c>
      <c r="K199" s="207" t="s">
        <v>126</v>
      </c>
      <c r="L199" s="45"/>
      <c r="M199" s="212" t="s">
        <v>19</v>
      </c>
      <c r="N199" s="213" t="s">
        <v>44</v>
      </c>
      <c r="O199" s="85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16" t="s">
        <v>127</v>
      </c>
      <c r="AT199" s="216" t="s">
        <v>122</v>
      </c>
      <c r="AU199" s="216" t="s">
        <v>84</v>
      </c>
      <c r="AY199" s="18" t="s">
        <v>120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8" t="s">
        <v>81</v>
      </c>
      <c r="BK199" s="217">
        <f>ROUND(I199*H199,2)</f>
        <v>0</v>
      </c>
      <c r="BL199" s="18" t="s">
        <v>127</v>
      </c>
      <c r="BM199" s="216" t="s">
        <v>286</v>
      </c>
    </row>
    <row r="200" spans="1:47" s="2" customFormat="1" ht="12">
      <c r="A200" s="39"/>
      <c r="B200" s="40"/>
      <c r="C200" s="41"/>
      <c r="D200" s="218" t="s">
        <v>129</v>
      </c>
      <c r="E200" s="41"/>
      <c r="F200" s="219" t="s">
        <v>287</v>
      </c>
      <c r="G200" s="41"/>
      <c r="H200" s="41"/>
      <c r="I200" s="220"/>
      <c r="J200" s="41"/>
      <c r="K200" s="41"/>
      <c r="L200" s="45"/>
      <c r="M200" s="221"/>
      <c r="N200" s="222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129</v>
      </c>
      <c r="AU200" s="18" t="s">
        <v>84</v>
      </c>
    </row>
    <row r="201" spans="1:51" s="13" customFormat="1" ht="12">
      <c r="A201" s="13"/>
      <c r="B201" s="223"/>
      <c r="C201" s="224"/>
      <c r="D201" s="225" t="s">
        <v>131</v>
      </c>
      <c r="E201" s="226" t="s">
        <v>19</v>
      </c>
      <c r="F201" s="227" t="s">
        <v>275</v>
      </c>
      <c r="G201" s="224"/>
      <c r="H201" s="226" t="s">
        <v>19</v>
      </c>
      <c r="I201" s="228"/>
      <c r="J201" s="224"/>
      <c r="K201" s="224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131</v>
      </c>
      <c r="AU201" s="233" t="s">
        <v>84</v>
      </c>
      <c r="AV201" s="13" t="s">
        <v>81</v>
      </c>
      <c r="AW201" s="13" t="s">
        <v>34</v>
      </c>
      <c r="AX201" s="13" t="s">
        <v>73</v>
      </c>
      <c r="AY201" s="233" t="s">
        <v>120</v>
      </c>
    </row>
    <row r="202" spans="1:51" s="14" customFormat="1" ht="12">
      <c r="A202" s="14"/>
      <c r="B202" s="234"/>
      <c r="C202" s="235"/>
      <c r="D202" s="225" t="s">
        <v>131</v>
      </c>
      <c r="E202" s="236" t="s">
        <v>19</v>
      </c>
      <c r="F202" s="237" t="s">
        <v>276</v>
      </c>
      <c r="G202" s="235"/>
      <c r="H202" s="238">
        <v>8.5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4" t="s">
        <v>131</v>
      </c>
      <c r="AU202" s="244" t="s">
        <v>84</v>
      </c>
      <c r="AV202" s="14" t="s">
        <v>84</v>
      </c>
      <c r="AW202" s="14" t="s">
        <v>34</v>
      </c>
      <c r="AX202" s="14" t="s">
        <v>73</v>
      </c>
      <c r="AY202" s="244" t="s">
        <v>120</v>
      </c>
    </row>
    <row r="203" spans="1:51" s="14" customFormat="1" ht="12">
      <c r="A203" s="14"/>
      <c r="B203" s="234"/>
      <c r="C203" s="235"/>
      <c r="D203" s="225" t="s">
        <v>131</v>
      </c>
      <c r="E203" s="236" t="s">
        <v>19</v>
      </c>
      <c r="F203" s="237" t="s">
        <v>277</v>
      </c>
      <c r="G203" s="235"/>
      <c r="H203" s="238">
        <v>7.5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4" t="s">
        <v>131</v>
      </c>
      <c r="AU203" s="244" t="s">
        <v>84</v>
      </c>
      <c r="AV203" s="14" t="s">
        <v>84</v>
      </c>
      <c r="AW203" s="14" t="s">
        <v>34</v>
      </c>
      <c r="AX203" s="14" t="s">
        <v>73</v>
      </c>
      <c r="AY203" s="244" t="s">
        <v>120</v>
      </c>
    </row>
    <row r="204" spans="1:51" s="15" customFormat="1" ht="12">
      <c r="A204" s="15"/>
      <c r="B204" s="245"/>
      <c r="C204" s="246"/>
      <c r="D204" s="225" t="s">
        <v>131</v>
      </c>
      <c r="E204" s="247" t="s">
        <v>19</v>
      </c>
      <c r="F204" s="248" t="s">
        <v>140</v>
      </c>
      <c r="G204" s="246"/>
      <c r="H204" s="249">
        <v>16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55" t="s">
        <v>131</v>
      </c>
      <c r="AU204" s="255" t="s">
        <v>84</v>
      </c>
      <c r="AV204" s="15" t="s">
        <v>127</v>
      </c>
      <c r="AW204" s="15" t="s">
        <v>34</v>
      </c>
      <c r="AX204" s="15" t="s">
        <v>81</v>
      </c>
      <c r="AY204" s="255" t="s">
        <v>120</v>
      </c>
    </row>
    <row r="205" spans="1:65" s="2" customFormat="1" ht="24.15" customHeight="1">
      <c r="A205" s="39"/>
      <c r="B205" s="40"/>
      <c r="C205" s="205" t="s">
        <v>288</v>
      </c>
      <c r="D205" s="205" t="s">
        <v>122</v>
      </c>
      <c r="E205" s="206" t="s">
        <v>289</v>
      </c>
      <c r="F205" s="207" t="s">
        <v>290</v>
      </c>
      <c r="G205" s="208" t="s">
        <v>125</v>
      </c>
      <c r="H205" s="209">
        <v>134</v>
      </c>
      <c r="I205" s="210"/>
      <c r="J205" s="211">
        <f>ROUND(I205*H205,2)</f>
        <v>0</v>
      </c>
      <c r="K205" s="207" t="s">
        <v>126</v>
      </c>
      <c r="L205" s="45"/>
      <c r="M205" s="212" t="s">
        <v>19</v>
      </c>
      <c r="N205" s="213" t="s">
        <v>44</v>
      </c>
      <c r="O205" s="85"/>
      <c r="P205" s="214">
        <f>O205*H205</f>
        <v>0</v>
      </c>
      <c r="Q205" s="214">
        <v>0.28029</v>
      </c>
      <c r="R205" s="214">
        <f>Q205*H205</f>
        <v>37.558859999999996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127</v>
      </c>
      <c r="AT205" s="216" t="s">
        <v>122</v>
      </c>
      <c r="AU205" s="216" t="s">
        <v>84</v>
      </c>
      <c r="AY205" s="18" t="s">
        <v>120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81</v>
      </c>
      <c r="BK205" s="217">
        <f>ROUND(I205*H205,2)</f>
        <v>0</v>
      </c>
      <c r="BL205" s="18" t="s">
        <v>127</v>
      </c>
      <c r="BM205" s="216" t="s">
        <v>291</v>
      </c>
    </row>
    <row r="206" spans="1:47" s="2" customFormat="1" ht="12">
      <c r="A206" s="39"/>
      <c r="B206" s="40"/>
      <c r="C206" s="41"/>
      <c r="D206" s="218" t="s">
        <v>129</v>
      </c>
      <c r="E206" s="41"/>
      <c r="F206" s="219" t="s">
        <v>292</v>
      </c>
      <c r="G206" s="41"/>
      <c r="H206" s="41"/>
      <c r="I206" s="220"/>
      <c r="J206" s="41"/>
      <c r="K206" s="41"/>
      <c r="L206" s="45"/>
      <c r="M206" s="221"/>
      <c r="N206" s="222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129</v>
      </c>
      <c r="AU206" s="18" t="s">
        <v>84</v>
      </c>
    </row>
    <row r="207" spans="1:51" s="13" customFormat="1" ht="12">
      <c r="A207" s="13"/>
      <c r="B207" s="223"/>
      <c r="C207" s="224"/>
      <c r="D207" s="225" t="s">
        <v>131</v>
      </c>
      <c r="E207" s="226" t="s">
        <v>19</v>
      </c>
      <c r="F207" s="227" t="s">
        <v>293</v>
      </c>
      <c r="G207" s="224"/>
      <c r="H207" s="226" t="s">
        <v>19</v>
      </c>
      <c r="I207" s="228"/>
      <c r="J207" s="224"/>
      <c r="K207" s="224"/>
      <c r="L207" s="229"/>
      <c r="M207" s="230"/>
      <c r="N207" s="231"/>
      <c r="O207" s="231"/>
      <c r="P207" s="231"/>
      <c r="Q207" s="231"/>
      <c r="R207" s="231"/>
      <c r="S207" s="231"/>
      <c r="T207" s="23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3" t="s">
        <v>131</v>
      </c>
      <c r="AU207" s="233" t="s">
        <v>84</v>
      </c>
      <c r="AV207" s="13" t="s">
        <v>81</v>
      </c>
      <c r="AW207" s="13" t="s">
        <v>34</v>
      </c>
      <c r="AX207" s="13" t="s">
        <v>73</v>
      </c>
      <c r="AY207" s="233" t="s">
        <v>120</v>
      </c>
    </row>
    <row r="208" spans="1:51" s="14" customFormat="1" ht="12">
      <c r="A208" s="14"/>
      <c r="B208" s="234"/>
      <c r="C208" s="235"/>
      <c r="D208" s="225" t="s">
        <v>131</v>
      </c>
      <c r="E208" s="236" t="s">
        <v>19</v>
      </c>
      <c r="F208" s="237" t="s">
        <v>294</v>
      </c>
      <c r="G208" s="235"/>
      <c r="H208" s="238">
        <v>134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4" t="s">
        <v>131</v>
      </c>
      <c r="AU208" s="244" t="s">
        <v>84</v>
      </c>
      <c r="AV208" s="14" t="s">
        <v>84</v>
      </c>
      <c r="AW208" s="14" t="s">
        <v>34</v>
      </c>
      <c r="AX208" s="14" t="s">
        <v>81</v>
      </c>
      <c r="AY208" s="244" t="s">
        <v>120</v>
      </c>
    </row>
    <row r="209" spans="1:65" s="2" customFormat="1" ht="16.5" customHeight="1">
      <c r="A209" s="39"/>
      <c r="B209" s="40"/>
      <c r="C209" s="256" t="s">
        <v>295</v>
      </c>
      <c r="D209" s="256" t="s">
        <v>170</v>
      </c>
      <c r="E209" s="257" t="s">
        <v>296</v>
      </c>
      <c r="F209" s="258" t="s">
        <v>297</v>
      </c>
      <c r="G209" s="259" t="s">
        <v>144</v>
      </c>
      <c r="H209" s="260">
        <v>812.04</v>
      </c>
      <c r="I209" s="261"/>
      <c r="J209" s="262">
        <f>ROUND(I209*H209,2)</f>
        <v>0</v>
      </c>
      <c r="K209" s="258" t="s">
        <v>126</v>
      </c>
      <c r="L209" s="263"/>
      <c r="M209" s="264" t="s">
        <v>19</v>
      </c>
      <c r="N209" s="265" t="s">
        <v>44</v>
      </c>
      <c r="O209" s="85"/>
      <c r="P209" s="214">
        <f>O209*H209</f>
        <v>0</v>
      </c>
      <c r="Q209" s="214">
        <v>0.114</v>
      </c>
      <c r="R209" s="214">
        <f>Q209*H209</f>
        <v>92.57256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174</v>
      </c>
      <c r="AT209" s="216" t="s">
        <v>170</v>
      </c>
      <c r="AU209" s="216" t="s">
        <v>84</v>
      </c>
      <c r="AY209" s="18" t="s">
        <v>120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81</v>
      </c>
      <c r="BK209" s="217">
        <f>ROUND(I209*H209,2)</f>
        <v>0</v>
      </c>
      <c r="BL209" s="18" t="s">
        <v>127</v>
      </c>
      <c r="BM209" s="216" t="s">
        <v>298</v>
      </c>
    </row>
    <row r="210" spans="1:51" s="14" customFormat="1" ht="12">
      <c r="A210" s="14"/>
      <c r="B210" s="234"/>
      <c r="C210" s="235"/>
      <c r="D210" s="225" t="s">
        <v>131</v>
      </c>
      <c r="E210" s="235"/>
      <c r="F210" s="237" t="s">
        <v>299</v>
      </c>
      <c r="G210" s="235"/>
      <c r="H210" s="238">
        <v>812.04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4" t="s">
        <v>131</v>
      </c>
      <c r="AU210" s="244" t="s">
        <v>84</v>
      </c>
      <c r="AV210" s="14" t="s">
        <v>84</v>
      </c>
      <c r="AW210" s="14" t="s">
        <v>4</v>
      </c>
      <c r="AX210" s="14" t="s">
        <v>81</v>
      </c>
      <c r="AY210" s="244" t="s">
        <v>120</v>
      </c>
    </row>
    <row r="211" spans="1:65" s="2" customFormat="1" ht="24.15" customHeight="1">
      <c r="A211" s="39"/>
      <c r="B211" s="40"/>
      <c r="C211" s="205" t="s">
        <v>300</v>
      </c>
      <c r="D211" s="205" t="s">
        <v>122</v>
      </c>
      <c r="E211" s="206" t="s">
        <v>301</v>
      </c>
      <c r="F211" s="207" t="s">
        <v>302</v>
      </c>
      <c r="G211" s="208" t="s">
        <v>144</v>
      </c>
      <c r="H211" s="209">
        <v>134</v>
      </c>
      <c r="I211" s="210"/>
      <c r="J211" s="211">
        <f>ROUND(I211*H211,2)</f>
        <v>0</v>
      </c>
      <c r="K211" s="207" t="s">
        <v>126</v>
      </c>
      <c r="L211" s="45"/>
      <c r="M211" s="212" t="s">
        <v>19</v>
      </c>
      <c r="N211" s="213" t="s">
        <v>44</v>
      </c>
      <c r="O211" s="85"/>
      <c r="P211" s="214">
        <f>O211*H211</f>
        <v>0</v>
      </c>
      <c r="Q211" s="214">
        <v>0.16371</v>
      </c>
      <c r="R211" s="214">
        <f>Q211*H211</f>
        <v>21.93714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127</v>
      </c>
      <c r="AT211" s="216" t="s">
        <v>122</v>
      </c>
      <c r="AU211" s="216" t="s">
        <v>84</v>
      </c>
      <c r="AY211" s="18" t="s">
        <v>120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81</v>
      </c>
      <c r="BK211" s="217">
        <f>ROUND(I211*H211,2)</f>
        <v>0</v>
      </c>
      <c r="BL211" s="18" t="s">
        <v>127</v>
      </c>
      <c r="BM211" s="216" t="s">
        <v>303</v>
      </c>
    </row>
    <row r="212" spans="1:47" s="2" customFormat="1" ht="12">
      <c r="A212" s="39"/>
      <c r="B212" s="40"/>
      <c r="C212" s="41"/>
      <c r="D212" s="218" t="s">
        <v>129</v>
      </c>
      <c r="E212" s="41"/>
      <c r="F212" s="219" t="s">
        <v>304</v>
      </c>
      <c r="G212" s="41"/>
      <c r="H212" s="41"/>
      <c r="I212" s="220"/>
      <c r="J212" s="41"/>
      <c r="K212" s="41"/>
      <c r="L212" s="45"/>
      <c r="M212" s="221"/>
      <c r="N212" s="222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129</v>
      </c>
      <c r="AU212" s="18" t="s">
        <v>84</v>
      </c>
    </row>
    <row r="213" spans="1:51" s="13" customFormat="1" ht="12">
      <c r="A213" s="13"/>
      <c r="B213" s="223"/>
      <c r="C213" s="224"/>
      <c r="D213" s="225" t="s">
        <v>131</v>
      </c>
      <c r="E213" s="226" t="s">
        <v>19</v>
      </c>
      <c r="F213" s="227" t="s">
        <v>293</v>
      </c>
      <c r="G213" s="224"/>
      <c r="H213" s="226" t="s">
        <v>19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131</v>
      </c>
      <c r="AU213" s="233" t="s">
        <v>84</v>
      </c>
      <c r="AV213" s="13" t="s">
        <v>81</v>
      </c>
      <c r="AW213" s="13" t="s">
        <v>34</v>
      </c>
      <c r="AX213" s="13" t="s">
        <v>73</v>
      </c>
      <c r="AY213" s="233" t="s">
        <v>120</v>
      </c>
    </row>
    <row r="214" spans="1:51" s="14" customFormat="1" ht="12">
      <c r="A214" s="14"/>
      <c r="B214" s="234"/>
      <c r="C214" s="235"/>
      <c r="D214" s="225" t="s">
        <v>131</v>
      </c>
      <c r="E214" s="236" t="s">
        <v>19</v>
      </c>
      <c r="F214" s="237" t="s">
        <v>294</v>
      </c>
      <c r="G214" s="235"/>
      <c r="H214" s="238">
        <v>134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4" t="s">
        <v>131</v>
      </c>
      <c r="AU214" s="244" t="s">
        <v>84</v>
      </c>
      <c r="AV214" s="14" t="s">
        <v>84</v>
      </c>
      <c r="AW214" s="14" t="s">
        <v>34</v>
      </c>
      <c r="AX214" s="14" t="s">
        <v>81</v>
      </c>
      <c r="AY214" s="244" t="s">
        <v>120</v>
      </c>
    </row>
    <row r="215" spans="1:65" s="2" customFormat="1" ht="16.5" customHeight="1">
      <c r="A215" s="39"/>
      <c r="B215" s="40"/>
      <c r="C215" s="256" t="s">
        <v>305</v>
      </c>
      <c r="D215" s="256" t="s">
        <v>170</v>
      </c>
      <c r="E215" s="257" t="s">
        <v>306</v>
      </c>
      <c r="F215" s="258" t="s">
        <v>307</v>
      </c>
      <c r="G215" s="259" t="s">
        <v>214</v>
      </c>
      <c r="H215" s="260">
        <v>406.02</v>
      </c>
      <c r="I215" s="261"/>
      <c r="J215" s="262">
        <f>ROUND(I215*H215,2)</f>
        <v>0</v>
      </c>
      <c r="K215" s="258" t="s">
        <v>126</v>
      </c>
      <c r="L215" s="263"/>
      <c r="M215" s="264" t="s">
        <v>19</v>
      </c>
      <c r="N215" s="265" t="s">
        <v>44</v>
      </c>
      <c r="O215" s="85"/>
      <c r="P215" s="214">
        <f>O215*H215</f>
        <v>0</v>
      </c>
      <c r="Q215" s="214">
        <v>0.046</v>
      </c>
      <c r="R215" s="214">
        <f>Q215*H215</f>
        <v>18.67692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174</v>
      </c>
      <c r="AT215" s="216" t="s">
        <v>170</v>
      </c>
      <c r="AU215" s="216" t="s">
        <v>84</v>
      </c>
      <c r="AY215" s="18" t="s">
        <v>120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81</v>
      </c>
      <c r="BK215" s="217">
        <f>ROUND(I215*H215,2)</f>
        <v>0</v>
      </c>
      <c r="BL215" s="18" t="s">
        <v>127</v>
      </c>
      <c r="BM215" s="216" t="s">
        <v>308</v>
      </c>
    </row>
    <row r="216" spans="1:51" s="14" customFormat="1" ht="12">
      <c r="A216" s="14"/>
      <c r="B216" s="234"/>
      <c r="C216" s="235"/>
      <c r="D216" s="225" t="s">
        <v>131</v>
      </c>
      <c r="E216" s="235"/>
      <c r="F216" s="237" t="s">
        <v>309</v>
      </c>
      <c r="G216" s="235"/>
      <c r="H216" s="238">
        <v>406.02</v>
      </c>
      <c r="I216" s="239"/>
      <c r="J216" s="235"/>
      <c r="K216" s="235"/>
      <c r="L216" s="240"/>
      <c r="M216" s="241"/>
      <c r="N216" s="242"/>
      <c r="O216" s="242"/>
      <c r="P216" s="242"/>
      <c r="Q216" s="242"/>
      <c r="R216" s="242"/>
      <c r="S216" s="242"/>
      <c r="T216" s="24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4" t="s">
        <v>131</v>
      </c>
      <c r="AU216" s="244" t="s">
        <v>84</v>
      </c>
      <c r="AV216" s="14" t="s">
        <v>84</v>
      </c>
      <c r="AW216" s="14" t="s">
        <v>4</v>
      </c>
      <c r="AX216" s="14" t="s">
        <v>81</v>
      </c>
      <c r="AY216" s="244" t="s">
        <v>120</v>
      </c>
    </row>
    <row r="217" spans="1:65" s="2" customFormat="1" ht="44.25" customHeight="1">
      <c r="A217" s="39"/>
      <c r="B217" s="40"/>
      <c r="C217" s="205" t="s">
        <v>310</v>
      </c>
      <c r="D217" s="205" t="s">
        <v>122</v>
      </c>
      <c r="E217" s="206" t="s">
        <v>311</v>
      </c>
      <c r="F217" s="207" t="s">
        <v>312</v>
      </c>
      <c r="G217" s="208" t="s">
        <v>144</v>
      </c>
      <c r="H217" s="209">
        <v>134</v>
      </c>
      <c r="I217" s="210"/>
      <c r="J217" s="211">
        <f>ROUND(I217*H217,2)</f>
        <v>0</v>
      </c>
      <c r="K217" s="207" t="s">
        <v>126</v>
      </c>
      <c r="L217" s="45"/>
      <c r="M217" s="212" t="s">
        <v>19</v>
      </c>
      <c r="N217" s="213" t="s">
        <v>44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0.194</v>
      </c>
      <c r="T217" s="215">
        <f>S217*H217</f>
        <v>25.996000000000002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127</v>
      </c>
      <c r="AT217" s="216" t="s">
        <v>122</v>
      </c>
      <c r="AU217" s="216" t="s">
        <v>84</v>
      </c>
      <c r="AY217" s="18" t="s">
        <v>120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81</v>
      </c>
      <c r="BK217" s="217">
        <f>ROUND(I217*H217,2)</f>
        <v>0</v>
      </c>
      <c r="BL217" s="18" t="s">
        <v>127</v>
      </c>
      <c r="BM217" s="216" t="s">
        <v>313</v>
      </c>
    </row>
    <row r="218" spans="1:47" s="2" customFormat="1" ht="12">
      <c r="A218" s="39"/>
      <c r="B218" s="40"/>
      <c r="C218" s="41"/>
      <c r="D218" s="218" t="s">
        <v>129</v>
      </c>
      <c r="E218" s="41"/>
      <c r="F218" s="219" t="s">
        <v>314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129</v>
      </c>
      <c r="AU218" s="18" t="s">
        <v>84</v>
      </c>
    </row>
    <row r="219" spans="1:51" s="14" customFormat="1" ht="12">
      <c r="A219" s="14"/>
      <c r="B219" s="234"/>
      <c r="C219" s="235"/>
      <c r="D219" s="225" t="s">
        <v>131</v>
      </c>
      <c r="E219" s="236" t="s">
        <v>19</v>
      </c>
      <c r="F219" s="237" t="s">
        <v>315</v>
      </c>
      <c r="G219" s="235"/>
      <c r="H219" s="238">
        <v>134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4" t="s">
        <v>131</v>
      </c>
      <c r="AU219" s="244" t="s">
        <v>84</v>
      </c>
      <c r="AV219" s="14" t="s">
        <v>84</v>
      </c>
      <c r="AW219" s="14" t="s">
        <v>34</v>
      </c>
      <c r="AX219" s="14" t="s">
        <v>81</v>
      </c>
      <c r="AY219" s="244" t="s">
        <v>120</v>
      </c>
    </row>
    <row r="220" spans="1:65" s="2" customFormat="1" ht="21.75" customHeight="1">
      <c r="A220" s="39"/>
      <c r="B220" s="40"/>
      <c r="C220" s="205" t="s">
        <v>316</v>
      </c>
      <c r="D220" s="205" t="s">
        <v>122</v>
      </c>
      <c r="E220" s="206" t="s">
        <v>317</v>
      </c>
      <c r="F220" s="207" t="s">
        <v>318</v>
      </c>
      <c r="G220" s="208" t="s">
        <v>125</v>
      </c>
      <c r="H220" s="209">
        <v>800</v>
      </c>
      <c r="I220" s="210"/>
      <c r="J220" s="211">
        <f>ROUND(I220*H220,2)</f>
        <v>0</v>
      </c>
      <c r="K220" s="207" t="s">
        <v>126</v>
      </c>
      <c r="L220" s="45"/>
      <c r="M220" s="212" t="s">
        <v>19</v>
      </c>
      <c r="N220" s="213" t="s">
        <v>44</v>
      </c>
      <c r="O220" s="85"/>
      <c r="P220" s="214">
        <f>O220*H220</f>
        <v>0</v>
      </c>
      <c r="Q220" s="214">
        <v>0</v>
      </c>
      <c r="R220" s="214">
        <f>Q220*H220</f>
        <v>0</v>
      </c>
      <c r="S220" s="214">
        <v>0.01</v>
      </c>
      <c r="T220" s="215">
        <f>S220*H220</f>
        <v>8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127</v>
      </c>
      <c r="AT220" s="216" t="s">
        <v>122</v>
      </c>
      <c r="AU220" s="216" t="s">
        <v>84</v>
      </c>
      <c r="AY220" s="18" t="s">
        <v>120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81</v>
      </c>
      <c r="BK220" s="217">
        <f>ROUND(I220*H220,2)</f>
        <v>0</v>
      </c>
      <c r="BL220" s="18" t="s">
        <v>127</v>
      </c>
      <c r="BM220" s="216" t="s">
        <v>319</v>
      </c>
    </row>
    <row r="221" spans="1:47" s="2" customFormat="1" ht="12">
      <c r="A221" s="39"/>
      <c r="B221" s="40"/>
      <c r="C221" s="41"/>
      <c r="D221" s="218" t="s">
        <v>129</v>
      </c>
      <c r="E221" s="41"/>
      <c r="F221" s="219" t="s">
        <v>320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129</v>
      </c>
      <c r="AU221" s="18" t="s">
        <v>84</v>
      </c>
    </row>
    <row r="222" spans="1:51" s="13" customFormat="1" ht="12">
      <c r="A222" s="13"/>
      <c r="B222" s="223"/>
      <c r="C222" s="224"/>
      <c r="D222" s="225" t="s">
        <v>131</v>
      </c>
      <c r="E222" s="226" t="s">
        <v>19</v>
      </c>
      <c r="F222" s="227" t="s">
        <v>321</v>
      </c>
      <c r="G222" s="224"/>
      <c r="H222" s="226" t="s">
        <v>19</v>
      </c>
      <c r="I222" s="228"/>
      <c r="J222" s="224"/>
      <c r="K222" s="224"/>
      <c r="L222" s="229"/>
      <c r="M222" s="230"/>
      <c r="N222" s="231"/>
      <c r="O222" s="231"/>
      <c r="P222" s="231"/>
      <c r="Q222" s="231"/>
      <c r="R222" s="231"/>
      <c r="S222" s="231"/>
      <c r="T222" s="23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3" t="s">
        <v>131</v>
      </c>
      <c r="AU222" s="233" t="s">
        <v>84</v>
      </c>
      <c r="AV222" s="13" t="s">
        <v>81</v>
      </c>
      <c r="AW222" s="13" t="s">
        <v>34</v>
      </c>
      <c r="AX222" s="13" t="s">
        <v>73</v>
      </c>
      <c r="AY222" s="233" t="s">
        <v>120</v>
      </c>
    </row>
    <row r="223" spans="1:51" s="14" customFormat="1" ht="12">
      <c r="A223" s="14"/>
      <c r="B223" s="234"/>
      <c r="C223" s="235"/>
      <c r="D223" s="225" t="s">
        <v>131</v>
      </c>
      <c r="E223" s="236" t="s">
        <v>19</v>
      </c>
      <c r="F223" s="237" t="s">
        <v>322</v>
      </c>
      <c r="G223" s="235"/>
      <c r="H223" s="238">
        <v>800</v>
      </c>
      <c r="I223" s="239"/>
      <c r="J223" s="235"/>
      <c r="K223" s="235"/>
      <c r="L223" s="240"/>
      <c r="M223" s="241"/>
      <c r="N223" s="242"/>
      <c r="O223" s="242"/>
      <c r="P223" s="242"/>
      <c r="Q223" s="242"/>
      <c r="R223" s="242"/>
      <c r="S223" s="242"/>
      <c r="T223" s="24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4" t="s">
        <v>131</v>
      </c>
      <c r="AU223" s="244" t="s">
        <v>84</v>
      </c>
      <c r="AV223" s="14" t="s">
        <v>84</v>
      </c>
      <c r="AW223" s="14" t="s">
        <v>34</v>
      </c>
      <c r="AX223" s="14" t="s">
        <v>81</v>
      </c>
      <c r="AY223" s="244" t="s">
        <v>120</v>
      </c>
    </row>
    <row r="224" spans="1:65" s="2" customFormat="1" ht="33" customHeight="1">
      <c r="A224" s="39"/>
      <c r="B224" s="40"/>
      <c r="C224" s="205" t="s">
        <v>323</v>
      </c>
      <c r="D224" s="205" t="s">
        <v>122</v>
      </c>
      <c r="E224" s="206" t="s">
        <v>324</v>
      </c>
      <c r="F224" s="207" t="s">
        <v>325</v>
      </c>
      <c r="G224" s="208" t="s">
        <v>125</v>
      </c>
      <c r="H224" s="209">
        <v>800</v>
      </c>
      <c r="I224" s="210"/>
      <c r="J224" s="211">
        <f>ROUND(I224*H224,2)</f>
        <v>0</v>
      </c>
      <c r="K224" s="207" t="s">
        <v>126</v>
      </c>
      <c r="L224" s="45"/>
      <c r="M224" s="212" t="s">
        <v>19</v>
      </c>
      <c r="N224" s="213" t="s">
        <v>44</v>
      </c>
      <c r="O224" s="85"/>
      <c r="P224" s="214">
        <f>O224*H224</f>
        <v>0</v>
      </c>
      <c r="Q224" s="214">
        <v>0</v>
      </c>
      <c r="R224" s="214">
        <f>Q224*H224</f>
        <v>0</v>
      </c>
      <c r="S224" s="214">
        <v>0.02</v>
      </c>
      <c r="T224" s="215">
        <f>S224*H224</f>
        <v>16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16" t="s">
        <v>127</v>
      </c>
      <c r="AT224" s="216" t="s">
        <v>122</v>
      </c>
      <c r="AU224" s="216" t="s">
        <v>84</v>
      </c>
      <c r="AY224" s="18" t="s">
        <v>120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8" t="s">
        <v>81</v>
      </c>
      <c r="BK224" s="217">
        <f>ROUND(I224*H224,2)</f>
        <v>0</v>
      </c>
      <c r="BL224" s="18" t="s">
        <v>127</v>
      </c>
      <c r="BM224" s="216" t="s">
        <v>326</v>
      </c>
    </row>
    <row r="225" spans="1:47" s="2" customFormat="1" ht="12">
      <c r="A225" s="39"/>
      <c r="B225" s="40"/>
      <c r="C225" s="41"/>
      <c r="D225" s="218" t="s">
        <v>129</v>
      </c>
      <c r="E225" s="41"/>
      <c r="F225" s="219" t="s">
        <v>327</v>
      </c>
      <c r="G225" s="41"/>
      <c r="H225" s="41"/>
      <c r="I225" s="220"/>
      <c r="J225" s="41"/>
      <c r="K225" s="41"/>
      <c r="L225" s="45"/>
      <c r="M225" s="221"/>
      <c r="N225" s="222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129</v>
      </c>
      <c r="AU225" s="18" t="s">
        <v>84</v>
      </c>
    </row>
    <row r="226" spans="1:51" s="13" customFormat="1" ht="12">
      <c r="A226" s="13"/>
      <c r="B226" s="223"/>
      <c r="C226" s="224"/>
      <c r="D226" s="225" t="s">
        <v>131</v>
      </c>
      <c r="E226" s="226" t="s">
        <v>19</v>
      </c>
      <c r="F226" s="227" t="s">
        <v>321</v>
      </c>
      <c r="G226" s="224"/>
      <c r="H226" s="226" t="s">
        <v>19</v>
      </c>
      <c r="I226" s="228"/>
      <c r="J226" s="224"/>
      <c r="K226" s="224"/>
      <c r="L226" s="229"/>
      <c r="M226" s="230"/>
      <c r="N226" s="231"/>
      <c r="O226" s="231"/>
      <c r="P226" s="231"/>
      <c r="Q226" s="231"/>
      <c r="R226" s="231"/>
      <c r="S226" s="231"/>
      <c r="T226" s="23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3" t="s">
        <v>131</v>
      </c>
      <c r="AU226" s="233" t="s">
        <v>84</v>
      </c>
      <c r="AV226" s="13" t="s">
        <v>81</v>
      </c>
      <c r="AW226" s="13" t="s">
        <v>34</v>
      </c>
      <c r="AX226" s="13" t="s">
        <v>73</v>
      </c>
      <c r="AY226" s="233" t="s">
        <v>120</v>
      </c>
    </row>
    <row r="227" spans="1:51" s="14" customFormat="1" ht="12">
      <c r="A227" s="14"/>
      <c r="B227" s="234"/>
      <c r="C227" s="235"/>
      <c r="D227" s="225" t="s">
        <v>131</v>
      </c>
      <c r="E227" s="236" t="s">
        <v>19</v>
      </c>
      <c r="F227" s="237" t="s">
        <v>322</v>
      </c>
      <c r="G227" s="235"/>
      <c r="H227" s="238">
        <v>800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4" t="s">
        <v>131</v>
      </c>
      <c r="AU227" s="244" t="s">
        <v>84</v>
      </c>
      <c r="AV227" s="14" t="s">
        <v>84</v>
      </c>
      <c r="AW227" s="14" t="s">
        <v>34</v>
      </c>
      <c r="AX227" s="14" t="s">
        <v>81</v>
      </c>
      <c r="AY227" s="244" t="s">
        <v>120</v>
      </c>
    </row>
    <row r="228" spans="1:65" s="2" customFormat="1" ht="37.8" customHeight="1">
      <c r="A228" s="39"/>
      <c r="B228" s="40"/>
      <c r="C228" s="205" t="s">
        <v>328</v>
      </c>
      <c r="D228" s="205" t="s">
        <v>122</v>
      </c>
      <c r="E228" s="206" t="s">
        <v>329</v>
      </c>
      <c r="F228" s="207" t="s">
        <v>330</v>
      </c>
      <c r="G228" s="208" t="s">
        <v>125</v>
      </c>
      <c r="H228" s="209">
        <v>451.5</v>
      </c>
      <c r="I228" s="210"/>
      <c r="J228" s="211">
        <f>ROUND(I228*H228,2)</f>
        <v>0</v>
      </c>
      <c r="K228" s="207" t="s">
        <v>126</v>
      </c>
      <c r="L228" s="45"/>
      <c r="M228" s="212" t="s">
        <v>19</v>
      </c>
      <c r="N228" s="213" t="s">
        <v>44</v>
      </c>
      <c r="O228" s="85"/>
      <c r="P228" s="214">
        <f>O228*H228</f>
        <v>0</v>
      </c>
      <c r="Q228" s="214">
        <v>0</v>
      </c>
      <c r="R228" s="214">
        <f>Q228*H228</f>
        <v>0</v>
      </c>
      <c r="S228" s="214">
        <v>0.126</v>
      </c>
      <c r="T228" s="215">
        <f>S228*H228</f>
        <v>56.889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16" t="s">
        <v>127</v>
      </c>
      <c r="AT228" s="216" t="s">
        <v>122</v>
      </c>
      <c r="AU228" s="216" t="s">
        <v>84</v>
      </c>
      <c r="AY228" s="18" t="s">
        <v>120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8" t="s">
        <v>81</v>
      </c>
      <c r="BK228" s="217">
        <f>ROUND(I228*H228,2)</f>
        <v>0</v>
      </c>
      <c r="BL228" s="18" t="s">
        <v>127</v>
      </c>
      <c r="BM228" s="216" t="s">
        <v>331</v>
      </c>
    </row>
    <row r="229" spans="1:47" s="2" customFormat="1" ht="12">
      <c r="A229" s="39"/>
      <c r="B229" s="40"/>
      <c r="C229" s="41"/>
      <c r="D229" s="218" t="s">
        <v>129</v>
      </c>
      <c r="E229" s="41"/>
      <c r="F229" s="219" t="s">
        <v>332</v>
      </c>
      <c r="G229" s="41"/>
      <c r="H229" s="41"/>
      <c r="I229" s="220"/>
      <c r="J229" s="41"/>
      <c r="K229" s="41"/>
      <c r="L229" s="45"/>
      <c r="M229" s="221"/>
      <c r="N229" s="222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129</v>
      </c>
      <c r="AU229" s="18" t="s">
        <v>84</v>
      </c>
    </row>
    <row r="230" spans="1:51" s="13" customFormat="1" ht="12">
      <c r="A230" s="13"/>
      <c r="B230" s="223"/>
      <c r="C230" s="224"/>
      <c r="D230" s="225" t="s">
        <v>131</v>
      </c>
      <c r="E230" s="226" t="s">
        <v>19</v>
      </c>
      <c r="F230" s="227" t="s">
        <v>166</v>
      </c>
      <c r="G230" s="224"/>
      <c r="H230" s="226" t="s">
        <v>19</v>
      </c>
      <c r="I230" s="228"/>
      <c r="J230" s="224"/>
      <c r="K230" s="224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131</v>
      </c>
      <c r="AU230" s="233" t="s">
        <v>84</v>
      </c>
      <c r="AV230" s="13" t="s">
        <v>81</v>
      </c>
      <c r="AW230" s="13" t="s">
        <v>34</v>
      </c>
      <c r="AX230" s="13" t="s">
        <v>73</v>
      </c>
      <c r="AY230" s="233" t="s">
        <v>120</v>
      </c>
    </row>
    <row r="231" spans="1:51" s="14" customFormat="1" ht="12">
      <c r="A231" s="14"/>
      <c r="B231" s="234"/>
      <c r="C231" s="235"/>
      <c r="D231" s="225" t="s">
        <v>131</v>
      </c>
      <c r="E231" s="236" t="s">
        <v>19</v>
      </c>
      <c r="F231" s="237" t="s">
        <v>167</v>
      </c>
      <c r="G231" s="235"/>
      <c r="H231" s="238">
        <v>226.5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4" t="s">
        <v>131</v>
      </c>
      <c r="AU231" s="244" t="s">
        <v>84</v>
      </c>
      <c r="AV231" s="14" t="s">
        <v>84</v>
      </c>
      <c r="AW231" s="14" t="s">
        <v>34</v>
      </c>
      <c r="AX231" s="14" t="s">
        <v>73</v>
      </c>
      <c r="AY231" s="244" t="s">
        <v>120</v>
      </c>
    </row>
    <row r="232" spans="1:51" s="14" customFormat="1" ht="12">
      <c r="A232" s="14"/>
      <c r="B232" s="234"/>
      <c r="C232" s="235"/>
      <c r="D232" s="225" t="s">
        <v>131</v>
      </c>
      <c r="E232" s="236" t="s">
        <v>19</v>
      </c>
      <c r="F232" s="237" t="s">
        <v>168</v>
      </c>
      <c r="G232" s="235"/>
      <c r="H232" s="238">
        <v>225</v>
      </c>
      <c r="I232" s="239"/>
      <c r="J232" s="235"/>
      <c r="K232" s="235"/>
      <c r="L232" s="240"/>
      <c r="M232" s="241"/>
      <c r="N232" s="242"/>
      <c r="O232" s="242"/>
      <c r="P232" s="242"/>
      <c r="Q232" s="242"/>
      <c r="R232" s="242"/>
      <c r="S232" s="242"/>
      <c r="T232" s="24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4" t="s">
        <v>131</v>
      </c>
      <c r="AU232" s="244" t="s">
        <v>84</v>
      </c>
      <c r="AV232" s="14" t="s">
        <v>84</v>
      </c>
      <c r="AW232" s="14" t="s">
        <v>34</v>
      </c>
      <c r="AX232" s="14" t="s">
        <v>73</v>
      </c>
      <c r="AY232" s="244" t="s">
        <v>120</v>
      </c>
    </row>
    <row r="233" spans="1:51" s="15" customFormat="1" ht="12">
      <c r="A233" s="15"/>
      <c r="B233" s="245"/>
      <c r="C233" s="246"/>
      <c r="D233" s="225" t="s">
        <v>131</v>
      </c>
      <c r="E233" s="247" t="s">
        <v>19</v>
      </c>
      <c r="F233" s="248" t="s">
        <v>140</v>
      </c>
      <c r="G233" s="246"/>
      <c r="H233" s="249">
        <v>451.5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55" t="s">
        <v>131</v>
      </c>
      <c r="AU233" s="255" t="s">
        <v>84</v>
      </c>
      <c r="AV233" s="15" t="s">
        <v>127</v>
      </c>
      <c r="AW233" s="15" t="s">
        <v>34</v>
      </c>
      <c r="AX233" s="15" t="s">
        <v>81</v>
      </c>
      <c r="AY233" s="255" t="s">
        <v>120</v>
      </c>
    </row>
    <row r="234" spans="1:65" s="2" customFormat="1" ht="37.8" customHeight="1">
      <c r="A234" s="39"/>
      <c r="B234" s="40"/>
      <c r="C234" s="205" t="s">
        <v>333</v>
      </c>
      <c r="D234" s="205" t="s">
        <v>122</v>
      </c>
      <c r="E234" s="206" t="s">
        <v>334</v>
      </c>
      <c r="F234" s="207" t="s">
        <v>335</v>
      </c>
      <c r="G234" s="208" t="s">
        <v>144</v>
      </c>
      <c r="H234" s="209">
        <v>307</v>
      </c>
      <c r="I234" s="210"/>
      <c r="J234" s="211">
        <f>ROUND(I234*H234,2)</f>
        <v>0</v>
      </c>
      <c r="K234" s="207" t="s">
        <v>126</v>
      </c>
      <c r="L234" s="45"/>
      <c r="M234" s="212" t="s">
        <v>19</v>
      </c>
      <c r="N234" s="213" t="s">
        <v>44</v>
      </c>
      <c r="O234" s="85"/>
      <c r="P234" s="214">
        <f>O234*H234</f>
        <v>0</v>
      </c>
      <c r="Q234" s="214">
        <v>9E-05</v>
      </c>
      <c r="R234" s="214">
        <f>Q234*H234</f>
        <v>0.027630000000000002</v>
      </c>
      <c r="S234" s="214">
        <v>0.042</v>
      </c>
      <c r="T234" s="215">
        <f>S234*H234</f>
        <v>12.894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127</v>
      </c>
      <c r="AT234" s="216" t="s">
        <v>122</v>
      </c>
      <c r="AU234" s="216" t="s">
        <v>84</v>
      </c>
      <c r="AY234" s="18" t="s">
        <v>120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81</v>
      </c>
      <c r="BK234" s="217">
        <f>ROUND(I234*H234,2)</f>
        <v>0</v>
      </c>
      <c r="BL234" s="18" t="s">
        <v>127</v>
      </c>
      <c r="BM234" s="216" t="s">
        <v>336</v>
      </c>
    </row>
    <row r="235" spans="1:47" s="2" customFormat="1" ht="12">
      <c r="A235" s="39"/>
      <c r="B235" s="40"/>
      <c r="C235" s="41"/>
      <c r="D235" s="218" t="s">
        <v>129</v>
      </c>
      <c r="E235" s="41"/>
      <c r="F235" s="219" t="s">
        <v>337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129</v>
      </c>
      <c r="AU235" s="18" t="s">
        <v>84</v>
      </c>
    </row>
    <row r="236" spans="1:51" s="13" customFormat="1" ht="12">
      <c r="A236" s="13"/>
      <c r="B236" s="223"/>
      <c r="C236" s="224"/>
      <c r="D236" s="225" t="s">
        <v>131</v>
      </c>
      <c r="E236" s="226" t="s">
        <v>19</v>
      </c>
      <c r="F236" s="227" t="s">
        <v>338</v>
      </c>
      <c r="G236" s="224"/>
      <c r="H236" s="226" t="s">
        <v>19</v>
      </c>
      <c r="I236" s="228"/>
      <c r="J236" s="224"/>
      <c r="K236" s="224"/>
      <c r="L236" s="229"/>
      <c r="M236" s="230"/>
      <c r="N236" s="231"/>
      <c r="O236" s="231"/>
      <c r="P236" s="231"/>
      <c r="Q236" s="231"/>
      <c r="R236" s="231"/>
      <c r="S236" s="231"/>
      <c r="T236" s="23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3" t="s">
        <v>131</v>
      </c>
      <c r="AU236" s="233" t="s">
        <v>84</v>
      </c>
      <c r="AV236" s="13" t="s">
        <v>81</v>
      </c>
      <c r="AW236" s="13" t="s">
        <v>34</v>
      </c>
      <c r="AX236" s="13" t="s">
        <v>73</v>
      </c>
      <c r="AY236" s="233" t="s">
        <v>120</v>
      </c>
    </row>
    <row r="237" spans="1:51" s="14" customFormat="1" ht="12">
      <c r="A237" s="14"/>
      <c r="B237" s="234"/>
      <c r="C237" s="235"/>
      <c r="D237" s="225" t="s">
        <v>131</v>
      </c>
      <c r="E237" s="236" t="s">
        <v>19</v>
      </c>
      <c r="F237" s="237" t="s">
        <v>339</v>
      </c>
      <c r="G237" s="235"/>
      <c r="H237" s="238">
        <v>114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4" t="s">
        <v>131</v>
      </c>
      <c r="AU237" s="244" t="s">
        <v>84</v>
      </c>
      <c r="AV237" s="14" t="s">
        <v>84</v>
      </c>
      <c r="AW237" s="14" t="s">
        <v>34</v>
      </c>
      <c r="AX237" s="14" t="s">
        <v>73</v>
      </c>
      <c r="AY237" s="244" t="s">
        <v>120</v>
      </c>
    </row>
    <row r="238" spans="1:51" s="14" customFormat="1" ht="12">
      <c r="A238" s="14"/>
      <c r="B238" s="234"/>
      <c r="C238" s="235"/>
      <c r="D238" s="225" t="s">
        <v>131</v>
      </c>
      <c r="E238" s="236" t="s">
        <v>19</v>
      </c>
      <c r="F238" s="237" t="s">
        <v>340</v>
      </c>
      <c r="G238" s="235"/>
      <c r="H238" s="238">
        <v>193</v>
      </c>
      <c r="I238" s="239"/>
      <c r="J238" s="235"/>
      <c r="K238" s="235"/>
      <c r="L238" s="240"/>
      <c r="M238" s="241"/>
      <c r="N238" s="242"/>
      <c r="O238" s="242"/>
      <c r="P238" s="242"/>
      <c r="Q238" s="242"/>
      <c r="R238" s="242"/>
      <c r="S238" s="242"/>
      <c r="T238" s="24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4" t="s">
        <v>131</v>
      </c>
      <c r="AU238" s="244" t="s">
        <v>84</v>
      </c>
      <c r="AV238" s="14" t="s">
        <v>84</v>
      </c>
      <c r="AW238" s="14" t="s">
        <v>34</v>
      </c>
      <c r="AX238" s="14" t="s">
        <v>73</v>
      </c>
      <c r="AY238" s="244" t="s">
        <v>120</v>
      </c>
    </row>
    <row r="239" spans="1:51" s="15" customFormat="1" ht="12">
      <c r="A239" s="15"/>
      <c r="B239" s="245"/>
      <c r="C239" s="246"/>
      <c r="D239" s="225" t="s">
        <v>131</v>
      </c>
      <c r="E239" s="247" t="s">
        <v>19</v>
      </c>
      <c r="F239" s="248" t="s">
        <v>140</v>
      </c>
      <c r="G239" s="246"/>
      <c r="H239" s="249">
        <v>307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55" t="s">
        <v>131</v>
      </c>
      <c r="AU239" s="255" t="s">
        <v>84</v>
      </c>
      <c r="AV239" s="15" t="s">
        <v>127</v>
      </c>
      <c r="AW239" s="15" t="s">
        <v>34</v>
      </c>
      <c r="AX239" s="15" t="s">
        <v>81</v>
      </c>
      <c r="AY239" s="255" t="s">
        <v>120</v>
      </c>
    </row>
    <row r="240" spans="1:65" s="2" customFormat="1" ht="44.25" customHeight="1">
      <c r="A240" s="39"/>
      <c r="B240" s="40"/>
      <c r="C240" s="205" t="s">
        <v>341</v>
      </c>
      <c r="D240" s="205" t="s">
        <v>122</v>
      </c>
      <c r="E240" s="206" t="s">
        <v>342</v>
      </c>
      <c r="F240" s="207" t="s">
        <v>343</v>
      </c>
      <c r="G240" s="208" t="s">
        <v>214</v>
      </c>
      <c r="H240" s="209">
        <v>32</v>
      </c>
      <c r="I240" s="210"/>
      <c r="J240" s="211">
        <f>ROUND(I240*H240,2)</f>
        <v>0</v>
      </c>
      <c r="K240" s="207" t="s">
        <v>126</v>
      </c>
      <c r="L240" s="45"/>
      <c r="M240" s="212" t="s">
        <v>19</v>
      </c>
      <c r="N240" s="213" t="s">
        <v>44</v>
      </c>
      <c r="O240" s="85"/>
      <c r="P240" s="214">
        <f>O240*H240</f>
        <v>0</v>
      </c>
      <c r="Q240" s="214">
        <v>0</v>
      </c>
      <c r="R240" s="214">
        <f>Q240*H240</f>
        <v>0</v>
      </c>
      <c r="S240" s="214">
        <v>0</v>
      </c>
      <c r="T240" s="215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6" t="s">
        <v>127</v>
      </c>
      <c r="AT240" s="216" t="s">
        <v>122</v>
      </c>
      <c r="AU240" s="216" t="s">
        <v>84</v>
      </c>
      <c r="AY240" s="18" t="s">
        <v>120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81</v>
      </c>
      <c r="BK240" s="217">
        <f>ROUND(I240*H240,2)</f>
        <v>0</v>
      </c>
      <c r="BL240" s="18" t="s">
        <v>127</v>
      </c>
      <c r="BM240" s="216" t="s">
        <v>344</v>
      </c>
    </row>
    <row r="241" spans="1:47" s="2" customFormat="1" ht="12">
      <c r="A241" s="39"/>
      <c r="B241" s="40"/>
      <c r="C241" s="41"/>
      <c r="D241" s="218" t="s">
        <v>129</v>
      </c>
      <c r="E241" s="41"/>
      <c r="F241" s="219" t="s">
        <v>345</v>
      </c>
      <c r="G241" s="41"/>
      <c r="H241" s="41"/>
      <c r="I241" s="220"/>
      <c r="J241" s="41"/>
      <c r="K241" s="41"/>
      <c r="L241" s="45"/>
      <c r="M241" s="221"/>
      <c r="N241" s="222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129</v>
      </c>
      <c r="AU241" s="18" t="s">
        <v>84</v>
      </c>
    </row>
    <row r="242" spans="1:51" s="14" customFormat="1" ht="12">
      <c r="A242" s="14"/>
      <c r="B242" s="234"/>
      <c r="C242" s="235"/>
      <c r="D242" s="225" t="s">
        <v>131</v>
      </c>
      <c r="E242" s="236" t="s">
        <v>19</v>
      </c>
      <c r="F242" s="237" t="s">
        <v>346</v>
      </c>
      <c r="G242" s="235"/>
      <c r="H242" s="238">
        <v>32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4" t="s">
        <v>131</v>
      </c>
      <c r="AU242" s="244" t="s">
        <v>84</v>
      </c>
      <c r="AV242" s="14" t="s">
        <v>84</v>
      </c>
      <c r="AW242" s="14" t="s">
        <v>34</v>
      </c>
      <c r="AX242" s="14" t="s">
        <v>81</v>
      </c>
      <c r="AY242" s="244" t="s">
        <v>120</v>
      </c>
    </row>
    <row r="243" spans="1:65" s="2" customFormat="1" ht="37.8" customHeight="1">
      <c r="A243" s="39"/>
      <c r="B243" s="40"/>
      <c r="C243" s="205" t="s">
        <v>347</v>
      </c>
      <c r="D243" s="205" t="s">
        <v>122</v>
      </c>
      <c r="E243" s="206" t="s">
        <v>348</v>
      </c>
      <c r="F243" s="207" t="s">
        <v>349</v>
      </c>
      <c r="G243" s="208" t="s">
        <v>125</v>
      </c>
      <c r="H243" s="209">
        <v>625</v>
      </c>
      <c r="I243" s="210"/>
      <c r="J243" s="211">
        <f>ROUND(I243*H243,2)</f>
        <v>0</v>
      </c>
      <c r="K243" s="207" t="s">
        <v>126</v>
      </c>
      <c r="L243" s="45"/>
      <c r="M243" s="212" t="s">
        <v>19</v>
      </c>
      <c r="N243" s="213" t="s">
        <v>44</v>
      </c>
      <c r="O243" s="85"/>
      <c r="P243" s="214">
        <f>O243*H243</f>
        <v>0</v>
      </c>
      <c r="Q243" s="214">
        <v>0</v>
      </c>
      <c r="R243" s="214">
        <f>Q243*H243</f>
        <v>0</v>
      </c>
      <c r="S243" s="214">
        <v>0</v>
      </c>
      <c r="T243" s="21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127</v>
      </c>
      <c r="AT243" s="216" t="s">
        <v>122</v>
      </c>
      <c r="AU243" s="216" t="s">
        <v>84</v>
      </c>
      <c r="AY243" s="18" t="s">
        <v>120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81</v>
      </c>
      <c r="BK243" s="217">
        <f>ROUND(I243*H243,2)</f>
        <v>0</v>
      </c>
      <c r="BL243" s="18" t="s">
        <v>127</v>
      </c>
      <c r="BM243" s="216" t="s">
        <v>350</v>
      </c>
    </row>
    <row r="244" spans="1:47" s="2" customFormat="1" ht="12">
      <c r="A244" s="39"/>
      <c r="B244" s="40"/>
      <c r="C244" s="41"/>
      <c r="D244" s="218" t="s">
        <v>129</v>
      </c>
      <c r="E244" s="41"/>
      <c r="F244" s="219" t="s">
        <v>351</v>
      </c>
      <c r="G244" s="41"/>
      <c r="H244" s="41"/>
      <c r="I244" s="220"/>
      <c r="J244" s="41"/>
      <c r="K244" s="41"/>
      <c r="L244" s="45"/>
      <c r="M244" s="221"/>
      <c r="N244" s="222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129</v>
      </c>
      <c r="AU244" s="18" t="s">
        <v>84</v>
      </c>
    </row>
    <row r="245" spans="1:51" s="14" customFormat="1" ht="12">
      <c r="A245" s="14"/>
      <c r="B245" s="234"/>
      <c r="C245" s="235"/>
      <c r="D245" s="225" t="s">
        <v>131</v>
      </c>
      <c r="E245" s="236" t="s">
        <v>19</v>
      </c>
      <c r="F245" s="237" t="s">
        <v>352</v>
      </c>
      <c r="G245" s="235"/>
      <c r="H245" s="238">
        <v>625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4" t="s">
        <v>131</v>
      </c>
      <c r="AU245" s="244" t="s">
        <v>84</v>
      </c>
      <c r="AV245" s="14" t="s">
        <v>84</v>
      </c>
      <c r="AW245" s="14" t="s">
        <v>34</v>
      </c>
      <c r="AX245" s="14" t="s">
        <v>81</v>
      </c>
      <c r="AY245" s="244" t="s">
        <v>120</v>
      </c>
    </row>
    <row r="246" spans="1:51" s="13" customFormat="1" ht="12">
      <c r="A246" s="13"/>
      <c r="B246" s="223"/>
      <c r="C246" s="224"/>
      <c r="D246" s="225" t="s">
        <v>131</v>
      </c>
      <c r="E246" s="226" t="s">
        <v>19</v>
      </c>
      <c r="F246" s="227" t="s">
        <v>353</v>
      </c>
      <c r="G246" s="224"/>
      <c r="H246" s="226" t="s">
        <v>19</v>
      </c>
      <c r="I246" s="228"/>
      <c r="J246" s="224"/>
      <c r="K246" s="224"/>
      <c r="L246" s="229"/>
      <c r="M246" s="230"/>
      <c r="N246" s="231"/>
      <c r="O246" s="231"/>
      <c r="P246" s="231"/>
      <c r="Q246" s="231"/>
      <c r="R246" s="231"/>
      <c r="S246" s="231"/>
      <c r="T246" s="23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3" t="s">
        <v>131</v>
      </c>
      <c r="AU246" s="233" t="s">
        <v>84</v>
      </c>
      <c r="AV246" s="13" t="s">
        <v>81</v>
      </c>
      <c r="AW246" s="13" t="s">
        <v>34</v>
      </c>
      <c r="AX246" s="13" t="s">
        <v>73</v>
      </c>
      <c r="AY246" s="233" t="s">
        <v>120</v>
      </c>
    </row>
    <row r="247" spans="1:63" s="12" customFormat="1" ht="22.8" customHeight="1">
      <c r="A247" s="12"/>
      <c r="B247" s="189"/>
      <c r="C247" s="190"/>
      <c r="D247" s="191" t="s">
        <v>72</v>
      </c>
      <c r="E247" s="203" t="s">
        <v>354</v>
      </c>
      <c r="F247" s="203" t="s">
        <v>355</v>
      </c>
      <c r="G247" s="190"/>
      <c r="H247" s="190"/>
      <c r="I247" s="193"/>
      <c r="J247" s="204">
        <f>BK247</f>
        <v>0</v>
      </c>
      <c r="K247" s="190"/>
      <c r="L247" s="195"/>
      <c r="M247" s="196"/>
      <c r="N247" s="197"/>
      <c r="O247" s="197"/>
      <c r="P247" s="198">
        <f>SUM(P248:P295)</f>
        <v>0</v>
      </c>
      <c r="Q247" s="197"/>
      <c r="R247" s="198">
        <f>SUM(R248:R295)</f>
        <v>0</v>
      </c>
      <c r="S247" s="197"/>
      <c r="T247" s="199">
        <f>SUM(T248:T295)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0" t="s">
        <v>81</v>
      </c>
      <c r="AT247" s="201" t="s">
        <v>72</v>
      </c>
      <c r="AU247" s="201" t="s">
        <v>81</v>
      </c>
      <c r="AY247" s="200" t="s">
        <v>120</v>
      </c>
      <c r="BK247" s="202">
        <f>SUM(BK248:BK295)</f>
        <v>0</v>
      </c>
    </row>
    <row r="248" spans="1:65" s="2" customFormat="1" ht="24.15" customHeight="1">
      <c r="A248" s="39"/>
      <c r="B248" s="40"/>
      <c r="C248" s="205" t="s">
        <v>356</v>
      </c>
      <c r="D248" s="205" t="s">
        <v>122</v>
      </c>
      <c r="E248" s="206" t="s">
        <v>357</v>
      </c>
      <c r="F248" s="207" t="s">
        <v>358</v>
      </c>
      <c r="G248" s="208" t="s">
        <v>173</v>
      </c>
      <c r="H248" s="209">
        <v>398.548</v>
      </c>
      <c r="I248" s="210"/>
      <c r="J248" s="211">
        <f>ROUND(I248*H248,2)</f>
        <v>0</v>
      </c>
      <c r="K248" s="207" t="s">
        <v>126</v>
      </c>
      <c r="L248" s="45"/>
      <c r="M248" s="212" t="s">
        <v>19</v>
      </c>
      <c r="N248" s="213" t="s">
        <v>44</v>
      </c>
      <c r="O248" s="85"/>
      <c r="P248" s="214">
        <f>O248*H248</f>
        <v>0</v>
      </c>
      <c r="Q248" s="214">
        <v>0</v>
      </c>
      <c r="R248" s="214">
        <f>Q248*H248</f>
        <v>0</v>
      </c>
      <c r="S248" s="214">
        <v>0</v>
      </c>
      <c r="T248" s="21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6" t="s">
        <v>127</v>
      </c>
      <c r="AT248" s="216" t="s">
        <v>122</v>
      </c>
      <c r="AU248" s="216" t="s">
        <v>84</v>
      </c>
      <c r="AY248" s="18" t="s">
        <v>120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81</v>
      </c>
      <c r="BK248" s="217">
        <f>ROUND(I248*H248,2)</f>
        <v>0</v>
      </c>
      <c r="BL248" s="18" t="s">
        <v>127</v>
      </c>
      <c r="BM248" s="216" t="s">
        <v>359</v>
      </c>
    </row>
    <row r="249" spans="1:47" s="2" customFormat="1" ht="12">
      <c r="A249" s="39"/>
      <c r="B249" s="40"/>
      <c r="C249" s="41"/>
      <c r="D249" s="218" t="s">
        <v>129</v>
      </c>
      <c r="E249" s="41"/>
      <c r="F249" s="219" t="s">
        <v>360</v>
      </c>
      <c r="G249" s="41"/>
      <c r="H249" s="41"/>
      <c r="I249" s="220"/>
      <c r="J249" s="41"/>
      <c r="K249" s="41"/>
      <c r="L249" s="45"/>
      <c r="M249" s="221"/>
      <c r="N249" s="222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129</v>
      </c>
      <c r="AU249" s="18" t="s">
        <v>84</v>
      </c>
    </row>
    <row r="250" spans="1:51" s="14" customFormat="1" ht="12">
      <c r="A250" s="14"/>
      <c r="B250" s="234"/>
      <c r="C250" s="235"/>
      <c r="D250" s="225" t="s">
        <v>131</v>
      </c>
      <c r="E250" s="236" t="s">
        <v>19</v>
      </c>
      <c r="F250" s="237" t="s">
        <v>361</v>
      </c>
      <c r="G250" s="235"/>
      <c r="H250" s="238">
        <v>26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4" t="s">
        <v>131</v>
      </c>
      <c r="AU250" s="244" t="s">
        <v>84</v>
      </c>
      <c r="AV250" s="14" t="s">
        <v>84</v>
      </c>
      <c r="AW250" s="14" t="s">
        <v>34</v>
      </c>
      <c r="AX250" s="14" t="s">
        <v>73</v>
      </c>
      <c r="AY250" s="244" t="s">
        <v>120</v>
      </c>
    </row>
    <row r="251" spans="1:51" s="14" customFormat="1" ht="12">
      <c r="A251" s="14"/>
      <c r="B251" s="234"/>
      <c r="C251" s="235"/>
      <c r="D251" s="225" t="s">
        <v>131</v>
      </c>
      <c r="E251" s="236" t="s">
        <v>19</v>
      </c>
      <c r="F251" s="237" t="s">
        <v>362</v>
      </c>
      <c r="G251" s="235"/>
      <c r="H251" s="238">
        <v>24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4" t="s">
        <v>131</v>
      </c>
      <c r="AU251" s="244" t="s">
        <v>84</v>
      </c>
      <c r="AV251" s="14" t="s">
        <v>84</v>
      </c>
      <c r="AW251" s="14" t="s">
        <v>34</v>
      </c>
      <c r="AX251" s="14" t="s">
        <v>73</v>
      </c>
      <c r="AY251" s="244" t="s">
        <v>120</v>
      </c>
    </row>
    <row r="252" spans="1:51" s="14" customFormat="1" ht="12">
      <c r="A252" s="14"/>
      <c r="B252" s="234"/>
      <c r="C252" s="235"/>
      <c r="D252" s="225" t="s">
        <v>131</v>
      </c>
      <c r="E252" s="236" t="s">
        <v>19</v>
      </c>
      <c r="F252" s="237" t="s">
        <v>363</v>
      </c>
      <c r="G252" s="235"/>
      <c r="H252" s="238">
        <v>56.9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4" t="s">
        <v>131</v>
      </c>
      <c r="AU252" s="244" t="s">
        <v>84</v>
      </c>
      <c r="AV252" s="14" t="s">
        <v>84</v>
      </c>
      <c r="AW252" s="14" t="s">
        <v>34</v>
      </c>
      <c r="AX252" s="14" t="s">
        <v>73</v>
      </c>
      <c r="AY252" s="244" t="s">
        <v>120</v>
      </c>
    </row>
    <row r="253" spans="1:51" s="14" customFormat="1" ht="12">
      <c r="A253" s="14"/>
      <c r="B253" s="234"/>
      <c r="C253" s="235"/>
      <c r="D253" s="225" t="s">
        <v>131</v>
      </c>
      <c r="E253" s="236" t="s">
        <v>19</v>
      </c>
      <c r="F253" s="237" t="s">
        <v>364</v>
      </c>
      <c r="G253" s="235"/>
      <c r="H253" s="238">
        <v>291.648</v>
      </c>
      <c r="I253" s="239"/>
      <c r="J253" s="235"/>
      <c r="K253" s="235"/>
      <c r="L253" s="240"/>
      <c r="M253" s="241"/>
      <c r="N253" s="242"/>
      <c r="O253" s="242"/>
      <c r="P253" s="242"/>
      <c r="Q253" s="242"/>
      <c r="R253" s="242"/>
      <c r="S253" s="242"/>
      <c r="T253" s="24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4" t="s">
        <v>131</v>
      </c>
      <c r="AU253" s="244" t="s">
        <v>84</v>
      </c>
      <c r="AV253" s="14" t="s">
        <v>84</v>
      </c>
      <c r="AW253" s="14" t="s">
        <v>34</v>
      </c>
      <c r="AX253" s="14" t="s">
        <v>73</v>
      </c>
      <c r="AY253" s="244" t="s">
        <v>120</v>
      </c>
    </row>
    <row r="254" spans="1:51" s="15" customFormat="1" ht="12">
      <c r="A254" s="15"/>
      <c r="B254" s="245"/>
      <c r="C254" s="246"/>
      <c r="D254" s="225" t="s">
        <v>131</v>
      </c>
      <c r="E254" s="247" t="s">
        <v>19</v>
      </c>
      <c r="F254" s="248" t="s">
        <v>140</v>
      </c>
      <c r="G254" s="246"/>
      <c r="H254" s="249">
        <v>398.548</v>
      </c>
      <c r="I254" s="250"/>
      <c r="J254" s="246"/>
      <c r="K254" s="246"/>
      <c r="L254" s="251"/>
      <c r="M254" s="252"/>
      <c r="N254" s="253"/>
      <c r="O254" s="253"/>
      <c r="P254" s="253"/>
      <c r="Q254" s="253"/>
      <c r="R254" s="253"/>
      <c r="S254" s="253"/>
      <c r="T254" s="254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55" t="s">
        <v>131</v>
      </c>
      <c r="AU254" s="255" t="s">
        <v>84</v>
      </c>
      <c r="AV254" s="15" t="s">
        <v>127</v>
      </c>
      <c r="AW254" s="15" t="s">
        <v>34</v>
      </c>
      <c r="AX254" s="15" t="s">
        <v>81</v>
      </c>
      <c r="AY254" s="255" t="s">
        <v>120</v>
      </c>
    </row>
    <row r="255" spans="1:65" s="2" customFormat="1" ht="24.15" customHeight="1">
      <c r="A255" s="39"/>
      <c r="B255" s="40"/>
      <c r="C255" s="205" t="s">
        <v>365</v>
      </c>
      <c r="D255" s="205" t="s">
        <v>122</v>
      </c>
      <c r="E255" s="206" t="s">
        <v>366</v>
      </c>
      <c r="F255" s="207" t="s">
        <v>367</v>
      </c>
      <c r="G255" s="208" t="s">
        <v>173</v>
      </c>
      <c r="H255" s="209">
        <v>797.096</v>
      </c>
      <c r="I255" s="210"/>
      <c r="J255" s="211">
        <f>ROUND(I255*H255,2)</f>
        <v>0</v>
      </c>
      <c r="K255" s="207" t="s">
        <v>126</v>
      </c>
      <c r="L255" s="45"/>
      <c r="M255" s="212" t="s">
        <v>19</v>
      </c>
      <c r="N255" s="213" t="s">
        <v>44</v>
      </c>
      <c r="O255" s="85"/>
      <c r="P255" s="214">
        <f>O255*H255</f>
        <v>0</v>
      </c>
      <c r="Q255" s="214">
        <v>0</v>
      </c>
      <c r="R255" s="214">
        <f>Q255*H255</f>
        <v>0</v>
      </c>
      <c r="S255" s="214">
        <v>0</v>
      </c>
      <c r="T255" s="215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127</v>
      </c>
      <c r="AT255" s="216" t="s">
        <v>122</v>
      </c>
      <c r="AU255" s="216" t="s">
        <v>84</v>
      </c>
      <c r="AY255" s="18" t="s">
        <v>120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81</v>
      </c>
      <c r="BK255" s="217">
        <f>ROUND(I255*H255,2)</f>
        <v>0</v>
      </c>
      <c r="BL255" s="18" t="s">
        <v>127</v>
      </c>
      <c r="BM255" s="216" t="s">
        <v>368</v>
      </c>
    </row>
    <row r="256" spans="1:47" s="2" customFormat="1" ht="12">
      <c r="A256" s="39"/>
      <c r="B256" s="40"/>
      <c r="C256" s="41"/>
      <c r="D256" s="218" t="s">
        <v>129</v>
      </c>
      <c r="E256" s="41"/>
      <c r="F256" s="219" t="s">
        <v>369</v>
      </c>
      <c r="G256" s="41"/>
      <c r="H256" s="41"/>
      <c r="I256" s="220"/>
      <c r="J256" s="41"/>
      <c r="K256" s="41"/>
      <c r="L256" s="45"/>
      <c r="M256" s="221"/>
      <c r="N256" s="222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129</v>
      </c>
      <c r="AU256" s="18" t="s">
        <v>84</v>
      </c>
    </row>
    <row r="257" spans="1:51" s="13" customFormat="1" ht="12">
      <c r="A257" s="13"/>
      <c r="B257" s="223"/>
      <c r="C257" s="224"/>
      <c r="D257" s="225" t="s">
        <v>131</v>
      </c>
      <c r="E257" s="226" t="s">
        <v>19</v>
      </c>
      <c r="F257" s="227" t="s">
        <v>370</v>
      </c>
      <c r="G257" s="224"/>
      <c r="H257" s="226" t="s">
        <v>19</v>
      </c>
      <c r="I257" s="228"/>
      <c r="J257" s="224"/>
      <c r="K257" s="224"/>
      <c r="L257" s="229"/>
      <c r="M257" s="230"/>
      <c r="N257" s="231"/>
      <c r="O257" s="231"/>
      <c r="P257" s="231"/>
      <c r="Q257" s="231"/>
      <c r="R257" s="231"/>
      <c r="S257" s="231"/>
      <c r="T257" s="23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3" t="s">
        <v>131</v>
      </c>
      <c r="AU257" s="233" t="s">
        <v>84</v>
      </c>
      <c r="AV257" s="13" t="s">
        <v>81</v>
      </c>
      <c r="AW257" s="13" t="s">
        <v>34</v>
      </c>
      <c r="AX257" s="13" t="s">
        <v>73</v>
      </c>
      <c r="AY257" s="233" t="s">
        <v>120</v>
      </c>
    </row>
    <row r="258" spans="1:51" s="14" customFormat="1" ht="12">
      <c r="A258" s="14"/>
      <c r="B258" s="234"/>
      <c r="C258" s="235"/>
      <c r="D258" s="225" t="s">
        <v>131</v>
      </c>
      <c r="E258" s="236" t="s">
        <v>19</v>
      </c>
      <c r="F258" s="237" t="s">
        <v>371</v>
      </c>
      <c r="G258" s="235"/>
      <c r="H258" s="238">
        <v>52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4" t="s">
        <v>131</v>
      </c>
      <c r="AU258" s="244" t="s">
        <v>84</v>
      </c>
      <c r="AV258" s="14" t="s">
        <v>84</v>
      </c>
      <c r="AW258" s="14" t="s">
        <v>34</v>
      </c>
      <c r="AX258" s="14" t="s">
        <v>73</v>
      </c>
      <c r="AY258" s="244" t="s">
        <v>120</v>
      </c>
    </row>
    <row r="259" spans="1:51" s="14" customFormat="1" ht="12">
      <c r="A259" s="14"/>
      <c r="B259" s="234"/>
      <c r="C259" s="235"/>
      <c r="D259" s="225" t="s">
        <v>131</v>
      </c>
      <c r="E259" s="236" t="s">
        <v>19</v>
      </c>
      <c r="F259" s="237" t="s">
        <v>372</v>
      </c>
      <c r="G259" s="235"/>
      <c r="H259" s="238">
        <v>48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4" t="s">
        <v>131</v>
      </c>
      <c r="AU259" s="244" t="s">
        <v>84</v>
      </c>
      <c r="AV259" s="14" t="s">
        <v>84</v>
      </c>
      <c r="AW259" s="14" t="s">
        <v>34</v>
      </c>
      <c r="AX259" s="14" t="s">
        <v>73</v>
      </c>
      <c r="AY259" s="244" t="s">
        <v>120</v>
      </c>
    </row>
    <row r="260" spans="1:51" s="14" customFormat="1" ht="12">
      <c r="A260" s="14"/>
      <c r="B260" s="234"/>
      <c r="C260" s="235"/>
      <c r="D260" s="225" t="s">
        <v>131</v>
      </c>
      <c r="E260" s="236" t="s">
        <v>19</v>
      </c>
      <c r="F260" s="237" t="s">
        <v>373</v>
      </c>
      <c r="G260" s="235"/>
      <c r="H260" s="238">
        <v>113.8</v>
      </c>
      <c r="I260" s="239"/>
      <c r="J260" s="235"/>
      <c r="K260" s="235"/>
      <c r="L260" s="240"/>
      <c r="M260" s="241"/>
      <c r="N260" s="242"/>
      <c r="O260" s="242"/>
      <c r="P260" s="242"/>
      <c r="Q260" s="242"/>
      <c r="R260" s="242"/>
      <c r="S260" s="242"/>
      <c r="T260" s="24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4" t="s">
        <v>131</v>
      </c>
      <c r="AU260" s="244" t="s">
        <v>84</v>
      </c>
      <c r="AV260" s="14" t="s">
        <v>84</v>
      </c>
      <c r="AW260" s="14" t="s">
        <v>34</v>
      </c>
      <c r="AX260" s="14" t="s">
        <v>73</v>
      </c>
      <c r="AY260" s="244" t="s">
        <v>120</v>
      </c>
    </row>
    <row r="261" spans="1:51" s="14" customFormat="1" ht="12">
      <c r="A261" s="14"/>
      <c r="B261" s="234"/>
      <c r="C261" s="235"/>
      <c r="D261" s="225" t="s">
        <v>131</v>
      </c>
      <c r="E261" s="236" t="s">
        <v>19</v>
      </c>
      <c r="F261" s="237" t="s">
        <v>374</v>
      </c>
      <c r="G261" s="235"/>
      <c r="H261" s="238">
        <v>583.296</v>
      </c>
      <c r="I261" s="239"/>
      <c r="J261" s="235"/>
      <c r="K261" s="235"/>
      <c r="L261" s="240"/>
      <c r="M261" s="241"/>
      <c r="N261" s="242"/>
      <c r="O261" s="242"/>
      <c r="P261" s="242"/>
      <c r="Q261" s="242"/>
      <c r="R261" s="242"/>
      <c r="S261" s="242"/>
      <c r="T261" s="24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4" t="s">
        <v>131</v>
      </c>
      <c r="AU261" s="244" t="s">
        <v>84</v>
      </c>
      <c r="AV261" s="14" t="s">
        <v>84</v>
      </c>
      <c r="AW261" s="14" t="s">
        <v>34</v>
      </c>
      <c r="AX261" s="14" t="s">
        <v>73</v>
      </c>
      <c r="AY261" s="244" t="s">
        <v>120</v>
      </c>
    </row>
    <row r="262" spans="1:51" s="15" customFormat="1" ht="12">
      <c r="A262" s="15"/>
      <c r="B262" s="245"/>
      <c r="C262" s="246"/>
      <c r="D262" s="225" t="s">
        <v>131</v>
      </c>
      <c r="E262" s="247" t="s">
        <v>19</v>
      </c>
      <c r="F262" s="248" t="s">
        <v>140</v>
      </c>
      <c r="G262" s="246"/>
      <c r="H262" s="249">
        <v>797.096</v>
      </c>
      <c r="I262" s="250"/>
      <c r="J262" s="246"/>
      <c r="K262" s="246"/>
      <c r="L262" s="251"/>
      <c r="M262" s="252"/>
      <c r="N262" s="253"/>
      <c r="O262" s="253"/>
      <c r="P262" s="253"/>
      <c r="Q262" s="253"/>
      <c r="R262" s="253"/>
      <c r="S262" s="253"/>
      <c r="T262" s="254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55" t="s">
        <v>131</v>
      </c>
      <c r="AU262" s="255" t="s">
        <v>84</v>
      </c>
      <c r="AV262" s="15" t="s">
        <v>127</v>
      </c>
      <c r="AW262" s="15" t="s">
        <v>34</v>
      </c>
      <c r="AX262" s="15" t="s">
        <v>81</v>
      </c>
      <c r="AY262" s="255" t="s">
        <v>120</v>
      </c>
    </row>
    <row r="263" spans="1:65" s="2" customFormat="1" ht="24.15" customHeight="1">
      <c r="A263" s="39"/>
      <c r="B263" s="40"/>
      <c r="C263" s="205" t="s">
        <v>375</v>
      </c>
      <c r="D263" s="205" t="s">
        <v>122</v>
      </c>
      <c r="E263" s="206" t="s">
        <v>376</v>
      </c>
      <c r="F263" s="207" t="s">
        <v>377</v>
      </c>
      <c r="G263" s="208" t="s">
        <v>173</v>
      </c>
      <c r="H263" s="209">
        <v>64.497</v>
      </c>
      <c r="I263" s="210"/>
      <c r="J263" s="211">
        <f>ROUND(I263*H263,2)</f>
        <v>0</v>
      </c>
      <c r="K263" s="207" t="s">
        <v>126</v>
      </c>
      <c r="L263" s="45"/>
      <c r="M263" s="212" t="s">
        <v>19</v>
      </c>
      <c r="N263" s="213" t="s">
        <v>44</v>
      </c>
      <c r="O263" s="85"/>
      <c r="P263" s="214">
        <f>O263*H263</f>
        <v>0</v>
      </c>
      <c r="Q263" s="214">
        <v>0</v>
      </c>
      <c r="R263" s="214">
        <f>Q263*H263</f>
        <v>0</v>
      </c>
      <c r="S263" s="214">
        <v>0</v>
      </c>
      <c r="T263" s="215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6" t="s">
        <v>127</v>
      </c>
      <c r="AT263" s="216" t="s">
        <v>122</v>
      </c>
      <c r="AU263" s="216" t="s">
        <v>84</v>
      </c>
      <c r="AY263" s="18" t="s">
        <v>120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18" t="s">
        <v>81</v>
      </c>
      <c r="BK263" s="217">
        <f>ROUND(I263*H263,2)</f>
        <v>0</v>
      </c>
      <c r="BL263" s="18" t="s">
        <v>127</v>
      </c>
      <c r="BM263" s="216" t="s">
        <v>378</v>
      </c>
    </row>
    <row r="264" spans="1:47" s="2" customFormat="1" ht="12">
      <c r="A264" s="39"/>
      <c r="B264" s="40"/>
      <c r="C264" s="41"/>
      <c r="D264" s="218" t="s">
        <v>129</v>
      </c>
      <c r="E264" s="41"/>
      <c r="F264" s="219" t="s">
        <v>379</v>
      </c>
      <c r="G264" s="41"/>
      <c r="H264" s="41"/>
      <c r="I264" s="220"/>
      <c r="J264" s="41"/>
      <c r="K264" s="41"/>
      <c r="L264" s="45"/>
      <c r="M264" s="221"/>
      <c r="N264" s="222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129</v>
      </c>
      <c r="AU264" s="18" t="s">
        <v>84</v>
      </c>
    </row>
    <row r="265" spans="1:51" s="14" customFormat="1" ht="12">
      <c r="A265" s="14"/>
      <c r="B265" s="234"/>
      <c r="C265" s="235"/>
      <c r="D265" s="225" t="s">
        <v>131</v>
      </c>
      <c r="E265" s="236" t="s">
        <v>19</v>
      </c>
      <c r="F265" s="237" t="s">
        <v>380</v>
      </c>
      <c r="G265" s="235"/>
      <c r="H265" s="238">
        <v>4.2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4" t="s">
        <v>131</v>
      </c>
      <c r="AU265" s="244" t="s">
        <v>84</v>
      </c>
      <c r="AV265" s="14" t="s">
        <v>84</v>
      </c>
      <c r="AW265" s="14" t="s">
        <v>34</v>
      </c>
      <c r="AX265" s="14" t="s">
        <v>73</v>
      </c>
      <c r="AY265" s="244" t="s">
        <v>120</v>
      </c>
    </row>
    <row r="266" spans="1:51" s="14" customFormat="1" ht="12">
      <c r="A266" s="14"/>
      <c r="B266" s="234"/>
      <c r="C266" s="235"/>
      <c r="D266" s="225" t="s">
        <v>131</v>
      </c>
      <c r="E266" s="236" t="s">
        <v>19</v>
      </c>
      <c r="F266" s="237" t="s">
        <v>381</v>
      </c>
      <c r="G266" s="235"/>
      <c r="H266" s="238">
        <v>60.297</v>
      </c>
      <c r="I266" s="239"/>
      <c r="J266" s="235"/>
      <c r="K266" s="235"/>
      <c r="L266" s="240"/>
      <c r="M266" s="241"/>
      <c r="N266" s="242"/>
      <c r="O266" s="242"/>
      <c r="P266" s="242"/>
      <c r="Q266" s="242"/>
      <c r="R266" s="242"/>
      <c r="S266" s="242"/>
      <c r="T266" s="24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4" t="s">
        <v>131</v>
      </c>
      <c r="AU266" s="244" t="s">
        <v>84</v>
      </c>
      <c r="AV266" s="14" t="s">
        <v>84</v>
      </c>
      <c r="AW266" s="14" t="s">
        <v>34</v>
      </c>
      <c r="AX266" s="14" t="s">
        <v>73</v>
      </c>
      <c r="AY266" s="244" t="s">
        <v>120</v>
      </c>
    </row>
    <row r="267" spans="1:51" s="15" customFormat="1" ht="12">
      <c r="A267" s="15"/>
      <c r="B267" s="245"/>
      <c r="C267" s="246"/>
      <c r="D267" s="225" t="s">
        <v>131</v>
      </c>
      <c r="E267" s="247" t="s">
        <v>19</v>
      </c>
      <c r="F267" s="248" t="s">
        <v>140</v>
      </c>
      <c r="G267" s="246"/>
      <c r="H267" s="249">
        <v>64.497</v>
      </c>
      <c r="I267" s="250"/>
      <c r="J267" s="246"/>
      <c r="K267" s="246"/>
      <c r="L267" s="251"/>
      <c r="M267" s="252"/>
      <c r="N267" s="253"/>
      <c r="O267" s="253"/>
      <c r="P267" s="253"/>
      <c r="Q267" s="253"/>
      <c r="R267" s="253"/>
      <c r="S267" s="253"/>
      <c r="T267" s="254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55" t="s">
        <v>131</v>
      </c>
      <c r="AU267" s="255" t="s">
        <v>84</v>
      </c>
      <c r="AV267" s="15" t="s">
        <v>127</v>
      </c>
      <c r="AW267" s="15" t="s">
        <v>34</v>
      </c>
      <c r="AX267" s="15" t="s">
        <v>81</v>
      </c>
      <c r="AY267" s="255" t="s">
        <v>120</v>
      </c>
    </row>
    <row r="268" spans="1:65" s="2" customFormat="1" ht="24.15" customHeight="1">
      <c r="A268" s="39"/>
      <c r="B268" s="40"/>
      <c r="C268" s="205" t="s">
        <v>382</v>
      </c>
      <c r="D268" s="205" t="s">
        <v>122</v>
      </c>
      <c r="E268" s="206" t="s">
        <v>383</v>
      </c>
      <c r="F268" s="207" t="s">
        <v>367</v>
      </c>
      <c r="G268" s="208" t="s">
        <v>173</v>
      </c>
      <c r="H268" s="209">
        <v>967.455</v>
      </c>
      <c r="I268" s="210"/>
      <c r="J268" s="211">
        <f>ROUND(I268*H268,2)</f>
        <v>0</v>
      </c>
      <c r="K268" s="207" t="s">
        <v>126</v>
      </c>
      <c r="L268" s="45"/>
      <c r="M268" s="212" t="s">
        <v>19</v>
      </c>
      <c r="N268" s="213" t="s">
        <v>44</v>
      </c>
      <c r="O268" s="85"/>
      <c r="P268" s="214">
        <f>O268*H268</f>
        <v>0</v>
      </c>
      <c r="Q268" s="214">
        <v>0</v>
      </c>
      <c r="R268" s="214">
        <f>Q268*H268</f>
        <v>0</v>
      </c>
      <c r="S268" s="214">
        <v>0</v>
      </c>
      <c r="T268" s="215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6" t="s">
        <v>127</v>
      </c>
      <c r="AT268" s="216" t="s">
        <v>122</v>
      </c>
      <c r="AU268" s="216" t="s">
        <v>84</v>
      </c>
      <c r="AY268" s="18" t="s">
        <v>120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8" t="s">
        <v>81</v>
      </c>
      <c r="BK268" s="217">
        <f>ROUND(I268*H268,2)</f>
        <v>0</v>
      </c>
      <c r="BL268" s="18" t="s">
        <v>127</v>
      </c>
      <c r="BM268" s="216" t="s">
        <v>384</v>
      </c>
    </row>
    <row r="269" spans="1:47" s="2" customFormat="1" ht="12">
      <c r="A269" s="39"/>
      <c r="B269" s="40"/>
      <c r="C269" s="41"/>
      <c r="D269" s="218" t="s">
        <v>129</v>
      </c>
      <c r="E269" s="41"/>
      <c r="F269" s="219" t="s">
        <v>385</v>
      </c>
      <c r="G269" s="41"/>
      <c r="H269" s="41"/>
      <c r="I269" s="220"/>
      <c r="J269" s="41"/>
      <c r="K269" s="41"/>
      <c r="L269" s="45"/>
      <c r="M269" s="221"/>
      <c r="N269" s="222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129</v>
      </c>
      <c r="AU269" s="18" t="s">
        <v>84</v>
      </c>
    </row>
    <row r="270" spans="1:51" s="13" customFormat="1" ht="12">
      <c r="A270" s="13"/>
      <c r="B270" s="223"/>
      <c r="C270" s="224"/>
      <c r="D270" s="225" t="s">
        <v>131</v>
      </c>
      <c r="E270" s="226" t="s">
        <v>19</v>
      </c>
      <c r="F270" s="227" t="s">
        <v>386</v>
      </c>
      <c r="G270" s="224"/>
      <c r="H270" s="226" t="s">
        <v>19</v>
      </c>
      <c r="I270" s="228"/>
      <c r="J270" s="224"/>
      <c r="K270" s="224"/>
      <c r="L270" s="229"/>
      <c r="M270" s="230"/>
      <c r="N270" s="231"/>
      <c r="O270" s="231"/>
      <c r="P270" s="231"/>
      <c r="Q270" s="231"/>
      <c r="R270" s="231"/>
      <c r="S270" s="231"/>
      <c r="T270" s="23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3" t="s">
        <v>131</v>
      </c>
      <c r="AU270" s="233" t="s">
        <v>84</v>
      </c>
      <c r="AV270" s="13" t="s">
        <v>81</v>
      </c>
      <c r="AW270" s="13" t="s">
        <v>34</v>
      </c>
      <c r="AX270" s="13" t="s">
        <v>73</v>
      </c>
      <c r="AY270" s="233" t="s">
        <v>120</v>
      </c>
    </row>
    <row r="271" spans="1:51" s="14" customFormat="1" ht="12">
      <c r="A271" s="14"/>
      <c r="B271" s="234"/>
      <c r="C271" s="235"/>
      <c r="D271" s="225" t="s">
        <v>131</v>
      </c>
      <c r="E271" s="236" t="s">
        <v>19</v>
      </c>
      <c r="F271" s="237" t="s">
        <v>387</v>
      </c>
      <c r="G271" s="235"/>
      <c r="H271" s="238">
        <v>63</v>
      </c>
      <c r="I271" s="239"/>
      <c r="J271" s="235"/>
      <c r="K271" s="235"/>
      <c r="L271" s="240"/>
      <c r="M271" s="241"/>
      <c r="N271" s="242"/>
      <c r="O271" s="242"/>
      <c r="P271" s="242"/>
      <c r="Q271" s="242"/>
      <c r="R271" s="242"/>
      <c r="S271" s="242"/>
      <c r="T271" s="24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4" t="s">
        <v>131</v>
      </c>
      <c r="AU271" s="244" t="s">
        <v>84</v>
      </c>
      <c r="AV271" s="14" t="s">
        <v>84</v>
      </c>
      <c r="AW271" s="14" t="s">
        <v>34</v>
      </c>
      <c r="AX271" s="14" t="s">
        <v>73</v>
      </c>
      <c r="AY271" s="244" t="s">
        <v>120</v>
      </c>
    </row>
    <row r="272" spans="1:51" s="14" customFormat="1" ht="12">
      <c r="A272" s="14"/>
      <c r="B272" s="234"/>
      <c r="C272" s="235"/>
      <c r="D272" s="225" t="s">
        <v>131</v>
      </c>
      <c r="E272" s="236" t="s">
        <v>19</v>
      </c>
      <c r="F272" s="237" t="s">
        <v>388</v>
      </c>
      <c r="G272" s="235"/>
      <c r="H272" s="238">
        <v>904.455</v>
      </c>
      <c r="I272" s="239"/>
      <c r="J272" s="235"/>
      <c r="K272" s="235"/>
      <c r="L272" s="240"/>
      <c r="M272" s="241"/>
      <c r="N272" s="242"/>
      <c r="O272" s="242"/>
      <c r="P272" s="242"/>
      <c r="Q272" s="242"/>
      <c r="R272" s="242"/>
      <c r="S272" s="242"/>
      <c r="T272" s="243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44" t="s">
        <v>131</v>
      </c>
      <c r="AU272" s="244" t="s">
        <v>84</v>
      </c>
      <c r="AV272" s="14" t="s">
        <v>84</v>
      </c>
      <c r="AW272" s="14" t="s">
        <v>34</v>
      </c>
      <c r="AX272" s="14" t="s">
        <v>73</v>
      </c>
      <c r="AY272" s="244" t="s">
        <v>120</v>
      </c>
    </row>
    <row r="273" spans="1:51" s="15" customFormat="1" ht="12">
      <c r="A273" s="15"/>
      <c r="B273" s="245"/>
      <c r="C273" s="246"/>
      <c r="D273" s="225" t="s">
        <v>131</v>
      </c>
      <c r="E273" s="247" t="s">
        <v>19</v>
      </c>
      <c r="F273" s="248" t="s">
        <v>140</v>
      </c>
      <c r="G273" s="246"/>
      <c r="H273" s="249">
        <v>967.455</v>
      </c>
      <c r="I273" s="250"/>
      <c r="J273" s="246"/>
      <c r="K273" s="246"/>
      <c r="L273" s="251"/>
      <c r="M273" s="252"/>
      <c r="N273" s="253"/>
      <c r="O273" s="253"/>
      <c r="P273" s="253"/>
      <c r="Q273" s="253"/>
      <c r="R273" s="253"/>
      <c r="S273" s="253"/>
      <c r="T273" s="254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55" t="s">
        <v>131</v>
      </c>
      <c r="AU273" s="255" t="s">
        <v>84</v>
      </c>
      <c r="AV273" s="15" t="s">
        <v>127</v>
      </c>
      <c r="AW273" s="15" t="s">
        <v>34</v>
      </c>
      <c r="AX273" s="15" t="s">
        <v>81</v>
      </c>
      <c r="AY273" s="255" t="s">
        <v>120</v>
      </c>
    </row>
    <row r="274" spans="1:65" s="2" customFormat="1" ht="24.15" customHeight="1">
      <c r="A274" s="39"/>
      <c r="B274" s="40"/>
      <c r="C274" s="205" t="s">
        <v>389</v>
      </c>
      <c r="D274" s="205" t="s">
        <v>122</v>
      </c>
      <c r="E274" s="206" t="s">
        <v>390</v>
      </c>
      <c r="F274" s="207" t="s">
        <v>391</v>
      </c>
      <c r="G274" s="208" t="s">
        <v>173</v>
      </c>
      <c r="H274" s="209">
        <v>200</v>
      </c>
      <c r="I274" s="210"/>
      <c r="J274" s="211">
        <f>ROUND(I274*H274,2)</f>
        <v>0</v>
      </c>
      <c r="K274" s="207" t="s">
        <v>126</v>
      </c>
      <c r="L274" s="45"/>
      <c r="M274" s="212" t="s">
        <v>19</v>
      </c>
      <c r="N274" s="213" t="s">
        <v>44</v>
      </c>
      <c r="O274" s="85"/>
      <c r="P274" s="214">
        <f>O274*H274</f>
        <v>0</v>
      </c>
      <c r="Q274" s="214">
        <v>0</v>
      </c>
      <c r="R274" s="214">
        <f>Q274*H274</f>
        <v>0</v>
      </c>
      <c r="S274" s="214">
        <v>0</v>
      </c>
      <c r="T274" s="215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16" t="s">
        <v>127</v>
      </c>
      <c r="AT274" s="216" t="s">
        <v>122</v>
      </c>
      <c r="AU274" s="216" t="s">
        <v>84</v>
      </c>
      <c r="AY274" s="18" t="s">
        <v>120</v>
      </c>
      <c r="BE274" s="217">
        <f>IF(N274="základní",J274,0)</f>
        <v>0</v>
      </c>
      <c r="BF274" s="217">
        <f>IF(N274="snížená",J274,0)</f>
        <v>0</v>
      </c>
      <c r="BG274" s="217">
        <f>IF(N274="zákl. přenesená",J274,0)</f>
        <v>0</v>
      </c>
      <c r="BH274" s="217">
        <f>IF(N274="sníž. přenesená",J274,0)</f>
        <v>0</v>
      </c>
      <c r="BI274" s="217">
        <f>IF(N274="nulová",J274,0)</f>
        <v>0</v>
      </c>
      <c r="BJ274" s="18" t="s">
        <v>81</v>
      </c>
      <c r="BK274" s="217">
        <f>ROUND(I274*H274,2)</f>
        <v>0</v>
      </c>
      <c r="BL274" s="18" t="s">
        <v>127</v>
      </c>
      <c r="BM274" s="216" t="s">
        <v>392</v>
      </c>
    </row>
    <row r="275" spans="1:47" s="2" customFormat="1" ht="12">
      <c r="A275" s="39"/>
      <c r="B275" s="40"/>
      <c r="C275" s="41"/>
      <c r="D275" s="218" t="s">
        <v>129</v>
      </c>
      <c r="E275" s="41"/>
      <c r="F275" s="219" t="s">
        <v>393</v>
      </c>
      <c r="G275" s="41"/>
      <c r="H275" s="41"/>
      <c r="I275" s="220"/>
      <c r="J275" s="41"/>
      <c r="K275" s="41"/>
      <c r="L275" s="45"/>
      <c r="M275" s="221"/>
      <c r="N275" s="222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129</v>
      </c>
      <c r="AU275" s="18" t="s">
        <v>84</v>
      </c>
    </row>
    <row r="276" spans="1:51" s="14" customFormat="1" ht="12">
      <c r="A276" s="14"/>
      <c r="B276" s="234"/>
      <c r="C276" s="235"/>
      <c r="D276" s="225" t="s">
        <v>131</v>
      </c>
      <c r="E276" s="236" t="s">
        <v>19</v>
      </c>
      <c r="F276" s="237" t="s">
        <v>394</v>
      </c>
      <c r="G276" s="235"/>
      <c r="H276" s="238">
        <v>200</v>
      </c>
      <c r="I276" s="239"/>
      <c r="J276" s="235"/>
      <c r="K276" s="235"/>
      <c r="L276" s="240"/>
      <c r="M276" s="241"/>
      <c r="N276" s="242"/>
      <c r="O276" s="242"/>
      <c r="P276" s="242"/>
      <c r="Q276" s="242"/>
      <c r="R276" s="242"/>
      <c r="S276" s="242"/>
      <c r="T276" s="24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4" t="s">
        <v>131</v>
      </c>
      <c r="AU276" s="244" t="s">
        <v>84</v>
      </c>
      <c r="AV276" s="14" t="s">
        <v>84</v>
      </c>
      <c r="AW276" s="14" t="s">
        <v>34</v>
      </c>
      <c r="AX276" s="14" t="s">
        <v>81</v>
      </c>
      <c r="AY276" s="244" t="s">
        <v>120</v>
      </c>
    </row>
    <row r="277" spans="1:51" s="13" customFormat="1" ht="12">
      <c r="A277" s="13"/>
      <c r="B277" s="223"/>
      <c r="C277" s="224"/>
      <c r="D277" s="225" t="s">
        <v>131</v>
      </c>
      <c r="E277" s="226" t="s">
        <v>19</v>
      </c>
      <c r="F277" s="227" t="s">
        <v>395</v>
      </c>
      <c r="G277" s="224"/>
      <c r="H277" s="226" t="s">
        <v>19</v>
      </c>
      <c r="I277" s="228"/>
      <c r="J277" s="224"/>
      <c r="K277" s="224"/>
      <c r="L277" s="229"/>
      <c r="M277" s="230"/>
      <c r="N277" s="231"/>
      <c r="O277" s="231"/>
      <c r="P277" s="231"/>
      <c r="Q277" s="231"/>
      <c r="R277" s="231"/>
      <c r="S277" s="231"/>
      <c r="T277" s="23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3" t="s">
        <v>131</v>
      </c>
      <c r="AU277" s="233" t="s">
        <v>84</v>
      </c>
      <c r="AV277" s="13" t="s">
        <v>81</v>
      </c>
      <c r="AW277" s="13" t="s">
        <v>34</v>
      </c>
      <c r="AX277" s="13" t="s">
        <v>73</v>
      </c>
      <c r="AY277" s="233" t="s">
        <v>120</v>
      </c>
    </row>
    <row r="278" spans="1:65" s="2" customFormat="1" ht="24.15" customHeight="1">
      <c r="A278" s="39"/>
      <c r="B278" s="40"/>
      <c r="C278" s="205" t="s">
        <v>396</v>
      </c>
      <c r="D278" s="205" t="s">
        <v>122</v>
      </c>
      <c r="E278" s="206" t="s">
        <v>397</v>
      </c>
      <c r="F278" s="207" t="s">
        <v>398</v>
      </c>
      <c r="G278" s="208" t="s">
        <v>173</v>
      </c>
      <c r="H278" s="209">
        <v>2200</v>
      </c>
      <c r="I278" s="210"/>
      <c r="J278" s="211">
        <f>ROUND(I278*H278,2)</f>
        <v>0</v>
      </c>
      <c r="K278" s="207" t="s">
        <v>126</v>
      </c>
      <c r="L278" s="45"/>
      <c r="M278" s="212" t="s">
        <v>19</v>
      </c>
      <c r="N278" s="213" t="s">
        <v>44</v>
      </c>
      <c r="O278" s="85"/>
      <c r="P278" s="214">
        <f>O278*H278</f>
        <v>0</v>
      </c>
      <c r="Q278" s="214">
        <v>0</v>
      </c>
      <c r="R278" s="214">
        <f>Q278*H278</f>
        <v>0</v>
      </c>
      <c r="S278" s="214">
        <v>0</v>
      </c>
      <c r="T278" s="215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6" t="s">
        <v>127</v>
      </c>
      <c r="AT278" s="216" t="s">
        <v>122</v>
      </c>
      <c r="AU278" s="216" t="s">
        <v>84</v>
      </c>
      <c r="AY278" s="18" t="s">
        <v>120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18" t="s">
        <v>81</v>
      </c>
      <c r="BK278" s="217">
        <f>ROUND(I278*H278,2)</f>
        <v>0</v>
      </c>
      <c r="BL278" s="18" t="s">
        <v>127</v>
      </c>
      <c r="BM278" s="216" t="s">
        <v>399</v>
      </c>
    </row>
    <row r="279" spans="1:47" s="2" customFormat="1" ht="12">
      <c r="A279" s="39"/>
      <c r="B279" s="40"/>
      <c r="C279" s="41"/>
      <c r="D279" s="218" t="s">
        <v>129</v>
      </c>
      <c r="E279" s="41"/>
      <c r="F279" s="219" t="s">
        <v>400</v>
      </c>
      <c r="G279" s="41"/>
      <c r="H279" s="41"/>
      <c r="I279" s="220"/>
      <c r="J279" s="41"/>
      <c r="K279" s="41"/>
      <c r="L279" s="45"/>
      <c r="M279" s="221"/>
      <c r="N279" s="222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129</v>
      </c>
      <c r="AU279" s="18" t="s">
        <v>84</v>
      </c>
    </row>
    <row r="280" spans="1:51" s="13" customFormat="1" ht="12">
      <c r="A280" s="13"/>
      <c r="B280" s="223"/>
      <c r="C280" s="224"/>
      <c r="D280" s="225" t="s">
        <v>131</v>
      </c>
      <c r="E280" s="226" t="s">
        <v>19</v>
      </c>
      <c r="F280" s="227" t="s">
        <v>401</v>
      </c>
      <c r="G280" s="224"/>
      <c r="H280" s="226" t="s">
        <v>19</v>
      </c>
      <c r="I280" s="228"/>
      <c r="J280" s="224"/>
      <c r="K280" s="224"/>
      <c r="L280" s="229"/>
      <c r="M280" s="230"/>
      <c r="N280" s="231"/>
      <c r="O280" s="231"/>
      <c r="P280" s="231"/>
      <c r="Q280" s="231"/>
      <c r="R280" s="231"/>
      <c r="S280" s="231"/>
      <c r="T280" s="23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3" t="s">
        <v>131</v>
      </c>
      <c r="AU280" s="233" t="s">
        <v>84</v>
      </c>
      <c r="AV280" s="13" t="s">
        <v>81</v>
      </c>
      <c r="AW280" s="13" t="s">
        <v>34</v>
      </c>
      <c r="AX280" s="13" t="s">
        <v>73</v>
      </c>
      <c r="AY280" s="233" t="s">
        <v>120</v>
      </c>
    </row>
    <row r="281" spans="1:51" s="14" customFormat="1" ht="12">
      <c r="A281" s="14"/>
      <c r="B281" s="234"/>
      <c r="C281" s="235"/>
      <c r="D281" s="225" t="s">
        <v>131</v>
      </c>
      <c r="E281" s="236" t="s">
        <v>19</v>
      </c>
      <c r="F281" s="237" t="s">
        <v>402</v>
      </c>
      <c r="G281" s="235"/>
      <c r="H281" s="238">
        <v>2200</v>
      </c>
      <c r="I281" s="239"/>
      <c r="J281" s="235"/>
      <c r="K281" s="235"/>
      <c r="L281" s="240"/>
      <c r="M281" s="241"/>
      <c r="N281" s="242"/>
      <c r="O281" s="242"/>
      <c r="P281" s="242"/>
      <c r="Q281" s="242"/>
      <c r="R281" s="242"/>
      <c r="S281" s="242"/>
      <c r="T281" s="24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4" t="s">
        <v>131</v>
      </c>
      <c r="AU281" s="244" t="s">
        <v>84</v>
      </c>
      <c r="AV281" s="14" t="s">
        <v>84</v>
      </c>
      <c r="AW281" s="14" t="s">
        <v>34</v>
      </c>
      <c r="AX281" s="14" t="s">
        <v>81</v>
      </c>
      <c r="AY281" s="244" t="s">
        <v>120</v>
      </c>
    </row>
    <row r="282" spans="1:65" s="2" customFormat="1" ht="24.15" customHeight="1">
      <c r="A282" s="39"/>
      <c r="B282" s="40"/>
      <c r="C282" s="205" t="s">
        <v>403</v>
      </c>
      <c r="D282" s="205" t="s">
        <v>122</v>
      </c>
      <c r="E282" s="206" t="s">
        <v>404</v>
      </c>
      <c r="F282" s="207" t="s">
        <v>405</v>
      </c>
      <c r="G282" s="208" t="s">
        <v>173</v>
      </c>
      <c r="H282" s="209">
        <v>60.297</v>
      </c>
      <c r="I282" s="210"/>
      <c r="J282" s="211">
        <f>ROUND(I282*H282,2)</f>
        <v>0</v>
      </c>
      <c r="K282" s="207" t="s">
        <v>126</v>
      </c>
      <c r="L282" s="45"/>
      <c r="M282" s="212" t="s">
        <v>19</v>
      </c>
      <c r="N282" s="213" t="s">
        <v>44</v>
      </c>
      <c r="O282" s="85"/>
      <c r="P282" s="214">
        <f>O282*H282</f>
        <v>0</v>
      </c>
      <c r="Q282" s="214">
        <v>0</v>
      </c>
      <c r="R282" s="214">
        <f>Q282*H282</f>
        <v>0</v>
      </c>
      <c r="S282" s="214">
        <v>0</v>
      </c>
      <c r="T282" s="215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6" t="s">
        <v>127</v>
      </c>
      <c r="AT282" s="216" t="s">
        <v>122</v>
      </c>
      <c r="AU282" s="216" t="s">
        <v>84</v>
      </c>
      <c r="AY282" s="18" t="s">
        <v>120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8" t="s">
        <v>81</v>
      </c>
      <c r="BK282" s="217">
        <f>ROUND(I282*H282,2)</f>
        <v>0</v>
      </c>
      <c r="BL282" s="18" t="s">
        <v>127</v>
      </c>
      <c r="BM282" s="216" t="s">
        <v>406</v>
      </c>
    </row>
    <row r="283" spans="1:47" s="2" customFormat="1" ht="12">
      <c r="A283" s="39"/>
      <c r="B283" s="40"/>
      <c r="C283" s="41"/>
      <c r="D283" s="218" t="s">
        <v>129</v>
      </c>
      <c r="E283" s="41"/>
      <c r="F283" s="219" t="s">
        <v>407</v>
      </c>
      <c r="G283" s="41"/>
      <c r="H283" s="41"/>
      <c r="I283" s="220"/>
      <c r="J283" s="41"/>
      <c r="K283" s="41"/>
      <c r="L283" s="45"/>
      <c r="M283" s="221"/>
      <c r="N283" s="222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129</v>
      </c>
      <c r="AU283" s="18" t="s">
        <v>84</v>
      </c>
    </row>
    <row r="284" spans="1:51" s="14" customFormat="1" ht="12">
      <c r="A284" s="14"/>
      <c r="B284" s="234"/>
      <c r="C284" s="235"/>
      <c r="D284" s="225" t="s">
        <v>131</v>
      </c>
      <c r="E284" s="236" t="s">
        <v>19</v>
      </c>
      <c r="F284" s="237" t="s">
        <v>408</v>
      </c>
      <c r="G284" s="235"/>
      <c r="H284" s="238">
        <v>60.297</v>
      </c>
      <c r="I284" s="239"/>
      <c r="J284" s="235"/>
      <c r="K284" s="235"/>
      <c r="L284" s="240"/>
      <c r="M284" s="241"/>
      <c r="N284" s="242"/>
      <c r="O284" s="242"/>
      <c r="P284" s="242"/>
      <c r="Q284" s="242"/>
      <c r="R284" s="242"/>
      <c r="S284" s="242"/>
      <c r="T284" s="24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4" t="s">
        <v>131</v>
      </c>
      <c r="AU284" s="244" t="s">
        <v>84</v>
      </c>
      <c r="AV284" s="14" t="s">
        <v>84</v>
      </c>
      <c r="AW284" s="14" t="s">
        <v>34</v>
      </c>
      <c r="AX284" s="14" t="s">
        <v>81</v>
      </c>
      <c r="AY284" s="244" t="s">
        <v>120</v>
      </c>
    </row>
    <row r="285" spans="1:65" s="2" customFormat="1" ht="24.15" customHeight="1">
      <c r="A285" s="39"/>
      <c r="B285" s="40"/>
      <c r="C285" s="205" t="s">
        <v>409</v>
      </c>
      <c r="D285" s="205" t="s">
        <v>122</v>
      </c>
      <c r="E285" s="206" t="s">
        <v>410</v>
      </c>
      <c r="F285" s="207" t="s">
        <v>411</v>
      </c>
      <c r="G285" s="208" t="s">
        <v>173</v>
      </c>
      <c r="H285" s="209">
        <v>4.2</v>
      </c>
      <c r="I285" s="210"/>
      <c r="J285" s="211">
        <f>ROUND(I285*H285,2)</f>
        <v>0</v>
      </c>
      <c r="K285" s="207" t="s">
        <v>126</v>
      </c>
      <c r="L285" s="45"/>
      <c r="M285" s="212" t="s">
        <v>19</v>
      </c>
      <c r="N285" s="213" t="s">
        <v>44</v>
      </c>
      <c r="O285" s="85"/>
      <c r="P285" s="214">
        <f>O285*H285</f>
        <v>0</v>
      </c>
      <c r="Q285" s="214">
        <v>0</v>
      </c>
      <c r="R285" s="214">
        <f>Q285*H285</f>
        <v>0</v>
      </c>
      <c r="S285" s="214">
        <v>0</v>
      </c>
      <c r="T285" s="215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16" t="s">
        <v>127</v>
      </c>
      <c r="AT285" s="216" t="s">
        <v>122</v>
      </c>
      <c r="AU285" s="216" t="s">
        <v>84</v>
      </c>
      <c r="AY285" s="18" t="s">
        <v>120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8" t="s">
        <v>81</v>
      </c>
      <c r="BK285" s="217">
        <f>ROUND(I285*H285,2)</f>
        <v>0</v>
      </c>
      <c r="BL285" s="18" t="s">
        <v>127</v>
      </c>
      <c r="BM285" s="216" t="s">
        <v>412</v>
      </c>
    </row>
    <row r="286" spans="1:47" s="2" customFormat="1" ht="12">
      <c r="A286" s="39"/>
      <c r="B286" s="40"/>
      <c r="C286" s="41"/>
      <c r="D286" s="218" t="s">
        <v>129</v>
      </c>
      <c r="E286" s="41"/>
      <c r="F286" s="219" t="s">
        <v>413</v>
      </c>
      <c r="G286" s="41"/>
      <c r="H286" s="41"/>
      <c r="I286" s="220"/>
      <c r="J286" s="41"/>
      <c r="K286" s="41"/>
      <c r="L286" s="45"/>
      <c r="M286" s="221"/>
      <c r="N286" s="222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129</v>
      </c>
      <c r="AU286" s="18" t="s">
        <v>84</v>
      </c>
    </row>
    <row r="287" spans="1:51" s="14" customFormat="1" ht="12">
      <c r="A287" s="14"/>
      <c r="B287" s="234"/>
      <c r="C287" s="235"/>
      <c r="D287" s="225" t="s">
        <v>131</v>
      </c>
      <c r="E287" s="236" t="s">
        <v>19</v>
      </c>
      <c r="F287" s="237" t="s">
        <v>380</v>
      </c>
      <c r="G287" s="235"/>
      <c r="H287" s="238">
        <v>4.2</v>
      </c>
      <c r="I287" s="239"/>
      <c r="J287" s="235"/>
      <c r="K287" s="235"/>
      <c r="L287" s="240"/>
      <c r="M287" s="241"/>
      <c r="N287" s="242"/>
      <c r="O287" s="242"/>
      <c r="P287" s="242"/>
      <c r="Q287" s="242"/>
      <c r="R287" s="242"/>
      <c r="S287" s="242"/>
      <c r="T287" s="24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4" t="s">
        <v>131</v>
      </c>
      <c r="AU287" s="244" t="s">
        <v>84</v>
      </c>
      <c r="AV287" s="14" t="s">
        <v>84</v>
      </c>
      <c r="AW287" s="14" t="s">
        <v>34</v>
      </c>
      <c r="AX287" s="14" t="s">
        <v>81</v>
      </c>
      <c r="AY287" s="244" t="s">
        <v>120</v>
      </c>
    </row>
    <row r="288" spans="1:65" s="2" customFormat="1" ht="16.5" customHeight="1">
      <c r="A288" s="39"/>
      <c r="B288" s="40"/>
      <c r="C288" s="205" t="s">
        <v>414</v>
      </c>
      <c r="D288" s="205" t="s">
        <v>122</v>
      </c>
      <c r="E288" s="206" t="s">
        <v>415</v>
      </c>
      <c r="F288" s="207" t="s">
        <v>416</v>
      </c>
      <c r="G288" s="208" t="s">
        <v>173</v>
      </c>
      <c r="H288" s="209">
        <v>460.672</v>
      </c>
      <c r="I288" s="210"/>
      <c r="J288" s="211">
        <f>ROUND(I288*H288,2)</f>
        <v>0</v>
      </c>
      <c r="K288" s="207" t="s">
        <v>19</v>
      </c>
      <c r="L288" s="45"/>
      <c r="M288" s="212" t="s">
        <v>19</v>
      </c>
      <c r="N288" s="213" t="s">
        <v>44</v>
      </c>
      <c r="O288" s="85"/>
      <c r="P288" s="214">
        <f>O288*H288</f>
        <v>0</v>
      </c>
      <c r="Q288" s="214">
        <v>0</v>
      </c>
      <c r="R288" s="214">
        <f>Q288*H288</f>
        <v>0</v>
      </c>
      <c r="S288" s="214">
        <v>0</v>
      </c>
      <c r="T288" s="215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16" t="s">
        <v>127</v>
      </c>
      <c r="AT288" s="216" t="s">
        <v>122</v>
      </c>
      <c r="AU288" s="216" t="s">
        <v>84</v>
      </c>
      <c r="AY288" s="18" t="s">
        <v>120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18" t="s">
        <v>81</v>
      </c>
      <c r="BK288" s="217">
        <f>ROUND(I288*H288,2)</f>
        <v>0</v>
      </c>
      <c r="BL288" s="18" t="s">
        <v>127</v>
      </c>
      <c r="BM288" s="216" t="s">
        <v>417</v>
      </c>
    </row>
    <row r="289" spans="1:51" s="14" customFormat="1" ht="12">
      <c r="A289" s="14"/>
      <c r="B289" s="234"/>
      <c r="C289" s="235"/>
      <c r="D289" s="225" t="s">
        <v>131</v>
      </c>
      <c r="E289" s="236" t="s">
        <v>19</v>
      </c>
      <c r="F289" s="237" t="s">
        <v>418</v>
      </c>
      <c r="G289" s="235"/>
      <c r="H289" s="238">
        <v>660.672</v>
      </c>
      <c r="I289" s="239"/>
      <c r="J289" s="235"/>
      <c r="K289" s="235"/>
      <c r="L289" s="240"/>
      <c r="M289" s="241"/>
      <c r="N289" s="242"/>
      <c r="O289" s="242"/>
      <c r="P289" s="242"/>
      <c r="Q289" s="242"/>
      <c r="R289" s="242"/>
      <c r="S289" s="242"/>
      <c r="T289" s="24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4" t="s">
        <v>131</v>
      </c>
      <c r="AU289" s="244" t="s">
        <v>84</v>
      </c>
      <c r="AV289" s="14" t="s">
        <v>84</v>
      </c>
      <c r="AW289" s="14" t="s">
        <v>34</v>
      </c>
      <c r="AX289" s="14" t="s">
        <v>73</v>
      </c>
      <c r="AY289" s="244" t="s">
        <v>120</v>
      </c>
    </row>
    <row r="290" spans="1:51" s="14" customFormat="1" ht="12">
      <c r="A290" s="14"/>
      <c r="B290" s="234"/>
      <c r="C290" s="235"/>
      <c r="D290" s="225" t="s">
        <v>131</v>
      </c>
      <c r="E290" s="236" t="s">
        <v>19</v>
      </c>
      <c r="F290" s="237" t="s">
        <v>419</v>
      </c>
      <c r="G290" s="235"/>
      <c r="H290" s="238">
        <v>-200</v>
      </c>
      <c r="I290" s="239"/>
      <c r="J290" s="235"/>
      <c r="K290" s="235"/>
      <c r="L290" s="240"/>
      <c r="M290" s="241"/>
      <c r="N290" s="242"/>
      <c r="O290" s="242"/>
      <c r="P290" s="242"/>
      <c r="Q290" s="242"/>
      <c r="R290" s="242"/>
      <c r="S290" s="242"/>
      <c r="T290" s="24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4" t="s">
        <v>131</v>
      </c>
      <c r="AU290" s="244" t="s">
        <v>84</v>
      </c>
      <c r="AV290" s="14" t="s">
        <v>84</v>
      </c>
      <c r="AW290" s="14" t="s">
        <v>34</v>
      </c>
      <c r="AX290" s="14" t="s">
        <v>73</v>
      </c>
      <c r="AY290" s="244" t="s">
        <v>120</v>
      </c>
    </row>
    <row r="291" spans="1:51" s="15" customFormat="1" ht="12">
      <c r="A291" s="15"/>
      <c r="B291" s="245"/>
      <c r="C291" s="246"/>
      <c r="D291" s="225" t="s">
        <v>131</v>
      </c>
      <c r="E291" s="247" t="s">
        <v>19</v>
      </c>
      <c r="F291" s="248" t="s">
        <v>140</v>
      </c>
      <c r="G291" s="246"/>
      <c r="H291" s="249">
        <v>460.672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55" t="s">
        <v>131</v>
      </c>
      <c r="AU291" s="255" t="s">
        <v>84</v>
      </c>
      <c r="AV291" s="15" t="s">
        <v>127</v>
      </c>
      <c r="AW291" s="15" t="s">
        <v>34</v>
      </c>
      <c r="AX291" s="15" t="s">
        <v>81</v>
      </c>
      <c r="AY291" s="255" t="s">
        <v>120</v>
      </c>
    </row>
    <row r="292" spans="1:65" s="2" customFormat="1" ht="16.5" customHeight="1">
      <c r="A292" s="39"/>
      <c r="B292" s="40"/>
      <c r="C292" s="205" t="s">
        <v>420</v>
      </c>
      <c r="D292" s="205" t="s">
        <v>122</v>
      </c>
      <c r="E292" s="206" t="s">
        <v>421</v>
      </c>
      <c r="F292" s="207" t="s">
        <v>422</v>
      </c>
      <c r="G292" s="208" t="s">
        <v>173</v>
      </c>
      <c r="H292" s="209">
        <v>62.088</v>
      </c>
      <c r="I292" s="210"/>
      <c r="J292" s="211">
        <f>ROUND(I292*H292,2)</f>
        <v>0</v>
      </c>
      <c r="K292" s="207" t="s">
        <v>19</v>
      </c>
      <c r="L292" s="45"/>
      <c r="M292" s="212" t="s">
        <v>19</v>
      </c>
      <c r="N292" s="213" t="s">
        <v>44</v>
      </c>
      <c r="O292" s="85"/>
      <c r="P292" s="214">
        <f>O292*H292</f>
        <v>0</v>
      </c>
      <c r="Q292" s="214">
        <v>0</v>
      </c>
      <c r="R292" s="214">
        <f>Q292*H292</f>
        <v>0</v>
      </c>
      <c r="S292" s="214">
        <v>0</v>
      </c>
      <c r="T292" s="215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16" t="s">
        <v>127</v>
      </c>
      <c r="AT292" s="216" t="s">
        <v>122</v>
      </c>
      <c r="AU292" s="216" t="s">
        <v>84</v>
      </c>
      <c r="AY292" s="18" t="s">
        <v>120</v>
      </c>
      <c r="BE292" s="217">
        <f>IF(N292="základní",J292,0)</f>
        <v>0</v>
      </c>
      <c r="BF292" s="217">
        <f>IF(N292="snížená",J292,0)</f>
        <v>0</v>
      </c>
      <c r="BG292" s="217">
        <f>IF(N292="zákl. přenesená",J292,0)</f>
        <v>0</v>
      </c>
      <c r="BH292" s="217">
        <f>IF(N292="sníž. přenesená",J292,0)</f>
        <v>0</v>
      </c>
      <c r="BI292" s="217">
        <f>IF(N292="nulová",J292,0)</f>
        <v>0</v>
      </c>
      <c r="BJ292" s="18" t="s">
        <v>81</v>
      </c>
      <c r="BK292" s="217">
        <f>ROUND(I292*H292,2)</f>
        <v>0</v>
      </c>
      <c r="BL292" s="18" t="s">
        <v>127</v>
      </c>
      <c r="BM292" s="216" t="s">
        <v>423</v>
      </c>
    </row>
    <row r="293" spans="1:51" s="14" customFormat="1" ht="12">
      <c r="A293" s="14"/>
      <c r="B293" s="234"/>
      <c r="C293" s="235"/>
      <c r="D293" s="225" t="s">
        <v>131</v>
      </c>
      <c r="E293" s="236" t="s">
        <v>19</v>
      </c>
      <c r="F293" s="237" t="s">
        <v>424</v>
      </c>
      <c r="G293" s="235"/>
      <c r="H293" s="238">
        <v>62.088</v>
      </c>
      <c r="I293" s="239"/>
      <c r="J293" s="235"/>
      <c r="K293" s="235"/>
      <c r="L293" s="240"/>
      <c r="M293" s="241"/>
      <c r="N293" s="242"/>
      <c r="O293" s="242"/>
      <c r="P293" s="242"/>
      <c r="Q293" s="242"/>
      <c r="R293" s="242"/>
      <c r="S293" s="242"/>
      <c r="T293" s="24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4" t="s">
        <v>131</v>
      </c>
      <c r="AU293" s="244" t="s">
        <v>84</v>
      </c>
      <c r="AV293" s="14" t="s">
        <v>84</v>
      </c>
      <c r="AW293" s="14" t="s">
        <v>34</v>
      </c>
      <c r="AX293" s="14" t="s">
        <v>81</v>
      </c>
      <c r="AY293" s="244" t="s">
        <v>120</v>
      </c>
    </row>
    <row r="294" spans="1:65" s="2" customFormat="1" ht="16.5" customHeight="1">
      <c r="A294" s="39"/>
      <c r="B294" s="40"/>
      <c r="C294" s="205" t="s">
        <v>425</v>
      </c>
      <c r="D294" s="205" t="s">
        <v>122</v>
      </c>
      <c r="E294" s="206" t="s">
        <v>426</v>
      </c>
      <c r="F294" s="207" t="s">
        <v>427</v>
      </c>
      <c r="G294" s="208" t="s">
        <v>173</v>
      </c>
      <c r="H294" s="209">
        <v>12.9</v>
      </c>
      <c r="I294" s="210"/>
      <c r="J294" s="211">
        <f>ROUND(I294*H294,2)</f>
        <v>0</v>
      </c>
      <c r="K294" s="207" t="s">
        <v>19</v>
      </c>
      <c r="L294" s="45"/>
      <c r="M294" s="212" t="s">
        <v>19</v>
      </c>
      <c r="N294" s="213" t="s">
        <v>44</v>
      </c>
      <c r="O294" s="85"/>
      <c r="P294" s="214">
        <f>O294*H294</f>
        <v>0</v>
      </c>
      <c r="Q294" s="214">
        <v>0</v>
      </c>
      <c r="R294" s="214">
        <f>Q294*H294</f>
        <v>0</v>
      </c>
      <c r="S294" s="214">
        <v>0</v>
      </c>
      <c r="T294" s="215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16" t="s">
        <v>127</v>
      </c>
      <c r="AT294" s="216" t="s">
        <v>122</v>
      </c>
      <c r="AU294" s="216" t="s">
        <v>84</v>
      </c>
      <c r="AY294" s="18" t="s">
        <v>120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18" t="s">
        <v>81</v>
      </c>
      <c r="BK294" s="217">
        <f>ROUND(I294*H294,2)</f>
        <v>0</v>
      </c>
      <c r="BL294" s="18" t="s">
        <v>127</v>
      </c>
      <c r="BM294" s="216" t="s">
        <v>428</v>
      </c>
    </row>
    <row r="295" spans="1:51" s="14" customFormat="1" ht="12">
      <c r="A295" s="14"/>
      <c r="B295" s="234"/>
      <c r="C295" s="235"/>
      <c r="D295" s="225" t="s">
        <v>131</v>
      </c>
      <c r="E295" s="236" t="s">
        <v>19</v>
      </c>
      <c r="F295" s="237" t="s">
        <v>429</v>
      </c>
      <c r="G295" s="235"/>
      <c r="H295" s="238">
        <v>12.9</v>
      </c>
      <c r="I295" s="239"/>
      <c r="J295" s="235"/>
      <c r="K295" s="235"/>
      <c r="L295" s="240"/>
      <c r="M295" s="241"/>
      <c r="N295" s="242"/>
      <c r="O295" s="242"/>
      <c r="P295" s="242"/>
      <c r="Q295" s="242"/>
      <c r="R295" s="242"/>
      <c r="S295" s="242"/>
      <c r="T295" s="24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4" t="s">
        <v>131</v>
      </c>
      <c r="AU295" s="244" t="s">
        <v>84</v>
      </c>
      <c r="AV295" s="14" t="s">
        <v>84</v>
      </c>
      <c r="AW295" s="14" t="s">
        <v>34</v>
      </c>
      <c r="AX295" s="14" t="s">
        <v>81</v>
      </c>
      <c r="AY295" s="244" t="s">
        <v>120</v>
      </c>
    </row>
    <row r="296" spans="1:63" s="12" customFormat="1" ht="22.8" customHeight="1">
      <c r="A296" s="12"/>
      <c r="B296" s="189"/>
      <c r="C296" s="190"/>
      <c r="D296" s="191" t="s">
        <v>72</v>
      </c>
      <c r="E296" s="203" t="s">
        <v>430</v>
      </c>
      <c r="F296" s="203" t="s">
        <v>431</v>
      </c>
      <c r="G296" s="190"/>
      <c r="H296" s="190"/>
      <c r="I296" s="193"/>
      <c r="J296" s="204">
        <f>BK296</f>
        <v>0</v>
      </c>
      <c r="K296" s="190"/>
      <c r="L296" s="195"/>
      <c r="M296" s="196"/>
      <c r="N296" s="197"/>
      <c r="O296" s="197"/>
      <c r="P296" s="198">
        <f>SUM(P297:P298)</f>
        <v>0</v>
      </c>
      <c r="Q296" s="197"/>
      <c r="R296" s="198">
        <f>SUM(R297:R298)</f>
        <v>0</v>
      </c>
      <c r="S296" s="197"/>
      <c r="T296" s="199">
        <f>SUM(T297:T298)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00" t="s">
        <v>81</v>
      </c>
      <c r="AT296" s="201" t="s">
        <v>72</v>
      </c>
      <c r="AU296" s="201" t="s">
        <v>81</v>
      </c>
      <c r="AY296" s="200" t="s">
        <v>120</v>
      </c>
      <c r="BK296" s="202">
        <f>SUM(BK297:BK298)</f>
        <v>0</v>
      </c>
    </row>
    <row r="297" spans="1:65" s="2" customFormat="1" ht="24.15" customHeight="1">
      <c r="A297" s="39"/>
      <c r="B297" s="40"/>
      <c r="C297" s="205" t="s">
        <v>432</v>
      </c>
      <c r="D297" s="205" t="s">
        <v>122</v>
      </c>
      <c r="E297" s="206" t="s">
        <v>433</v>
      </c>
      <c r="F297" s="207" t="s">
        <v>434</v>
      </c>
      <c r="G297" s="208" t="s">
        <v>173</v>
      </c>
      <c r="H297" s="209">
        <v>571.453</v>
      </c>
      <c r="I297" s="210"/>
      <c r="J297" s="211">
        <f>ROUND(I297*H297,2)</f>
        <v>0</v>
      </c>
      <c r="K297" s="207" t="s">
        <v>126</v>
      </c>
      <c r="L297" s="45"/>
      <c r="M297" s="212" t="s">
        <v>19</v>
      </c>
      <c r="N297" s="213" t="s">
        <v>44</v>
      </c>
      <c r="O297" s="85"/>
      <c r="P297" s="214">
        <f>O297*H297</f>
        <v>0</v>
      </c>
      <c r="Q297" s="214">
        <v>0</v>
      </c>
      <c r="R297" s="214">
        <f>Q297*H297</f>
        <v>0</v>
      </c>
      <c r="S297" s="214">
        <v>0</v>
      </c>
      <c r="T297" s="215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6" t="s">
        <v>127</v>
      </c>
      <c r="AT297" s="216" t="s">
        <v>122</v>
      </c>
      <c r="AU297" s="216" t="s">
        <v>84</v>
      </c>
      <c r="AY297" s="18" t="s">
        <v>120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18" t="s">
        <v>81</v>
      </c>
      <c r="BK297" s="217">
        <f>ROUND(I297*H297,2)</f>
        <v>0</v>
      </c>
      <c r="BL297" s="18" t="s">
        <v>127</v>
      </c>
      <c r="BM297" s="216" t="s">
        <v>435</v>
      </c>
    </row>
    <row r="298" spans="1:47" s="2" customFormat="1" ht="12">
      <c r="A298" s="39"/>
      <c r="B298" s="40"/>
      <c r="C298" s="41"/>
      <c r="D298" s="218" t="s">
        <v>129</v>
      </c>
      <c r="E298" s="41"/>
      <c r="F298" s="219" t="s">
        <v>436</v>
      </c>
      <c r="G298" s="41"/>
      <c r="H298" s="41"/>
      <c r="I298" s="220"/>
      <c r="J298" s="41"/>
      <c r="K298" s="41"/>
      <c r="L298" s="45"/>
      <c r="M298" s="266"/>
      <c r="N298" s="267"/>
      <c r="O298" s="268"/>
      <c r="P298" s="268"/>
      <c r="Q298" s="268"/>
      <c r="R298" s="268"/>
      <c r="S298" s="268"/>
      <c r="T298" s="26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129</v>
      </c>
      <c r="AU298" s="18" t="s">
        <v>84</v>
      </c>
    </row>
    <row r="299" spans="1:31" s="2" customFormat="1" ht="6.95" customHeight="1">
      <c r="A299" s="39"/>
      <c r="B299" s="60"/>
      <c r="C299" s="61"/>
      <c r="D299" s="61"/>
      <c r="E299" s="61"/>
      <c r="F299" s="61"/>
      <c r="G299" s="61"/>
      <c r="H299" s="61"/>
      <c r="I299" s="61"/>
      <c r="J299" s="61"/>
      <c r="K299" s="61"/>
      <c r="L299" s="45"/>
      <c r="M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</row>
  </sheetData>
  <sheetProtection password="CC35" sheet="1" objects="1" scenarios="1" formatColumns="0" formatRows="0" autoFilter="0"/>
  <autoFilter ref="C84:K298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3_01/113106521"/>
    <hyperlink ref="F93" r:id="rId2" display="https://podminky.urs.cz/item/CS_URS_2023_01/113107342"/>
    <hyperlink ref="F99" r:id="rId3" display="https://podminky.urs.cz/item/CS_URS_2023_01/113202111"/>
    <hyperlink ref="F106" r:id="rId4" display="https://podminky.urs.cz/item/CS_URS_2023_01/565135121"/>
    <hyperlink ref="F110" r:id="rId5" display="https://podminky.urs.cz/item/CS_URS_2023_01/566201111"/>
    <hyperlink ref="F114" r:id="rId6" display="https://podminky.urs.cz/item/CS_URS_2023_01/569931132"/>
    <hyperlink ref="F121" r:id="rId7" display="https://podminky.urs.cz/item/CS_URS_2023_01/571901111"/>
    <hyperlink ref="F125" r:id="rId8" display="https://podminky.urs.cz/item/CS_URS_2023_01/573191111"/>
    <hyperlink ref="F129" r:id="rId9" display="https://podminky.urs.cz/item/CS_URS_2023_01/573211107"/>
    <hyperlink ref="F133" r:id="rId10" display="https://podminky.urs.cz/item/CS_URS_2023_01/576133221"/>
    <hyperlink ref="F137" r:id="rId11" display="https://podminky.urs.cz/item/CS_URS_2023_01/577155142"/>
    <hyperlink ref="F142" r:id="rId12" display="https://podminky.urs.cz/item/CS_URS_2023_01/911331141"/>
    <hyperlink ref="F147" r:id="rId13" display="https://podminky.urs.cz/item/CS_URS_2023_01/912211121"/>
    <hyperlink ref="F153" r:id="rId14" display="https://podminky.urs.cz/item/CS_URS_2023_01/913121111"/>
    <hyperlink ref="F165" r:id="rId15" display="https://podminky.urs.cz/item/CS_URS_2023_01/913121211"/>
    <hyperlink ref="F169" r:id="rId16" display="https://podminky.urs.cz/item/CS_URS_2023_01/913311111"/>
    <hyperlink ref="F173" r:id="rId17" display="https://podminky.urs.cz/item/CS_URS_2023_01/913311211"/>
    <hyperlink ref="F177" r:id="rId18" display="https://podminky.urs.cz/item/CS_URS_2023_01/915211112"/>
    <hyperlink ref="F186" r:id="rId19" display="https://podminky.urs.cz/item/CS_URS_2023_01/915611111"/>
    <hyperlink ref="F188" r:id="rId20" display="https://podminky.urs.cz/item/CS_URS_2023_01/919731122"/>
    <hyperlink ref="F194" r:id="rId21" display="https://podminky.urs.cz/item/CS_URS_2023_01/919732211"/>
    <hyperlink ref="F200" r:id="rId22" display="https://podminky.urs.cz/item/CS_URS_2023_01/919735112"/>
    <hyperlink ref="F206" r:id="rId23" display="https://podminky.urs.cz/item/CS_URS_2023_01/935112112"/>
    <hyperlink ref="F212" r:id="rId24" display="https://podminky.urs.cz/item/CS_URS_2023_01/935112211"/>
    <hyperlink ref="F218" r:id="rId25" display="https://podminky.urs.cz/item/CS_URS_2023_01/938902112"/>
    <hyperlink ref="F221" r:id="rId26" display="https://podminky.urs.cz/item/CS_URS_2023_01/938908411"/>
    <hyperlink ref="F225" r:id="rId27" display="https://podminky.urs.cz/item/CS_URS_2023_01/938909311"/>
    <hyperlink ref="F229" r:id="rId28" display="https://podminky.urs.cz/item/CS_URS_2023_01/938909611"/>
    <hyperlink ref="F235" r:id="rId29" display="https://podminky.urs.cz/item/CS_URS_2023_01/966005311"/>
    <hyperlink ref="F241" r:id="rId30" display="https://podminky.urs.cz/item/CS_URS_2023_01/966005921"/>
    <hyperlink ref="F244" r:id="rId31" display="https://podminky.urs.cz/item/CS_URS_2023_01/979071121"/>
    <hyperlink ref="F249" r:id="rId32" display="https://podminky.urs.cz/item/CS_URS_2023_01/997221551"/>
    <hyperlink ref="F256" r:id="rId33" display="https://podminky.urs.cz/item/CS_URS_2023_01/997221559"/>
    <hyperlink ref="F264" r:id="rId34" display="https://podminky.urs.cz/item/CS_URS_2023_01/997221561"/>
    <hyperlink ref="F269" r:id="rId35" display="https://podminky.urs.cz/item/CS_URS_2023_01/997221569"/>
    <hyperlink ref="F275" r:id="rId36" display="https://podminky.urs.cz/item/CS_URS_2023_01/997221571"/>
    <hyperlink ref="F279" r:id="rId37" display="https://podminky.urs.cz/item/CS_URS_2023_01/997221579"/>
    <hyperlink ref="F283" r:id="rId38" display="https://podminky.urs.cz/item/CS_URS_2023_01/997221861"/>
    <hyperlink ref="F286" r:id="rId39" display="https://podminky.urs.cz/item/CS_URS_2023_01/997221875"/>
    <hyperlink ref="F298" r:id="rId40" display="https://podminky.urs.cz/item/CS_URS_2023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84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II/230 ČERNOŠÍN - ZLIV, DLAŽBA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437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83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10. 10. 2022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32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36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ROUND(J85,2)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ROUND((SUM(BE85:BE351)),2)</f>
        <v>0</v>
      </c>
      <c r="G33" s="39"/>
      <c r="H33" s="39"/>
      <c r="I33" s="149">
        <v>0.21</v>
      </c>
      <c r="J33" s="148">
        <f>ROUND(((SUM(BE85:BE351))*I33),2)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ROUND((SUM(BF85:BF351)),2)</f>
        <v>0</v>
      </c>
      <c r="G34" s="39"/>
      <c r="H34" s="39"/>
      <c r="I34" s="149">
        <v>0.15</v>
      </c>
      <c r="J34" s="148">
        <f>ROUND(((SUM(BF85:BF351))*I34),2)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ROUND((SUM(BG85:BG351)),2)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ROUND((SUM(BH85:BH351)),2)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ROUND((SUM(BI85:BI351)),2)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II/230 ČERNOŠÍN - ZLIV, DLAŽBA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102 - II. ČÁST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Černošín, Zliv</v>
      </c>
      <c r="G52" s="41"/>
      <c r="H52" s="41"/>
      <c r="I52" s="33" t="s">
        <v>23</v>
      </c>
      <c r="J52" s="73" t="str">
        <f>IF(J12="","",J12)</f>
        <v>10. 10. 2022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SÚS Plzeňského kraje, p.o.</v>
      </c>
      <c r="G54" s="41"/>
      <c r="H54" s="41"/>
      <c r="I54" s="33" t="s">
        <v>31</v>
      </c>
      <c r="J54" s="37" t="str">
        <f>E21</f>
        <v>Ing. Jaroslav Rojt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Jan Leinhäupel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96</v>
      </c>
      <c r="D57" s="163"/>
      <c r="E57" s="163"/>
      <c r="F57" s="163"/>
      <c r="G57" s="163"/>
      <c r="H57" s="163"/>
      <c r="I57" s="163"/>
      <c r="J57" s="164" t="s">
        <v>97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J85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98</v>
      </c>
    </row>
    <row r="60" spans="1:31" s="9" customFormat="1" ht="24.95" customHeight="1">
      <c r="A60" s="9"/>
      <c r="B60" s="166"/>
      <c r="C60" s="167"/>
      <c r="D60" s="168" t="s">
        <v>99</v>
      </c>
      <c r="E60" s="169"/>
      <c r="F60" s="169"/>
      <c r="G60" s="169"/>
      <c r="H60" s="169"/>
      <c r="I60" s="169"/>
      <c r="J60" s="170">
        <f>J86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100</v>
      </c>
      <c r="E61" s="175"/>
      <c r="F61" s="175"/>
      <c r="G61" s="175"/>
      <c r="H61" s="175"/>
      <c r="I61" s="175"/>
      <c r="J61" s="176">
        <f>J87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101</v>
      </c>
      <c r="E62" s="175"/>
      <c r="F62" s="175"/>
      <c r="G62" s="175"/>
      <c r="H62" s="175"/>
      <c r="I62" s="175"/>
      <c r="J62" s="176">
        <f>J121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102</v>
      </c>
      <c r="E63" s="175"/>
      <c r="F63" s="175"/>
      <c r="G63" s="175"/>
      <c r="H63" s="175"/>
      <c r="I63" s="175"/>
      <c r="J63" s="176">
        <f>J193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103</v>
      </c>
      <c r="E64" s="175"/>
      <c r="F64" s="175"/>
      <c r="G64" s="175"/>
      <c r="H64" s="175"/>
      <c r="I64" s="175"/>
      <c r="J64" s="176">
        <f>J310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2"/>
      <c r="C65" s="173"/>
      <c r="D65" s="174" t="s">
        <v>104</v>
      </c>
      <c r="E65" s="175"/>
      <c r="F65" s="175"/>
      <c r="G65" s="175"/>
      <c r="H65" s="175"/>
      <c r="I65" s="175"/>
      <c r="J65" s="176">
        <f>J349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105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161" t="str">
        <f>E7</f>
        <v>II/230 ČERNOŠÍN - ZLIV, DLAŽBA</v>
      </c>
      <c r="F75" s="33"/>
      <c r="G75" s="33"/>
      <c r="H75" s="33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93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6.5" customHeight="1">
      <c r="A77" s="39"/>
      <c r="B77" s="40"/>
      <c r="C77" s="41"/>
      <c r="D77" s="41"/>
      <c r="E77" s="70" t="str">
        <f>E9</f>
        <v>102 - II. ČÁST</v>
      </c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21</v>
      </c>
      <c r="D79" s="41"/>
      <c r="E79" s="41"/>
      <c r="F79" s="28" t="str">
        <f>F12</f>
        <v>Černošín, Zliv</v>
      </c>
      <c r="G79" s="41"/>
      <c r="H79" s="41"/>
      <c r="I79" s="33" t="s">
        <v>23</v>
      </c>
      <c r="J79" s="73" t="str">
        <f>IF(J12="","",J12)</f>
        <v>10. 10. 2022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>SÚS Plzeňského kraje, p.o.</v>
      </c>
      <c r="G81" s="41"/>
      <c r="H81" s="41"/>
      <c r="I81" s="33" t="s">
        <v>31</v>
      </c>
      <c r="J81" s="37" t="str">
        <f>E21</f>
        <v>Ing. Jaroslav Rojt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15" customHeight="1">
      <c r="A82" s="39"/>
      <c r="B82" s="40"/>
      <c r="C82" s="33" t="s">
        <v>29</v>
      </c>
      <c r="D82" s="41"/>
      <c r="E82" s="41"/>
      <c r="F82" s="28" t="str">
        <f>IF(E18="","",E18)</f>
        <v>Vyplň údaj</v>
      </c>
      <c r="G82" s="41"/>
      <c r="H82" s="41"/>
      <c r="I82" s="33" t="s">
        <v>35</v>
      </c>
      <c r="J82" s="37" t="str">
        <f>E24</f>
        <v>Jan Leinhäupel</v>
      </c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8"/>
      <c r="B84" s="179"/>
      <c r="C84" s="180" t="s">
        <v>106</v>
      </c>
      <c r="D84" s="181" t="s">
        <v>58</v>
      </c>
      <c r="E84" s="181" t="s">
        <v>54</v>
      </c>
      <c r="F84" s="181" t="s">
        <v>55</v>
      </c>
      <c r="G84" s="181" t="s">
        <v>107</v>
      </c>
      <c r="H84" s="181" t="s">
        <v>108</v>
      </c>
      <c r="I84" s="181" t="s">
        <v>109</v>
      </c>
      <c r="J84" s="181" t="s">
        <v>97</v>
      </c>
      <c r="K84" s="182" t="s">
        <v>110</v>
      </c>
      <c r="L84" s="183"/>
      <c r="M84" s="93" t="s">
        <v>19</v>
      </c>
      <c r="N84" s="94" t="s">
        <v>43</v>
      </c>
      <c r="O84" s="94" t="s">
        <v>111</v>
      </c>
      <c r="P84" s="94" t="s">
        <v>112</v>
      </c>
      <c r="Q84" s="94" t="s">
        <v>113</v>
      </c>
      <c r="R84" s="94" t="s">
        <v>114</v>
      </c>
      <c r="S84" s="94" t="s">
        <v>115</v>
      </c>
      <c r="T84" s="95" t="s">
        <v>116</v>
      </c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</row>
    <row r="85" spans="1:63" s="2" customFormat="1" ht="22.8" customHeight="1">
      <c r="A85" s="39"/>
      <c r="B85" s="40"/>
      <c r="C85" s="100" t="s">
        <v>117</v>
      </c>
      <c r="D85" s="41"/>
      <c r="E85" s="41"/>
      <c r="F85" s="41"/>
      <c r="G85" s="41"/>
      <c r="H85" s="41"/>
      <c r="I85" s="41"/>
      <c r="J85" s="184">
        <f>BK85</f>
        <v>0</v>
      </c>
      <c r="K85" s="41"/>
      <c r="L85" s="45"/>
      <c r="M85" s="96"/>
      <c r="N85" s="185"/>
      <c r="O85" s="97"/>
      <c r="P85" s="186">
        <f>P86</f>
        <v>0</v>
      </c>
      <c r="Q85" s="97"/>
      <c r="R85" s="186">
        <f>R86</f>
        <v>1074.933955</v>
      </c>
      <c r="S85" s="97"/>
      <c r="T85" s="187">
        <f>T86</f>
        <v>1853.7930000000001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72</v>
      </c>
      <c r="AU85" s="18" t="s">
        <v>98</v>
      </c>
      <c r="BK85" s="188">
        <f>BK86</f>
        <v>0</v>
      </c>
    </row>
    <row r="86" spans="1:63" s="12" customFormat="1" ht="25.9" customHeight="1">
      <c r="A86" s="12"/>
      <c r="B86" s="189"/>
      <c r="C86" s="190"/>
      <c r="D86" s="191" t="s">
        <v>72</v>
      </c>
      <c r="E86" s="192" t="s">
        <v>118</v>
      </c>
      <c r="F86" s="192" t="s">
        <v>119</v>
      </c>
      <c r="G86" s="190"/>
      <c r="H86" s="190"/>
      <c r="I86" s="193"/>
      <c r="J86" s="194">
        <f>BK86</f>
        <v>0</v>
      </c>
      <c r="K86" s="190"/>
      <c r="L86" s="195"/>
      <c r="M86" s="196"/>
      <c r="N86" s="197"/>
      <c r="O86" s="197"/>
      <c r="P86" s="198">
        <f>P87+P121+P193+P310+P349</f>
        <v>0</v>
      </c>
      <c r="Q86" s="197"/>
      <c r="R86" s="198">
        <f>R87+R121+R193+R310+R349</f>
        <v>1074.933955</v>
      </c>
      <c r="S86" s="197"/>
      <c r="T86" s="199">
        <f>T87+T121+T193+T310+T349</f>
        <v>1853.7930000000001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81</v>
      </c>
      <c r="AT86" s="201" t="s">
        <v>72</v>
      </c>
      <c r="AU86" s="201" t="s">
        <v>73</v>
      </c>
      <c r="AY86" s="200" t="s">
        <v>120</v>
      </c>
      <c r="BK86" s="202">
        <f>BK87+BK121+BK193+BK310+BK349</f>
        <v>0</v>
      </c>
    </row>
    <row r="87" spans="1:63" s="12" customFormat="1" ht="22.8" customHeight="1">
      <c r="A87" s="12"/>
      <c r="B87" s="189"/>
      <c r="C87" s="190"/>
      <c r="D87" s="191" t="s">
        <v>72</v>
      </c>
      <c r="E87" s="203" t="s">
        <v>81</v>
      </c>
      <c r="F87" s="203" t="s">
        <v>121</v>
      </c>
      <c r="G87" s="190"/>
      <c r="H87" s="190"/>
      <c r="I87" s="193"/>
      <c r="J87" s="204">
        <f>BK87</f>
        <v>0</v>
      </c>
      <c r="K87" s="190"/>
      <c r="L87" s="195"/>
      <c r="M87" s="196"/>
      <c r="N87" s="197"/>
      <c r="O87" s="197"/>
      <c r="P87" s="198">
        <f>SUM(P88:P120)</f>
        <v>0</v>
      </c>
      <c r="Q87" s="197"/>
      <c r="R87" s="198">
        <f>SUM(R88:R120)</f>
        <v>0</v>
      </c>
      <c r="S87" s="197"/>
      <c r="T87" s="199">
        <f>SUM(T88:T120)</f>
        <v>1644.4150000000002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0" t="s">
        <v>81</v>
      </c>
      <c r="AT87" s="201" t="s">
        <v>72</v>
      </c>
      <c r="AU87" s="201" t="s">
        <v>81</v>
      </c>
      <c r="AY87" s="200" t="s">
        <v>120</v>
      </c>
      <c r="BK87" s="202">
        <f>SUM(BK88:BK120)</f>
        <v>0</v>
      </c>
    </row>
    <row r="88" spans="1:65" s="2" customFormat="1" ht="37.8" customHeight="1">
      <c r="A88" s="39"/>
      <c r="B88" s="40"/>
      <c r="C88" s="205" t="s">
        <v>81</v>
      </c>
      <c r="D88" s="205" t="s">
        <v>122</v>
      </c>
      <c r="E88" s="206" t="s">
        <v>123</v>
      </c>
      <c r="F88" s="207" t="s">
        <v>124</v>
      </c>
      <c r="G88" s="208" t="s">
        <v>125</v>
      </c>
      <c r="H88" s="209">
        <v>4523</v>
      </c>
      <c r="I88" s="210"/>
      <c r="J88" s="211">
        <f>ROUND(I88*H88,2)</f>
        <v>0</v>
      </c>
      <c r="K88" s="207" t="s">
        <v>126</v>
      </c>
      <c r="L88" s="45"/>
      <c r="M88" s="212" t="s">
        <v>19</v>
      </c>
      <c r="N88" s="213" t="s">
        <v>44</v>
      </c>
      <c r="O88" s="85"/>
      <c r="P88" s="214">
        <f>O88*H88</f>
        <v>0</v>
      </c>
      <c r="Q88" s="214">
        <v>0</v>
      </c>
      <c r="R88" s="214">
        <f>Q88*H88</f>
        <v>0</v>
      </c>
      <c r="S88" s="214">
        <v>0.32</v>
      </c>
      <c r="T88" s="215">
        <f>S88*H88</f>
        <v>1447.3600000000001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16" t="s">
        <v>127</v>
      </c>
      <c r="AT88" s="216" t="s">
        <v>122</v>
      </c>
      <c r="AU88" s="216" t="s">
        <v>84</v>
      </c>
      <c r="AY88" s="18" t="s">
        <v>120</v>
      </c>
      <c r="BE88" s="217">
        <f>IF(N88="základní",J88,0)</f>
        <v>0</v>
      </c>
      <c r="BF88" s="217">
        <f>IF(N88="snížená",J88,0)</f>
        <v>0</v>
      </c>
      <c r="BG88" s="217">
        <f>IF(N88="zákl. přenesená",J88,0)</f>
        <v>0</v>
      </c>
      <c r="BH88" s="217">
        <f>IF(N88="sníž. přenesená",J88,0)</f>
        <v>0</v>
      </c>
      <c r="BI88" s="217">
        <f>IF(N88="nulová",J88,0)</f>
        <v>0</v>
      </c>
      <c r="BJ88" s="18" t="s">
        <v>81</v>
      </c>
      <c r="BK88" s="217">
        <f>ROUND(I88*H88,2)</f>
        <v>0</v>
      </c>
      <c r="BL88" s="18" t="s">
        <v>127</v>
      </c>
      <c r="BM88" s="216" t="s">
        <v>128</v>
      </c>
    </row>
    <row r="89" spans="1:47" s="2" customFormat="1" ht="12">
      <c r="A89" s="39"/>
      <c r="B89" s="40"/>
      <c r="C89" s="41"/>
      <c r="D89" s="218" t="s">
        <v>129</v>
      </c>
      <c r="E89" s="41"/>
      <c r="F89" s="219" t="s">
        <v>130</v>
      </c>
      <c r="G89" s="41"/>
      <c r="H89" s="41"/>
      <c r="I89" s="220"/>
      <c r="J89" s="41"/>
      <c r="K89" s="41"/>
      <c r="L89" s="45"/>
      <c r="M89" s="221"/>
      <c r="N89" s="222"/>
      <c r="O89" s="85"/>
      <c r="P89" s="85"/>
      <c r="Q89" s="85"/>
      <c r="R89" s="85"/>
      <c r="S89" s="85"/>
      <c r="T89" s="86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T89" s="18" t="s">
        <v>129</v>
      </c>
      <c r="AU89" s="18" t="s">
        <v>84</v>
      </c>
    </row>
    <row r="90" spans="1:51" s="13" customFormat="1" ht="12">
      <c r="A90" s="13"/>
      <c r="B90" s="223"/>
      <c r="C90" s="224"/>
      <c r="D90" s="225" t="s">
        <v>131</v>
      </c>
      <c r="E90" s="226" t="s">
        <v>19</v>
      </c>
      <c r="F90" s="227" t="s">
        <v>132</v>
      </c>
      <c r="G90" s="224"/>
      <c r="H90" s="226" t="s">
        <v>19</v>
      </c>
      <c r="I90" s="228"/>
      <c r="J90" s="224"/>
      <c r="K90" s="224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131</v>
      </c>
      <c r="AU90" s="233" t="s">
        <v>84</v>
      </c>
      <c r="AV90" s="13" t="s">
        <v>81</v>
      </c>
      <c r="AW90" s="13" t="s">
        <v>34</v>
      </c>
      <c r="AX90" s="13" t="s">
        <v>73</v>
      </c>
      <c r="AY90" s="233" t="s">
        <v>120</v>
      </c>
    </row>
    <row r="91" spans="1:51" s="14" customFormat="1" ht="12">
      <c r="A91" s="14"/>
      <c r="B91" s="234"/>
      <c r="C91" s="235"/>
      <c r="D91" s="225" t="s">
        <v>131</v>
      </c>
      <c r="E91" s="236" t="s">
        <v>19</v>
      </c>
      <c r="F91" s="237" t="s">
        <v>438</v>
      </c>
      <c r="G91" s="235"/>
      <c r="H91" s="238">
        <v>4523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131</v>
      </c>
      <c r="AU91" s="244" t="s">
        <v>84</v>
      </c>
      <c r="AV91" s="14" t="s">
        <v>84</v>
      </c>
      <c r="AW91" s="14" t="s">
        <v>34</v>
      </c>
      <c r="AX91" s="14" t="s">
        <v>81</v>
      </c>
      <c r="AY91" s="244" t="s">
        <v>120</v>
      </c>
    </row>
    <row r="92" spans="1:65" s="2" customFormat="1" ht="33" customHeight="1">
      <c r="A92" s="39"/>
      <c r="B92" s="40"/>
      <c r="C92" s="205" t="s">
        <v>84</v>
      </c>
      <c r="D92" s="205" t="s">
        <v>122</v>
      </c>
      <c r="E92" s="206" t="s">
        <v>134</v>
      </c>
      <c r="F92" s="207" t="s">
        <v>135</v>
      </c>
      <c r="G92" s="208" t="s">
        <v>125</v>
      </c>
      <c r="H92" s="209">
        <v>17</v>
      </c>
      <c r="I92" s="210"/>
      <c r="J92" s="211">
        <f>ROUND(I92*H92,2)</f>
        <v>0</v>
      </c>
      <c r="K92" s="207" t="s">
        <v>126</v>
      </c>
      <c r="L92" s="45"/>
      <c r="M92" s="212" t="s">
        <v>19</v>
      </c>
      <c r="N92" s="213" t="s">
        <v>44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0.22</v>
      </c>
      <c r="T92" s="215">
        <f>S92*H92</f>
        <v>3.74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127</v>
      </c>
      <c r="AT92" s="216" t="s">
        <v>122</v>
      </c>
      <c r="AU92" s="216" t="s">
        <v>84</v>
      </c>
      <c r="AY92" s="18" t="s">
        <v>120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81</v>
      </c>
      <c r="BK92" s="217">
        <f>ROUND(I92*H92,2)</f>
        <v>0</v>
      </c>
      <c r="BL92" s="18" t="s">
        <v>127</v>
      </c>
      <c r="BM92" s="216" t="s">
        <v>136</v>
      </c>
    </row>
    <row r="93" spans="1:47" s="2" customFormat="1" ht="12">
      <c r="A93" s="39"/>
      <c r="B93" s="40"/>
      <c r="C93" s="41"/>
      <c r="D93" s="218" t="s">
        <v>129</v>
      </c>
      <c r="E93" s="41"/>
      <c r="F93" s="219" t="s">
        <v>137</v>
      </c>
      <c r="G93" s="41"/>
      <c r="H93" s="41"/>
      <c r="I93" s="220"/>
      <c r="J93" s="41"/>
      <c r="K93" s="41"/>
      <c r="L93" s="45"/>
      <c r="M93" s="221"/>
      <c r="N93" s="222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129</v>
      </c>
      <c r="AU93" s="18" t="s">
        <v>84</v>
      </c>
    </row>
    <row r="94" spans="1:51" s="13" customFormat="1" ht="12">
      <c r="A94" s="13"/>
      <c r="B94" s="223"/>
      <c r="C94" s="224"/>
      <c r="D94" s="225" t="s">
        <v>131</v>
      </c>
      <c r="E94" s="226" t="s">
        <v>19</v>
      </c>
      <c r="F94" s="227" t="s">
        <v>132</v>
      </c>
      <c r="G94" s="224"/>
      <c r="H94" s="226" t="s">
        <v>19</v>
      </c>
      <c r="I94" s="228"/>
      <c r="J94" s="224"/>
      <c r="K94" s="224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131</v>
      </c>
      <c r="AU94" s="233" t="s">
        <v>84</v>
      </c>
      <c r="AV94" s="13" t="s">
        <v>81</v>
      </c>
      <c r="AW94" s="13" t="s">
        <v>34</v>
      </c>
      <c r="AX94" s="13" t="s">
        <v>73</v>
      </c>
      <c r="AY94" s="233" t="s">
        <v>120</v>
      </c>
    </row>
    <row r="95" spans="1:51" s="14" customFormat="1" ht="12">
      <c r="A95" s="14"/>
      <c r="B95" s="234"/>
      <c r="C95" s="235"/>
      <c r="D95" s="225" t="s">
        <v>131</v>
      </c>
      <c r="E95" s="236" t="s">
        <v>19</v>
      </c>
      <c r="F95" s="237" t="s">
        <v>439</v>
      </c>
      <c r="G95" s="235"/>
      <c r="H95" s="238">
        <v>8</v>
      </c>
      <c r="I95" s="239"/>
      <c r="J95" s="235"/>
      <c r="K95" s="235"/>
      <c r="L95" s="240"/>
      <c r="M95" s="241"/>
      <c r="N95" s="242"/>
      <c r="O95" s="242"/>
      <c r="P95" s="242"/>
      <c r="Q95" s="242"/>
      <c r="R95" s="242"/>
      <c r="S95" s="242"/>
      <c r="T95" s="24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4" t="s">
        <v>131</v>
      </c>
      <c r="AU95" s="244" t="s">
        <v>84</v>
      </c>
      <c r="AV95" s="14" t="s">
        <v>84</v>
      </c>
      <c r="AW95" s="14" t="s">
        <v>34</v>
      </c>
      <c r="AX95" s="14" t="s">
        <v>73</v>
      </c>
      <c r="AY95" s="244" t="s">
        <v>120</v>
      </c>
    </row>
    <row r="96" spans="1:51" s="14" customFormat="1" ht="12">
      <c r="A96" s="14"/>
      <c r="B96" s="234"/>
      <c r="C96" s="235"/>
      <c r="D96" s="225" t="s">
        <v>131</v>
      </c>
      <c r="E96" s="236" t="s">
        <v>19</v>
      </c>
      <c r="F96" s="237" t="s">
        <v>440</v>
      </c>
      <c r="G96" s="235"/>
      <c r="H96" s="238">
        <v>9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131</v>
      </c>
      <c r="AU96" s="244" t="s">
        <v>84</v>
      </c>
      <c r="AV96" s="14" t="s">
        <v>84</v>
      </c>
      <c r="AW96" s="14" t="s">
        <v>34</v>
      </c>
      <c r="AX96" s="14" t="s">
        <v>73</v>
      </c>
      <c r="AY96" s="244" t="s">
        <v>120</v>
      </c>
    </row>
    <row r="97" spans="1:51" s="15" customFormat="1" ht="12">
      <c r="A97" s="15"/>
      <c r="B97" s="245"/>
      <c r="C97" s="246"/>
      <c r="D97" s="225" t="s">
        <v>131</v>
      </c>
      <c r="E97" s="247" t="s">
        <v>19</v>
      </c>
      <c r="F97" s="248" t="s">
        <v>140</v>
      </c>
      <c r="G97" s="246"/>
      <c r="H97" s="249">
        <v>17</v>
      </c>
      <c r="I97" s="250"/>
      <c r="J97" s="246"/>
      <c r="K97" s="246"/>
      <c r="L97" s="251"/>
      <c r="M97" s="252"/>
      <c r="N97" s="253"/>
      <c r="O97" s="253"/>
      <c r="P97" s="253"/>
      <c r="Q97" s="253"/>
      <c r="R97" s="253"/>
      <c r="S97" s="253"/>
      <c r="T97" s="254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55" t="s">
        <v>131</v>
      </c>
      <c r="AU97" s="255" t="s">
        <v>84</v>
      </c>
      <c r="AV97" s="15" t="s">
        <v>127</v>
      </c>
      <c r="AW97" s="15" t="s">
        <v>34</v>
      </c>
      <c r="AX97" s="15" t="s">
        <v>81</v>
      </c>
      <c r="AY97" s="255" t="s">
        <v>120</v>
      </c>
    </row>
    <row r="98" spans="1:65" s="2" customFormat="1" ht="24.15" customHeight="1">
      <c r="A98" s="39"/>
      <c r="B98" s="40"/>
      <c r="C98" s="205" t="s">
        <v>141</v>
      </c>
      <c r="D98" s="205" t="s">
        <v>122</v>
      </c>
      <c r="E98" s="206" t="s">
        <v>142</v>
      </c>
      <c r="F98" s="207" t="s">
        <v>143</v>
      </c>
      <c r="G98" s="208" t="s">
        <v>144</v>
      </c>
      <c r="H98" s="209">
        <v>943</v>
      </c>
      <c r="I98" s="210"/>
      <c r="J98" s="211">
        <f>ROUND(I98*H98,2)</f>
        <v>0</v>
      </c>
      <c r="K98" s="207" t="s">
        <v>126</v>
      </c>
      <c r="L98" s="45"/>
      <c r="M98" s="212" t="s">
        <v>19</v>
      </c>
      <c r="N98" s="213" t="s">
        <v>44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0.205</v>
      </c>
      <c r="T98" s="215">
        <f>S98*H98</f>
        <v>193.315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127</v>
      </c>
      <c r="AT98" s="216" t="s">
        <v>122</v>
      </c>
      <c r="AU98" s="216" t="s">
        <v>84</v>
      </c>
      <c r="AY98" s="18" t="s">
        <v>120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81</v>
      </c>
      <c r="BK98" s="217">
        <f>ROUND(I98*H98,2)</f>
        <v>0</v>
      </c>
      <c r="BL98" s="18" t="s">
        <v>127</v>
      </c>
      <c r="BM98" s="216" t="s">
        <v>145</v>
      </c>
    </row>
    <row r="99" spans="1:47" s="2" customFormat="1" ht="12">
      <c r="A99" s="39"/>
      <c r="B99" s="40"/>
      <c r="C99" s="41"/>
      <c r="D99" s="218" t="s">
        <v>129</v>
      </c>
      <c r="E99" s="41"/>
      <c r="F99" s="219" t="s">
        <v>146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129</v>
      </c>
      <c r="AU99" s="18" t="s">
        <v>84</v>
      </c>
    </row>
    <row r="100" spans="1:51" s="13" customFormat="1" ht="12">
      <c r="A100" s="13"/>
      <c r="B100" s="223"/>
      <c r="C100" s="224"/>
      <c r="D100" s="225" t="s">
        <v>131</v>
      </c>
      <c r="E100" s="226" t="s">
        <v>19</v>
      </c>
      <c r="F100" s="227" t="s">
        <v>147</v>
      </c>
      <c r="G100" s="224"/>
      <c r="H100" s="226" t="s">
        <v>19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131</v>
      </c>
      <c r="AU100" s="233" t="s">
        <v>84</v>
      </c>
      <c r="AV100" s="13" t="s">
        <v>81</v>
      </c>
      <c r="AW100" s="13" t="s">
        <v>34</v>
      </c>
      <c r="AX100" s="13" t="s">
        <v>73</v>
      </c>
      <c r="AY100" s="233" t="s">
        <v>120</v>
      </c>
    </row>
    <row r="101" spans="1:51" s="14" customFormat="1" ht="12">
      <c r="A101" s="14"/>
      <c r="B101" s="234"/>
      <c r="C101" s="235"/>
      <c r="D101" s="225" t="s">
        <v>131</v>
      </c>
      <c r="E101" s="236" t="s">
        <v>19</v>
      </c>
      <c r="F101" s="237" t="s">
        <v>441</v>
      </c>
      <c r="G101" s="235"/>
      <c r="H101" s="238">
        <v>457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4" t="s">
        <v>131</v>
      </c>
      <c r="AU101" s="244" t="s">
        <v>84</v>
      </c>
      <c r="AV101" s="14" t="s">
        <v>84</v>
      </c>
      <c r="AW101" s="14" t="s">
        <v>34</v>
      </c>
      <c r="AX101" s="14" t="s">
        <v>73</v>
      </c>
      <c r="AY101" s="244" t="s">
        <v>120</v>
      </c>
    </row>
    <row r="102" spans="1:51" s="14" customFormat="1" ht="12">
      <c r="A102" s="14"/>
      <c r="B102" s="234"/>
      <c r="C102" s="235"/>
      <c r="D102" s="225" t="s">
        <v>131</v>
      </c>
      <c r="E102" s="236" t="s">
        <v>19</v>
      </c>
      <c r="F102" s="237" t="s">
        <v>442</v>
      </c>
      <c r="G102" s="235"/>
      <c r="H102" s="238">
        <v>486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4" t="s">
        <v>131</v>
      </c>
      <c r="AU102" s="244" t="s">
        <v>84</v>
      </c>
      <c r="AV102" s="14" t="s">
        <v>84</v>
      </c>
      <c r="AW102" s="14" t="s">
        <v>34</v>
      </c>
      <c r="AX102" s="14" t="s">
        <v>73</v>
      </c>
      <c r="AY102" s="244" t="s">
        <v>120</v>
      </c>
    </row>
    <row r="103" spans="1:51" s="15" customFormat="1" ht="12">
      <c r="A103" s="15"/>
      <c r="B103" s="245"/>
      <c r="C103" s="246"/>
      <c r="D103" s="225" t="s">
        <v>131</v>
      </c>
      <c r="E103" s="247" t="s">
        <v>19</v>
      </c>
      <c r="F103" s="248" t="s">
        <v>140</v>
      </c>
      <c r="G103" s="246"/>
      <c r="H103" s="249">
        <v>943</v>
      </c>
      <c r="I103" s="250"/>
      <c r="J103" s="246"/>
      <c r="K103" s="246"/>
      <c r="L103" s="251"/>
      <c r="M103" s="252"/>
      <c r="N103" s="253"/>
      <c r="O103" s="253"/>
      <c r="P103" s="253"/>
      <c r="Q103" s="253"/>
      <c r="R103" s="253"/>
      <c r="S103" s="253"/>
      <c r="T103" s="254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5" t="s">
        <v>131</v>
      </c>
      <c r="AU103" s="255" t="s">
        <v>84</v>
      </c>
      <c r="AV103" s="15" t="s">
        <v>127</v>
      </c>
      <c r="AW103" s="15" t="s">
        <v>34</v>
      </c>
      <c r="AX103" s="15" t="s">
        <v>81</v>
      </c>
      <c r="AY103" s="255" t="s">
        <v>120</v>
      </c>
    </row>
    <row r="104" spans="1:65" s="2" customFormat="1" ht="21.75" customHeight="1">
      <c r="A104" s="39"/>
      <c r="B104" s="40"/>
      <c r="C104" s="205" t="s">
        <v>127</v>
      </c>
      <c r="D104" s="205" t="s">
        <v>122</v>
      </c>
      <c r="E104" s="206" t="s">
        <v>443</v>
      </c>
      <c r="F104" s="207" t="s">
        <v>444</v>
      </c>
      <c r="G104" s="208" t="s">
        <v>445</v>
      </c>
      <c r="H104" s="209">
        <v>55</v>
      </c>
      <c r="I104" s="210"/>
      <c r="J104" s="211">
        <f>ROUND(I104*H104,2)</f>
        <v>0</v>
      </c>
      <c r="K104" s="207" t="s">
        <v>126</v>
      </c>
      <c r="L104" s="45"/>
      <c r="M104" s="212" t="s">
        <v>19</v>
      </c>
      <c r="N104" s="213" t="s">
        <v>44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127</v>
      </c>
      <c r="AT104" s="216" t="s">
        <v>122</v>
      </c>
      <c r="AU104" s="216" t="s">
        <v>84</v>
      </c>
      <c r="AY104" s="18" t="s">
        <v>120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81</v>
      </c>
      <c r="BK104" s="217">
        <f>ROUND(I104*H104,2)</f>
        <v>0</v>
      </c>
      <c r="BL104" s="18" t="s">
        <v>127</v>
      </c>
      <c r="BM104" s="216" t="s">
        <v>446</v>
      </c>
    </row>
    <row r="105" spans="1:47" s="2" customFormat="1" ht="12">
      <c r="A105" s="39"/>
      <c r="B105" s="40"/>
      <c r="C105" s="41"/>
      <c r="D105" s="218" t="s">
        <v>129</v>
      </c>
      <c r="E105" s="41"/>
      <c r="F105" s="219" t="s">
        <v>447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129</v>
      </c>
      <c r="AU105" s="18" t="s">
        <v>84</v>
      </c>
    </row>
    <row r="106" spans="1:51" s="13" customFormat="1" ht="12">
      <c r="A106" s="13"/>
      <c r="B106" s="223"/>
      <c r="C106" s="224"/>
      <c r="D106" s="225" t="s">
        <v>131</v>
      </c>
      <c r="E106" s="226" t="s">
        <v>19</v>
      </c>
      <c r="F106" s="227" t="s">
        <v>448</v>
      </c>
      <c r="G106" s="224"/>
      <c r="H106" s="226" t="s">
        <v>19</v>
      </c>
      <c r="I106" s="228"/>
      <c r="J106" s="224"/>
      <c r="K106" s="224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131</v>
      </c>
      <c r="AU106" s="233" t="s">
        <v>84</v>
      </c>
      <c r="AV106" s="13" t="s">
        <v>81</v>
      </c>
      <c r="AW106" s="13" t="s">
        <v>34</v>
      </c>
      <c r="AX106" s="13" t="s">
        <v>73</v>
      </c>
      <c r="AY106" s="233" t="s">
        <v>120</v>
      </c>
    </row>
    <row r="107" spans="1:51" s="14" customFormat="1" ht="12">
      <c r="A107" s="14"/>
      <c r="B107" s="234"/>
      <c r="C107" s="235"/>
      <c r="D107" s="225" t="s">
        <v>131</v>
      </c>
      <c r="E107" s="236" t="s">
        <v>19</v>
      </c>
      <c r="F107" s="237" t="s">
        <v>449</v>
      </c>
      <c r="G107" s="235"/>
      <c r="H107" s="238">
        <v>30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131</v>
      </c>
      <c r="AU107" s="244" t="s">
        <v>84</v>
      </c>
      <c r="AV107" s="14" t="s">
        <v>84</v>
      </c>
      <c r="AW107" s="14" t="s">
        <v>34</v>
      </c>
      <c r="AX107" s="14" t="s">
        <v>73</v>
      </c>
      <c r="AY107" s="244" t="s">
        <v>120</v>
      </c>
    </row>
    <row r="108" spans="1:51" s="14" customFormat="1" ht="12">
      <c r="A108" s="14"/>
      <c r="B108" s="234"/>
      <c r="C108" s="235"/>
      <c r="D108" s="225" t="s">
        <v>131</v>
      </c>
      <c r="E108" s="236" t="s">
        <v>19</v>
      </c>
      <c r="F108" s="237" t="s">
        <v>450</v>
      </c>
      <c r="G108" s="235"/>
      <c r="H108" s="238">
        <v>25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4" t="s">
        <v>131</v>
      </c>
      <c r="AU108" s="244" t="s">
        <v>84</v>
      </c>
      <c r="AV108" s="14" t="s">
        <v>84</v>
      </c>
      <c r="AW108" s="14" t="s">
        <v>34</v>
      </c>
      <c r="AX108" s="14" t="s">
        <v>73</v>
      </c>
      <c r="AY108" s="244" t="s">
        <v>120</v>
      </c>
    </row>
    <row r="109" spans="1:51" s="15" customFormat="1" ht="12">
      <c r="A109" s="15"/>
      <c r="B109" s="245"/>
      <c r="C109" s="246"/>
      <c r="D109" s="225" t="s">
        <v>131</v>
      </c>
      <c r="E109" s="247" t="s">
        <v>19</v>
      </c>
      <c r="F109" s="248" t="s">
        <v>140</v>
      </c>
      <c r="G109" s="246"/>
      <c r="H109" s="249">
        <v>55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5" t="s">
        <v>131</v>
      </c>
      <c r="AU109" s="255" t="s">
        <v>84</v>
      </c>
      <c r="AV109" s="15" t="s">
        <v>127</v>
      </c>
      <c r="AW109" s="15" t="s">
        <v>34</v>
      </c>
      <c r="AX109" s="15" t="s">
        <v>81</v>
      </c>
      <c r="AY109" s="255" t="s">
        <v>120</v>
      </c>
    </row>
    <row r="110" spans="1:65" s="2" customFormat="1" ht="37.8" customHeight="1">
      <c r="A110" s="39"/>
      <c r="B110" s="40"/>
      <c r="C110" s="205" t="s">
        <v>150</v>
      </c>
      <c r="D110" s="205" t="s">
        <v>122</v>
      </c>
      <c r="E110" s="206" t="s">
        <v>451</v>
      </c>
      <c r="F110" s="207" t="s">
        <v>452</v>
      </c>
      <c r="G110" s="208" t="s">
        <v>445</v>
      </c>
      <c r="H110" s="209">
        <v>55</v>
      </c>
      <c r="I110" s="210"/>
      <c r="J110" s="211">
        <f>ROUND(I110*H110,2)</f>
        <v>0</v>
      </c>
      <c r="K110" s="207" t="s">
        <v>126</v>
      </c>
      <c r="L110" s="45"/>
      <c r="M110" s="212" t="s">
        <v>19</v>
      </c>
      <c r="N110" s="213" t="s">
        <v>44</v>
      </c>
      <c r="O110" s="85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127</v>
      </c>
      <c r="AT110" s="216" t="s">
        <v>122</v>
      </c>
      <c r="AU110" s="216" t="s">
        <v>84</v>
      </c>
      <c r="AY110" s="18" t="s">
        <v>120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81</v>
      </c>
      <c r="BK110" s="217">
        <f>ROUND(I110*H110,2)</f>
        <v>0</v>
      </c>
      <c r="BL110" s="18" t="s">
        <v>127</v>
      </c>
      <c r="BM110" s="216" t="s">
        <v>453</v>
      </c>
    </row>
    <row r="111" spans="1:47" s="2" customFormat="1" ht="12">
      <c r="A111" s="39"/>
      <c r="B111" s="40"/>
      <c r="C111" s="41"/>
      <c r="D111" s="218" t="s">
        <v>129</v>
      </c>
      <c r="E111" s="41"/>
      <c r="F111" s="219" t="s">
        <v>454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129</v>
      </c>
      <c r="AU111" s="18" t="s">
        <v>84</v>
      </c>
    </row>
    <row r="112" spans="1:51" s="13" customFormat="1" ht="12">
      <c r="A112" s="13"/>
      <c r="B112" s="223"/>
      <c r="C112" s="224"/>
      <c r="D112" s="225" t="s">
        <v>131</v>
      </c>
      <c r="E112" s="226" t="s">
        <v>19</v>
      </c>
      <c r="F112" s="227" t="s">
        <v>455</v>
      </c>
      <c r="G112" s="224"/>
      <c r="H112" s="226" t="s">
        <v>19</v>
      </c>
      <c r="I112" s="228"/>
      <c r="J112" s="224"/>
      <c r="K112" s="224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131</v>
      </c>
      <c r="AU112" s="233" t="s">
        <v>84</v>
      </c>
      <c r="AV112" s="13" t="s">
        <v>81</v>
      </c>
      <c r="AW112" s="13" t="s">
        <v>34</v>
      </c>
      <c r="AX112" s="13" t="s">
        <v>73</v>
      </c>
      <c r="AY112" s="233" t="s">
        <v>120</v>
      </c>
    </row>
    <row r="113" spans="1:51" s="14" customFormat="1" ht="12">
      <c r="A113" s="14"/>
      <c r="B113" s="234"/>
      <c r="C113" s="235"/>
      <c r="D113" s="225" t="s">
        <v>131</v>
      </c>
      <c r="E113" s="236" t="s">
        <v>19</v>
      </c>
      <c r="F113" s="237" t="s">
        <v>456</v>
      </c>
      <c r="G113" s="235"/>
      <c r="H113" s="238">
        <v>55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131</v>
      </c>
      <c r="AU113" s="244" t="s">
        <v>84</v>
      </c>
      <c r="AV113" s="14" t="s">
        <v>84</v>
      </c>
      <c r="AW113" s="14" t="s">
        <v>34</v>
      </c>
      <c r="AX113" s="14" t="s">
        <v>81</v>
      </c>
      <c r="AY113" s="244" t="s">
        <v>120</v>
      </c>
    </row>
    <row r="114" spans="1:51" s="13" customFormat="1" ht="12">
      <c r="A114" s="13"/>
      <c r="B114" s="223"/>
      <c r="C114" s="224"/>
      <c r="D114" s="225" t="s">
        <v>131</v>
      </c>
      <c r="E114" s="226" t="s">
        <v>19</v>
      </c>
      <c r="F114" s="227" t="s">
        <v>457</v>
      </c>
      <c r="G114" s="224"/>
      <c r="H114" s="226" t="s">
        <v>19</v>
      </c>
      <c r="I114" s="228"/>
      <c r="J114" s="224"/>
      <c r="K114" s="224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131</v>
      </c>
      <c r="AU114" s="233" t="s">
        <v>84</v>
      </c>
      <c r="AV114" s="13" t="s">
        <v>81</v>
      </c>
      <c r="AW114" s="13" t="s">
        <v>34</v>
      </c>
      <c r="AX114" s="13" t="s">
        <v>73</v>
      </c>
      <c r="AY114" s="233" t="s">
        <v>120</v>
      </c>
    </row>
    <row r="115" spans="1:65" s="2" customFormat="1" ht="16.5" customHeight="1">
      <c r="A115" s="39"/>
      <c r="B115" s="40"/>
      <c r="C115" s="205" t="s">
        <v>161</v>
      </c>
      <c r="D115" s="205" t="s">
        <v>122</v>
      </c>
      <c r="E115" s="206" t="s">
        <v>458</v>
      </c>
      <c r="F115" s="207" t="s">
        <v>459</v>
      </c>
      <c r="G115" s="208" t="s">
        <v>125</v>
      </c>
      <c r="H115" s="209">
        <v>110</v>
      </c>
      <c r="I115" s="210"/>
      <c r="J115" s="211">
        <f>ROUND(I115*H115,2)</f>
        <v>0</v>
      </c>
      <c r="K115" s="207" t="s">
        <v>126</v>
      </c>
      <c r="L115" s="45"/>
      <c r="M115" s="212" t="s">
        <v>19</v>
      </c>
      <c r="N115" s="213" t="s">
        <v>44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127</v>
      </c>
      <c r="AT115" s="216" t="s">
        <v>122</v>
      </c>
      <c r="AU115" s="216" t="s">
        <v>84</v>
      </c>
      <c r="AY115" s="18" t="s">
        <v>120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81</v>
      </c>
      <c r="BK115" s="217">
        <f>ROUND(I115*H115,2)</f>
        <v>0</v>
      </c>
      <c r="BL115" s="18" t="s">
        <v>127</v>
      </c>
      <c r="BM115" s="216" t="s">
        <v>460</v>
      </c>
    </row>
    <row r="116" spans="1:47" s="2" customFormat="1" ht="12">
      <c r="A116" s="39"/>
      <c r="B116" s="40"/>
      <c r="C116" s="41"/>
      <c r="D116" s="218" t="s">
        <v>129</v>
      </c>
      <c r="E116" s="41"/>
      <c r="F116" s="219" t="s">
        <v>461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129</v>
      </c>
      <c r="AU116" s="18" t="s">
        <v>84</v>
      </c>
    </row>
    <row r="117" spans="1:51" s="13" customFormat="1" ht="12">
      <c r="A117" s="13"/>
      <c r="B117" s="223"/>
      <c r="C117" s="224"/>
      <c r="D117" s="225" t="s">
        <v>131</v>
      </c>
      <c r="E117" s="226" t="s">
        <v>19</v>
      </c>
      <c r="F117" s="227" t="s">
        <v>448</v>
      </c>
      <c r="G117" s="224"/>
      <c r="H117" s="226" t="s">
        <v>19</v>
      </c>
      <c r="I117" s="228"/>
      <c r="J117" s="224"/>
      <c r="K117" s="224"/>
      <c r="L117" s="229"/>
      <c r="M117" s="230"/>
      <c r="N117" s="231"/>
      <c r="O117" s="231"/>
      <c r="P117" s="231"/>
      <c r="Q117" s="231"/>
      <c r="R117" s="231"/>
      <c r="S117" s="231"/>
      <c r="T117" s="23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3" t="s">
        <v>131</v>
      </c>
      <c r="AU117" s="233" t="s">
        <v>84</v>
      </c>
      <c r="AV117" s="13" t="s">
        <v>81</v>
      </c>
      <c r="AW117" s="13" t="s">
        <v>34</v>
      </c>
      <c r="AX117" s="13" t="s">
        <v>73</v>
      </c>
      <c r="AY117" s="233" t="s">
        <v>120</v>
      </c>
    </row>
    <row r="118" spans="1:51" s="14" customFormat="1" ht="12">
      <c r="A118" s="14"/>
      <c r="B118" s="234"/>
      <c r="C118" s="235"/>
      <c r="D118" s="225" t="s">
        <v>131</v>
      </c>
      <c r="E118" s="236" t="s">
        <v>19</v>
      </c>
      <c r="F118" s="237" t="s">
        <v>462</v>
      </c>
      <c r="G118" s="235"/>
      <c r="H118" s="238">
        <v>60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131</v>
      </c>
      <c r="AU118" s="244" t="s">
        <v>84</v>
      </c>
      <c r="AV118" s="14" t="s">
        <v>84</v>
      </c>
      <c r="AW118" s="14" t="s">
        <v>34</v>
      </c>
      <c r="AX118" s="14" t="s">
        <v>73</v>
      </c>
      <c r="AY118" s="244" t="s">
        <v>120</v>
      </c>
    </row>
    <row r="119" spans="1:51" s="14" customFormat="1" ht="12">
      <c r="A119" s="14"/>
      <c r="B119" s="234"/>
      <c r="C119" s="235"/>
      <c r="D119" s="225" t="s">
        <v>131</v>
      </c>
      <c r="E119" s="236" t="s">
        <v>19</v>
      </c>
      <c r="F119" s="237" t="s">
        <v>463</v>
      </c>
      <c r="G119" s="235"/>
      <c r="H119" s="238">
        <v>50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131</v>
      </c>
      <c r="AU119" s="244" t="s">
        <v>84</v>
      </c>
      <c r="AV119" s="14" t="s">
        <v>84</v>
      </c>
      <c r="AW119" s="14" t="s">
        <v>34</v>
      </c>
      <c r="AX119" s="14" t="s">
        <v>73</v>
      </c>
      <c r="AY119" s="244" t="s">
        <v>120</v>
      </c>
    </row>
    <row r="120" spans="1:51" s="15" customFormat="1" ht="12">
      <c r="A120" s="15"/>
      <c r="B120" s="245"/>
      <c r="C120" s="246"/>
      <c r="D120" s="225" t="s">
        <v>131</v>
      </c>
      <c r="E120" s="247" t="s">
        <v>19</v>
      </c>
      <c r="F120" s="248" t="s">
        <v>140</v>
      </c>
      <c r="G120" s="246"/>
      <c r="H120" s="249">
        <v>110</v>
      </c>
      <c r="I120" s="250"/>
      <c r="J120" s="246"/>
      <c r="K120" s="246"/>
      <c r="L120" s="251"/>
      <c r="M120" s="252"/>
      <c r="N120" s="253"/>
      <c r="O120" s="253"/>
      <c r="P120" s="253"/>
      <c r="Q120" s="253"/>
      <c r="R120" s="253"/>
      <c r="S120" s="253"/>
      <c r="T120" s="254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5" t="s">
        <v>131</v>
      </c>
      <c r="AU120" s="255" t="s">
        <v>84</v>
      </c>
      <c r="AV120" s="15" t="s">
        <v>127</v>
      </c>
      <c r="AW120" s="15" t="s">
        <v>34</v>
      </c>
      <c r="AX120" s="15" t="s">
        <v>81</v>
      </c>
      <c r="AY120" s="255" t="s">
        <v>120</v>
      </c>
    </row>
    <row r="121" spans="1:63" s="12" customFormat="1" ht="22.8" customHeight="1">
      <c r="A121" s="12"/>
      <c r="B121" s="189"/>
      <c r="C121" s="190"/>
      <c r="D121" s="191" t="s">
        <v>72</v>
      </c>
      <c r="E121" s="203" t="s">
        <v>150</v>
      </c>
      <c r="F121" s="203" t="s">
        <v>151</v>
      </c>
      <c r="G121" s="190"/>
      <c r="H121" s="190"/>
      <c r="I121" s="193"/>
      <c r="J121" s="204">
        <f>BK121</f>
        <v>0</v>
      </c>
      <c r="K121" s="190"/>
      <c r="L121" s="195"/>
      <c r="M121" s="196"/>
      <c r="N121" s="197"/>
      <c r="O121" s="197"/>
      <c r="P121" s="198">
        <f>SUM(P122:P192)</f>
        <v>0</v>
      </c>
      <c r="Q121" s="197"/>
      <c r="R121" s="198">
        <f>SUM(R122:R192)</f>
        <v>584.41265</v>
      </c>
      <c r="S121" s="197"/>
      <c r="T121" s="199">
        <f>SUM(T122:T192)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0" t="s">
        <v>81</v>
      </c>
      <c r="AT121" s="201" t="s">
        <v>72</v>
      </c>
      <c r="AU121" s="201" t="s">
        <v>81</v>
      </c>
      <c r="AY121" s="200" t="s">
        <v>120</v>
      </c>
      <c r="BK121" s="202">
        <f>SUM(BK122:BK192)</f>
        <v>0</v>
      </c>
    </row>
    <row r="122" spans="1:65" s="2" customFormat="1" ht="21.75" customHeight="1">
      <c r="A122" s="39"/>
      <c r="B122" s="40"/>
      <c r="C122" s="205" t="s">
        <v>169</v>
      </c>
      <c r="D122" s="205" t="s">
        <v>122</v>
      </c>
      <c r="E122" s="206" t="s">
        <v>464</v>
      </c>
      <c r="F122" s="207" t="s">
        <v>465</v>
      </c>
      <c r="G122" s="208" t="s">
        <v>125</v>
      </c>
      <c r="H122" s="209">
        <v>110</v>
      </c>
      <c r="I122" s="210"/>
      <c r="J122" s="211">
        <f>ROUND(I122*H122,2)</f>
        <v>0</v>
      </c>
      <c r="K122" s="207" t="s">
        <v>126</v>
      </c>
      <c r="L122" s="45"/>
      <c r="M122" s="212" t="s">
        <v>19</v>
      </c>
      <c r="N122" s="213" t="s">
        <v>44</v>
      </c>
      <c r="O122" s="85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16" t="s">
        <v>127</v>
      </c>
      <c r="AT122" s="216" t="s">
        <v>122</v>
      </c>
      <c r="AU122" s="216" t="s">
        <v>84</v>
      </c>
      <c r="AY122" s="18" t="s">
        <v>120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8" t="s">
        <v>81</v>
      </c>
      <c r="BK122" s="217">
        <f>ROUND(I122*H122,2)</f>
        <v>0</v>
      </c>
      <c r="BL122" s="18" t="s">
        <v>127</v>
      </c>
      <c r="BM122" s="216" t="s">
        <v>466</v>
      </c>
    </row>
    <row r="123" spans="1:47" s="2" customFormat="1" ht="12">
      <c r="A123" s="39"/>
      <c r="B123" s="40"/>
      <c r="C123" s="41"/>
      <c r="D123" s="218" t="s">
        <v>129</v>
      </c>
      <c r="E123" s="41"/>
      <c r="F123" s="219" t="s">
        <v>467</v>
      </c>
      <c r="G123" s="41"/>
      <c r="H123" s="41"/>
      <c r="I123" s="220"/>
      <c r="J123" s="41"/>
      <c r="K123" s="41"/>
      <c r="L123" s="45"/>
      <c r="M123" s="221"/>
      <c r="N123" s="222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129</v>
      </c>
      <c r="AU123" s="18" t="s">
        <v>84</v>
      </c>
    </row>
    <row r="124" spans="1:51" s="13" customFormat="1" ht="12">
      <c r="A124" s="13"/>
      <c r="B124" s="223"/>
      <c r="C124" s="224"/>
      <c r="D124" s="225" t="s">
        <v>131</v>
      </c>
      <c r="E124" s="226" t="s">
        <v>19</v>
      </c>
      <c r="F124" s="227" t="s">
        <v>448</v>
      </c>
      <c r="G124" s="224"/>
      <c r="H124" s="226" t="s">
        <v>19</v>
      </c>
      <c r="I124" s="228"/>
      <c r="J124" s="224"/>
      <c r="K124" s="224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131</v>
      </c>
      <c r="AU124" s="233" t="s">
        <v>84</v>
      </c>
      <c r="AV124" s="13" t="s">
        <v>81</v>
      </c>
      <c r="AW124" s="13" t="s">
        <v>34</v>
      </c>
      <c r="AX124" s="13" t="s">
        <v>73</v>
      </c>
      <c r="AY124" s="233" t="s">
        <v>120</v>
      </c>
    </row>
    <row r="125" spans="1:51" s="14" customFormat="1" ht="12">
      <c r="A125" s="14"/>
      <c r="B125" s="234"/>
      <c r="C125" s="235"/>
      <c r="D125" s="225" t="s">
        <v>131</v>
      </c>
      <c r="E125" s="236" t="s">
        <v>19</v>
      </c>
      <c r="F125" s="237" t="s">
        <v>462</v>
      </c>
      <c r="G125" s="235"/>
      <c r="H125" s="238">
        <v>60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4" t="s">
        <v>131</v>
      </c>
      <c r="AU125" s="244" t="s">
        <v>84</v>
      </c>
      <c r="AV125" s="14" t="s">
        <v>84</v>
      </c>
      <c r="AW125" s="14" t="s">
        <v>34</v>
      </c>
      <c r="AX125" s="14" t="s">
        <v>73</v>
      </c>
      <c r="AY125" s="244" t="s">
        <v>120</v>
      </c>
    </row>
    <row r="126" spans="1:51" s="14" customFormat="1" ht="12">
      <c r="A126" s="14"/>
      <c r="B126" s="234"/>
      <c r="C126" s="235"/>
      <c r="D126" s="225" t="s">
        <v>131</v>
      </c>
      <c r="E126" s="236" t="s">
        <v>19</v>
      </c>
      <c r="F126" s="237" t="s">
        <v>463</v>
      </c>
      <c r="G126" s="235"/>
      <c r="H126" s="238">
        <v>50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131</v>
      </c>
      <c r="AU126" s="244" t="s">
        <v>84</v>
      </c>
      <c r="AV126" s="14" t="s">
        <v>84</v>
      </c>
      <c r="AW126" s="14" t="s">
        <v>34</v>
      </c>
      <c r="AX126" s="14" t="s">
        <v>73</v>
      </c>
      <c r="AY126" s="244" t="s">
        <v>120</v>
      </c>
    </row>
    <row r="127" spans="1:51" s="15" customFormat="1" ht="12">
      <c r="A127" s="15"/>
      <c r="B127" s="245"/>
      <c r="C127" s="246"/>
      <c r="D127" s="225" t="s">
        <v>131</v>
      </c>
      <c r="E127" s="247" t="s">
        <v>19</v>
      </c>
      <c r="F127" s="248" t="s">
        <v>140</v>
      </c>
      <c r="G127" s="246"/>
      <c r="H127" s="249">
        <v>110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5" t="s">
        <v>131</v>
      </c>
      <c r="AU127" s="255" t="s">
        <v>84</v>
      </c>
      <c r="AV127" s="15" t="s">
        <v>127</v>
      </c>
      <c r="AW127" s="15" t="s">
        <v>34</v>
      </c>
      <c r="AX127" s="15" t="s">
        <v>81</v>
      </c>
      <c r="AY127" s="255" t="s">
        <v>120</v>
      </c>
    </row>
    <row r="128" spans="1:65" s="2" customFormat="1" ht="21.75" customHeight="1">
      <c r="A128" s="39"/>
      <c r="B128" s="40"/>
      <c r="C128" s="205" t="s">
        <v>174</v>
      </c>
      <c r="D128" s="205" t="s">
        <v>122</v>
      </c>
      <c r="E128" s="206" t="s">
        <v>468</v>
      </c>
      <c r="F128" s="207" t="s">
        <v>469</v>
      </c>
      <c r="G128" s="208" t="s">
        <v>125</v>
      </c>
      <c r="H128" s="209">
        <v>130</v>
      </c>
      <c r="I128" s="210"/>
      <c r="J128" s="211">
        <f>ROUND(I128*H128,2)</f>
        <v>0</v>
      </c>
      <c r="K128" s="207" t="s">
        <v>126</v>
      </c>
      <c r="L128" s="45"/>
      <c r="M128" s="212" t="s">
        <v>19</v>
      </c>
      <c r="N128" s="213" t="s">
        <v>44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127</v>
      </c>
      <c r="AT128" s="216" t="s">
        <v>122</v>
      </c>
      <c r="AU128" s="216" t="s">
        <v>84</v>
      </c>
      <c r="AY128" s="18" t="s">
        <v>120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81</v>
      </c>
      <c r="BK128" s="217">
        <f>ROUND(I128*H128,2)</f>
        <v>0</v>
      </c>
      <c r="BL128" s="18" t="s">
        <v>127</v>
      </c>
      <c r="BM128" s="216" t="s">
        <v>470</v>
      </c>
    </row>
    <row r="129" spans="1:47" s="2" customFormat="1" ht="12">
      <c r="A129" s="39"/>
      <c r="B129" s="40"/>
      <c r="C129" s="41"/>
      <c r="D129" s="218" t="s">
        <v>129</v>
      </c>
      <c r="E129" s="41"/>
      <c r="F129" s="219" t="s">
        <v>471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129</v>
      </c>
      <c r="AU129" s="18" t="s">
        <v>84</v>
      </c>
    </row>
    <row r="130" spans="1:51" s="13" customFormat="1" ht="12">
      <c r="A130" s="13"/>
      <c r="B130" s="223"/>
      <c r="C130" s="224"/>
      <c r="D130" s="225" t="s">
        <v>131</v>
      </c>
      <c r="E130" s="226" t="s">
        <v>19</v>
      </c>
      <c r="F130" s="227" t="s">
        <v>448</v>
      </c>
      <c r="G130" s="224"/>
      <c r="H130" s="226" t="s">
        <v>19</v>
      </c>
      <c r="I130" s="228"/>
      <c r="J130" s="224"/>
      <c r="K130" s="224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131</v>
      </c>
      <c r="AU130" s="233" t="s">
        <v>84</v>
      </c>
      <c r="AV130" s="13" t="s">
        <v>81</v>
      </c>
      <c r="AW130" s="13" t="s">
        <v>34</v>
      </c>
      <c r="AX130" s="13" t="s">
        <v>73</v>
      </c>
      <c r="AY130" s="233" t="s">
        <v>120</v>
      </c>
    </row>
    <row r="131" spans="1:51" s="14" customFormat="1" ht="12">
      <c r="A131" s="14"/>
      <c r="B131" s="234"/>
      <c r="C131" s="235"/>
      <c r="D131" s="225" t="s">
        <v>131</v>
      </c>
      <c r="E131" s="236" t="s">
        <v>19</v>
      </c>
      <c r="F131" s="237" t="s">
        <v>472</v>
      </c>
      <c r="G131" s="235"/>
      <c r="H131" s="238">
        <v>70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131</v>
      </c>
      <c r="AU131" s="244" t="s">
        <v>84</v>
      </c>
      <c r="AV131" s="14" t="s">
        <v>84</v>
      </c>
      <c r="AW131" s="14" t="s">
        <v>34</v>
      </c>
      <c r="AX131" s="14" t="s">
        <v>73</v>
      </c>
      <c r="AY131" s="244" t="s">
        <v>120</v>
      </c>
    </row>
    <row r="132" spans="1:51" s="14" customFormat="1" ht="12">
      <c r="A132" s="14"/>
      <c r="B132" s="234"/>
      <c r="C132" s="235"/>
      <c r="D132" s="225" t="s">
        <v>131</v>
      </c>
      <c r="E132" s="236" t="s">
        <v>19</v>
      </c>
      <c r="F132" s="237" t="s">
        <v>473</v>
      </c>
      <c r="G132" s="235"/>
      <c r="H132" s="238">
        <v>60</v>
      </c>
      <c r="I132" s="239"/>
      <c r="J132" s="235"/>
      <c r="K132" s="235"/>
      <c r="L132" s="240"/>
      <c r="M132" s="241"/>
      <c r="N132" s="242"/>
      <c r="O132" s="242"/>
      <c r="P132" s="242"/>
      <c r="Q132" s="242"/>
      <c r="R132" s="242"/>
      <c r="S132" s="242"/>
      <c r="T132" s="24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4" t="s">
        <v>131</v>
      </c>
      <c r="AU132" s="244" t="s">
        <v>84</v>
      </c>
      <c r="AV132" s="14" t="s">
        <v>84</v>
      </c>
      <c r="AW132" s="14" t="s">
        <v>34</v>
      </c>
      <c r="AX132" s="14" t="s">
        <v>73</v>
      </c>
      <c r="AY132" s="244" t="s">
        <v>120</v>
      </c>
    </row>
    <row r="133" spans="1:51" s="15" customFormat="1" ht="12">
      <c r="A133" s="15"/>
      <c r="B133" s="245"/>
      <c r="C133" s="246"/>
      <c r="D133" s="225" t="s">
        <v>131</v>
      </c>
      <c r="E133" s="247" t="s">
        <v>19</v>
      </c>
      <c r="F133" s="248" t="s">
        <v>140</v>
      </c>
      <c r="G133" s="246"/>
      <c r="H133" s="249">
        <v>130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55" t="s">
        <v>131</v>
      </c>
      <c r="AU133" s="255" t="s">
        <v>84</v>
      </c>
      <c r="AV133" s="15" t="s">
        <v>127</v>
      </c>
      <c r="AW133" s="15" t="s">
        <v>34</v>
      </c>
      <c r="AX133" s="15" t="s">
        <v>81</v>
      </c>
      <c r="AY133" s="255" t="s">
        <v>120</v>
      </c>
    </row>
    <row r="134" spans="1:65" s="2" customFormat="1" ht="24.15" customHeight="1">
      <c r="A134" s="39"/>
      <c r="B134" s="40"/>
      <c r="C134" s="205" t="s">
        <v>180</v>
      </c>
      <c r="D134" s="205" t="s">
        <v>122</v>
      </c>
      <c r="E134" s="206" t="s">
        <v>152</v>
      </c>
      <c r="F134" s="207" t="s">
        <v>153</v>
      </c>
      <c r="G134" s="208" t="s">
        <v>125</v>
      </c>
      <c r="H134" s="209">
        <v>4795</v>
      </c>
      <c r="I134" s="210"/>
      <c r="J134" s="211">
        <f>ROUND(I134*H134,2)</f>
        <v>0</v>
      </c>
      <c r="K134" s="207" t="s">
        <v>126</v>
      </c>
      <c r="L134" s="45"/>
      <c r="M134" s="212" t="s">
        <v>19</v>
      </c>
      <c r="N134" s="213" t="s">
        <v>44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127</v>
      </c>
      <c r="AT134" s="216" t="s">
        <v>122</v>
      </c>
      <c r="AU134" s="216" t="s">
        <v>84</v>
      </c>
      <c r="AY134" s="18" t="s">
        <v>120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81</v>
      </c>
      <c r="BK134" s="217">
        <f>ROUND(I134*H134,2)</f>
        <v>0</v>
      </c>
      <c r="BL134" s="18" t="s">
        <v>127</v>
      </c>
      <c r="BM134" s="216" t="s">
        <v>154</v>
      </c>
    </row>
    <row r="135" spans="1:47" s="2" customFormat="1" ht="12">
      <c r="A135" s="39"/>
      <c r="B135" s="40"/>
      <c r="C135" s="41"/>
      <c r="D135" s="218" t="s">
        <v>129</v>
      </c>
      <c r="E135" s="41"/>
      <c r="F135" s="219" t="s">
        <v>155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129</v>
      </c>
      <c r="AU135" s="18" t="s">
        <v>84</v>
      </c>
    </row>
    <row r="136" spans="1:51" s="13" customFormat="1" ht="12">
      <c r="A136" s="13"/>
      <c r="B136" s="223"/>
      <c r="C136" s="224"/>
      <c r="D136" s="225" t="s">
        <v>131</v>
      </c>
      <c r="E136" s="226" t="s">
        <v>19</v>
      </c>
      <c r="F136" s="227" t="s">
        <v>132</v>
      </c>
      <c r="G136" s="224"/>
      <c r="H136" s="226" t="s">
        <v>19</v>
      </c>
      <c r="I136" s="228"/>
      <c r="J136" s="224"/>
      <c r="K136" s="224"/>
      <c r="L136" s="229"/>
      <c r="M136" s="230"/>
      <c r="N136" s="231"/>
      <c r="O136" s="231"/>
      <c r="P136" s="231"/>
      <c r="Q136" s="231"/>
      <c r="R136" s="231"/>
      <c r="S136" s="231"/>
      <c r="T136" s="23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3" t="s">
        <v>131</v>
      </c>
      <c r="AU136" s="233" t="s">
        <v>84</v>
      </c>
      <c r="AV136" s="13" t="s">
        <v>81</v>
      </c>
      <c r="AW136" s="13" t="s">
        <v>34</v>
      </c>
      <c r="AX136" s="13" t="s">
        <v>73</v>
      </c>
      <c r="AY136" s="233" t="s">
        <v>120</v>
      </c>
    </row>
    <row r="137" spans="1:51" s="14" customFormat="1" ht="12">
      <c r="A137" s="14"/>
      <c r="B137" s="234"/>
      <c r="C137" s="235"/>
      <c r="D137" s="225" t="s">
        <v>131</v>
      </c>
      <c r="E137" s="236" t="s">
        <v>19</v>
      </c>
      <c r="F137" s="237" t="s">
        <v>474</v>
      </c>
      <c r="G137" s="235"/>
      <c r="H137" s="238">
        <v>4685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4" t="s">
        <v>131</v>
      </c>
      <c r="AU137" s="244" t="s">
        <v>84</v>
      </c>
      <c r="AV137" s="14" t="s">
        <v>84</v>
      </c>
      <c r="AW137" s="14" t="s">
        <v>34</v>
      </c>
      <c r="AX137" s="14" t="s">
        <v>73</v>
      </c>
      <c r="AY137" s="244" t="s">
        <v>120</v>
      </c>
    </row>
    <row r="138" spans="1:51" s="13" customFormat="1" ht="12">
      <c r="A138" s="13"/>
      <c r="B138" s="223"/>
      <c r="C138" s="224"/>
      <c r="D138" s="225" t="s">
        <v>131</v>
      </c>
      <c r="E138" s="226" t="s">
        <v>19</v>
      </c>
      <c r="F138" s="227" t="s">
        <v>448</v>
      </c>
      <c r="G138" s="224"/>
      <c r="H138" s="226" t="s">
        <v>19</v>
      </c>
      <c r="I138" s="228"/>
      <c r="J138" s="224"/>
      <c r="K138" s="224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131</v>
      </c>
      <c r="AU138" s="233" t="s">
        <v>84</v>
      </c>
      <c r="AV138" s="13" t="s">
        <v>81</v>
      </c>
      <c r="AW138" s="13" t="s">
        <v>34</v>
      </c>
      <c r="AX138" s="13" t="s">
        <v>73</v>
      </c>
      <c r="AY138" s="233" t="s">
        <v>120</v>
      </c>
    </row>
    <row r="139" spans="1:51" s="14" customFormat="1" ht="12">
      <c r="A139" s="14"/>
      <c r="B139" s="234"/>
      <c r="C139" s="235"/>
      <c r="D139" s="225" t="s">
        <v>131</v>
      </c>
      <c r="E139" s="236" t="s">
        <v>19</v>
      </c>
      <c r="F139" s="237" t="s">
        <v>462</v>
      </c>
      <c r="G139" s="235"/>
      <c r="H139" s="238">
        <v>60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4" t="s">
        <v>131</v>
      </c>
      <c r="AU139" s="244" t="s">
        <v>84</v>
      </c>
      <c r="AV139" s="14" t="s">
        <v>84</v>
      </c>
      <c r="AW139" s="14" t="s">
        <v>34</v>
      </c>
      <c r="AX139" s="14" t="s">
        <v>73</v>
      </c>
      <c r="AY139" s="244" t="s">
        <v>120</v>
      </c>
    </row>
    <row r="140" spans="1:51" s="14" customFormat="1" ht="12">
      <c r="A140" s="14"/>
      <c r="B140" s="234"/>
      <c r="C140" s="235"/>
      <c r="D140" s="225" t="s">
        <v>131</v>
      </c>
      <c r="E140" s="236" t="s">
        <v>19</v>
      </c>
      <c r="F140" s="237" t="s">
        <v>463</v>
      </c>
      <c r="G140" s="235"/>
      <c r="H140" s="238">
        <v>50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4" t="s">
        <v>131</v>
      </c>
      <c r="AU140" s="244" t="s">
        <v>84</v>
      </c>
      <c r="AV140" s="14" t="s">
        <v>84</v>
      </c>
      <c r="AW140" s="14" t="s">
        <v>34</v>
      </c>
      <c r="AX140" s="14" t="s">
        <v>73</v>
      </c>
      <c r="AY140" s="244" t="s">
        <v>120</v>
      </c>
    </row>
    <row r="141" spans="1:51" s="15" customFormat="1" ht="12">
      <c r="A141" s="15"/>
      <c r="B141" s="245"/>
      <c r="C141" s="246"/>
      <c r="D141" s="225" t="s">
        <v>131</v>
      </c>
      <c r="E141" s="247" t="s">
        <v>19</v>
      </c>
      <c r="F141" s="248" t="s">
        <v>140</v>
      </c>
      <c r="G141" s="246"/>
      <c r="H141" s="249">
        <v>4795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5" t="s">
        <v>131</v>
      </c>
      <c r="AU141" s="255" t="s">
        <v>84</v>
      </c>
      <c r="AV141" s="15" t="s">
        <v>127</v>
      </c>
      <c r="AW141" s="15" t="s">
        <v>34</v>
      </c>
      <c r="AX141" s="15" t="s">
        <v>81</v>
      </c>
      <c r="AY141" s="255" t="s">
        <v>120</v>
      </c>
    </row>
    <row r="142" spans="1:65" s="2" customFormat="1" ht="37.8" customHeight="1">
      <c r="A142" s="39"/>
      <c r="B142" s="40"/>
      <c r="C142" s="205" t="s">
        <v>185</v>
      </c>
      <c r="D142" s="205" t="s">
        <v>122</v>
      </c>
      <c r="E142" s="206" t="s">
        <v>157</v>
      </c>
      <c r="F142" s="207" t="s">
        <v>158</v>
      </c>
      <c r="G142" s="208" t="s">
        <v>125</v>
      </c>
      <c r="H142" s="209">
        <v>4685</v>
      </c>
      <c r="I142" s="210"/>
      <c r="J142" s="211">
        <f>ROUND(I142*H142,2)</f>
        <v>0</v>
      </c>
      <c r="K142" s="207" t="s">
        <v>126</v>
      </c>
      <c r="L142" s="45"/>
      <c r="M142" s="212" t="s">
        <v>19</v>
      </c>
      <c r="N142" s="213" t="s">
        <v>44</v>
      </c>
      <c r="O142" s="85"/>
      <c r="P142" s="214">
        <f>O142*H142</f>
        <v>0</v>
      </c>
      <c r="Q142" s="214">
        <v>0.05909</v>
      </c>
      <c r="R142" s="214">
        <f>Q142*H142</f>
        <v>276.83664999999996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127</v>
      </c>
      <c r="AT142" s="216" t="s">
        <v>122</v>
      </c>
      <c r="AU142" s="216" t="s">
        <v>84</v>
      </c>
      <c r="AY142" s="18" t="s">
        <v>120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81</v>
      </c>
      <c r="BK142" s="217">
        <f>ROUND(I142*H142,2)</f>
        <v>0</v>
      </c>
      <c r="BL142" s="18" t="s">
        <v>127</v>
      </c>
      <c r="BM142" s="216" t="s">
        <v>159</v>
      </c>
    </row>
    <row r="143" spans="1:47" s="2" customFormat="1" ht="12">
      <c r="A143" s="39"/>
      <c r="B143" s="40"/>
      <c r="C143" s="41"/>
      <c r="D143" s="218" t="s">
        <v>129</v>
      </c>
      <c r="E143" s="41"/>
      <c r="F143" s="219" t="s">
        <v>160</v>
      </c>
      <c r="G143" s="41"/>
      <c r="H143" s="41"/>
      <c r="I143" s="220"/>
      <c r="J143" s="41"/>
      <c r="K143" s="41"/>
      <c r="L143" s="45"/>
      <c r="M143" s="221"/>
      <c r="N143" s="222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129</v>
      </c>
      <c r="AU143" s="18" t="s">
        <v>84</v>
      </c>
    </row>
    <row r="144" spans="1:51" s="13" customFormat="1" ht="12">
      <c r="A144" s="13"/>
      <c r="B144" s="223"/>
      <c r="C144" s="224"/>
      <c r="D144" s="225" t="s">
        <v>131</v>
      </c>
      <c r="E144" s="226" t="s">
        <v>19</v>
      </c>
      <c r="F144" s="227" t="s">
        <v>132</v>
      </c>
      <c r="G144" s="224"/>
      <c r="H144" s="226" t="s">
        <v>19</v>
      </c>
      <c r="I144" s="228"/>
      <c r="J144" s="224"/>
      <c r="K144" s="224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131</v>
      </c>
      <c r="AU144" s="233" t="s">
        <v>84</v>
      </c>
      <c r="AV144" s="13" t="s">
        <v>81</v>
      </c>
      <c r="AW144" s="13" t="s">
        <v>34</v>
      </c>
      <c r="AX144" s="13" t="s">
        <v>73</v>
      </c>
      <c r="AY144" s="233" t="s">
        <v>120</v>
      </c>
    </row>
    <row r="145" spans="1:51" s="14" customFormat="1" ht="12">
      <c r="A145" s="14"/>
      <c r="B145" s="234"/>
      <c r="C145" s="235"/>
      <c r="D145" s="225" t="s">
        <v>131</v>
      </c>
      <c r="E145" s="236" t="s">
        <v>19</v>
      </c>
      <c r="F145" s="237" t="s">
        <v>474</v>
      </c>
      <c r="G145" s="235"/>
      <c r="H145" s="238">
        <v>4685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4" t="s">
        <v>131</v>
      </c>
      <c r="AU145" s="244" t="s">
        <v>84</v>
      </c>
      <c r="AV145" s="14" t="s">
        <v>84</v>
      </c>
      <c r="AW145" s="14" t="s">
        <v>34</v>
      </c>
      <c r="AX145" s="14" t="s">
        <v>81</v>
      </c>
      <c r="AY145" s="244" t="s">
        <v>120</v>
      </c>
    </row>
    <row r="146" spans="1:65" s="2" customFormat="1" ht="24.15" customHeight="1">
      <c r="A146" s="39"/>
      <c r="B146" s="40"/>
      <c r="C146" s="205" t="s">
        <v>191</v>
      </c>
      <c r="D146" s="205" t="s">
        <v>122</v>
      </c>
      <c r="E146" s="206" t="s">
        <v>162</v>
      </c>
      <c r="F146" s="207" t="s">
        <v>163</v>
      </c>
      <c r="G146" s="208" t="s">
        <v>125</v>
      </c>
      <c r="H146" s="209">
        <v>711</v>
      </c>
      <c r="I146" s="210"/>
      <c r="J146" s="211">
        <f>ROUND(I146*H146,2)</f>
        <v>0</v>
      </c>
      <c r="K146" s="207" t="s">
        <v>126</v>
      </c>
      <c r="L146" s="45"/>
      <c r="M146" s="212" t="s">
        <v>19</v>
      </c>
      <c r="N146" s="213" t="s">
        <v>44</v>
      </c>
      <c r="O146" s="85"/>
      <c r="P146" s="214">
        <f>O146*H146</f>
        <v>0</v>
      </c>
      <c r="Q146" s="214">
        <v>0.216</v>
      </c>
      <c r="R146" s="214">
        <f>Q146*H146</f>
        <v>153.576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127</v>
      </c>
      <c r="AT146" s="216" t="s">
        <v>122</v>
      </c>
      <c r="AU146" s="216" t="s">
        <v>84</v>
      </c>
      <c r="AY146" s="18" t="s">
        <v>120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81</v>
      </c>
      <c r="BK146" s="217">
        <f>ROUND(I146*H146,2)</f>
        <v>0</v>
      </c>
      <c r="BL146" s="18" t="s">
        <v>127</v>
      </c>
      <c r="BM146" s="216" t="s">
        <v>164</v>
      </c>
    </row>
    <row r="147" spans="1:47" s="2" customFormat="1" ht="12">
      <c r="A147" s="39"/>
      <c r="B147" s="40"/>
      <c r="C147" s="41"/>
      <c r="D147" s="218" t="s">
        <v>129</v>
      </c>
      <c r="E147" s="41"/>
      <c r="F147" s="219" t="s">
        <v>165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129</v>
      </c>
      <c r="AU147" s="18" t="s">
        <v>84</v>
      </c>
    </row>
    <row r="148" spans="1:51" s="13" customFormat="1" ht="12">
      <c r="A148" s="13"/>
      <c r="B148" s="223"/>
      <c r="C148" s="224"/>
      <c r="D148" s="225" t="s">
        <v>131</v>
      </c>
      <c r="E148" s="226" t="s">
        <v>19</v>
      </c>
      <c r="F148" s="227" t="s">
        <v>166</v>
      </c>
      <c r="G148" s="224"/>
      <c r="H148" s="226" t="s">
        <v>19</v>
      </c>
      <c r="I148" s="228"/>
      <c r="J148" s="224"/>
      <c r="K148" s="224"/>
      <c r="L148" s="229"/>
      <c r="M148" s="230"/>
      <c r="N148" s="231"/>
      <c r="O148" s="231"/>
      <c r="P148" s="231"/>
      <c r="Q148" s="231"/>
      <c r="R148" s="231"/>
      <c r="S148" s="231"/>
      <c r="T148" s="23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3" t="s">
        <v>131</v>
      </c>
      <c r="AU148" s="233" t="s">
        <v>84</v>
      </c>
      <c r="AV148" s="13" t="s">
        <v>81</v>
      </c>
      <c r="AW148" s="13" t="s">
        <v>34</v>
      </c>
      <c r="AX148" s="13" t="s">
        <v>73</v>
      </c>
      <c r="AY148" s="233" t="s">
        <v>120</v>
      </c>
    </row>
    <row r="149" spans="1:51" s="14" customFormat="1" ht="12">
      <c r="A149" s="14"/>
      <c r="B149" s="234"/>
      <c r="C149" s="235"/>
      <c r="D149" s="225" t="s">
        <v>131</v>
      </c>
      <c r="E149" s="236" t="s">
        <v>19</v>
      </c>
      <c r="F149" s="237" t="s">
        <v>475</v>
      </c>
      <c r="G149" s="235"/>
      <c r="H149" s="238">
        <v>344.25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4" t="s">
        <v>131</v>
      </c>
      <c r="AU149" s="244" t="s">
        <v>84</v>
      </c>
      <c r="AV149" s="14" t="s">
        <v>84</v>
      </c>
      <c r="AW149" s="14" t="s">
        <v>34</v>
      </c>
      <c r="AX149" s="14" t="s">
        <v>73</v>
      </c>
      <c r="AY149" s="244" t="s">
        <v>120</v>
      </c>
    </row>
    <row r="150" spans="1:51" s="14" customFormat="1" ht="12">
      <c r="A150" s="14"/>
      <c r="B150" s="234"/>
      <c r="C150" s="235"/>
      <c r="D150" s="225" t="s">
        <v>131</v>
      </c>
      <c r="E150" s="236" t="s">
        <v>19</v>
      </c>
      <c r="F150" s="237" t="s">
        <v>476</v>
      </c>
      <c r="G150" s="235"/>
      <c r="H150" s="238">
        <v>366.75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4" t="s">
        <v>131</v>
      </c>
      <c r="AU150" s="244" t="s">
        <v>84</v>
      </c>
      <c r="AV150" s="14" t="s">
        <v>84</v>
      </c>
      <c r="AW150" s="14" t="s">
        <v>34</v>
      </c>
      <c r="AX150" s="14" t="s">
        <v>73</v>
      </c>
      <c r="AY150" s="244" t="s">
        <v>120</v>
      </c>
    </row>
    <row r="151" spans="1:51" s="15" customFormat="1" ht="12">
      <c r="A151" s="15"/>
      <c r="B151" s="245"/>
      <c r="C151" s="246"/>
      <c r="D151" s="225" t="s">
        <v>131</v>
      </c>
      <c r="E151" s="247" t="s">
        <v>19</v>
      </c>
      <c r="F151" s="248" t="s">
        <v>140</v>
      </c>
      <c r="G151" s="246"/>
      <c r="H151" s="249">
        <v>711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5" t="s">
        <v>131</v>
      </c>
      <c r="AU151" s="255" t="s">
        <v>84</v>
      </c>
      <c r="AV151" s="15" t="s">
        <v>127</v>
      </c>
      <c r="AW151" s="15" t="s">
        <v>34</v>
      </c>
      <c r="AX151" s="15" t="s">
        <v>81</v>
      </c>
      <c r="AY151" s="255" t="s">
        <v>120</v>
      </c>
    </row>
    <row r="152" spans="1:65" s="2" customFormat="1" ht="16.5" customHeight="1">
      <c r="A152" s="39"/>
      <c r="B152" s="40"/>
      <c r="C152" s="256" t="s">
        <v>197</v>
      </c>
      <c r="D152" s="256" t="s">
        <v>170</v>
      </c>
      <c r="E152" s="257" t="s">
        <v>171</v>
      </c>
      <c r="F152" s="258" t="s">
        <v>172</v>
      </c>
      <c r="G152" s="259" t="s">
        <v>173</v>
      </c>
      <c r="H152" s="260">
        <v>154</v>
      </c>
      <c r="I152" s="261"/>
      <c r="J152" s="262">
        <f>ROUND(I152*H152,2)</f>
        <v>0</v>
      </c>
      <c r="K152" s="258" t="s">
        <v>126</v>
      </c>
      <c r="L152" s="263"/>
      <c r="M152" s="264" t="s">
        <v>19</v>
      </c>
      <c r="N152" s="265" t="s">
        <v>44</v>
      </c>
      <c r="O152" s="85"/>
      <c r="P152" s="214">
        <f>O152*H152</f>
        <v>0</v>
      </c>
      <c r="Q152" s="214">
        <v>1</v>
      </c>
      <c r="R152" s="214">
        <f>Q152*H152</f>
        <v>154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174</v>
      </c>
      <c r="AT152" s="216" t="s">
        <v>170</v>
      </c>
      <c r="AU152" s="216" t="s">
        <v>84</v>
      </c>
      <c r="AY152" s="18" t="s">
        <v>120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81</v>
      </c>
      <c r="BK152" s="217">
        <f>ROUND(I152*H152,2)</f>
        <v>0</v>
      </c>
      <c r="BL152" s="18" t="s">
        <v>127</v>
      </c>
      <c r="BM152" s="216" t="s">
        <v>477</v>
      </c>
    </row>
    <row r="153" spans="1:65" s="2" customFormat="1" ht="24.15" customHeight="1">
      <c r="A153" s="39"/>
      <c r="B153" s="40"/>
      <c r="C153" s="205" t="s">
        <v>204</v>
      </c>
      <c r="D153" s="205" t="s">
        <v>122</v>
      </c>
      <c r="E153" s="206" t="s">
        <v>176</v>
      </c>
      <c r="F153" s="207" t="s">
        <v>177</v>
      </c>
      <c r="G153" s="208" t="s">
        <v>125</v>
      </c>
      <c r="H153" s="209">
        <v>4795</v>
      </c>
      <c r="I153" s="210"/>
      <c r="J153" s="211">
        <f>ROUND(I153*H153,2)</f>
        <v>0</v>
      </c>
      <c r="K153" s="207" t="s">
        <v>126</v>
      </c>
      <c r="L153" s="45"/>
      <c r="M153" s="212" t="s">
        <v>19</v>
      </c>
      <c r="N153" s="213" t="s">
        <v>44</v>
      </c>
      <c r="O153" s="85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127</v>
      </c>
      <c r="AT153" s="216" t="s">
        <v>122</v>
      </c>
      <c r="AU153" s="216" t="s">
        <v>84</v>
      </c>
      <c r="AY153" s="18" t="s">
        <v>120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81</v>
      </c>
      <c r="BK153" s="217">
        <f>ROUND(I153*H153,2)</f>
        <v>0</v>
      </c>
      <c r="BL153" s="18" t="s">
        <v>127</v>
      </c>
      <c r="BM153" s="216" t="s">
        <v>178</v>
      </c>
    </row>
    <row r="154" spans="1:47" s="2" customFormat="1" ht="12">
      <c r="A154" s="39"/>
      <c r="B154" s="40"/>
      <c r="C154" s="41"/>
      <c r="D154" s="218" t="s">
        <v>129</v>
      </c>
      <c r="E154" s="41"/>
      <c r="F154" s="219" t="s">
        <v>179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129</v>
      </c>
      <c r="AU154" s="18" t="s">
        <v>84</v>
      </c>
    </row>
    <row r="155" spans="1:51" s="13" customFormat="1" ht="12">
      <c r="A155" s="13"/>
      <c r="B155" s="223"/>
      <c r="C155" s="224"/>
      <c r="D155" s="225" t="s">
        <v>131</v>
      </c>
      <c r="E155" s="226" t="s">
        <v>19</v>
      </c>
      <c r="F155" s="227" t="s">
        <v>132</v>
      </c>
      <c r="G155" s="224"/>
      <c r="H155" s="226" t="s">
        <v>19</v>
      </c>
      <c r="I155" s="228"/>
      <c r="J155" s="224"/>
      <c r="K155" s="224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131</v>
      </c>
      <c r="AU155" s="233" t="s">
        <v>84</v>
      </c>
      <c r="AV155" s="13" t="s">
        <v>81</v>
      </c>
      <c r="AW155" s="13" t="s">
        <v>34</v>
      </c>
      <c r="AX155" s="13" t="s">
        <v>73</v>
      </c>
      <c r="AY155" s="233" t="s">
        <v>120</v>
      </c>
    </row>
    <row r="156" spans="1:51" s="14" customFormat="1" ht="12">
      <c r="A156" s="14"/>
      <c r="B156" s="234"/>
      <c r="C156" s="235"/>
      <c r="D156" s="225" t="s">
        <v>131</v>
      </c>
      <c r="E156" s="236" t="s">
        <v>19</v>
      </c>
      <c r="F156" s="237" t="s">
        <v>474</v>
      </c>
      <c r="G156" s="235"/>
      <c r="H156" s="238">
        <v>4685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4" t="s">
        <v>131</v>
      </c>
      <c r="AU156" s="244" t="s">
        <v>84</v>
      </c>
      <c r="AV156" s="14" t="s">
        <v>84</v>
      </c>
      <c r="AW156" s="14" t="s">
        <v>34</v>
      </c>
      <c r="AX156" s="14" t="s">
        <v>73</v>
      </c>
      <c r="AY156" s="244" t="s">
        <v>120</v>
      </c>
    </row>
    <row r="157" spans="1:51" s="13" customFormat="1" ht="12">
      <c r="A157" s="13"/>
      <c r="B157" s="223"/>
      <c r="C157" s="224"/>
      <c r="D157" s="225" t="s">
        <v>131</v>
      </c>
      <c r="E157" s="226" t="s">
        <v>19</v>
      </c>
      <c r="F157" s="227" t="s">
        <v>448</v>
      </c>
      <c r="G157" s="224"/>
      <c r="H157" s="226" t="s">
        <v>19</v>
      </c>
      <c r="I157" s="228"/>
      <c r="J157" s="224"/>
      <c r="K157" s="224"/>
      <c r="L157" s="229"/>
      <c r="M157" s="230"/>
      <c r="N157" s="231"/>
      <c r="O157" s="231"/>
      <c r="P157" s="231"/>
      <c r="Q157" s="231"/>
      <c r="R157" s="231"/>
      <c r="S157" s="231"/>
      <c r="T157" s="23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3" t="s">
        <v>131</v>
      </c>
      <c r="AU157" s="233" t="s">
        <v>84</v>
      </c>
      <c r="AV157" s="13" t="s">
        <v>81</v>
      </c>
      <c r="AW157" s="13" t="s">
        <v>34</v>
      </c>
      <c r="AX157" s="13" t="s">
        <v>73</v>
      </c>
      <c r="AY157" s="233" t="s">
        <v>120</v>
      </c>
    </row>
    <row r="158" spans="1:51" s="14" customFormat="1" ht="12">
      <c r="A158" s="14"/>
      <c r="B158" s="234"/>
      <c r="C158" s="235"/>
      <c r="D158" s="225" t="s">
        <v>131</v>
      </c>
      <c r="E158" s="236" t="s">
        <v>19</v>
      </c>
      <c r="F158" s="237" t="s">
        <v>462</v>
      </c>
      <c r="G158" s="235"/>
      <c r="H158" s="238">
        <v>60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4" t="s">
        <v>131</v>
      </c>
      <c r="AU158" s="244" t="s">
        <v>84</v>
      </c>
      <c r="AV158" s="14" t="s">
        <v>84</v>
      </c>
      <c r="AW158" s="14" t="s">
        <v>34</v>
      </c>
      <c r="AX158" s="14" t="s">
        <v>73</v>
      </c>
      <c r="AY158" s="244" t="s">
        <v>120</v>
      </c>
    </row>
    <row r="159" spans="1:51" s="14" customFormat="1" ht="12">
      <c r="A159" s="14"/>
      <c r="B159" s="234"/>
      <c r="C159" s="235"/>
      <c r="D159" s="225" t="s">
        <v>131</v>
      </c>
      <c r="E159" s="236" t="s">
        <v>19</v>
      </c>
      <c r="F159" s="237" t="s">
        <v>463</v>
      </c>
      <c r="G159" s="235"/>
      <c r="H159" s="238">
        <v>50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4" t="s">
        <v>131</v>
      </c>
      <c r="AU159" s="244" t="s">
        <v>84</v>
      </c>
      <c r="AV159" s="14" t="s">
        <v>84</v>
      </c>
      <c r="AW159" s="14" t="s">
        <v>34</v>
      </c>
      <c r="AX159" s="14" t="s">
        <v>73</v>
      </c>
      <c r="AY159" s="244" t="s">
        <v>120</v>
      </c>
    </row>
    <row r="160" spans="1:51" s="15" customFormat="1" ht="12">
      <c r="A160" s="15"/>
      <c r="B160" s="245"/>
      <c r="C160" s="246"/>
      <c r="D160" s="225" t="s">
        <v>131</v>
      </c>
      <c r="E160" s="247" t="s">
        <v>19</v>
      </c>
      <c r="F160" s="248" t="s">
        <v>140</v>
      </c>
      <c r="G160" s="246"/>
      <c r="H160" s="249">
        <v>4795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5" t="s">
        <v>131</v>
      </c>
      <c r="AU160" s="255" t="s">
        <v>84</v>
      </c>
      <c r="AV160" s="15" t="s">
        <v>127</v>
      </c>
      <c r="AW160" s="15" t="s">
        <v>34</v>
      </c>
      <c r="AX160" s="15" t="s">
        <v>81</v>
      </c>
      <c r="AY160" s="255" t="s">
        <v>120</v>
      </c>
    </row>
    <row r="161" spans="1:65" s="2" customFormat="1" ht="16.5" customHeight="1">
      <c r="A161" s="39"/>
      <c r="B161" s="40"/>
      <c r="C161" s="205" t="s">
        <v>211</v>
      </c>
      <c r="D161" s="205" t="s">
        <v>122</v>
      </c>
      <c r="E161" s="206" t="s">
        <v>181</v>
      </c>
      <c r="F161" s="207" t="s">
        <v>182</v>
      </c>
      <c r="G161" s="208" t="s">
        <v>125</v>
      </c>
      <c r="H161" s="209">
        <v>4795</v>
      </c>
      <c r="I161" s="210"/>
      <c r="J161" s="211">
        <f>ROUND(I161*H161,2)</f>
        <v>0</v>
      </c>
      <c r="K161" s="207" t="s">
        <v>126</v>
      </c>
      <c r="L161" s="45"/>
      <c r="M161" s="212" t="s">
        <v>19</v>
      </c>
      <c r="N161" s="213" t="s">
        <v>44</v>
      </c>
      <c r="O161" s="85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127</v>
      </c>
      <c r="AT161" s="216" t="s">
        <v>122</v>
      </c>
      <c r="AU161" s="216" t="s">
        <v>84</v>
      </c>
      <c r="AY161" s="18" t="s">
        <v>120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81</v>
      </c>
      <c r="BK161" s="217">
        <f>ROUND(I161*H161,2)</f>
        <v>0</v>
      </c>
      <c r="BL161" s="18" t="s">
        <v>127</v>
      </c>
      <c r="BM161" s="216" t="s">
        <v>183</v>
      </c>
    </row>
    <row r="162" spans="1:47" s="2" customFormat="1" ht="12">
      <c r="A162" s="39"/>
      <c r="B162" s="40"/>
      <c r="C162" s="41"/>
      <c r="D162" s="218" t="s">
        <v>129</v>
      </c>
      <c r="E162" s="41"/>
      <c r="F162" s="219" t="s">
        <v>184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129</v>
      </c>
      <c r="AU162" s="18" t="s">
        <v>84</v>
      </c>
    </row>
    <row r="163" spans="1:51" s="13" customFormat="1" ht="12">
      <c r="A163" s="13"/>
      <c r="B163" s="223"/>
      <c r="C163" s="224"/>
      <c r="D163" s="225" t="s">
        <v>131</v>
      </c>
      <c r="E163" s="226" t="s">
        <v>19</v>
      </c>
      <c r="F163" s="227" t="s">
        <v>132</v>
      </c>
      <c r="G163" s="224"/>
      <c r="H163" s="226" t="s">
        <v>19</v>
      </c>
      <c r="I163" s="228"/>
      <c r="J163" s="224"/>
      <c r="K163" s="224"/>
      <c r="L163" s="229"/>
      <c r="M163" s="230"/>
      <c r="N163" s="231"/>
      <c r="O163" s="231"/>
      <c r="P163" s="231"/>
      <c r="Q163" s="231"/>
      <c r="R163" s="231"/>
      <c r="S163" s="231"/>
      <c r="T163" s="23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3" t="s">
        <v>131</v>
      </c>
      <c r="AU163" s="233" t="s">
        <v>84</v>
      </c>
      <c r="AV163" s="13" t="s">
        <v>81</v>
      </c>
      <c r="AW163" s="13" t="s">
        <v>34</v>
      </c>
      <c r="AX163" s="13" t="s">
        <v>73</v>
      </c>
      <c r="AY163" s="233" t="s">
        <v>120</v>
      </c>
    </row>
    <row r="164" spans="1:51" s="14" customFormat="1" ht="12">
      <c r="A164" s="14"/>
      <c r="B164" s="234"/>
      <c r="C164" s="235"/>
      <c r="D164" s="225" t="s">
        <v>131</v>
      </c>
      <c r="E164" s="236" t="s">
        <v>19</v>
      </c>
      <c r="F164" s="237" t="s">
        <v>474</v>
      </c>
      <c r="G164" s="235"/>
      <c r="H164" s="238">
        <v>4685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4" t="s">
        <v>131</v>
      </c>
      <c r="AU164" s="244" t="s">
        <v>84</v>
      </c>
      <c r="AV164" s="14" t="s">
        <v>84</v>
      </c>
      <c r="AW164" s="14" t="s">
        <v>34</v>
      </c>
      <c r="AX164" s="14" t="s">
        <v>73</v>
      </c>
      <c r="AY164" s="244" t="s">
        <v>120</v>
      </c>
    </row>
    <row r="165" spans="1:51" s="13" customFormat="1" ht="12">
      <c r="A165" s="13"/>
      <c r="B165" s="223"/>
      <c r="C165" s="224"/>
      <c r="D165" s="225" t="s">
        <v>131</v>
      </c>
      <c r="E165" s="226" t="s">
        <v>19</v>
      </c>
      <c r="F165" s="227" t="s">
        <v>448</v>
      </c>
      <c r="G165" s="224"/>
      <c r="H165" s="226" t="s">
        <v>19</v>
      </c>
      <c r="I165" s="228"/>
      <c r="J165" s="224"/>
      <c r="K165" s="224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131</v>
      </c>
      <c r="AU165" s="233" t="s">
        <v>84</v>
      </c>
      <c r="AV165" s="13" t="s">
        <v>81</v>
      </c>
      <c r="AW165" s="13" t="s">
        <v>34</v>
      </c>
      <c r="AX165" s="13" t="s">
        <v>73</v>
      </c>
      <c r="AY165" s="233" t="s">
        <v>120</v>
      </c>
    </row>
    <row r="166" spans="1:51" s="14" customFormat="1" ht="12">
      <c r="A166" s="14"/>
      <c r="B166" s="234"/>
      <c r="C166" s="235"/>
      <c r="D166" s="225" t="s">
        <v>131</v>
      </c>
      <c r="E166" s="236" t="s">
        <v>19</v>
      </c>
      <c r="F166" s="237" t="s">
        <v>462</v>
      </c>
      <c r="G166" s="235"/>
      <c r="H166" s="238">
        <v>60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4" t="s">
        <v>131</v>
      </c>
      <c r="AU166" s="244" t="s">
        <v>84</v>
      </c>
      <c r="AV166" s="14" t="s">
        <v>84</v>
      </c>
      <c r="AW166" s="14" t="s">
        <v>34</v>
      </c>
      <c r="AX166" s="14" t="s">
        <v>73</v>
      </c>
      <c r="AY166" s="244" t="s">
        <v>120</v>
      </c>
    </row>
    <row r="167" spans="1:51" s="14" customFormat="1" ht="12">
      <c r="A167" s="14"/>
      <c r="B167" s="234"/>
      <c r="C167" s="235"/>
      <c r="D167" s="225" t="s">
        <v>131</v>
      </c>
      <c r="E167" s="236" t="s">
        <v>19</v>
      </c>
      <c r="F167" s="237" t="s">
        <v>463</v>
      </c>
      <c r="G167" s="235"/>
      <c r="H167" s="238">
        <v>50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4" t="s">
        <v>131</v>
      </c>
      <c r="AU167" s="244" t="s">
        <v>84</v>
      </c>
      <c r="AV167" s="14" t="s">
        <v>84</v>
      </c>
      <c r="AW167" s="14" t="s">
        <v>34</v>
      </c>
      <c r="AX167" s="14" t="s">
        <v>73</v>
      </c>
      <c r="AY167" s="244" t="s">
        <v>120</v>
      </c>
    </row>
    <row r="168" spans="1:51" s="15" customFormat="1" ht="12">
      <c r="A168" s="15"/>
      <c r="B168" s="245"/>
      <c r="C168" s="246"/>
      <c r="D168" s="225" t="s">
        <v>131</v>
      </c>
      <c r="E168" s="247" t="s">
        <v>19</v>
      </c>
      <c r="F168" s="248" t="s">
        <v>140</v>
      </c>
      <c r="G168" s="246"/>
      <c r="H168" s="249">
        <v>4795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5" t="s">
        <v>131</v>
      </c>
      <c r="AU168" s="255" t="s">
        <v>84</v>
      </c>
      <c r="AV168" s="15" t="s">
        <v>127</v>
      </c>
      <c r="AW168" s="15" t="s">
        <v>34</v>
      </c>
      <c r="AX168" s="15" t="s">
        <v>81</v>
      </c>
      <c r="AY168" s="255" t="s">
        <v>120</v>
      </c>
    </row>
    <row r="169" spans="1:65" s="2" customFormat="1" ht="16.5" customHeight="1">
      <c r="A169" s="39"/>
      <c r="B169" s="40"/>
      <c r="C169" s="205" t="s">
        <v>8</v>
      </c>
      <c r="D169" s="205" t="s">
        <v>122</v>
      </c>
      <c r="E169" s="206" t="s">
        <v>186</v>
      </c>
      <c r="F169" s="207" t="s">
        <v>187</v>
      </c>
      <c r="G169" s="208" t="s">
        <v>125</v>
      </c>
      <c r="H169" s="209">
        <v>9375</v>
      </c>
      <c r="I169" s="210"/>
      <c r="J169" s="211">
        <f>ROUND(I169*H169,2)</f>
        <v>0</v>
      </c>
      <c r="K169" s="207" t="s">
        <v>126</v>
      </c>
      <c r="L169" s="45"/>
      <c r="M169" s="212" t="s">
        <v>19</v>
      </c>
      <c r="N169" s="213" t="s">
        <v>44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127</v>
      </c>
      <c r="AT169" s="216" t="s">
        <v>122</v>
      </c>
      <c r="AU169" s="216" t="s">
        <v>84</v>
      </c>
      <c r="AY169" s="18" t="s">
        <v>120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81</v>
      </c>
      <c r="BK169" s="217">
        <f>ROUND(I169*H169,2)</f>
        <v>0</v>
      </c>
      <c r="BL169" s="18" t="s">
        <v>127</v>
      </c>
      <c r="BM169" s="216" t="s">
        <v>188</v>
      </c>
    </row>
    <row r="170" spans="1:47" s="2" customFormat="1" ht="12">
      <c r="A170" s="39"/>
      <c r="B170" s="40"/>
      <c r="C170" s="41"/>
      <c r="D170" s="218" t="s">
        <v>129</v>
      </c>
      <c r="E170" s="41"/>
      <c r="F170" s="219" t="s">
        <v>189</v>
      </c>
      <c r="G170" s="41"/>
      <c r="H170" s="41"/>
      <c r="I170" s="220"/>
      <c r="J170" s="41"/>
      <c r="K170" s="41"/>
      <c r="L170" s="45"/>
      <c r="M170" s="221"/>
      <c r="N170" s="222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129</v>
      </c>
      <c r="AU170" s="18" t="s">
        <v>84</v>
      </c>
    </row>
    <row r="171" spans="1:51" s="13" customFormat="1" ht="12">
      <c r="A171" s="13"/>
      <c r="B171" s="223"/>
      <c r="C171" s="224"/>
      <c r="D171" s="225" t="s">
        <v>131</v>
      </c>
      <c r="E171" s="226" t="s">
        <v>19</v>
      </c>
      <c r="F171" s="227" t="s">
        <v>132</v>
      </c>
      <c r="G171" s="224"/>
      <c r="H171" s="226" t="s">
        <v>19</v>
      </c>
      <c r="I171" s="228"/>
      <c r="J171" s="224"/>
      <c r="K171" s="224"/>
      <c r="L171" s="229"/>
      <c r="M171" s="230"/>
      <c r="N171" s="231"/>
      <c r="O171" s="231"/>
      <c r="P171" s="231"/>
      <c r="Q171" s="231"/>
      <c r="R171" s="231"/>
      <c r="S171" s="231"/>
      <c r="T171" s="23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3" t="s">
        <v>131</v>
      </c>
      <c r="AU171" s="233" t="s">
        <v>84</v>
      </c>
      <c r="AV171" s="13" t="s">
        <v>81</v>
      </c>
      <c r="AW171" s="13" t="s">
        <v>34</v>
      </c>
      <c r="AX171" s="13" t="s">
        <v>73</v>
      </c>
      <c r="AY171" s="233" t="s">
        <v>120</v>
      </c>
    </row>
    <row r="172" spans="1:51" s="14" customFormat="1" ht="12">
      <c r="A172" s="14"/>
      <c r="B172" s="234"/>
      <c r="C172" s="235"/>
      <c r="D172" s="225" t="s">
        <v>131</v>
      </c>
      <c r="E172" s="236" t="s">
        <v>19</v>
      </c>
      <c r="F172" s="237" t="s">
        <v>478</v>
      </c>
      <c r="G172" s="235"/>
      <c r="H172" s="238">
        <v>9155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4" t="s">
        <v>131</v>
      </c>
      <c r="AU172" s="244" t="s">
        <v>84</v>
      </c>
      <c r="AV172" s="14" t="s">
        <v>84</v>
      </c>
      <c r="AW172" s="14" t="s">
        <v>34</v>
      </c>
      <c r="AX172" s="14" t="s">
        <v>73</v>
      </c>
      <c r="AY172" s="244" t="s">
        <v>120</v>
      </c>
    </row>
    <row r="173" spans="1:51" s="13" customFormat="1" ht="12">
      <c r="A173" s="13"/>
      <c r="B173" s="223"/>
      <c r="C173" s="224"/>
      <c r="D173" s="225" t="s">
        <v>131</v>
      </c>
      <c r="E173" s="226" t="s">
        <v>19</v>
      </c>
      <c r="F173" s="227" t="s">
        <v>448</v>
      </c>
      <c r="G173" s="224"/>
      <c r="H173" s="226" t="s">
        <v>19</v>
      </c>
      <c r="I173" s="228"/>
      <c r="J173" s="224"/>
      <c r="K173" s="224"/>
      <c r="L173" s="229"/>
      <c r="M173" s="230"/>
      <c r="N173" s="231"/>
      <c r="O173" s="231"/>
      <c r="P173" s="231"/>
      <c r="Q173" s="231"/>
      <c r="R173" s="231"/>
      <c r="S173" s="231"/>
      <c r="T173" s="23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3" t="s">
        <v>131</v>
      </c>
      <c r="AU173" s="233" t="s">
        <v>84</v>
      </c>
      <c r="AV173" s="13" t="s">
        <v>81</v>
      </c>
      <c r="AW173" s="13" t="s">
        <v>34</v>
      </c>
      <c r="AX173" s="13" t="s">
        <v>73</v>
      </c>
      <c r="AY173" s="233" t="s">
        <v>120</v>
      </c>
    </row>
    <row r="174" spans="1:51" s="14" customFormat="1" ht="12">
      <c r="A174" s="14"/>
      <c r="B174" s="234"/>
      <c r="C174" s="235"/>
      <c r="D174" s="225" t="s">
        <v>131</v>
      </c>
      <c r="E174" s="236" t="s">
        <v>19</v>
      </c>
      <c r="F174" s="237" t="s">
        <v>479</v>
      </c>
      <c r="G174" s="235"/>
      <c r="H174" s="238">
        <v>120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4" t="s">
        <v>131</v>
      </c>
      <c r="AU174" s="244" t="s">
        <v>84</v>
      </c>
      <c r="AV174" s="14" t="s">
        <v>84</v>
      </c>
      <c r="AW174" s="14" t="s">
        <v>34</v>
      </c>
      <c r="AX174" s="14" t="s">
        <v>73</v>
      </c>
      <c r="AY174" s="244" t="s">
        <v>120</v>
      </c>
    </row>
    <row r="175" spans="1:51" s="14" customFormat="1" ht="12">
      <c r="A175" s="14"/>
      <c r="B175" s="234"/>
      <c r="C175" s="235"/>
      <c r="D175" s="225" t="s">
        <v>131</v>
      </c>
      <c r="E175" s="236" t="s">
        <v>19</v>
      </c>
      <c r="F175" s="237" t="s">
        <v>480</v>
      </c>
      <c r="G175" s="235"/>
      <c r="H175" s="238">
        <v>100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4" t="s">
        <v>131</v>
      </c>
      <c r="AU175" s="244" t="s">
        <v>84</v>
      </c>
      <c r="AV175" s="14" t="s">
        <v>84</v>
      </c>
      <c r="AW175" s="14" t="s">
        <v>34</v>
      </c>
      <c r="AX175" s="14" t="s">
        <v>73</v>
      </c>
      <c r="AY175" s="244" t="s">
        <v>120</v>
      </c>
    </row>
    <row r="176" spans="1:51" s="15" customFormat="1" ht="12">
      <c r="A176" s="15"/>
      <c r="B176" s="245"/>
      <c r="C176" s="246"/>
      <c r="D176" s="225" t="s">
        <v>131</v>
      </c>
      <c r="E176" s="247" t="s">
        <v>19</v>
      </c>
      <c r="F176" s="248" t="s">
        <v>140</v>
      </c>
      <c r="G176" s="246"/>
      <c r="H176" s="249">
        <v>9375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5" t="s">
        <v>131</v>
      </c>
      <c r="AU176" s="255" t="s">
        <v>84</v>
      </c>
      <c r="AV176" s="15" t="s">
        <v>127</v>
      </c>
      <c r="AW176" s="15" t="s">
        <v>34</v>
      </c>
      <c r="AX176" s="15" t="s">
        <v>81</v>
      </c>
      <c r="AY176" s="255" t="s">
        <v>120</v>
      </c>
    </row>
    <row r="177" spans="1:65" s="2" customFormat="1" ht="24.15" customHeight="1">
      <c r="A177" s="39"/>
      <c r="B177" s="40"/>
      <c r="C177" s="205" t="s">
        <v>222</v>
      </c>
      <c r="D177" s="205" t="s">
        <v>122</v>
      </c>
      <c r="E177" s="206" t="s">
        <v>192</v>
      </c>
      <c r="F177" s="207" t="s">
        <v>193</v>
      </c>
      <c r="G177" s="208" t="s">
        <v>125</v>
      </c>
      <c r="H177" s="209">
        <v>4650</v>
      </c>
      <c r="I177" s="210"/>
      <c r="J177" s="211">
        <f>ROUND(I177*H177,2)</f>
        <v>0</v>
      </c>
      <c r="K177" s="207" t="s">
        <v>126</v>
      </c>
      <c r="L177" s="45"/>
      <c r="M177" s="212" t="s">
        <v>19</v>
      </c>
      <c r="N177" s="213" t="s">
        <v>44</v>
      </c>
      <c r="O177" s="85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127</v>
      </c>
      <c r="AT177" s="216" t="s">
        <v>122</v>
      </c>
      <c r="AU177" s="216" t="s">
        <v>84</v>
      </c>
      <c r="AY177" s="18" t="s">
        <v>120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81</v>
      </c>
      <c r="BK177" s="217">
        <f>ROUND(I177*H177,2)</f>
        <v>0</v>
      </c>
      <c r="BL177" s="18" t="s">
        <v>127</v>
      </c>
      <c r="BM177" s="216" t="s">
        <v>194</v>
      </c>
    </row>
    <row r="178" spans="1:47" s="2" customFormat="1" ht="12">
      <c r="A178" s="39"/>
      <c r="B178" s="40"/>
      <c r="C178" s="41"/>
      <c r="D178" s="218" t="s">
        <v>129</v>
      </c>
      <c r="E178" s="41"/>
      <c r="F178" s="219" t="s">
        <v>195</v>
      </c>
      <c r="G178" s="41"/>
      <c r="H178" s="41"/>
      <c r="I178" s="220"/>
      <c r="J178" s="41"/>
      <c r="K178" s="41"/>
      <c r="L178" s="45"/>
      <c r="M178" s="221"/>
      <c r="N178" s="222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129</v>
      </c>
      <c r="AU178" s="18" t="s">
        <v>84</v>
      </c>
    </row>
    <row r="179" spans="1:51" s="13" customFormat="1" ht="12">
      <c r="A179" s="13"/>
      <c r="B179" s="223"/>
      <c r="C179" s="224"/>
      <c r="D179" s="225" t="s">
        <v>131</v>
      </c>
      <c r="E179" s="226" t="s">
        <v>19</v>
      </c>
      <c r="F179" s="227" t="s">
        <v>132</v>
      </c>
      <c r="G179" s="224"/>
      <c r="H179" s="226" t="s">
        <v>19</v>
      </c>
      <c r="I179" s="228"/>
      <c r="J179" s="224"/>
      <c r="K179" s="224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131</v>
      </c>
      <c r="AU179" s="233" t="s">
        <v>84</v>
      </c>
      <c r="AV179" s="13" t="s">
        <v>81</v>
      </c>
      <c r="AW179" s="13" t="s">
        <v>34</v>
      </c>
      <c r="AX179" s="13" t="s">
        <v>73</v>
      </c>
      <c r="AY179" s="233" t="s">
        <v>120</v>
      </c>
    </row>
    <row r="180" spans="1:51" s="14" customFormat="1" ht="12">
      <c r="A180" s="14"/>
      <c r="B180" s="234"/>
      <c r="C180" s="235"/>
      <c r="D180" s="225" t="s">
        <v>131</v>
      </c>
      <c r="E180" s="236" t="s">
        <v>19</v>
      </c>
      <c r="F180" s="237" t="s">
        <v>481</v>
      </c>
      <c r="G180" s="235"/>
      <c r="H180" s="238">
        <v>4540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131</v>
      </c>
      <c r="AU180" s="244" t="s">
        <v>84</v>
      </c>
      <c r="AV180" s="14" t="s">
        <v>84</v>
      </c>
      <c r="AW180" s="14" t="s">
        <v>34</v>
      </c>
      <c r="AX180" s="14" t="s">
        <v>73</v>
      </c>
      <c r="AY180" s="244" t="s">
        <v>120</v>
      </c>
    </row>
    <row r="181" spans="1:51" s="13" customFormat="1" ht="12">
      <c r="A181" s="13"/>
      <c r="B181" s="223"/>
      <c r="C181" s="224"/>
      <c r="D181" s="225" t="s">
        <v>131</v>
      </c>
      <c r="E181" s="226" t="s">
        <v>19</v>
      </c>
      <c r="F181" s="227" t="s">
        <v>448</v>
      </c>
      <c r="G181" s="224"/>
      <c r="H181" s="226" t="s">
        <v>19</v>
      </c>
      <c r="I181" s="228"/>
      <c r="J181" s="224"/>
      <c r="K181" s="224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131</v>
      </c>
      <c r="AU181" s="233" t="s">
        <v>84</v>
      </c>
      <c r="AV181" s="13" t="s">
        <v>81</v>
      </c>
      <c r="AW181" s="13" t="s">
        <v>34</v>
      </c>
      <c r="AX181" s="13" t="s">
        <v>73</v>
      </c>
      <c r="AY181" s="233" t="s">
        <v>120</v>
      </c>
    </row>
    <row r="182" spans="1:51" s="14" customFormat="1" ht="12">
      <c r="A182" s="14"/>
      <c r="B182" s="234"/>
      <c r="C182" s="235"/>
      <c r="D182" s="225" t="s">
        <v>131</v>
      </c>
      <c r="E182" s="236" t="s">
        <v>19</v>
      </c>
      <c r="F182" s="237" t="s">
        <v>462</v>
      </c>
      <c r="G182" s="235"/>
      <c r="H182" s="238">
        <v>60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4" t="s">
        <v>131</v>
      </c>
      <c r="AU182" s="244" t="s">
        <v>84</v>
      </c>
      <c r="AV182" s="14" t="s">
        <v>84</v>
      </c>
      <c r="AW182" s="14" t="s">
        <v>34</v>
      </c>
      <c r="AX182" s="14" t="s">
        <v>73</v>
      </c>
      <c r="AY182" s="244" t="s">
        <v>120</v>
      </c>
    </row>
    <row r="183" spans="1:51" s="14" customFormat="1" ht="12">
      <c r="A183" s="14"/>
      <c r="B183" s="234"/>
      <c r="C183" s="235"/>
      <c r="D183" s="225" t="s">
        <v>131</v>
      </c>
      <c r="E183" s="236" t="s">
        <v>19</v>
      </c>
      <c r="F183" s="237" t="s">
        <v>463</v>
      </c>
      <c r="G183" s="235"/>
      <c r="H183" s="238">
        <v>50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4" t="s">
        <v>131</v>
      </c>
      <c r="AU183" s="244" t="s">
        <v>84</v>
      </c>
      <c r="AV183" s="14" t="s">
        <v>84</v>
      </c>
      <c r="AW183" s="14" t="s">
        <v>34</v>
      </c>
      <c r="AX183" s="14" t="s">
        <v>73</v>
      </c>
      <c r="AY183" s="244" t="s">
        <v>120</v>
      </c>
    </row>
    <row r="184" spans="1:51" s="15" customFormat="1" ht="12">
      <c r="A184" s="15"/>
      <c r="B184" s="245"/>
      <c r="C184" s="246"/>
      <c r="D184" s="225" t="s">
        <v>131</v>
      </c>
      <c r="E184" s="247" t="s">
        <v>19</v>
      </c>
      <c r="F184" s="248" t="s">
        <v>140</v>
      </c>
      <c r="G184" s="246"/>
      <c r="H184" s="249">
        <v>4650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55" t="s">
        <v>131</v>
      </c>
      <c r="AU184" s="255" t="s">
        <v>84</v>
      </c>
      <c r="AV184" s="15" t="s">
        <v>127</v>
      </c>
      <c r="AW184" s="15" t="s">
        <v>34</v>
      </c>
      <c r="AX184" s="15" t="s">
        <v>81</v>
      </c>
      <c r="AY184" s="255" t="s">
        <v>120</v>
      </c>
    </row>
    <row r="185" spans="1:65" s="2" customFormat="1" ht="24.15" customHeight="1">
      <c r="A185" s="39"/>
      <c r="B185" s="40"/>
      <c r="C185" s="205" t="s">
        <v>236</v>
      </c>
      <c r="D185" s="205" t="s">
        <v>122</v>
      </c>
      <c r="E185" s="206" t="s">
        <v>198</v>
      </c>
      <c r="F185" s="207" t="s">
        <v>199</v>
      </c>
      <c r="G185" s="208" t="s">
        <v>125</v>
      </c>
      <c r="H185" s="209">
        <v>4725</v>
      </c>
      <c r="I185" s="210"/>
      <c r="J185" s="211">
        <f>ROUND(I185*H185,2)</f>
        <v>0</v>
      </c>
      <c r="K185" s="207" t="s">
        <v>126</v>
      </c>
      <c r="L185" s="45"/>
      <c r="M185" s="212" t="s">
        <v>19</v>
      </c>
      <c r="N185" s="213" t="s">
        <v>44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127</v>
      </c>
      <c r="AT185" s="216" t="s">
        <v>122</v>
      </c>
      <c r="AU185" s="216" t="s">
        <v>84</v>
      </c>
      <c r="AY185" s="18" t="s">
        <v>120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81</v>
      </c>
      <c r="BK185" s="217">
        <f>ROUND(I185*H185,2)</f>
        <v>0</v>
      </c>
      <c r="BL185" s="18" t="s">
        <v>127</v>
      </c>
      <c r="BM185" s="216" t="s">
        <v>482</v>
      </c>
    </row>
    <row r="186" spans="1:47" s="2" customFormat="1" ht="12">
      <c r="A186" s="39"/>
      <c r="B186" s="40"/>
      <c r="C186" s="41"/>
      <c r="D186" s="218" t="s">
        <v>129</v>
      </c>
      <c r="E186" s="41"/>
      <c r="F186" s="219" t="s">
        <v>201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129</v>
      </c>
      <c r="AU186" s="18" t="s">
        <v>84</v>
      </c>
    </row>
    <row r="187" spans="1:51" s="13" customFormat="1" ht="12">
      <c r="A187" s="13"/>
      <c r="B187" s="223"/>
      <c r="C187" s="224"/>
      <c r="D187" s="225" t="s">
        <v>131</v>
      </c>
      <c r="E187" s="226" t="s">
        <v>19</v>
      </c>
      <c r="F187" s="227" t="s">
        <v>132</v>
      </c>
      <c r="G187" s="224"/>
      <c r="H187" s="226" t="s">
        <v>19</v>
      </c>
      <c r="I187" s="228"/>
      <c r="J187" s="224"/>
      <c r="K187" s="224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131</v>
      </c>
      <c r="AU187" s="233" t="s">
        <v>84</v>
      </c>
      <c r="AV187" s="13" t="s">
        <v>81</v>
      </c>
      <c r="AW187" s="13" t="s">
        <v>34</v>
      </c>
      <c r="AX187" s="13" t="s">
        <v>73</v>
      </c>
      <c r="AY187" s="233" t="s">
        <v>120</v>
      </c>
    </row>
    <row r="188" spans="1:51" s="14" customFormat="1" ht="12">
      <c r="A188" s="14"/>
      <c r="B188" s="234"/>
      <c r="C188" s="235"/>
      <c r="D188" s="225" t="s">
        <v>131</v>
      </c>
      <c r="E188" s="236" t="s">
        <v>19</v>
      </c>
      <c r="F188" s="237" t="s">
        <v>483</v>
      </c>
      <c r="G188" s="235"/>
      <c r="H188" s="238">
        <v>4615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4" t="s">
        <v>131</v>
      </c>
      <c r="AU188" s="244" t="s">
        <v>84</v>
      </c>
      <c r="AV188" s="14" t="s">
        <v>84</v>
      </c>
      <c r="AW188" s="14" t="s">
        <v>34</v>
      </c>
      <c r="AX188" s="14" t="s">
        <v>73</v>
      </c>
      <c r="AY188" s="244" t="s">
        <v>120</v>
      </c>
    </row>
    <row r="189" spans="1:51" s="13" customFormat="1" ht="12">
      <c r="A189" s="13"/>
      <c r="B189" s="223"/>
      <c r="C189" s="224"/>
      <c r="D189" s="225" t="s">
        <v>131</v>
      </c>
      <c r="E189" s="226" t="s">
        <v>19</v>
      </c>
      <c r="F189" s="227" t="s">
        <v>448</v>
      </c>
      <c r="G189" s="224"/>
      <c r="H189" s="226" t="s">
        <v>19</v>
      </c>
      <c r="I189" s="228"/>
      <c r="J189" s="224"/>
      <c r="K189" s="224"/>
      <c r="L189" s="229"/>
      <c r="M189" s="230"/>
      <c r="N189" s="231"/>
      <c r="O189" s="231"/>
      <c r="P189" s="231"/>
      <c r="Q189" s="231"/>
      <c r="R189" s="231"/>
      <c r="S189" s="231"/>
      <c r="T189" s="23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3" t="s">
        <v>131</v>
      </c>
      <c r="AU189" s="233" t="s">
        <v>84</v>
      </c>
      <c r="AV189" s="13" t="s">
        <v>81</v>
      </c>
      <c r="AW189" s="13" t="s">
        <v>34</v>
      </c>
      <c r="AX189" s="13" t="s">
        <v>73</v>
      </c>
      <c r="AY189" s="233" t="s">
        <v>120</v>
      </c>
    </row>
    <row r="190" spans="1:51" s="14" customFormat="1" ht="12">
      <c r="A190" s="14"/>
      <c r="B190" s="234"/>
      <c r="C190" s="235"/>
      <c r="D190" s="225" t="s">
        <v>131</v>
      </c>
      <c r="E190" s="236" t="s">
        <v>19</v>
      </c>
      <c r="F190" s="237" t="s">
        <v>462</v>
      </c>
      <c r="G190" s="235"/>
      <c r="H190" s="238">
        <v>60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4" t="s">
        <v>131</v>
      </c>
      <c r="AU190" s="244" t="s">
        <v>84</v>
      </c>
      <c r="AV190" s="14" t="s">
        <v>84</v>
      </c>
      <c r="AW190" s="14" t="s">
        <v>34</v>
      </c>
      <c r="AX190" s="14" t="s">
        <v>73</v>
      </c>
      <c r="AY190" s="244" t="s">
        <v>120</v>
      </c>
    </row>
    <row r="191" spans="1:51" s="14" customFormat="1" ht="12">
      <c r="A191" s="14"/>
      <c r="B191" s="234"/>
      <c r="C191" s="235"/>
      <c r="D191" s="225" t="s">
        <v>131</v>
      </c>
      <c r="E191" s="236" t="s">
        <v>19</v>
      </c>
      <c r="F191" s="237" t="s">
        <v>463</v>
      </c>
      <c r="G191" s="235"/>
      <c r="H191" s="238">
        <v>50</v>
      </c>
      <c r="I191" s="239"/>
      <c r="J191" s="235"/>
      <c r="K191" s="235"/>
      <c r="L191" s="240"/>
      <c r="M191" s="241"/>
      <c r="N191" s="242"/>
      <c r="O191" s="242"/>
      <c r="P191" s="242"/>
      <c r="Q191" s="242"/>
      <c r="R191" s="242"/>
      <c r="S191" s="242"/>
      <c r="T191" s="24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4" t="s">
        <v>131</v>
      </c>
      <c r="AU191" s="244" t="s">
        <v>84</v>
      </c>
      <c r="AV191" s="14" t="s">
        <v>84</v>
      </c>
      <c r="AW191" s="14" t="s">
        <v>34</v>
      </c>
      <c r="AX191" s="14" t="s">
        <v>73</v>
      </c>
      <c r="AY191" s="244" t="s">
        <v>120</v>
      </c>
    </row>
    <row r="192" spans="1:51" s="15" customFormat="1" ht="12">
      <c r="A192" s="15"/>
      <c r="B192" s="245"/>
      <c r="C192" s="246"/>
      <c r="D192" s="225" t="s">
        <v>131</v>
      </c>
      <c r="E192" s="247" t="s">
        <v>19</v>
      </c>
      <c r="F192" s="248" t="s">
        <v>140</v>
      </c>
      <c r="G192" s="246"/>
      <c r="H192" s="249">
        <v>4725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55" t="s">
        <v>131</v>
      </c>
      <c r="AU192" s="255" t="s">
        <v>84</v>
      </c>
      <c r="AV192" s="15" t="s">
        <v>127</v>
      </c>
      <c r="AW192" s="15" t="s">
        <v>34</v>
      </c>
      <c r="AX192" s="15" t="s">
        <v>81</v>
      </c>
      <c r="AY192" s="255" t="s">
        <v>120</v>
      </c>
    </row>
    <row r="193" spans="1:63" s="12" customFormat="1" ht="22.8" customHeight="1">
      <c r="A193" s="12"/>
      <c r="B193" s="189"/>
      <c r="C193" s="190"/>
      <c r="D193" s="191" t="s">
        <v>72</v>
      </c>
      <c r="E193" s="203" t="s">
        <v>180</v>
      </c>
      <c r="F193" s="203" t="s">
        <v>203</v>
      </c>
      <c r="G193" s="190"/>
      <c r="H193" s="190"/>
      <c r="I193" s="193"/>
      <c r="J193" s="204">
        <f>BK193</f>
        <v>0</v>
      </c>
      <c r="K193" s="190"/>
      <c r="L193" s="195"/>
      <c r="M193" s="196"/>
      <c r="N193" s="197"/>
      <c r="O193" s="197"/>
      <c r="P193" s="198">
        <f>SUM(P194:P309)</f>
        <v>0</v>
      </c>
      <c r="Q193" s="197"/>
      <c r="R193" s="198">
        <f>SUM(R194:R309)</f>
        <v>490.521305</v>
      </c>
      <c r="S193" s="197"/>
      <c r="T193" s="199">
        <f>SUM(T194:T309)</f>
        <v>209.37800000000001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0" t="s">
        <v>81</v>
      </c>
      <c r="AT193" s="201" t="s">
        <v>72</v>
      </c>
      <c r="AU193" s="201" t="s">
        <v>81</v>
      </c>
      <c r="AY193" s="200" t="s">
        <v>120</v>
      </c>
      <c r="BK193" s="202">
        <f>SUM(BK194:BK309)</f>
        <v>0</v>
      </c>
    </row>
    <row r="194" spans="1:65" s="2" customFormat="1" ht="24.15" customHeight="1">
      <c r="A194" s="39"/>
      <c r="B194" s="40"/>
      <c r="C194" s="205" t="s">
        <v>243</v>
      </c>
      <c r="D194" s="205" t="s">
        <v>122</v>
      </c>
      <c r="E194" s="206" t="s">
        <v>205</v>
      </c>
      <c r="F194" s="207" t="s">
        <v>206</v>
      </c>
      <c r="G194" s="208" t="s">
        <v>144</v>
      </c>
      <c r="H194" s="209">
        <v>715</v>
      </c>
      <c r="I194" s="210"/>
      <c r="J194" s="211">
        <f>ROUND(I194*H194,2)</f>
        <v>0</v>
      </c>
      <c r="K194" s="207" t="s">
        <v>126</v>
      </c>
      <c r="L194" s="45"/>
      <c r="M194" s="212" t="s">
        <v>19</v>
      </c>
      <c r="N194" s="213" t="s">
        <v>44</v>
      </c>
      <c r="O194" s="85"/>
      <c r="P194" s="214">
        <f>O194*H194</f>
        <v>0</v>
      </c>
      <c r="Q194" s="214">
        <v>0.047</v>
      </c>
      <c r="R194" s="214">
        <f>Q194*H194</f>
        <v>33.605</v>
      </c>
      <c r="S194" s="214">
        <v>0</v>
      </c>
      <c r="T194" s="215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16" t="s">
        <v>127</v>
      </c>
      <c r="AT194" s="216" t="s">
        <v>122</v>
      </c>
      <c r="AU194" s="216" t="s">
        <v>84</v>
      </c>
      <c r="AY194" s="18" t="s">
        <v>120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8" t="s">
        <v>81</v>
      </c>
      <c r="BK194" s="217">
        <f>ROUND(I194*H194,2)</f>
        <v>0</v>
      </c>
      <c r="BL194" s="18" t="s">
        <v>127</v>
      </c>
      <c r="BM194" s="216" t="s">
        <v>207</v>
      </c>
    </row>
    <row r="195" spans="1:47" s="2" customFormat="1" ht="12">
      <c r="A195" s="39"/>
      <c r="B195" s="40"/>
      <c r="C195" s="41"/>
      <c r="D195" s="218" t="s">
        <v>129</v>
      </c>
      <c r="E195" s="41"/>
      <c r="F195" s="219" t="s">
        <v>208</v>
      </c>
      <c r="G195" s="41"/>
      <c r="H195" s="41"/>
      <c r="I195" s="220"/>
      <c r="J195" s="41"/>
      <c r="K195" s="41"/>
      <c r="L195" s="45"/>
      <c r="M195" s="221"/>
      <c r="N195" s="222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129</v>
      </c>
      <c r="AU195" s="18" t="s">
        <v>84</v>
      </c>
    </row>
    <row r="196" spans="1:51" s="14" customFormat="1" ht="12">
      <c r="A196" s="14"/>
      <c r="B196" s="234"/>
      <c r="C196" s="235"/>
      <c r="D196" s="225" t="s">
        <v>131</v>
      </c>
      <c r="E196" s="236" t="s">
        <v>19</v>
      </c>
      <c r="F196" s="237" t="s">
        <v>484</v>
      </c>
      <c r="G196" s="235"/>
      <c r="H196" s="238">
        <v>477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4" t="s">
        <v>131</v>
      </c>
      <c r="AU196" s="244" t="s">
        <v>84</v>
      </c>
      <c r="AV196" s="14" t="s">
        <v>84</v>
      </c>
      <c r="AW196" s="14" t="s">
        <v>34</v>
      </c>
      <c r="AX196" s="14" t="s">
        <v>73</v>
      </c>
      <c r="AY196" s="244" t="s">
        <v>120</v>
      </c>
    </row>
    <row r="197" spans="1:51" s="14" customFormat="1" ht="12">
      <c r="A197" s="14"/>
      <c r="B197" s="234"/>
      <c r="C197" s="235"/>
      <c r="D197" s="225" t="s">
        <v>131</v>
      </c>
      <c r="E197" s="236" t="s">
        <v>19</v>
      </c>
      <c r="F197" s="237" t="s">
        <v>485</v>
      </c>
      <c r="G197" s="235"/>
      <c r="H197" s="238">
        <v>127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4" t="s">
        <v>131</v>
      </c>
      <c r="AU197" s="244" t="s">
        <v>84</v>
      </c>
      <c r="AV197" s="14" t="s">
        <v>84</v>
      </c>
      <c r="AW197" s="14" t="s">
        <v>34</v>
      </c>
      <c r="AX197" s="14" t="s">
        <v>73</v>
      </c>
      <c r="AY197" s="244" t="s">
        <v>120</v>
      </c>
    </row>
    <row r="198" spans="1:51" s="14" customFormat="1" ht="12">
      <c r="A198" s="14"/>
      <c r="B198" s="234"/>
      <c r="C198" s="235"/>
      <c r="D198" s="225" t="s">
        <v>131</v>
      </c>
      <c r="E198" s="236" t="s">
        <v>19</v>
      </c>
      <c r="F198" s="237" t="s">
        <v>486</v>
      </c>
      <c r="G198" s="235"/>
      <c r="H198" s="238">
        <v>49</v>
      </c>
      <c r="I198" s="239"/>
      <c r="J198" s="235"/>
      <c r="K198" s="235"/>
      <c r="L198" s="240"/>
      <c r="M198" s="241"/>
      <c r="N198" s="242"/>
      <c r="O198" s="242"/>
      <c r="P198" s="242"/>
      <c r="Q198" s="242"/>
      <c r="R198" s="242"/>
      <c r="S198" s="242"/>
      <c r="T198" s="24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4" t="s">
        <v>131</v>
      </c>
      <c r="AU198" s="244" t="s">
        <v>84</v>
      </c>
      <c r="AV198" s="14" t="s">
        <v>84</v>
      </c>
      <c r="AW198" s="14" t="s">
        <v>34</v>
      </c>
      <c r="AX198" s="14" t="s">
        <v>73</v>
      </c>
      <c r="AY198" s="244" t="s">
        <v>120</v>
      </c>
    </row>
    <row r="199" spans="1:51" s="14" customFormat="1" ht="12">
      <c r="A199" s="14"/>
      <c r="B199" s="234"/>
      <c r="C199" s="235"/>
      <c r="D199" s="225" t="s">
        <v>131</v>
      </c>
      <c r="E199" s="236" t="s">
        <v>19</v>
      </c>
      <c r="F199" s="237" t="s">
        <v>487</v>
      </c>
      <c r="G199" s="235"/>
      <c r="H199" s="238">
        <v>62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4" t="s">
        <v>131</v>
      </c>
      <c r="AU199" s="244" t="s">
        <v>84</v>
      </c>
      <c r="AV199" s="14" t="s">
        <v>84</v>
      </c>
      <c r="AW199" s="14" t="s">
        <v>34</v>
      </c>
      <c r="AX199" s="14" t="s">
        <v>73</v>
      </c>
      <c r="AY199" s="244" t="s">
        <v>120</v>
      </c>
    </row>
    <row r="200" spans="1:51" s="15" customFormat="1" ht="12">
      <c r="A200" s="15"/>
      <c r="B200" s="245"/>
      <c r="C200" s="246"/>
      <c r="D200" s="225" t="s">
        <v>131</v>
      </c>
      <c r="E200" s="247" t="s">
        <v>19</v>
      </c>
      <c r="F200" s="248" t="s">
        <v>140</v>
      </c>
      <c r="G200" s="246"/>
      <c r="H200" s="249">
        <v>715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55" t="s">
        <v>131</v>
      </c>
      <c r="AU200" s="255" t="s">
        <v>84</v>
      </c>
      <c r="AV200" s="15" t="s">
        <v>127</v>
      </c>
      <c r="AW200" s="15" t="s">
        <v>34</v>
      </c>
      <c r="AX200" s="15" t="s">
        <v>81</v>
      </c>
      <c r="AY200" s="255" t="s">
        <v>120</v>
      </c>
    </row>
    <row r="201" spans="1:65" s="2" customFormat="1" ht="16.5" customHeight="1">
      <c r="A201" s="39"/>
      <c r="B201" s="40"/>
      <c r="C201" s="205" t="s">
        <v>249</v>
      </c>
      <c r="D201" s="205" t="s">
        <v>122</v>
      </c>
      <c r="E201" s="206" t="s">
        <v>212</v>
      </c>
      <c r="F201" s="207" t="s">
        <v>213</v>
      </c>
      <c r="G201" s="208" t="s">
        <v>214</v>
      </c>
      <c r="H201" s="209">
        <v>73</v>
      </c>
      <c r="I201" s="210"/>
      <c r="J201" s="211">
        <f>ROUND(I201*H201,2)</f>
        <v>0</v>
      </c>
      <c r="K201" s="207" t="s">
        <v>126</v>
      </c>
      <c r="L201" s="45"/>
      <c r="M201" s="212" t="s">
        <v>19</v>
      </c>
      <c r="N201" s="213" t="s">
        <v>44</v>
      </c>
      <c r="O201" s="85"/>
      <c r="P201" s="214">
        <f>O201*H201</f>
        <v>0</v>
      </c>
      <c r="Q201" s="214">
        <v>0.00036</v>
      </c>
      <c r="R201" s="214">
        <f>Q201*H201</f>
        <v>0.02628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127</v>
      </c>
      <c r="AT201" s="216" t="s">
        <v>122</v>
      </c>
      <c r="AU201" s="216" t="s">
        <v>84</v>
      </c>
      <c r="AY201" s="18" t="s">
        <v>120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81</v>
      </c>
      <c r="BK201" s="217">
        <f>ROUND(I201*H201,2)</f>
        <v>0</v>
      </c>
      <c r="BL201" s="18" t="s">
        <v>127</v>
      </c>
      <c r="BM201" s="216" t="s">
        <v>215</v>
      </c>
    </row>
    <row r="202" spans="1:47" s="2" customFormat="1" ht="12">
      <c r="A202" s="39"/>
      <c r="B202" s="40"/>
      <c r="C202" s="41"/>
      <c r="D202" s="218" t="s">
        <v>129</v>
      </c>
      <c r="E202" s="41"/>
      <c r="F202" s="219" t="s">
        <v>216</v>
      </c>
      <c r="G202" s="41"/>
      <c r="H202" s="41"/>
      <c r="I202" s="220"/>
      <c r="J202" s="41"/>
      <c r="K202" s="41"/>
      <c r="L202" s="45"/>
      <c r="M202" s="221"/>
      <c r="N202" s="222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129</v>
      </c>
      <c r="AU202" s="18" t="s">
        <v>84</v>
      </c>
    </row>
    <row r="203" spans="1:51" s="14" customFormat="1" ht="12">
      <c r="A203" s="14"/>
      <c r="B203" s="234"/>
      <c r="C203" s="235"/>
      <c r="D203" s="225" t="s">
        <v>131</v>
      </c>
      <c r="E203" s="236" t="s">
        <v>19</v>
      </c>
      <c r="F203" s="237" t="s">
        <v>488</v>
      </c>
      <c r="G203" s="235"/>
      <c r="H203" s="238">
        <v>48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4" t="s">
        <v>131</v>
      </c>
      <c r="AU203" s="244" t="s">
        <v>84</v>
      </c>
      <c r="AV203" s="14" t="s">
        <v>84</v>
      </c>
      <c r="AW203" s="14" t="s">
        <v>34</v>
      </c>
      <c r="AX203" s="14" t="s">
        <v>73</v>
      </c>
      <c r="AY203" s="244" t="s">
        <v>120</v>
      </c>
    </row>
    <row r="204" spans="1:51" s="14" customFormat="1" ht="12">
      <c r="A204" s="14"/>
      <c r="B204" s="234"/>
      <c r="C204" s="235"/>
      <c r="D204" s="225" t="s">
        <v>131</v>
      </c>
      <c r="E204" s="236" t="s">
        <v>19</v>
      </c>
      <c r="F204" s="237" t="s">
        <v>489</v>
      </c>
      <c r="G204" s="235"/>
      <c r="H204" s="238">
        <v>13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4" t="s">
        <v>131</v>
      </c>
      <c r="AU204" s="244" t="s">
        <v>84</v>
      </c>
      <c r="AV204" s="14" t="s">
        <v>84</v>
      </c>
      <c r="AW204" s="14" t="s">
        <v>34</v>
      </c>
      <c r="AX204" s="14" t="s">
        <v>73</v>
      </c>
      <c r="AY204" s="244" t="s">
        <v>120</v>
      </c>
    </row>
    <row r="205" spans="1:51" s="14" customFormat="1" ht="12">
      <c r="A205" s="14"/>
      <c r="B205" s="234"/>
      <c r="C205" s="235"/>
      <c r="D205" s="225" t="s">
        <v>131</v>
      </c>
      <c r="E205" s="236" t="s">
        <v>19</v>
      </c>
      <c r="F205" s="237" t="s">
        <v>490</v>
      </c>
      <c r="G205" s="235"/>
      <c r="H205" s="238">
        <v>5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4" t="s">
        <v>131</v>
      </c>
      <c r="AU205" s="244" t="s">
        <v>84</v>
      </c>
      <c r="AV205" s="14" t="s">
        <v>84</v>
      </c>
      <c r="AW205" s="14" t="s">
        <v>34</v>
      </c>
      <c r="AX205" s="14" t="s">
        <v>73</v>
      </c>
      <c r="AY205" s="244" t="s">
        <v>120</v>
      </c>
    </row>
    <row r="206" spans="1:51" s="14" customFormat="1" ht="12">
      <c r="A206" s="14"/>
      <c r="B206" s="234"/>
      <c r="C206" s="235"/>
      <c r="D206" s="225" t="s">
        <v>131</v>
      </c>
      <c r="E206" s="236" t="s">
        <v>19</v>
      </c>
      <c r="F206" s="237" t="s">
        <v>491</v>
      </c>
      <c r="G206" s="235"/>
      <c r="H206" s="238">
        <v>7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4" t="s">
        <v>131</v>
      </c>
      <c r="AU206" s="244" t="s">
        <v>84</v>
      </c>
      <c r="AV206" s="14" t="s">
        <v>84</v>
      </c>
      <c r="AW206" s="14" t="s">
        <v>34</v>
      </c>
      <c r="AX206" s="14" t="s">
        <v>73</v>
      </c>
      <c r="AY206" s="244" t="s">
        <v>120</v>
      </c>
    </row>
    <row r="207" spans="1:51" s="15" customFormat="1" ht="12">
      <c r="A207" s="15"/>
      <c r="B207" s="245"/>
      <c r="C207" s="246"/>
      <c r="D207" s="225" t="s">
        <v>131</v>
      </c>
      <c r="E207" s="247" t="s">
        <v>19</v>
      </c>
      <c r="F207" s="248" t="s">
        <v>140</v>
      </c>
      <c r="G207" s="246"/>
      <c r="H207" s="249">
        <v>73</v>
      </c>
      <c r="I207" s="250"/>
      <c r="J207" s="246"/>
      <c r="K207" s="246"/>
      <c r="L207" s="251"/>
      <c r="M207" s="252"/>
      <c r="N207" s="253"/>
      <c r="O207" s="253"/>
      <c r="P207" s="253"/>
      <c r="Q207" s="253"/>
      <c r="R207" s="253"/>
      <c r="S207" s="253"/>
      <c r="T207" s="254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55" t="s">
        <v>131</v>
      </c>
      <c r="AU207" s="255" t="s">
        <v>84</v>
      </c>
      <c r="AV207" s="15" t="s">
        <v>127</v>
      </c>
      <c r="AW207" s="15" t="s">
        <v>34</v>
      </c>
      <c r="AX207" s="15" t="s">
        <v>81</v>
      </c>
      <c r="AY207" s="255" t="s">
        <v>120</v>
      </c>
    </row>
    <row r="208" spans="1:65" s="2" customFormat="1" ht="16.5" customHeight="1">
      <c r="A208" s="39"/>
      <c r="B208" s="40"/>
      <c r="C208" s="256" t="s">
        <v>255</v>
      </c>
      <c r="D208" s="256" t="s">
        <v>170</v>
      </c>
      <c r="E208" s="257" t="s">
        <v>219</v>
      </c>
      <c r="F208" s="258" t="s">
        <v>220</v>
      </c>
      <c r="G208" s="259" t="s">
        <v>214</v>
      </c>
      <c r="H208" s="260">
        <v>73</v>
      </c>
      <c r="I208" s="261"/>
      <c r="J208" s="262">
        <f>ROUND(I208*H208,2)</f>
        <v>0</v>
      </c>
      <c r="K208" s="258" t="s">
        <v>126</v>
      </c>
      <c r="L208" s="263"/>
      <c r="M208" s="264" t="s">
        <v>19</v>
      </c>
      <c r="N208" s="265" t="s">
        <v>44</v>
      </c>
      <c r="O208" s="85"/>
      <c r="P208" s="214">
        <f>O208*H208</f>
        <v>0</v>
      </c>
      <c r="Q208" s="214">
        <v>0.0025</v>
      </c>
      <c r="R208" s="214">
        <f>Q208*H208</f>
        <v>0.1825</v>
      </c>
      <c r="S208" s="214">
        <v>0</v>
      </c>
      <c r="T208" s="215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16" t="s">
        <v>174</v>
      </c>
      <c r="AT208" s="216" t="s">
        <v>170</v>
      </c>
      <c r="AU208" s="216" t="s">
        <v>84</v>
      </c>
      <c r="AY208" s="18" t="s">
        <v>120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8" t="s">
        <v>81</v>
      </c>
      <c r="BK208" s="217">
        <f>ROUND(I208*H208,2)</f>
        <v>0</v>
      </c>
      <c r="BL208" s="18" t="s">
        <v>127</v>
      </c>
      <c r="BM208" s="216" t="s">
        <v>221</v>
      </c>
    </row>
    <row r="209" spans="1:65" s="2" customFormat="1" ht="21.75" customHeight="1">
      <c r="A209" s="39"/>
      <c r="B209" s="40"/>
      <c r="C209" s="205" t="s">
        <v>7</v>
      </c>
      <c r="D209" s="205" t="s">
        <v>122</v>
      </c>
      <c r="E209" s="206" t="s">
        <v>223</v>
      </c>
      <c r="F209" s="207" t="s">
        <v>224</v>
      </c>
      <c r="G209" s="208" t="s">
        <v>214</v>
      </c>
      <c r="H209" s="209">
        <v>22</v>
      </c>
      <c r="I209" s="210"/>
      <c r="J209" s="211">
        <f>ROUND(I209*H209,2)</f>
        <v>0</v>
      </c>
      <c r="K209" s="207" t="s">
        <v>126</v>
      </c>
      <c r="L209" s="45"/>
      <c r="M209" s="212" t="s">
        <v>19</v>
      </c>
      <c r="N209" s="213" t="s">
        <v>44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127</v>
      </c>
      <c r="AT209" s="216" t="s">
        <v>122</v>
      </c>
      <c r="AU209" s="216" t="s">
        <v>84</v>
      </c>
      <c r="AY209" s="18" t="s">
        <v>120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81</v>
      </c>
      <c r="BK209" s="217">
        <f>ROUND(I209*H209,2)</f>
        <v>0</v>
      </c>
      <c r="BL209" s="18" t="s">
        <v>127</v>
      </c>
      <c r="BM209" s="216" t="s">
        <v>225</v>
      </c>
    </row>
    <row r="210" spans="1:47" s="2" customFormat="1" ht="12">
      <c r="A210" s="39"/>
      <c r="B210" s="40"/>
      <c r="C210" s="41"/>
      <c r="D210" s="218" t="s">
        <v>129</v>
      </c>
      <c r="E210" s="41"/>
      <c r="F210" s="219" t="s">
        <v>226</v>
      </c>
      <c r="G210" s="41"/>
      <c r="H210" s="41"/>
      <c r="I210" s="220"/>
      <c r="J210" s="41"/>
      <c r="K210" s="41"/>
      <c r="L210" s="45"/>
      <c r="M210" s="221"/>
      <c r="N210" s="222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129</v>
      </c>
      <c r="AU210" s="18" t="s">
        <v>84</v>
      </c>
    </row>
    <row r="211" spans="1:51" s="13" customFormat="1" ht="12">
      <c r="A211" s="13"/>
      <c r="B211" s="223"/>
      <c r="C211" s="224"/>
      <c r="D211" s="225" t="s">
        <v>131</v>
      </c>
      <c r="E211" s="226" t="s">
        <v>19</v>
      </c>
      <c r="F211" s="227" t="s">
        <v>227</v>
      </c>
      <c r="G211" s="224"/>
      <c r="H211" s="226" t="s">
        <v>19</v>
      </c>
      <c r="I211" s="228"/>
      <c r="J211" s="224"/>
      <c r="K211" s="224"/>
      <c r="L211" s="229"/>
      <c r="M211" s="230"/>
      <c r="N211" s="231"/>
      <c r="O211" s="231"/>
      <c r="P211" s="231"/>
      <c r="Q211" s="231"/>
      <c r="R211" s="231"/>
      <c r="S211" s="231"/>
      <c r="T211" s="23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3" t="s">
        <v>131</v>
      </c>
      <c r="AU211" s="233" t="s">
        <v>84</v>
      </c>
      <c r="AV211" s="13" t="s">
        <v>81</v>
      </c>
      <c r="AW211" s="13" t="s">
        <v>34</v>
      </c>
      <c r="AX211" s="13" t="s">
        <v>73</v>
      </c>
      <c r="AY211" s="233" t="s">
        <v>120</v>
      </c>
    </row>
    <row r="212" spans="1:51" s="14" customFormat="1" ht="12">
      <c r="A212" s="14"/>
      <c r="B212" s="234"/>
      <c r="C212" s="235"/>
      <c r="D212" s="225" t="s">
        <v>131</v>
      </c>
      <c r="E212" s="236" t="s">
        <v>19</v>
      </c>
      <c r="F212" s="237" t="s">
        <v>228</v>
      </c>
      <c r="G212" s="235"/>
      <c r="H212" s="238">
        <v>4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4" t="s">
        <v>131</v>
      </c>
      <c r="AU212" s="244" t="s">
        <v>84</v>
      </c>
      <c r="AV212" s="14" t="s">
        <v>84</v>
      </c>
      <c r="AW212" s="14" t="s">
        <v>34</v>
      </c>
      <c r="AX212" s="14" t="s">
        <v>73</v>
      </c>
      <c r="AY212" s="244" t="s">
        <v>120</v>
      </c>
    </row>
    <row r="213" spans="1:51" s="14" customFormat="1" ht="12">
      <c r="A213" s="14"/>
      <c r="B213" s="234"/>
      <c r="C213" s="235"/>
      <c r="D213" s="225" t="s">
        <v>131</v>
      </c>
      <c r="E213" s="236" t="s">
        <v>19</v>
      </c>
      <c r="F213" s="237" t="s">
        <v>229</v>
      </c>
      <c r="G213" s="235"/>
      <c r="H213" s="238">
        <v>4</v>
      </c>
      <c r="I213" s="239"/>
      <c r="J213" s="235"/>
      <c r="K213" s="235"/>
      <c r="L213" s="240"/>
      <c r="M213" s="241"/>
      <c r="N213" s="242"/>
      <c r="O213" s="242"/>
      <c r="P213" s="242"/>
      <c r="Q213" s="242"/>
      <c r="R213" s="242"/>
      <c r="S213" s="242"/>
      <c r="T213" s="24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4" t="s">
        <v>131</v>
      </c>
      <c r="AU213" s="244" t="s">
        <v>84</v>
      </c>
      <c r="AV213" s="14" t="s">
        <v>84</v>
      </c>
      <c r="AW213" s="14" t="s">
        <v>34</v>
      </c>
      <c r="AX213" s="14" t="s">
        <v>73</v>
      </c>
      <c r="AY213" s="244" t="s">
        <v>120</v>
      </c>
    </row>
    <row r="214" spans="1:51" s="14" customFormat="1" ht="12">
      <c r="A214" s="14"/>
      <c r="B214" s="234"/>
      <c r="C214" s="235"/>
      <c r="D214" s="225" t="s">
        <v>131</v>
      </c>
      <c r="E214" s="236" t="s">
        <v>19</v>
      </c>
      <c r="F214" s="237" t="s">
        <v>230</v>
      </c>
      <c r="G214" s="235"/>
      <c r="H214" s="238">
        <v>2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4" t="s">
        <v>131</v>
      </c>
      <c r="AU214" s="244" t="s">
        <v>84</v>
      </c>
      <c r="AV214" s="14" t="s">
        <v>84</v>
      </c>
      <c r="AW214" s="14" t="s">
        <v>34</v>
      </c>
      <c r="AX214" s="14" t="s">
        <v>73</v>
      </c>
      <c r="AY214" s="244" t="s">
        <v>120</v>
      </c>
    </row>
    <row r="215" spans="1:51" s="14" customFormat="1" ht="12">
      <c r="A215" s="14"/>
      <c r="B215" s="234"/>
      <c r="C215" s="235"/>
      <c r="D215" s="225" t="s">
        <v>131</v>
      </c>
      <c r="E215" s="236" t="s">
        <v>19</v>
      </c>
      <c r="F215" s="237" t="s">
        <v>231</v>
      </c>
      <c r="G215" s="235"/>
      <c r="H215" s="238">
        <v>1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4" t="s">
        <v>131</v>
      </c>
      <c r="AU215" s="244" t="s">
        <v>84</v>
      </c>
      <c r="AV215" s="14" t="s">
        <v>84</v>
      </c>
      <c r="AW215" s="14" t="s">
        <v>34</v>
      </c>
      <c r="AX215" s="14" t="s">
        <v>73</v>
      </c>
      <c r="AY215" s="244" t="s">
        <v>120</v>
      </c>
    </row>
    <row r="216" spans="1:51" s="14" customFormat="1" ht="12">
      <c r="A216" s="14"/>
      <c r="B216" s="234"/>
      <c r="C216" s="235"/>
      <c r="D216" s="225" t="s">
        <v>131</v>
      </c>
      <c r="E216" s="236" t="s">
        <v>19</v>
      </c>
      <c r="F216" s="237" t="s">
        <v>232</v>
      </c>
      <c r="G216" s="235"/>
      <c r="H216" s="238">
        <v>5</v>
      </c>
      <c r="I216" s="239"/>
      <c r="J216" s="235"/>
      <c r="K216" s="235"/>
      <c r="L216" s="240"/>
      <c r="M216" s="241"/>
      <c r="N216" s="242"/>
      <c r="O216" s="242"/>
      <c r="P216" s="242"/>
      <c r="Q216" s="242"/>
      <c r="R216" s="242"/>
      <c r="S216" s="242"/>
      <c r="T216" s="24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4" t="s">
        <v>131</v>
      </c>
      <c r="AU216" s="244" t="s">
        <v>84</v>
      </c>
      <c r="AV216" s="14" t="s">
        <v>84</v>
      </c>
      <c r="AW216" s="14" t="s">
        <v>34</v>
      </c>
      <c r="AX216" s="14" t="s">
        <v>73</v>
      </c>
      <c r="AY216" s="244" t="s">
        <v>120</v>
      </c>
    </row>
    <row r="217" spans="1:51" s="14" customFormat="1" ht="12">
      <c r="A217" s="14"/>
      <c r="B217" s="234"/>
      <c r="C217" s="235"/>
      <c r="D217" s="225" t="s">
        <v>131</v>
      </c>
      <c r="E217" s="236" t="s">
        <v>19</v>
      </c>
      <c r="F217" s="237" t="s">
        <v>233</v>
      </c>
      <c r="G217" s="235"/>
      <c r="H217" s="238">
        <v>2</v>
      </c>
      <c r="I217" s="239"/>
      <c r="J217" s="235"/>
      <c r="K217" s="235"/>
      <c r="L217" s="240"/>
      <c r="M217" s="241"/>
      <c r="N217" s="242"/>
      <c r="O217" s="242"/>
      <c r="P217" s="242"/>
      <c r="Q217" s="242"/>
      <c r="R217" s="242"/>
      <c r="S217" s="242"/>
      <c r="T217" s="24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4" t="s">
        <v>131</v>
      </c>
      <c r="AU217" s="244" t="s">
        <v>84</v>
      </c>
      <c r="AV217" s="14" t="s">
        <v>84</v>
      </c>
      <c r="AW217" s="14" t="s">
        <v>34</v>
      </c>
      <c r="AX217" s="14" t="s">
        <v>73</v>
      </c>
      <c r="AY217" s="244" t="s">
        <v>120</v>
      </c>
    </row>
    <row r="218" spans="1:51" s="14" customFormat="1" ht="12">
      <c r="A218" s="14"/>
      <c r="B218" s="234"/>
      <c r="C218" s="235"/>
      <c r="D218" s="225" t="s">
        <v>131</v>
      </c>
      <c r="E218" s="236" t="s">
        <v>19</v>
      </c>
      <c r="F218" s="237" t="s">
        <v>234</v>
      </c>
      <c r="G218" s="235"/>
      <c r="H218" s="238">
        <v>2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4" t="s">
        <v>131</v>
      </c>
      <c r="AU218" s="244" t="s">
        <v>84</v>
      </c>
      <c r="AV218" s="14" t="s">
        <v>84</v>
      </c>
      <c r="AW218" s="14" t="s">
        <v>34</v>
      </c>
      <c r="AX218" s="14" t="s">
        <v>73</v>
      </c>
      <c r="AY218" s="244" t="s">
        <v>120</v>
      </c>
    </row>
    <row r="219" spans="1:51" s="14" customFormat="1" ht="12">
      <c r="A219" s="14"/>
      <c r="B219" s="234"/>
      <c r="C219" s="235"/>
      <c r="D219" s="225" t="s">
        <v>131</v>
      </c>
      <c r="E219" s="236" t="s">
        <v>19</v>
      </c>
      <c r="F219" s="237" t="s">
        <v>235</v>
      </c>
      <c r="G219" s="235"/>
      <c r="H219" s="238">
        <v>2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4" t="s">
        <v>131</v>
      </c>
      <c r="AU219" s="244" t="s">
        <v>84</v>
      </c>
      <c r="AV219" s="14" t="s">
        <v>84</v>
      </c>
      <c r="AW219" s="14" t="s">
        <v>34</v>
      </c>
      <c r="AX219" s="14" t="s">
        <v>73</v>
      </c>
      <c r="AY219" s="244" t="s">
        <v>120</v>
      </c>
    </row>
    <row r="220" spans="1:51" s="15" customFormat="1" ht="12">
      <c r="A220" s="15"/>
      <c r="B220" s="245"/>
      <c r="C220" s="246"/>
      <c r="D220" s="225" t="s">
        <v>131</v>
      </c>
      <c r="E220" s="247" t="s">
        <v>19</v>
      </c>
      <c r="F220" s="248" t="s">
        <v>140</v>
      </c>
      <c r="G220" s="246"/>
      <c r="H220" s="249">
        <v>22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5" t="s">
        <v>131</v>
      </c>
      <c r="AU220" s="255" t="s">
        <v>84</v>
      </c>
      <c r="AV220" s="15" t="s">
        <v>127</v>
      </c>
      <c r="AW220" s="15" t="s">
        <v>34</v>
      </c>
      <c r="AX220" s="15" t="s">
        <v>81</v>
      </c>
      <c r="AY220" s="255" t="s">
        <v>120</v>
      </c>
    </row>
    <row r="221" spans="1:65" s="2" customFormat="1" ht="24.15" customHeight="1">
      <c r="A221" s="39"/>
      <c r="B221" s="40"/>
      <c r="C221" s="205" t="s">
        <v>270</v>
      </c>
      <c r="D221" s="205" t="s">
        <v>122</v>
      </c>
      <c r="E221" s="206" t="s">
        <v>237</v>
      </c>
      <c r="F221" s="207" t="s">
        <v>238</v>
      </c>
      <c r="G221" s="208" t="s">
        <v>214</v>
      </c>
      <c r="H221" s="209">
        <v>1320</v>
      </c>
      <c r="I221" s="210"/>
      <c r="J221" s="211">
        <f>ROUND(I221*H221,2)</f>
        <v>0</v>
      </c>
      <c r="K221" s="207" t="s">
        <v>126</v>
      </c>
      <c r="L221" s="45"/>
      <c r="M221" s="212" t="s">
        <v>19</v>
      </c>
      <c r="N221" s="213" t="s">
        <v>44</v>
      </c>
      <c r="O221" s="85"/>
      <c r="P221" s="214">
        <f>O221*H221</f>
        <v>0</v>
      </c>
      <c r="Q221" s="214">
        <v>0</v>
      </c>
      <c r="R221" s="214">
        <f>Q221*H221</f>
        <v>0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127</v>
      </c>
      <c r="AT221" s="216" t="s">
        <v>122</v>
      </c>
      <c r="AU221" s="216" t="s">
        <v>84</v>
      </c>
      <c r="AY221" s="18" t="s">
        <v>120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81</v>
      </c>
      <c r="BK221" s="217">
        <f>ROUND(I221*H221,2)</f>
        <v>0</v>
      </c>
      <c r="BL221" s="18" t="s">
        <v>127</v>
      </c>
      <c r="BM221" s="216" t="s">
        <v>239</v>
      </c>
    </row>
    <row r="222" spans="1:47" s="2" customFormat="1" ht="12">
      <c r="A222" s="39"/>
      <c r="B222" s="40"/>
      <c r="C222" s="41"/>
      <c r="D222" s="218" t="s">
        <v>129</v>
      </c>
      <c r="E222" s="41"/>
      <c r="F222" s="219" t="s">
        <v>240</v>
      </c>
      <c r="G222" s="41"/>
      <c r="H222" s="41"/>
      <c r="I222" s="220"/>
      <c r="J222" s="41"/>
      <c r="K222" s="41"/>
      <c r="L222" s="45"/>
      <c r="M222" s="221"/>
      <c r="N222" s="222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129</v>
      </c>
      <c r="AU222" s="18" t="s">
        <v>84</v>
      </c>
    </row>
    <row r="223" spans="1:51" s="13" customFormat="1" ht="12">
      <c r="A223" s="13"/>
      <c r="B223" s="223"/>
      <c r="C223" s="224"/>
      <c r="D223" s="225" t="s">
        <v>131</v>
      </c>
      <c r="E223" s="226" t="s">
        <v>19</v>
      </c>
      <c r="F223" s="227" t="s">
        <v>492</v>
      </c>
      <c r="G223" s="224"/>
      <c r="H223" s="226" t="s">
        <v>19</v>
      </c>
      <c r="I223" s="228"/>
      <c r="J223" s="224"/>
      <c r="K223" s="224"/>
      <c r="L223" s="229"/>
      <c r="M223" s="230"/>
      <c r="N223" s="231"/>
      <c r="O223" s="231"/>
      <c r="P223" s="231"/>
      <c r="Q223" s="231"/>
      <c r="R223" s="231"/>
      <c r="S223" s="231"/>
      <c r="T223" s="23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3" t="s">
        <v>131</v>
      </c>
      <c r="AU223" s="233" t="s">
        <v>84</v>
      </c>
      <c r="AV223" s="13" t="s">
        <v>81</v>
      </c>
      <c r="AW223" s="13" t="s">
        <v>34</v>
      </c>
      <c r="AX223" s="13" t="s">
        <v>73</v>
      </c>
      <c r="AY223" s="233" t="s">
        <v>120</v>
      </c>
    </row>
    <row r="224" spans="1:51" s="14" customFormat="1" ht="12">
      <c r="A224" s="14"/>
      <c r="B224" s="234"/>
      <c r="C224" s="235"/>
      <c r="D224" s="225" t="s">
        <v>131</v>
      </c>
      <c r="E224" s="236" t="s">
        <v>19</v>
      </c>
      <c r="F224" s="237" t="s">
        <v>493</v>
      </c>
      <c r="G224" s="235"/>
      <c r="H224" s="238">
        <v>1320</v>
      </c>
      <c r="I224" s="239"/>
      <c r="J224" s="235"/>
      <c r="K224" s="235"/>
      <c r="L224" s="240"/>
      <c r="M224" s="241"/>
      <c r="N224" s="242"/>
      <c r="O224" s="242"/>
      <c r="P224" s="242"/>
      <c r="Q224" s="242"/>
      <c r="R224" s="242"/>
      <c r="S224" s="242"/>
      <c r="T224" s="24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4" t="s">
        <v>131</v>
      </c>
      <c r="AU224" s="244" t="s">
        <v>84</v>
      </c>
      <c r="AV224" s="14" t="s">
        <v>84</v>
      </c>
      <c r="AW224" s="14" t="s">
        <v>34</v>
      </c>
      <c r="AX224" s="14" t="s">
        <v>81</v>
      </c>
      <c r="AY224" s="244" t="s">
        <v>120</v>
      </c>
    </row>
    <row r="225" spans="1:65" s="2" customFormat="1" ht="16.5" customHeight="1">
      <c r="A225" s="39"/>
      <c r="B225" s="40"/>
      <c r="C225" s="205" t="s">
        <v>278</v>
      </c>
      <c r="D225" s="205" t="s">
        <v>122</v>
      </c>
      <c r="E225" s="206" t="s">
        <v>244</v>
      </c>
      <c r="F225" s="207" t="s">
        <v>245</v>
      </c>
      <c r="G225" s="208" t="s">
        <v>214</v>
      </c>
      <c r="H225" s="209">
        <v>45</v>
      </c>
      <c r="I225" s="210"/>
      <c r="J225" s="211">
        <f>ROUND(I225*H225,2)</f>
        <v>0</v>
      </c>
      <c r="K225" s="207" t="s">
        <v>126</v>
      </c>
      <c r="L225" s="45"/>
      <c r="M225" s="212" t="s">
        <v>19</v>
      </c>
      <c r="N225" s="213" t="s">
        <v>44</v>
      </c>
      <c r="O225" s="85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6" t="s">
        <v>127</v>
      </c>
      <c r="AT225" s="216" t="s">
        <v>122</v>
      </c>
      <c r="AU225" s="216" t="s">
        <v>84</v>
      </c>
      <c r="AY225" s="18" t="s">
        <v>120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8" t="s">
        <v>81</v>
      </c>
      <c r="BK225" s="217">
        <f>ROUND(I225*H225,2)</f>
        <v>0</v>
      </c>
      <c r="BL225" s="18" t="s">
        <v>127</v>
      </c>
      <c r="BM225" s="216" t="s">
        <v>246</v>
      </c>
    </row>
    <row r="226" spans="1:47" s="2" customFormat="1" ht="12">
      <c r="A226" s="39"/>
      <c r="B226" s="40"/>
      <c r="C226" s="41"/>
      <c r="D226" s="218" t="s">
        <v>129</v>
      </c>
      <c r="E226" s="41"/>
      <c r="F226" s="219" t="s">
        <v>247</v>
      </c>
      <c r="G226" s="41"/>
      <c r="H226" s="41"/>
      <c r="I226" s="220"/>
      <c r="J226" s="41"/>
      <c r="K226" s="41"/>
      <c r="L226" s="45"/>
      <c r="M226" s="221"/>
      <c r="N226" s="222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129</v>
      </c>
      <c r="AU226" s="18" t="s">
        <v>84</v>
      </c>
    </row>
    <row r="227" spans="1:51" s="13" customFormat="1" ht="12">
      <c r="A227" s="13"/>
      <c r="B227" s="223"/>
      <c r="C227" s="224"/>
      <c r="D227" s="225" t="s">
        <v>131</v>
      </c>
      <c r="E227" s="226" t="s">
        <v>19</v>
      </c>
      <c r="F227" s="227" t="s">
        <v>227</v>
      </c>
      <c r="G227" s="224"/>
      <c r="H227" s="226" t="s">
        <v>19</v>
      </c>
      <c r="I227" s="228"/>
      <c r="J227" s="224"/>
      <c r="K227" s="224"/>
      <c r="L227" s="229"/>
      <c r="M227" s="230"/>
      <c r="N227" s="231"/>
      <c r="O227" s="231"/>
      <c r="P227" s="231"/>
      <c r="Q227" s="231"/>
      <c r="R227" s="231"/>
      <c r="S227" s="231"/>
      <c r="T227" s="23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3" t="s">
        <v>131</v>
      </c>
      <c r="AU227" s="233" t="s">
        <v>84</v>
      </c>
      <c r="AV227" s="13" t="s">
        <v>81</v>
      </c>
      <c r="AW227" s="13" t="s">
        <v>34</v>
      </c>
      <c r="AX227" s="13" t="s">
        <v>73</v>
      </c>
      <c r="AY227" s="233" t="s">
        <v>120</v>
      </c>
    </row>
    <row r="228" spans="1:51" s="14" customFormat="1" ht="12">
      <c r="A228" s="14"/>
      <c r="B228" s="234"/>
      <c r="C228" s="235"/>
      <c r="D228" s="225" t="s">
        <v>131</v>
      </c>
      <c r="E228" s="236" t="s">
        <v>19</v>
      </c>
      <c r="F228" s="237" t="s">
        <v>494</v>
      </c>
      <c r="G228" s="235"/>
      <c r="H228" s="238">
        <v>45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4" t="s">
        <v>131</v>
      </c>
      <c r="AU228" s="244" t="s">
        <v>84</v>
      </c>
      <c r="AV228" s="14" t="s">
        <v>84</v>
      </c>
      <c r="AW228" s="14" t="s">
        <v>34</v>
      </c>
      <c r="AX228" s="14" t="s">
        <v>81</v>
      </c>
      <c r="AY228" s="244" t="s">
        <v>120</v>
      </c>
    </row>
    <row r="229" spans="1:65" s="2" customFormat="1" ht="24.15" customHeight="1">
      <c r="A229" s="39"/>
      <c r="B229" s="40"/>
      <c r="C229" s="205" t="s">
        <v>283</v>
      </c>
      <c r="D229" s="205" t="s">
        <v>122</v>
      </c>
      <c r="E229" s="206" t="s">
        <v>250</v>
      </c>
      <c r="F229" s="207" t="s">
        <v>251</v>
      </c>
      <c r="G229" s="208" t="s">
        <v>214</v>
      </c>
      <c r="H229" s="209">
        <v>2700</v>
      </c>
      <c r="I229" s="210"/>
      <c r="J229" s="211">
        <f>ROUND(I229*H229,2)</f>
        <v>0</v>
      </c>
      <c r="K229" s="207" t="s">
        <v>126</v>
      </c>
      <c r="L229" s="45"/>
      <c r="M229" s="212" t="s">
        <v>19</v>
      </c>
      <c r="N229" s="213" t="s">
        <v>44</v>
      </c>
      <c r="O229" s="85"/>
      <c r="P229" s="214">
        <f>O229*H229</f>
        <v>0</v>
      </c>
      <c r="Q229" s="214">
        <v>0</v>
      </c>
      <c r="R229" s="214">
        <f>Q229*H229</f>
        <v>0</v>
      </c>
      <c r="S229" s="214">
        <v>0</v>
      </c>
      <c r="T229" s="21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6" t="s">
        <v>127</v>
      </c>
      <c r="AT229" s="216" t="s">
        <v>122</v>
      </c>
      <c r="AU229" s="216" t="s">
        <v>84</v>
      </c>
      <c r="AY229" s="18" t="s">
        <v>120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81</v>
      </c>
      <c r="BK229" s="217">
        <f>ROUND(I229*H229,2)</f>
        <v>0</v>
      </c>
      <c r="BL229" s="18" t="s">
        <v>127</v>
      </c>
      <c r="BM229" s="216" t="s">
        <v>252</v>
      </c>
    </row>
    <row r="230" spans="1:47" s="2" customFormat="1" ht="12">
      <c r="A230" s="39"/>
      <c r="B230" s="40"/>
      <c r="C230" s="41"/>
      <c r="D230" s="218" t="s">
        <v>129</v>
      </c>
      <c r="E230" s="41"/>
      <c r="F230" s="219" t="s">
        <v>253</v>
      </c>
      <c r="G230" s="41"/>
      <c r="H230" s="41"/>
      <c r="I230" s="220"/>
      <c r="J230" s="41"/>
      <c r="K230" s="41"/>
      <c r="L230" s="45"/>
      <c r="M230" s="221"/>
      <c r="N230" s="222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129</v>
      </c>
      <c r="AU230" s="18" t="s">
        <v>84</v>
      </c>
    </row>
    <row r="231" spans="1:51" s="13" customFormat="1" ht="12">
      <c r="A231" s="13"/>
      <c r="B231" s="223"/>
      <c r="C231" s="224"/>
      <c r="D231" s="225" t="s">
        <v>131</v>
      </c>
      <c r="E231" s="226" t="s">
        <v>19</v>
      </c>
      <c r="F231" s="227" t="s">
        <v>492</v>
      </c>
      <c r="G231" s="224"/>
      <c r="H231" s="226" t="s">
        <v>19</v>
      </c>
      <c r="I231" s="228"/>
      <c r="J231" s="224"/>
      <c r="K231" s="224"/>
      <c r="L231" s="229"/>
      <c r="M231" s="230"/>
      <c r="N231" s="231"/>
      <c r="O231" s="231"/>
      <c r="P231" s="231"/>
      <c r="Q231" s="231"/>
      <c r="R231" s="231"/>
      <c r="S231" s="231"/>
      <c r="T231" s="23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3" t="s">
        <v>131</v>
      </c>
      <c r="AU231" s="233" t="s">
        <v>84</v>
      </c>
      <c r="AV231" s="13" t="s">
        <v>81</v>
      </c>
      <c r="AW231" s="13" t="s">
        <v>34</v>
      </c>
      <c r="AX231" s="13" t="s">
        <v>73</v>
      </c>
      <c r="AY231" s="233" t="s">
        <v>120</v>
      </c>
    </row>
    <row r="232" spans="1:51" s="14" customFormat="1" ht="12">
      <c r="A232" s="14"/>
      <c r="B232" s="234"/>
      <c r="C232" s="235"/>
      <c r="D232" s="225" t="s">
        <v>131</v>
      </c>
      <c r="E232" s="236" t="s">
        <v>19</v>
      </c>
      <c r="F232" s="237" t="s">
        <v>495</v>
      </c>
      <c r="G232" s="235"/>
      <c r="H232" s="238">
        <v>2700</v>
      </c>
      <c r="I232" s="239"/>
      <c r="J232" s="235"/>
      <c r="K232" s="235"/>
      <c r="L232" s="240"/>
      <c r="M232" s="241"/>
      <c r="N232" s="242"/>
      <c r="O232" s="242"/>
      <c r="P232" s="242"/>
      <c r="Q232" s="242"/>
      <c r="R232" s="242"/>
      <c r="S232" s="242"/>
      <c r="T232" s="24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4" t="s">
        <v>131</v>
      </c>
      <c r="AU232" s="244" t="s">
        <v>84</v>
      </c>
      <c r="AV232" s="14" t="s">
        <v>84</v>
      </c>
      <c r="AW232" s="14" t="s">
        <v>34</v>
      </c>
      <c r="AX232" s="14" t="s">
        <v>81</v>
      </c>
      <c r="AY232" s="244" t="s">
        <v>120</v>
      </c>
    </row>
    <row r="233" spans="1:65" s="2" customFormat="1" ht="21.75" customHeight="1">
      <c r="A233" s="39"/>
      <c r="B233" s="40"/>
      <c r="C233" s="205" t="s">
        <v>288</v>
      </c>
      <c r="D233" s="205" t="s">
        <v>122</v>
      </c>
      <c r="E233" s="206" t="s">
        <v>256</v>
      </c>
      <c r="F233" s="207" t="s">
        <v>257</v>
      </c>
      <c r="G233" s="208" t="s">
        <v>144</v>
      </c>
      <c r="H233" s="209">
        <v>1422</v>
      </c>
      <c r="I233" s="210"/>
      <c r="J233" s="211">
        <f>ROUND(I233*H233,2)</f>
        <v>0</v>
      </c>
      <c r="K233" s="207" t="s">
        <v>126</v>
      </c>
      <c r="L233" s="45"/>
      <c r="M233" s="212" t="s">
        <v>19</v>
      </c>
      <c r="N233" s="213" t="s">
        <v>44</v>
      </c>
      <c r="O233" s="85"/>
      <c r="P233" s="214">
        <f>O233*H233</f>
        <v>0</v>
      </c>
      <c r="Q233" s="214">
        <v>0.00033</v>
      </c>
      <c r="R233" s="214">
        <f>Q233*H233</f>
        <v>0.46926</v>
      </c>
      <c r="S233" s="214">
        <v>0</v>
      </c>
      <c r="T233" s="215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6" t="s">
        <v>127</v>
      </c>
      <c r="AT233" s="216" t="s">
        <v>122</v>
      </c>
      <c r="AU233" s="216" t="s">
        <v>84</v>
      </c>
      <c r="AY233" s="18" t="s">
        <v>120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8" t="s">
        <v>81</v>
      </c>
      <c r="BK233" s="217">
        <f>ROUND(I233*H233,2)</f>
        <v>0</v>
      </c>
      <c r="BL233" s="18" t="s">
        <v>127</v>
      </c>
      <c r="BM233" s="216" t="s">
        <v>258</v>
      </c>
    </row>
    <row r="234" spans="1:47" s="2" customFormat="1" ht="12">
      <c r="A234" s="39"/>
      <c r="B234" s="40"/>
      <c r="C234" s="41"/>
      <c r="D234" s="218" t="s">
        <v>129</v>
      </c>
      <c r="E234" s="41"/>
      <c r="F234" s="219" t="s">
        <v>259</v>
      </c>
      <c r="G234" s="41"/>
      <c r="H234" s="41"/>
      <c r="I234" s="220"/>
      <c r="J234" s="41"/>
      <c r="K234" s="41"/>
      <c r="L234" s="45"/>
      <c r="M234" s="221"/>
      <c r="N234" s="222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129</v>
      </c>
      <c r="AU234" s="18" t="s">
        <v>84</v>
      </c>
    </row>
    <row r="235" spans="1:51" s="13" customFormat="1" ht="12">
      <c r="A235" s="13"/>
      <c r="B235" s="223"/>
      <c r="C235" s="224"/>
      <c r="D235" s="225" t="s">
        <v>131</v>
      </c>
      <c r="E235" s="226" t="s">
        <v>19</v>
      </c>
      <c r="F235" s="227" t="s">
        <v>260</v>
      </c>
      <c r="G235" s="224"/>
      <c r="H235" s="226" t="s">
        <v>19</v>
      </c>
      <c r="I235" s="228"/>
      <c r="J235" s="224"/>
      <c r="K235" s="224"/>
      <c r="L235" s="229"/>
      <c r="M235" s="230"/>
      <c r="N235" s="231"/>
      <c r="O235" s="231"/>
      <c r="P235" s="231"/>
      <c r="Q235" s="231"/>
      <c r="R235" s="231"/>
      <c r="S235" s="231"/>
      <c r="T235" s="23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3" t="s">
        <v>131</v>
      </c>
      <c r="AU235" s="233" t="s">
        <v>84</v>
      </c>
      <c r="AV235" s="13" t="s">
        <v>81</v>
      </c>
      <c r="AW235" s="13" t="s">
        <v>34</v>
      </c>
      <c r="AX235" s="13" t="s">
        <v>73</v>
      </c>
      <c r="AY235" s="233" t="s">
        <v>120</v>
      </c>
    </row>
    <row r="236" spans="1:51" s="13" customFormat="1" ht="12">
      <c r="A236" s="13"/>
      <c r="B236" s="223"/>
      <c r="C236" s="224"/>
      <c r="D236" s="225" t="s">
        <v>131</v>
      </c>
      <c r="E236" s="226" t="s">
        <v>19</v>
      </c>
      <c r="F236" s="227" t="s">
        <v>261</v>
      </c>
      <c r="G236" s="224"/>
      <c r="H236" s="226" t="s">
        <v>19</v>
      </c>
      <c r="I236" s="228"/>
      <c r="J236" s="224"/>
      <c r="K236" s="224"/>
      <c r="L236" s="229"/>
      <c r="M236" s="230"/>
      <c r="N236" s="231"/>
      <c r="O236" s="231"/>
      <c r="P236" s="231"/>
      <c r="Q236" s="231"/>
      <c r="R236" s="231"/>
      <c r="S236" s="231"/>
      <c r="T236" s="23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3" t="s">
        <v>131</v>
      </c>
      <c r="AU236" s="233" t="s">
        <v>84</v>
      </c>
      <c r="AV236" s="13" t="s">
        <v>81</v>
      </c>
      <c r="AW236" s="13" t="s">
        <v>34</v>
      </c>
      <c r="AX236" s="13" t="s">
        <v>73</v>
      </c>
      <c r="AY236" s="233" t="s">
        <v>120</v>
      </c>
    </row>
    <row r="237" spans="1:51" s="14" customFormat="1" ht="12">
      <c r="A237" s="14"/>
      <c r="B237" s="234"/>
      <c r="C237" s="235"/>
      <c r="D237" s="225" t="s">
        <v>131</v>
      </c>
      <c r="E237" s="236" t="s">
        <v>19</v>
      </c>
      <c r="F237" s="237" t="s">
        <v>496</v>
      </c>
      <c r="G237" s="235"/>
      <c r="H237" s="238">
        <v>474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4" t="s">
        <v>131</v>
      </c>
      <c r="AU237" s="244" t="s">
        <v>84</v>
      </c>
      <c r="AV237" s="14" t="s">
        <v>84</v>
      </c>
      <c r="AW237" s="14" t="s">
        <v>34</v>
      </c>
      <c r="AX237" s="14" t="s">
        <v>73</v>
      </c>
      <c r="AY237" s="244" t="s">
        <v>120</v>
      </c>
    </row>
    <row r="238" spans="1:51" s="13" customFormat="1" ht="12">
      <c r="A238" s="13"/>
      <c r="B238" s="223"/>
      <c r="C238" s="224"/>
      <c r="D238" s="225" t="s">
        <v>131</v>
      </c>
      <c r="E238" s="226" t="s">
        <v>19</v>
      </c>
      <c r="F238" s="227" t="s">
        <v>263</v>
      </c>
      <c r="G238" s="224"/>
      <c r="H238" s="226" t="s">
        <v>19</v>
      </c>
      <c r="I238" s="228"/>
      <c r="J238" s="224"/>
      <c r="K238" s="224"/>
      <c r="L238" s="229"/>
      <c r="M238" s="230"/>
      <c r="N238" s="231"/>
      <c r="O238" s="231"/>
      <c r="P238" s="231"/>
      <c r="Q238" s="231"/>
      <c r="R238" s="231"/>
      <c r="S238" s="231"/>
      <c r="T238" s="23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3" t="s">
        <v>131</v>
      </c>
      <c r="AU238" s="233" t="s">
        <v>84</v>
      </c>
      <c r="AV238" s="13" t="s">
        <v>81</v>
      </c>
      <c r="AW238" s="13" t="s">
        <v>34</v>
      </c>
      <c r="AX238" s="13" t="s">
        <v>73</v>
      </c>
      <c r="AY238" s="233" t="s">
        <v>120</v>
      </c>
    </row>
    <row r="239" spans="1:51" s="14" customFormat="1" ht="12">
      <c r="A239" s="14"/>
      <c r="B239" s="234"/>
      <c r="C239" s="235"/>
      <c r="D239" s="225" t="s">
        <v>131</v>
      </c>
      <c r="E239" s="236" t="s">
        <v>19</v>
      </c>
      <c r="F239" s="237" t="s">
        <v>497</v>
      </c>
      <c r="G239" s="235"/>
      <c r="H239" s="238">
        <v>459</v>
      </c>
      <c r="I239" s="239"/>
      <c r="J239" s="235"/>
      <c r="K239" s="235"/>
      <c r="L239" s="240"/>
      <c r="M239" s="241"/>
      <c r="N239" s="242"/>
      <c r="O239" s="242"/>
      <c r="P239" s="242"/>
      <c r="Q239" s="242"/>
      <c r="R239" s="242"/>
      <c r="S239" s="242"/>
      <c r="T239" s="24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4" t="s">
        <v>131</v>
      </c>
      <c r="AU239" s="244" t="s">
        <v>84</v>
      </c>
      <c r="AV239" s="14" t="s">
        <v>84</v>
      </c>
      <c r="AW239" s="14" t="s">
        <v>34</v>
      </c>
      <c r="AX239" s="14" t="s">
        <v>73</v>
      </c>
      <c r="AY239" s="244" t="s">
        <v>120</v>
      </c>
    </row>
    <row r="240" spans="1:51" s="14" customFormat="1" ht="12">
      <c r="A240" s="14"/>
      <c r="B240" s="234"/>
      <c r="C240" s="235"/>
      <c r="D240" s="225" t="s">
        <v>131</v>
      </c>
      <c r="E240" s="236" t="s">
        <v>19</v>
      </c>
      <c r="F240" s="237" t="s">
        <v>498</v>
      </c>
      <c r="G240" s="235"/>
      <c r="H240" s="238">
        <v>489</v>
      </c>
      <c r="I240" s="239"/>
      <c r="J240" s="235"/>
      <c r="K240" s="235"/>
      <c r="L240" s="240"/>
      <c r="M240" s="241"/>
      <c r="N240" s="242"/>
      <c r="O240" s="242"/>
      <c r="P240" s="242"/>
      <c r="Q240" s="242"/>
      <c r="R240" s="242"/>
      <c r="S240" s="242"/>
      <c r="T240" s="24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4" t="s">
        <v>131</v>
      </c>
      <c r="AU240" s="244" t="s">
        <v>84</v>
      </c>
      <c r="AV240" s="14" t="s">
        <v>84</v>
      </c>
      <c r="AW240" s="14" t="s">
        <v>34</v>
      </c>
      <c r="AX240" s="14" t="s">
        <v>73</v>
      </c>
      <c r="AY240" s="244" t="s">
        <v>120</v>
      </c>
    </row>
    <row r="241" spans="1:51" s="15" customFormat="1" ht="12">
      <c r="A241" s="15"/>
      <c r="B241" s="245"/>
      <c r="C241" s="246"/>
      <c r="D241" s="225" t="s">
        <v>131</v>
      </c>
      <c r="E241" s="247" t="s">
        <v>19</v>
      </c>
      <c r="F241" s="248" t="s">
        <v>140</v>
      </c>
      <c r="G241" s="246"/>
      <c r="H241" s="249">
        <v>1422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55" t="s">
        <v>131</v>
      </c>
      <c r="AU241" s="255" t="s">
        <v>84</v>
      </c>
      <c r="AV241" s="15" t="s">
        <v>127</v>
      </c>
      <c r="AW241" s="15" t="s">
        <v>34</v>
      </c>
      <c r="AX241" s="15" t="s">
        <v>81</v>
      </c>
      <c r="AY241" s="255" t="s">
        <v>120</v>
      </c>
    </row>
    <row r="242" spans="1:65" s="2" customFormat="1" ht="24.15" customHeight="1">
      <c r="A242" s="39"/>
      <c r="B242" s="40"/>
      <c r="C242" s="205" t="s">
        <v>295</v>
      </c>
      <c r="D242" s="205" t="s">
        <v>122</v>
      </c>
      <c r="E242" s="206" t="s">
        <v>266</v>
      </c>
      <c r="F242" s="207" t="s">
        <v>267</v>
      </c>
      <c r="G242" s="208" t="s">
        <v>144</v>
      </c>
      <c r="H242" s="209">
        <v>1422</v>
      </c>
      <c r="I242" s="210"/>
      <c r="J242" s="211">
        <f>ROUND(I242*H242,2)</f>
        <v>0</v>
      </c>
      <c r="K242" s="207" t="s">
        <v>126</v>
      </c>
      <c r="L242" s="45"/>
      <c r="M242" s="212" t="s">
        <v>19</v>
      </c>
      <c r="N242" s="213" t="s">
        <v>44</v>
      </c>
      <c r="O242" s="85"/>
      <c r="P242" s="214">
        <f>O242*H242</f>
        <v>0</v>
      </c>
      <c r="Q242" s="214">
        <v>0</v>
      </c>
      <c r="R242" s="214">
        <f>Q242*H242</f>
        <v>0</v>
      </c>
      <c r="S242" s="214">
        <v>0</v>
      </c>
      <c r="T242" s="21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6" t="s">
        <v>127</v>
      </c>
      <c r="AT242" s="216" t="s">
        <v>122</v>
      </c>
      <c r="AU242" s="216" t="s">
        <v>84</v>
      </c>
      <c r="AY242" s="18" t="s">
        <v>120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8" t="s">
        <v>81</v>
      </c>
      <c r="BK242" s="217">
        <f>ROUND(I242*H242,2)</f>
        <v>0</v>
      </c>
      <c r="BL242" s="18" t="s">
        <v>127</v>
      </c>
      <c r="BM242" s="216" t="s">
        <v>268</v>
      </c>
    </row>
    <row r="243" spans="1:47" s="2" customFormat="1" ht="12">
      <c r="A243" s="39"/>
      <c r="B243" s="40"/>
      <c r="C243" s="41"/>
      <c r="D243" s="218" t="s">
        <v>129</v>
      </c>
      <c r="E243" s="41"/>
      <c r="F243" s="219" t="s">
        <v>269</v>
      </c>
      <c r="G243" s="41"/>
      <c r="H243" s="41"/>
      <c r="I243" s="220"/>
      <c r="J243" s="41"/>
      <c r="K243" s="41"/>
      <c r="L243" s="45"/>
      <c r="M243" s="221"/>
      <c r="N243" s="222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129</v>
      </c>
      <c r="AU243" s="18" t="s">
        <v>84</v>
      </c>
    </row>
    <row r="244" spans="1:65" s="2" customFormat="1" ht="24.15" customHeight="1">
      <c r="A244" s="39"/>
      <c r="B244" s="40"/>
      <c r="C244" s="205" t="s">
        <v>300</v>
      </c>
      <c r="D244" s="205" t="s">
        <v>122</v>
      </c>
      <c r="E244" s="206" t="s">
        <v>271</v>
      </c>
      <c r="F244" s="207" t="s">
        <v>272</v>
      </c>
      <c r="G244" s="208" t="s">
        <v>144</v>
      </c>
      <c r="H244" s="209">
        <v>15.5</v>
      </c>
      <c r="I244" s="210"/>
      <c r="J244" s="211">
        <f>ROUND(I244*H244,2)</f>
        <v>0</v>
      </c>
      <c r="K244" s="207" t="s">
        <v>126</v>
      </c>
      <c r="L244" s="45"/>
      <c r="M244" s="212" t="s">
        <v>19</v>
      </c>
      <c r="N244" s="213" t="s">
        <v>44</v>
      </c>
      <c r="O244" s="85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16" t="s">
        <v>127</v>
      </c>
      <c r="AT244" s="216" t="s">
        <v>122</v>
      </c>
      <c r="AU244" s="216" t="s">
        <v>84</v>
      </c>
      <c r="AY244" s="18" t="s">
        <v>120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8" t="s">
        <v>81</v>
      </c>
      <c r="BK244" s="217">
        <f>ROUND(I244*H244,2)</f>
        <v>0</v>
      </c>
      <c r="BL244" s="18" t="s">
        <v>127</v>
      </c>
      <c r="BM244" s="216" t="s">
        <v>273</v>
      </c>
    </row>
    <row r="245" spans="1:47" s="2" customFormat="1" ht="12">
      <c r="A245" s="39"/>
      <c r="B245" s="40"/>
      <c r="C245" s="41"/>
      <c r="D245" s="218" t="s">
        <v>129</v>
      </c>
      <c r="E245" s="41"/>
      <c r="F245" s="219" t="s">
        <v>274</v>
      </c>
      <c r="G245" s="41"/>
      <c r="H245" s="41"/>
      <c r="I245" s="220"/>
      <c r="J245" s="41"/>
      <c r="K245" s="41"/>
      <c r="L245" s="45"/>
      <c r="M245" s="221"/>
      <c r="N245" s="222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129</v>
      </c>
      <c r="AU245" s="18" t="s">
        <v>84</v>
      </c>
    </row>
    <row r="246" spans="1:51" s="13" customFormat="1" ht="12">
      <c r="A246" s="13"/>
      <c r="B246" s="223"/>
      <c r="C246" s="224"/>
      <c r="D246" s="225" t="s">
        <v>131</v>
      </c>
      <c r="E246" s="226" t="s">
        <v>19</v>
      </c>
      <c r="F246" s="227" t="s">
        <v>275</v>
      </c>
      <c r="G246" s="224"/>
      <c r="H246" s="226" t="s">
        <v>19</v>
      </c>
      <c r="I246" s="228"/>
      <c r="J246" s="224"/>
      <c r="K246" s="224"/>
      <c r="L246" s="229"/>
      <c r="M246" s="230"/>
      <c r="N246" s="231"/>
      <c r="O246" s="231"/>
      <c r="P246" s="231"/>
      <c r="Q246" s="231"/>
      <c r="R246" s="231"/>
      <c r="S246" s="231"/>
      <c r="T246" s="23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3" t="s">
        <v>131</v>
      </c>
      <c r="AU246" s="233" t="s">
        <v>84</v>
      </c>
      <c r="AV246" s="13" t="s">
        <v>81</v>
      </c>
      <c r="AW246" s="13" t="s">
        <v>34</v>
      </c>
      <c r="AX246" s="13" t="s">
        <v>73</v>
      </c>
      <c r="AY246" s="233" t="s">
        <v>120</v>
      </c>
    </row>
    <row r="247" spans="1:51" s="14" customFormat="1" ht="12">
      <c r="A247" s="14"/>
      <c r="B247" s="234"/>
      <c r="C247" s="235"/>
      <c r="D247" s="225" t="s">
        <v>131</v>
      </c>
      <c r="E247" s="236" t="s">
        <v>19</v>
      </c>
      <c r="F247" s="237" t="s">
        <v>499</v>
      </c>
      <c r="G247" s="235"/>
      <c r="H247" s="238">
        <v>7.5</v>
      </c>
      <c r="I247" s="239"/>
      <c r="J247" s="235"/>
      <c r="K247" s="235"/>
      <c r="L247" s="240"/>
      <c r="M247" s="241"/>
      <c r="N247" s="242"/>
      <c r="O247" s="242"/>
      <c r="P247" s="242"/>
      <c r="Q247" s="242"/>
      <c r="R247" s="242"/>
      <c r="S247" s="242"/>
      <c r="T247" s="24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4" t="s">
        <v>131</v>
      </c>
      <c r="AU247" s="244" t="s">
        <v>84</v>
      </c>
      <c r="AV247" s="14" t="s">
        <v>84</v>
      </c>
      <c r="AW247" s="14" t="s">
        <v>34</v>
      </c>
      <c r="AX247" s="14" t="s">
        <v>73</v>
      </c>
      <c r="AY247" s="244" t="s">
        <v>120</v>
      </c>
    </row>
    <row r="248" spans="1:51" s="14" customFormat="1" ht="12">
      <c r="A248" s="14"/>
      <c r="B248" s="234"/>
      <c r="C248" s="235"/>
      <c r="D248" s="225" t="s">
        <v>131</v>
      </c>
      <c r="E248" s="236" t="s">
        <v>19</v>
      </c>
      <c r="F248" s="237" t="s">
        <v>500</v>
      </c>
      <c r="G248" s="235"/>
      <c r="H248" s="238">
        <v>8</v>
      </c>
      <c r="I248" s="239"/>
      <c r="J248" s="235"/>
      <c r="K248" s="235"/>
      <c r="L248" s="240"/>
      <c r="M248" s="241"/>
      <c r="N248" s="242"/>
      <c r="O248" s="242"/>
      <c r="P248" s="242"/>
      <c r="Q248" s="242"/>
      <c r="R248" s="242"/>
      <c r="S248" s="242"/>
      <c r="T248" s="24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4" t="s">
        <v>131</v>
      </c>
      <c r="AU248" s="244" t="s">
        <v>84</v>
      </c>
      <c r="AV248" s="14" t="s">
        <v>84</v>
      </c>
      <c r="AW248" s="14" t="s">
        <v>34</v>
      </c>
      <c r="AX248" s="14" t="s">
        <v>73</v>
      </c>
      <c r="AY248" s="244" t="s">
        <v>120</v>
      </c>
    </row>
    <row r="249" spans="1:51" s="15" customFormat="1" ht="12">
      <c r="A249" s="15"/>
      <c r="B249" s="245"/>
      <c r="C249" s="246"/>
      <c r="D249" s="225" t="s">
        <v>131</v>
      </c>
      <c r="E249" s="247" t="s">
        <v>19</v>
      </c>
      <c r="F249" s="248" t="s">
        <v>140</v>
      </c>
      <c r="G249" s="246"/>
      <c r="H249" s="249">
        <v>15.5</v>
      </c>
      <c r="I249" s="250"/>
      <c r="J249" s="246"/>
      <c r="K249" s="246"/>
      <c r="L249" s="251"/>
      <c r="M249" s="252"/>
      <c r="N249" s="253"/>
      <c r="O249" s="253"/>
      <c r="P249" s="253"/>
      <c r="Q249" s="253"/>
      <c r="R249" s="253"/>
      <c r="S249" s="253"/>
      <c r="T249" s="254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55" t="s">
        <v>131</v>
      </c>
      <c r="AU249" s="255" t="s">
        <v>84</v>
      </c>
      <c r="AV249" s="15" t="s">
        <v>127</v>
      </c>
      <c r="AW249" s="15" t="s">
        <v>34</v>
      </c>
      <c r="AX249" s="15" t="s">
        <v>81</v>
      </c>
      <c r="AY249" s="255" t="s">
        <v>120</v>
      </c>
    </row>
    <row r="250" spans="1:65" s="2" customFormat="1" ht="33" customHeight="1">
      <c r="A250" s="39"/>
      <c r="B250" s="40"/>
      <c r="C250" s="205" t="s">
        <v>305</v>
      </c>
      <c r="D250" s="205" t="s">
        <v>122</v>
      </c>
      <c r="E250" s="206" t="s">
        <v>279</v>
      </c>
      <c r="F250" s="207" t="s">
        <v>280</v>
      </c>
      <c r="G250" s="208" t="s">
        <v>144</v>
      </c>
      <c r="H250" s="209">
        <v>15.5</v>
      </c>
      <c r="I250" s="210"/>
      <c r="J250" s="211">
        <f>ROUND(I250*H250,2)</f>
        <v>0</v>
      </c>
      <c r="K250" s="207" t="s">
        <v>126</v>
      </c>
      <c r="L250" s="45"/>
      <c r="M250" s="212" t="s">
        <v>19</v>
      </c>
      <c r="N250" s="213" t="s">
        <v>44</v>
      </c>
      <c r="O250" s="85"/>
      <c r="P250" s="214">
        <f>O250*H250</f>
        <v>0</v>
      </c>
      <c r="Q250" s="214">
        <v>0.00061</v>
      </c>
      <c r="R250" s="214">
        <f>Q250*H250</f>
        <v>0.009455</v>
      </c>
      <c r="S250" s="214">
        <v>0</v>
      </c>
      <c r="T250" s="215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16" t="s">
        <v>127</v>
      </c>
      <c r="AT250" s="216" t="s">
        <v>122</v>
      </c>
      <c r="AU250" s="216" t="s">
        <v>84</v>
      </c>
      <c r="AY250" s="18" t="s">
        <v>120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8" t="s">
        <v>81</v>
      </c>
      <c r="BK250" s="217">
        <f>ROUND(I250*H250,2)</f>
        <v>0</v>
      </c>
      <c r="BL250" s="18" t="s">
        <v>127</v>
      </c>
      <c r="BM250" s="216" t="s">
        <v>281</v>
      </c>
    </row>
    <row r="251" spans="1:47" s="2" customFormat="1" ht="12">
      <c r="A251" s="39"/>
      <c r="B251" s="40"/>
      <c r="C251" s="41"/>
      <c r="D251" s="218" t="s">
        <v>129</v>
      </c>
      <c r="E251" s="41"/>
      <c r="F251" s="219" t="s">
        <v>282</v>
      </c>
      <c r="G251" s="41"/>
      <c r="H251" s="41"/>
      <c r="I251" s="220"/>
      <c r="J251" s="41"/>
      <c r="K251" s="41"/>
      <c r="L251" s="45"/>
      <c r="M251" s="221"/>
      <c r="N251" s="222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129</v>
      </c>
      <c r="AU251" s="18" t="s">
        <v>84</v>
      </c>
    </row>
    <row r="252" spans="1:51" s="13" customFormat="1" ht="12">
      <c r="A252" s="13"/>
      <c r="B252" s="223"/>
      <c r="C252" s="224"/>
      <c r="D252" s="225" t="s">
        <v>131</v>
      </c>
      <c r="E252" s="226" t="s">
        <v>19</v>
      </c>
      <c r="F252" s="227" t="s">
        <v>275</v>
      </c>
      <c r="G252" s="224"/>
      <c r="H252" s="226" t="s">
        <v>19</v>
      </c>
      <c r="I252" s="228"/>
      <c r="J252" s="224"/>
      <c r="K252" s="224"/>
      <c r="L252" s="229"/>
      <c r="M252" s="230"/>
      <c r="N252" s="231"/>
      <c r="O252" s="231"/>
      <c r="P252" s="231"/>
      <c r="Q252" s="231"/>
      <c r="R252" s="231"/>
      <c r="S252" s="231"/>
      <c r="T252" s="23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3" t="s">
        <v>131</v>
      </c>
      <c r="AU252" s="233" t="s">
        <v>84</v>
      </c>
      <c r="AV252" s="13" t="s">
        <v>81</v>
      </c>
      <c r="AW252" s="13" t="s">
        <v>34</v>
      </c>
      <c r="AX252" s="13" t="s">
        <v>73</v>
      </c>
      <c r="AY252" s="233" t="s">
        <v>120</v>
      </c>
    </row>
    <row r="253" spans="1:51" s="14" customFormat="1" ht="12">
      <c r="A253" s="14"/>
      <c r="B253" s="234"/>
      <c r="C253" s="235"/>
      <c r="D253" s="225" t="s">
        <v>131</v>
      </c>
      <c r="E253" s="236" t="s">
        <v>19</v>
      </c>
      <c r="F253" s="237" t="s">
        <v>499</v>
      </c>
      <c r="G253" s="235"/>
      <c r="H253" s="238">
        <v>7.5</v>
      </c>
      <c r="I253" s="239"/>
      <c r="J253" s="235"/>
      <c r="K253" s="235"/>
      <c r="L253" s="240"/>
      <c r="M253" s="241"/>
      <c r="N253" s="242"/>
      <c r="O253" s="242"/>
      <c r="P253" s="242"/>
      <c r="Q253" s="242"/>
      <c r="R253" s="242"/>
      <c r="S253" s="242"/>
      <c r="T253" s="24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4" t="s">
        <v>131</v>
      </c>
      <c r="AU253" s="244" t="s">
        <v>84</v>
      </c>
      <c r="AV253" s="14" t="s">
        <v>84</v>
      </c>
      <c r="AW253" s="14" t="s">
        <v>34</v>
      </c>
      <c r="AX253" s="14" t="s">
        <v>73</v>
      </c>
      <c r="AY253" s="244" t="s">
        <v>120</v>
      </c>
    </row>
    <row r="254" spans="1:51" s="14" customFormat="1" ht="12">
      <c r="A254" s="14"/>
      <c r="B254" s="234"/>
      <c r="C254" s="235"/>
      <c r="D254" s="225" t="s">
        <v>131</v>
      </c>
      <c r="E254" s="236" t="s">
        <v>19</v>
      </c>
      <c r="F254" s="237" t="s">
        <v>500</v>
      </c>
      <c r="G254" s="235"/>
      <c r="H254" s="238">
        <v>8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4" t="s">
        <v>131</v>
      </c>
      <c r="AU254" s="244" t="s">
        <v>84</v>
      </c>
      <c r="AV254" s="14" t="s">
        <v>84</v>
      </c>
      <c r="AW254" s="14" t="s">
        <v>34</v>
      </c>
      <c r="AX254" s="14" t="s">
        <v>73</v>
      </c>
      <c r="AY254" s="244" t="s">
        <v>120</v>
      </c>
    </row>
    <row r="255" spans="1:51" s="15" customFormat="1" ht="12">
      <c r="A255" s="15"/>
      <c r="B255" s="245"/>
      <c r="C255" s="246"/>
      <c r="D255" s="225" t="s">
        <v>131</v>
      </c>
      <c r="E255" s="247" t="s">
        <v>19</v>
      </c>
      <c r="F255" s="248" t="s">
        <v>140</v>
      </c>
      <c r="G255" s="246"/>
      <c r="H255" s="249">
        <v>15.5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55" t="s">
        <v>131</v>
      </c>
      <c r="AU255" s="255" t="s">
        <v>84</v>
      </c>
      <c r="AV255" s="15" t="s">
        <v>127</v>
      </c>
      <c r="AW255" s="15" t="s">
        <v>34</v>
      </c>
      <c r="AX255" s="15" t="s">
        <v>81</v>
      </c>
      <c r="AY255" s="255" t="s">
        <v>120</v>
      </c>
    </row>
    <row r="256" spans="1:65" s="2" customFormat="1" ht="16.5" customHeight="1">
      <c r="A256" s="39"/>
      <c r="B256" s="40"/>
      <c r="C256" s="205" t="s">
        <v>310</v>
      </c>
      <c r="D256" s="205" t="s">
        <v>122</v>
      </c>
      <c r="E256" s="206" t="s">
        <v>284</v>
      </c>
      <c r="F256" s="207" t="s">
        <v>285</v>
      </c>
      <c r="G256" s="208" t="s">
        <v>144</v>
      </c>
      <c r="H256" s="209">
        <v>15.5</v>
      </c>
      <c r="I256" s="210"/>
      <c r="J256" s="211">
        <f>ROUND(I256*H256,2)</f>
        <v>0</v>
      </c>
      <c r="K256" s="207" t="s">
        <v>126</v>
      </c>
      <c r="L256" s="45"/>
      <c r="M256" s="212" t="s">
        <v>19</v>
      </c>
      <c r="N256" s="213" t="s">
        <v>44</v>
      </c>
      <c r="O256" s="85"/>
      <c r="P256" s="214">
        <f>O256*H256</f>
        <v>0</v>
      </c>
      <c r="Q256" s="214">
        <v>0</v>
      </c>
      <c r="R256" s="214">
        <f>Q256*H256</f>
        <v>0</v>
      </c>
      <c r="S256" s="214">
        <v>0</v>
      </c>
      <c r="T256" s="215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6" t="s">
        <v>127</v>
      </c>
      <c r="AT256" s="216" t="s">
        <v>122</v>
      </c>
      <c r="AU256" s="216" t="s">
        <v>84</v>
      </c>
      <c r="AY256" s="18" t="s">
        <v>120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81</v>
      </c>
      <c r="BK256" s="217">
        <f>ROUND(I256*H256,2)</f>
        <v>0</v>
      </c>
      <c r="BL256" s="18" t="s">
        <v>127</v>
      </c>
      <c r="BM256" s="216" t="s">
        <v>286</v>
      </c>
    </row>
    <row r="257" spans="1:47" s="2" customFormat="1" ht="12">
      <c r="A257" s="39"/>
      <c r="B257" s="40"/>
      <c r="C257" s="41"/>
      <c r="D257" s="218" t="s">
        <v>129</v>
      </c>
      <c r="E257" s="41"/>
      <c r="F257" s="219" t="s">
        <v>287</v>
      </c>
      <c r="G257" s="41"/>
      <c r="H257" s="41"/>
      <c r="I257" s="220"/>
      <c r="J257" s="41"/>
      <c r="K257" s="41"/>
      <c r="L257" s="45"/>
      <c r="M257" s="221"/>
      <c r="N257" s="222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129</v>
      </c>
      <c r="AU257" s="18" t="s">
        <v>84</v>
      </c>
    </row>
    <row r="258" spans="1:51" s="13" customFormat="1" ht="12">
      <c r="A258" s="13"/>
      <c r="B258" s="223"/>
      <c r="C258" s="224"/>
      <c r="D258" s="225" t="s">
        <v>131</v>
      </c>
      <c r="E258" s="226" t="s">
        <v>19</v>
      </c>
      <c r="F258" s="227" t="s">
        <v>275</v>
      </c>
      <c r="G258" s="224"/>
      <c r="H258" s="226" t="s">
        <v>19</v>
      </c>
      <c r="I258" s="228"/>
      <c r="J258" s="224"/>
      <c r="K258" s="224"/>
      <c r="L258" s="229"/>
      <c r="M258" s="230"/>
      <c r="N258" s="231"/>
      <c r="O258" s="231"/>
      <c r="P258" s="231"/>
      <c r="Q258" s="231"/>
      <c r="R258" s="231"/>
      <c r="S258" s="231"/>
      <c r="T258" s="23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3" t="s">
        <v>131</v>
      </c>
      <c r="AU258" s="233" t="s">
        <v>84</v>
      </c>
      <c r="AV258" s="13" t="s">
        <v>81</v>
      </c>
      <c r="AW258" s="13" t="s">
        <v>34</v>
      </c>
      <c r="AX258" s="13" t="s">
        <v>73</v>
      </c>
      <c r="AY258" s="233" t="s">
        <v>120</v>
      </c>
    </row>
    <row r="259" spans="1:51" s="14" customFormat="1" ht="12">
      <c r="A259" s="14"/>
      <c r="B259" s="234"/>
      <c r="C259" s="235"/>
      <c r="D259" s="225" t="s">
        <v>131</v>
      </c>
      <c r="E259" s="236" t="s">
        <v>19</v>
      </c>
      <c r="F259" s="237" t="s">
        <v>499</v>
      </c>
      <c r="G259" s="235"/>
      <c r="H259" s="238">
        <v>7.5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4" t="s">
        <v>131</v>
      </c>
      <c r="AU259" s="244" t="s">
        <v>84</v>
      </c>
      <c r="AV259" s="14" t="s">
        <v>84</v>
      </c>
      <c r="AW259" s="14" t="s">
        <v>34</v>
      </c>
      <c r="AX259" s="14" t="s">
        <v>73</v>
      </c>
      <c r="AY259" s="244" t="s">
        <v>120</v>
      </c>
    </row>
    <row r="260" spans="1:51" s="14" customFormat="1" ht="12">
      <c r="A260" s="14"/>
      <c r="B260" s="234"/>
      <c r="C260" s="235"/>
      <c r="D260" s="225" t="s">
        <v>131</v>
      </c>
      <c r="E260" s="236" t="s">
        <v>19</v>
      </c>
      <c r="F260" s="237" t="s">
        <v>500</v>
      </c>
      <c r="G260" s="235"/>
      <c r="H260" s="238">
        <v>8</v>
      </c>
      <c r="I260" s="239"/>
      <c r="J260" s="235"/>
      <c r="K260" s="235"/>
      <c r="L260" s="240"/>
      <c r="M260" s="241"/>
      <c r="N260" s="242"/>
      <c r="O260" s="242"/>
      <c r="P260" s="242"/>
      <c r="Q260" s="242"/>
      <c r="R260" s="242"/>
      <c r="S260" s="242"/>
      <c r="T260" s="24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4" t="s">
        <v>131</v>
      </c>
      <c r="AU260" s="244" t="s">
        <v>84</v>
      </c>
      <c r="AV260" s="14" t="s">
        <v>84</v>
      </c>
      <c r="AW260" s="14" t="s">
        <v>34</v>
      </c>
      <c r="AX260" s="14" t="s">
        <v>73</v>
      </c>
      <c r="AY260" s="244" t="s">
        <v>120</v>
      </c>
    </row>
    <row r="261" spans="1:51" s="15" customFormat="1" ht="12">
      <c r="A261" s="15"/>
      <c r="B261" s="245"/>
      <c r="C261" s="246"/>
      <c r="D261" s="225" t="s">
        <v>131</v>
      </c>
      <c r="E261" s="247" t="s">
        <v>19</v>
      </c>
      <c r="F261" s="248" t="s">
        <v>140</v>
      </c>
      <c r="G261" s="246"/>
      <c r="H261" s="249">
        <v>15.5</v>
      </c>
      <c r="I261" s="250"/>
      <c r="J261" s="246"/>
      <c r="K261" s="246"/>
      <c r="L261" s="251"/>
      <c r="M261" s="252"/>
      <c r="N261" s="253"/>
      <c r="O261" s="253"/>
      <c r="P261" s="253"/>
      <c r="Q261" s="253"/>
      <c r="R261" s="253"/>
      <c r="S261" s="253"/>
      <c r="T261" s="254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55" t="s">
        <v>131</v>
      </c>
      <c r="AU261" s="255" t="s">
        <v>84</v>
      </c>
      <c r="AV261" s="15" t="s">
        <v>127</v>
      </c>
      <c r="AW261" s="15" t="s">
        <v>34</v>
      </c>
      <c r="AX261" s="15" t="s">
        <v>81</v>
      </c>
      <c r="AY261" s="255" t="s">
        <v>120</v>
      </c>
    </row>
    <row r="262" spans="1:65" s="2" customFormat="1" ht="24.15" customHeight="1">
      <c r="A262" s="39"/>
      <c r="B262" s="40"/>
      <c r="C262" s="205" t="s">
        <v>316</v>
      </c>
      <c r="D262" s="205" t="s">
        <v>122</v>
      </c>
      <c r="E262" s="206" t="s">
        <v>289</v>
      </c>
      <c r="F262" s="207" t="s">
        <v>290</v>
      </c>
      <c r="G262" s="208" t="s">
        <v>125</v>
      </c>
      <c r="H262" s="209">
        <v>358</v>
      </c>
      <c r="I262" s="210"/>
      <c r="J262" s="211">
        <f>ROUND(I262*H262,2)</f>
        <v>0</v>
      </c>
      <c r="K262" s="207" t="s">
        <v>126</v>
      </c>
      <c r="L262" s="45"/>
      <c r="M262" s="212" t="s">
        <v>19</v>
      </c>
      <c r="N262" s="213" t="s">
        <v>44</v>
      </c>
      <c r="O262" s="85"/>
      <c r="P262" s="214">
        <f>O262*H262</f>
        <v>0</v>
      </c>
      <c r="Q262" s="214">
        <v>0.28029</v>
      </c>
      <c r="R262" s="214">
        <f>Q262*H262</f>
        <v>100.34382</v>
      </c>
      <c r="S262" s="214">
        <v>0</v>
      </c>
      <c r="T262" s="215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6" t="s">
        <v>127</v>
      </c>
      <c r="AT262" s="216" t="s">
        <v>122</v>
      </c>
      <c r="AU262" s="216" t="s">
        <v>84</v>
      </c>
      <c r="AY262" s="18" t="s">
        <v>120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81</v>
      </c>
      <c r="BK262" s="217">
        <f>ROUND(I262*H262,2)</f>
        <v>0</v>
      </c>
      <c r="BL262" s="18" t="s">
        <v>127</v>
      </c>
      <c r="BM262" s="216" t="s">
        <v>291</v>
      </c>
    </row>
    <row r="263" spans="1:47" s="2" customFormat="1" ht="12">
      <c r="A263" s="39"/>
      <c r="B263" s="40"/>
      <c r="C263" s="41"/>
      <c r="D263" s="218" t="s">
        <v>129</v>
      </c>
      <c r="E263" s="41"/>
      <c r="F263" s="219" t="s">
        <v>292</v>
      </c>
      <c r="G263" s="41"/>
      <c r="H263" s="41"/>
      <c r="I263" s="220"/>
      <c r="J263" s="41"/>
      <c r="K263" s="41"/>
      <c r="L263" s="45"/>
      <c r="M263" s="221"/>
      <c r="N263" s="222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129</v>
      </c>
      <c r="AU263" s="18" t="s">
        <v>84</v>
      </c>
    </row>
    <row r="264" spans="1:51" s="13" customFormat="1" ht="12">
      <c r="A264" s="13"/>
      <c r="B264" s="223"/>
      <c r="C264" s="224"/>
      <c r="D264" s="225" t="s">
        <v>131</v>
      </c>
      <c r="E264" s="226" t="s">
        <v>19</v>
      </c>
      <c r="F264" s="227" t="s">
        <v>293</v>
      </c>
      <c r="G264" s="224"/>
      <c r="H264" s="226" t="s">
        <v>19</v>
      </c>
      <c r="I264" s="228"/>
      <c r="J264" s="224"/>
      <c r="K264" s="224"/>
      <c r="L264" s="229"/>
      <c r="M264" s="230"/>
      <c r="N264" s="231"/>
      <c r="O264" s="231"/>
      <c r="P264" s="231"/>
      <c r="Q264" s="231"/>
      <c r="R264" s="231"/>
      <c r="S264" s="231"/>
      <c r="T264" s="23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3" t="s">
        <v>131</v>
      </c>
      <c r="AU264" s="233" t="s">
        <v>84</v>
      </c>
      <c r="AV264" s="13" t="s">
        <v>81</v>
      </c>
      <c r="AW264" s="13" t="s">
        <v>34</v>
      </c>
      <c r="AX264" s="13" t="s">
        <v>73</v>
      </c>
      <c r="AY264" s="233" t="s">
        <v>120</v>
      </c>
    </row>
    <row r="265" spans="1:51" s="14" customFormat="1" ht="12">
      <c r="A265" s="14"/>
      <c r="B265" s="234"/>
      <c r="C265" s="235"/>
      <c r="D265" s="225" t="s">
        <v>131</v>
      </c>
      <c r="E265" s="236" t="s">
        <v>19</v>
      </c>
      <c r="F265" s="237" t="s">
        <v>501</v>
      </c>
      <c r="G265" s="235"/>
      <c r="H265" s="238">
        <v>126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4" t="s">
        <v>131</v>
      </c>
      <c r="AU265" s="244" t="s">
        <v>84</v>
      </c>
      <c r="AV265" s="14" t="s">
        <v>84</v>
      </c>
      <c r="AW265" s="14" t="s">
        <v>34</v>
      </c>
      <c r="AX265" s="14" t="s">
        <v>73</v>
      </c>
      <c r="AY265" s="244" t="s">
        <v>120</v>
      </c>
    </row>
    <row r="266" spans="1:51" s="14" customFormat="1" ht="12">
      <c r="A266" s="14"/>
      <c r="B266" s="234"/>
      <c r="C266" s="235"/>
      <c r="D266" s="225" t="s">
        <v>131</v>
      </c>
      <c r="E266" s="236" t="s">
        <v>19</v>
      </c>
      <c r="F266" s="237" t="s">
        <v>502</v>
      </c>
      <c r="G266" s="235"/>
      <c r="H266" s="238">
        <v>105</v>
      </c>
      <c r="I266" s="239"/>
      <c r="J266" s="235"/>
      <c r="K266" s="235"/>
      <c r="L266" s="240"/>
      <c r="M266" s="241"/>
      <c r="N266" s="242"/>
      <c r="O266" s="242"/>
      <c r="P266" s="242"/>
      <c r="Q266" s="242"/>
      <c r="R266" s="242"/>
      <c r="S266" s="242"/>
      <c r="T266" s="24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4" t="s">
        <v>131</v>
      </c>
      <c r="AU266" s="244" t="s">
        <v>84</v>
      </c>
      <c r="AV266" s="14" t="s">
        <v>84</v>
      </c>
      <c r="AW266" s="14" t="s">
        <v>34</v>
      </c>
      <c r="AX266" s="14" t="s">
        <v>73</v>
      </c>
      <c r="AY266" s="244" t="s">
        <v>120</v>
      </c>
    </row>
    <row r="267" spans="1:51" s="14" customFormat="1" ht="12">
      <c r="A267" s="14"/>
      <c r="B267" s="234"/>
      <c r="C267" s="235"/>
      <c r="D267" s="225" t="s">
        <v>131</v>
      </c>
      <c r="E267" s="236" t="s">
        <v>19</v>
      </c>
      <c r="F267" s="237" t="s">
        <v>503</v>
      </c>
      <c r="G267" s="235"/>
      <c r="H267" s="238">
        <v>127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4" t="s">
        <v>131</v>
      </c>
      <c r="AU267" s="244" t="s">
        <v>84</v>
      </c>
      <c r="AV267" s="14" t="s">
        <v>84</v>
      </c>
      <c r="AW267" s="14" t="s">
        <v>34</v>
      </c>
      <c r="AX267" s="14" t="s">
        <v>73</v>
      </c>
      <c r="AY267" s="244" t="s">
        <v>120</v>
      </c>
    </row>
    <row r="268" spans="1:51" s="15" customFormat="1" ht="12">
      <c r="A268" s="15"/>
      <c r="B268" s="245"/>
      <c r="C268" s="246"/>
      <c r="D268" s="225" t="s">
        <v>131</v>
      </c>
      <c r="E268" s="247" t="s">
        <v>19</v>
      </c>
      <c r="F268" s="248" t="s">
        <v>140</v>
      </c>
      <c r="G268" s="246"/>
      <c r="H268" s="249">
        <v>358</v>
      </c>
      <c r="I268" s="250"/>
      <c r="J268" s="246"/>
      <c r="K268" s="246"/>
      <c r="L268" s="251"/>
      <c r="M268" s="252"/>
      <c r="N268" s="253"/>
      <c r="O268" s="253"/>
      <c r="P268" s="253"/>
      <c r="Q268" s="253"/>
      <c r="R268" s="253"/>
      <c r="S268" s="253"/>
      <c r="T268" s="254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55" t="s">
        <v>131</v>
      </c>
      <c r="AU268" s="255" t="s">
        <v>84</v>
      </c>
      <c r="AV268" s="15" t="s">
        <v>127</v>
      </c>
      <c r="AW268" s="15" t="s">
        <v>34</v>
      </c>
      <c r="AX268" s="15" t="s">
        <v>81</v>
      </c>
      <c r="AY268" s="255" t="s">
        <v>120</v>
      </c>
    </row>
    <row r="269" spans="1:65" s="2" customFormat="1" ht="16.5" customHeight="1">
      <c r="A269" s="39"/>
      <c r="B269" s="40"/>
      <c r="C269" s="256" t="s">
        <v>323</v>
      </c>
      <c r="D269" s="256" t="s">
        <v>170</v>
      </c>
      <c r="E269" s="257" t="s">
        <v>296</v>
      </c>
      <c r="F269" s="258" t="s">
        <v>297</v>
      </c>
      <c r="G269" s="259" t="s">
        <v>144</v>
      </c>
      <c r="H269" s="260">
        <v>2169.48</v>
      </c>
      <c r="I269" s="261"/>
      <c r="J269" s="262">
        <f>ROUND(I269*H269,2)</f>
        <v>0</v>
      </c>
      <c r="K269" s="258" t="s">
        <v>126</v>
      </c>
      <c r="L269" s="263"/>
      <c r="M269" s="264" t="s">
        <v>19</v>
      </c>
      <c r="N269" s="265" t="s">
        <v>44</v>
      </c>
      <c r="O269" s="85"/>
      <c r="P269" s="214">
        <f>O269*H269</f>
        <v>0</v>
      </c>
      <c r="Q269" s="214">
        <v>0.114</v>
      </c>
      <c r="R269" s="214">
        <f>Q269*H269</f>
        <v>247.32072000000002</v>
      </c>
      <c r="S269" s="214">
        <v>0</v>
      </c>
      <c r="T269" s="215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6" t="s">
        <v>174</v>
      </c>
      <c r="AT269" s="216" t="s">
        <v>170</v>
      </c>
      <c r="AU269" s="216" t="s">
        <v>84</v>
      </c>
      <c r="AY269" s="18" t="s">
        <v>120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8" t="s">
        <v>81</v>
      </c>
      <c r="BK269" s="217">
        <f>ROUND(I269*H269,2)</f>
        <v>0</v>
      </c>
      <c r="BL269" s="18" t="s">
        <v>127</v>
      </c>
      <c r="BM269" s="216" t="s">
        <v>298</v>
      </c>
    </row>
    <row r="270" spans="1:51" s="14" customFormat="1" ht="12">
      <c r="A270" s="14"/>
      <c r="B270" s="234"/>
      <c r="C270" s="235"/>
      <c r="D270" s="225" t="s">
        <v>131</v>
      </c>
      <c r="E270" s="235"/>
      <c r="F270" s="237" t="s">
        <v>504</v>
      </c>
      <c r="G270" s="235"/>
      <c r="H270" s="238">
        <v>2169.48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4" t="s">
        <v>131</v>
      </c>
      <c r="AU270" s="244" t="s">
        <v>84</v>
      </c>
      <c r="AV270" s="14" t="s">
        <v>84</v>
      </c>
      <c r="AW270" s="14" t="s">
        <v>4</v>
      </c>
      <c r="AX270" s="14" t="s">
        <v>81</v>
      </c>
      <c r="AY270" s="244" t="s">
        <v>120</v>
      </c>
    </row>
    <row r="271" spans="1:65" s="2" customFormat="1" ht="24.15" customHeight="1">
      <c r="A271" s="39"/>
      <c r="B271" s="40"/>
      <c r="C271" s="205" t="s">
        <v>328</v>
      </c>
      <c r="D271" s="205" t="s">
        <v>122</v>
      </c>
      <c r="E271" s="206" t="s">
        <v>301</v>
      </c>
      <c r="F271" s="207" t="s">
        <v>302</v>
      </c>
      <c r="G271" s="208" t="s">
        <v>144</v>
      </c>
      <c r="H271" s="209">
        <v>358</v>
      </c>
      <c r="I271" s="210"/>
      <c r="J271" s="211">
        <f>ROUND(I271*H271,2)</f>
        <v>0</v>
      </c>
      <c r="K271" s="207" t="s">
        <v>126</v>
      </c>
      <c r="L271" s="45"/>
      <c r="M271" s="212" t="s">
        <v>19</v>
      </c>
      <c r="N271" s="213" t="s">
        <v>44</v>
      </c>
      <c r="O271" s="85"/>
      <c r="P271" s="214">
        <f>O271*H271</f>
        <v>0</v>
      </c>
      <c r="Q271" s="214">
        <v>0.16371</v>
      </c>
      <c r="R271" s="214">
        <f>Q271*H271</f>
        <v>58.60818</v>
      </c>
      <c r="S271" s="214">
        <v>0</v>
      </c>
      <c r="T271" s="21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6" t="s">
        <v>127</v>
      </c>
      <c r="AT271" s="216" t="s">
        <v>122</v>
      </c>
      <c r="AU271" s="216" t="s">
        <v>84</v>
      </c>
      <c r="AY271" s="18" t="s">
        <v>120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8" t="s">
        <v>81</v>
      </c>
      <c r="BK271" s="217">
        <f>ROUND(I271*H271,2)</f>
        <v>0</v>
      </c>
      <c r="BL271" s="18" t="s">
        <v>127</v>
      </c>
      <c r="BM271" s="216" t="s">
        <v>303</v>
      </c>
    </row>
    <row r="272" spans="1:47" s="2" customFormat="1" ht="12">
      <c r="A272" s="39"/>
      <c r="B272" s="40"/>
      <c r="C272" s="41"/>
      <c r="D272" s="218" t="s">
        <v>129</v>
      </c>
      <c r="E272" s="41"/>
      <c r="F272" s="219" t="s">
        <v>304</v>
      </c>
      <c r="G272" s="41"/>
      <c r="H272" s="41"/>
      <c r="I272" s="220"/>
      <c r="J272" s="41"/>
      <c r="K272" s="41"/>
      <c r="L272" s="45"/>
      <c r="M272" s="221"/>
      <c r="N272" s="222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129</v>
      </c>
      <c r="AU272" s="18" t="s">
        <v>84</v>
      </c>
    </row>
    <row r="273" spans="1:51" s="13" customFormat="1" ht="12">
      <c r="A273" s="13"/>
      <c r="B273" s="223"/>
      <c r="C273" s="224"/>
      <c r="D273" s="225" t="s">
        <v>131</v>
      </c>
      <c r="E273" s="226" t="s">
        <v>19</v>
      </c>
      <c r="F273" s="227" t="s">
        <v>293</v>
      </c>
      <c r="G273" s="224"/>
      <c r="H273" s="226" t="s">
        <v>19</v>
      </c>
      <c r="I273" s="228"/>
      <c r="J273" s="224"/>
      <c r="K273" s="224"/>
      <c r="L273" s="229"/>
      <c r="M273" s="230"/>
      <c r="N273" s="231"/>
      <c r="O273" s="231"/>
      <c r="P273" s="231"/>
      <c r="Q273" s="231"/>
      <c r="R273" s="231"/>
      <c r="S273" s="231"/>
      <c r="T273" s="23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3" t="s">
        <v>131</v>
      </c>
      <c r="AU273" s="233" t="s">
        <v>84</v>
      </c>
      <c r="AV273" s="13" t="s">
        <v>81</v>
      </c>
      <c r="AW273" s="13" t="s">
        <v>34</v>
      </c>
      <c r="AX273" s="13" t="s">
        <v>73</v>
      </c>
      <c r="AY273" s="233" t="s">
        <v>120</v>
      </c>
    </row>
    <row r="274" spans="1:51" s="14" customFormat="1" ht="12">
      <c r="A274" s="14"/>
      <c r="B274" s="234"/>
      <c r="C274" s="235"/>
      <c r="D274" s="225" t="s">
        <v>131</v>
      </c>
      <c r="E274" s="236" t="s">
        <v>19</v>
      </c>
      <c r="F274" s="237" t="s">
        <v>501</v>
      </c>
      <c r="G274" s="235"/>
      <c r="H274" s="238">
        <v>126</v>
      </c>
      <c r="I274" s="239"/>
      <c r="J274" s="235"/>
      <c r="K274" s="235"/>
      <c r="L274" s="240"/>
      <c r="M274" s="241"/>
      <c r="N274" s="242"/>
      <c r="O274" s="242"/>
      <c r="P274" s="242"/>
      <c r="Q274" s="242"/>
      <c r="R274" s="242"/>
      <c r="S274" s="242"/>
      <c r="T274" s="24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4" t="s">
        <v>131</v>
      </c>
      <c r="AU274" s="244" t="s">
        <v>84</v>
      </c>
      <c r="AV274" s="14" t="s">
        <v>84</v>
      </c>
      <c r="AW274" s="14" t="s">
        <v>34</v>
      </c>
      <c r="AX274" s="14" t="s">
        <v>73</v>
      </c>
      <c r="AY274" s="244" t="s">
        <v>120</v>
      </c>
    </row>
    <row r="275" spans="1:51" s="14" customFormat="1" ht="12">
      <c r="A275" s="14"/>
      <c r="B275" s="234"/>
      <c r="C275" s="235"/>
      <c r="D275" s="225" t="s">
        <v>131</v>
      </c>
      <c r="E275" s="236" t="s">
        <v>19</v>
      </c>
      <c r="F275" s="237" t="s">
        <v>502</v>
      </c>
      <c r="G275" s="235"/>
      <c r="H275" s="238">
        <v>105</v>
      </c>
      <c r="I275" s="239"/>
      <c r="J275" s="235"/>
      <c r="K275" s="235"/>
      <c r="L275" s="240"/>
      <c r="M275" s="241"/>
      <c r="N275" s="242"/>
      <c r="O275" s="242"/>
      <c r="P275" s="242"/>
      <c r="Q275" s="242"/>
      <c r="R275" s="242"/>
      <c r="S275" s="242"/>
      <c r="T275" s="24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4" t="s">
        <v>131</v>
      </c>
      <c r="AU275" s="244" t="s">
        <v>84</v>
      </c>
      <c r="AV275" s="14" t="s">
        <v>84</v>
      </c>
      <c r="AW275" s="14" t="s">
        <v>34</v>
      </c>
      <c r="AX275" s="14" t="s">
        <v>73</v>
      </c>
      <c r="AY275" s="244" t="s">
        <v>120</v>
      </c>
    </row>
    <row r="276" spans="1:51" s="14" customFormat="1" ht="12">
      <c r="A276" s="14"/>
      <c r="B276" s="234"/>
      <c r="C276" s="235"/>
      <c r="D276" s="225" t="s">
        <v>131</v>
      </c>
      <c r="E276" s="236" t="s">
        <v>19</v>
      </c>
      <c r="F276" s="237" t="s">
        <v>503</v>
      </c>
      <c r="G276" s="235"/>
      <c r="H276" s="238">
        <v>127</v>
      </c>
      <c r="I276" s="239"/>
      <c r="J276" s="235"/>
      <c r="K276" s="235"/>
      <c r="L276" s="240"/>
      <c r="M276" s="241"/>
      <c r="N276" s="242"/>
      <c r="O276" s="242"/>
      <c r="P276" s="242"/>
      <c r="Q276" s="242"/>
      <c r="R276" s="242"/>
      <c r="S276" s="242"/>
      <c r="T276" s="24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4" t="s">
        <v>131</v>
      </c>
      <c r="AU276" s="244" t="s">
        <v>84</v>
      </c>
      <c r="AV276" s="14" t="s">
        <v>84</v>
      </c>
      <c r="AW276" s="14" t="s">
        <v>34</v>
      </c>
      <c r="AX276" s="14" t="s">
        <v>73</v>
      </c>
      <c r="AY276" s="244" t="s">
        <v>120</v>
      </c>
    </row>
    <row r="277" spans="1:51" s="15" customFormat="1" ht="12">
      <c r="A277" s="15"/>
      <c r="B277" s="245"/>
      <c r="C277" s="246"/>
      <c r="D277" s="225" t="s">
        <v>131</v>
      </c>
      <c r="E277" s="247" t="s">
        <v>19</v>
      </c>
      <c r="F277" s="248" t="s">
        <v>140</v>
      </c>
      <c r="G277" s="246"/>
      <c r="H277" s="249">
        <v>358</v>
      </c>
      <c r="I277" s="250"/>
      <c r="J277" s="246"/>
      <c r="K277" s="246"/>
      <c r="L277" s="251"/>
      <c r="M277" s="252"/>
      <c r="N277" s="253"/>
      <c r="O277" s="253"/>
      <c r="P277" s="253"/>
      <c r="Q277" s="253"/>
      <c r="R277" s="253"/>
      <c r="S277" s="253"/>
      <c r="T277" s="254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55" t="s">
        <v>131</v>
      </c>
      <c r="AU277" s="255" t="s">
        <v>84</v>
      </c>
      <c r="AV277" s="15" t="s">
        <v>127</v>
      </c>
      <c r="AW277" s="15" t="s">
        <v>34</v>
      </c>
      <c r="AX277" s="15" t="s">
        <v>81</v>
      </c>
      <c r="AY277" s="255" t="s">
        <v>120</v>
      </c>
    </row>
    <row r="278" spans="1:65" s="2" customFormat="1" ht="16.5" customHeight="1">
      <c r="A278" s="39"/>
      <c r="B278" s="40"/>
      <c r="C278" s="256" t="s">
        <v>333</v>
      </c>
      <c r="D278" s="256" t="s">
        <v>170</v>
      </c>
      <c r="E278" s="257" t="s">
        <v>306</v>
      </c>
      <c r="F278" s="258" t="s">
        <v>307</v>
      </c>
      <c r="G278" s="259" t="s">
        <v>214</v>
      </c>
      <c r="H278" s="260">
        <v>1084.74</v>
      </c>
      <c r="I278" s="261"/>
      <c r="J278" s="262">
        <f>ROUND(I278*H278,2)</f>
        <v>0</v>
      </c>
      <c r="K278" s="258" t="s">
        <v>126</v>
      </c>
      <c r="L278" s="263"/>
      <c r="M278" s="264" t="s">
        <v>19</v>
      </c>
      <c r="N278" s="265" t="s">
        <v>44</v>
      </c>
      <c r="O278" s="85"/>
      <c r="P278" s="214">
        <f>O278*H278</f>
        <v>0</v>
      </c>
      <c r="Q278" s="214">
        <v>0.046</v>
      </c>
      <c r="R278" s="214">
        <f>Q278*H278</f>
        <v>49.89804</v>
      </c>
      <c r="S278" s="214">
        <v>0</v>
      </c>
      <c r="T278" s="215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16" t="s">
        <v>174</v>
      </c>
      <c r="AT278" s="216" t="s">
        <v>170</v>
      </c>
      <c r="AU278" s="216" t="s">
        <v>84</v>
      </c>
      <c r="AY278" s="18" t="s">
        <v>120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18" t="s">
        <v>81</v>
      </c>
      <c r="BK278" s="217">
        <f>ROUND(I278*H278,2)</f>
        <v>0</v>
      </c>
      <c r="BL278" s="18" t="s">
        <v>127</v>
      </c>
      <c r="BM278" s="216" t="s">
        <v>308</v>
      </c>
    </row>
    <row r="279" spans="1:51" s="14" customFormat="1" ht="12">
      <c r="A279" s="14"/>
      <c r="B279" s="234"/>
      <c r="C279" s="235"/>
      <c r="D279" s="225" t="s">
        <v>131</v>
      </c>
      <c r="E279" s="235"/>
      <c r="F279" s="237" t="s">
        <v>505</v>
      </c>
      <c r="G279" s="235"/>
      <c r="H279" s="238">
        <v>1084.74</v>
      </c>
      <c r="I279" s="239"/>
      <c r="J279" s="235"/>
      <c r="K279" s="235"/>
      <c r="L279" s="240"/>
      <c r="M279" s="241"/>
      <c r="N279" s="242"/>
      <c r="O279" s="242"/>
      <c r="P279" s="242"/>
      <c r="Q279" s="242"/>
      <c r="R279" s="242"/>
      <c r="S279" s="242"/>
      <c r="T279" s="24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4" t="s">
        <v>131</v>
      </c>
      <c r="AU279" s="244" t="s">
        <v>84</v>
      </c>
      <c r="AV279" s="14" t="s">
        <v>84</v>
      </c>
      <c r="AW279" s="14" t="s">
        <v>4</v>
      </c>
      <c r="AX279" s="14" t="s">
        <v>81</v>
      </c>
      <c r="AY279" s="244" t="s">
        <v>120</v>
      </c>
    </row>
    <row r="280" spans="1:65" s="2" customFormat="1" ht="44.25" customHeight="1">
      <c r="A280" s="39"/>
      <c r="B280" s="40"/>
      <c r="C280" s="205" t="s">
        <v>341</v>
      </c>
      <c r="D280" s="205" t="s">
        <v>122</v>
      </c>
      <c r="E280" s="206" t="s">
        <v>311</v>
      </c>
      <c r="F280" s="207" t="s">
        <v>312</v>
      </c>
      <c r="G280" s="208" t="s">
        <v>144</v>
      </c>
      <c r="H280" s="209">
        <v>358</v>
      </c>
      <c r="I280" s="210"/>
      <c r="J280" s="211">
        <f>ROUND(I280*H280,2)</f>
        <v>0</v>
      </c>
      <c r="K280" s="207" t="s">
        <v>126</v>
      </c>
      <c r="L280" s="45"/>
      <c r="M280" s="212" t="s">
        <v>19</v>
      </c>
      <c r="N280" s="213" t="s">
        <v>44</v>
      </c>
      <c r="O280" s="85"/>
      <c r="P280" s="214">
        <f>O280*H280</f>
        <v>0</v>
      </c>
      <c r="Q280" s="214">
        <v>0</v>
      </c>
      <c r="R280" s="214">
        <f>Q280*H280</f>
        <v>0</v>
      </c>
      <c r="S280" s="214">
        <v>0.194</v>
      </c>
      <c r="T280" s="215">
        <f>S280*H280</f>
        <v>69.452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127</v>
      </c>
      <c r="AT280" s="216" t="s">
        <v>122</v>
      </c>
      <c r="AU280" s="216" t="s">
        <v>84</v>
      </c>
      <c r="AY280" s="18" t="s">
        <v>120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81</v>
      </c>
      <c r="BK280" s="217">
        <f>ROUND(I280*H280,2)</f>
        <v>0</v>
      </c>
      <c r="BL280" s="18" t="s">
        <v>127</v>
      </c>
      <c r="BM280" s="216" t="s">
        <v>313</v>
      </c>
    </row>
    <row r="281" spans="1:47" s="2" customFormat="1" ht="12">
      <c r="A281" s="39"/>
      <c r="B281" s="40"/>
      <c r="C281" s="41"/>
      <c r="D281" s="218" t="s">
        <v>129</v>
      </c>
      <c r="E281" s="41"/>
      <c r="F281" s="219" t="s">
        <v>314</v>
      </c>
      <c r="G281" s="41"/>
      <c r="H281" s="41"/>
      <c r="I281" s="220"/>
      <c r="J281" s="41"/>
      <c r="K281" s="41"/>
      <c r="L281" s="45"/>
      <c r="M281" s="221"/>
      <c r="N281" s="222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129</v>
      </c>
      <c r="AU281" s="18" t="s">
        <v>84</v>
      </c>
    </row>
    <row r="282" spans="1:51" s="14" customFormat="1" ht="12">
      <c r="A282" s="14"/>
      <c r="B282" s="234"/>
      <c r="C282" s="235"/>
      <c r="D282" s="225" t="s">
        <v>131</v>
      </c>
      <c r="E282" s="236" t="s">
        <v>19</v>
      </c>
      <c r="F282" s="237" t="s">
        <v>501</v>
      </c>
      <c r="G282" s="235"/>
      <c r="H282" s="238">
        <v>126</v>
      </c>
      <c r="I282" s="239"/>
      <c r="J282" s="235"/>
      <c r="K282" s="235"/>
      <c r="L282" s="240"/>
      <c r="M282" s="241"/>
      <c r="N282" s="242"/>
      <c r="O282" s="242"/>
      <c r="P282" s="242"/>
      <c r="Q282" s="242"/>
      <c r="R282" s="242"/>
      <c r="S282" s="242"/>
      <c r="T282" s="24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4" t="s">
        <v>131</v>
      </c>
      <c r="AU282" s="244" t="s">
        <v>84</v>
      </c>
      <c r="AV282" s="14" t="s">
        <v>84</v>
      </c>
      <c r="AW282" s="14" t="s">
        <v>34</v>
      </c>
      <c r="AX282" s="14" t="s">
        <v>73</v>
      </c>
      <c r="AY282" s="244" t="s">
        <v>120</v>
      </c>
    </row>
    <row r="283" spans="1:51" s="14" customFormat="1" ht="12">
      <c r="A283" s="14"/>
      <c r="B283" s="234"/>
      <c r="C283" s="235"/>
      <c r="D283" s="225" t="s">
        <v>131</v>
      </c>
      <c r="E283" s="236" t="s">
        <v>19</v>
      </c>
      <c r="F283" s="237" t="s">
        <v>502</v>
      </c>
      <c r="G283" s="235"/>
      <c r="H283" s="238">
        <v>105</v>
      </c>
      <c r="I283" s="239"/>
      <c r="J283" s="235"/>
      <c r="K283" s="235"/>
      <c r="L283" s="240"/>
      <c r="M283" s="241"/>
      <c r="N283" s="242"/>
      <c r="O283" s="242"/>
      <c r="P283" s="242"/>
      <c r="Q283" s="242"/>
      <c r="R283" s="242"/>
      <c r="S283" s="242"/>
      <c r="T283" s="243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4" t="s">
        <v>131</v>
      </c>
      <c r="AU283" s="244" t="s">
        <v>84</v>
      </c>
      <c r="AV283" s="14" t="s">
        <v>84</v>
      </c>
      <c r="AW283" s="14" t="s">
        <v>34</v>
      </c>
      <c r="AX283" s="14" t="s">
        <v>73</v>
      </c>
      <c r="AY283" s="244" t="s">
        <v>120</v>
      </c>
    </row>
    <row r="284" spans="1:51" s="14" customFormat="1" ht="12">
      <c r="A284" s="14"/>
      <c r="B284" s="234"/>
      <c r="C284" s="235"/>
      <c r="D284" s="225" t="s">
        <v>131</v>
      </c>
      <c r="E284" s="236" t="s">
        <v>19</v>
      </c>
      <c r="F284" s="237" t="s">
        <v>503</v>
      </c>
      <c r="G284" s="235"/>
      <c r="H284" s="238">
        <v>127</v>
      </c>
      <c r="I284" s="239"/>
      <c r="J284" s="235"/>
      <c r="K284" s="235"/>
      <c r="L284" s="240"/>
      <c r="M284" s="241"/>
      <c r="N284" s="242"/>
      <c r="O284" s="242"/>
      <c r="P284" s="242"/>
      <c r="Q284" s="242"/>
      <c r="R284" s="242"/>
      <c r="S284" s="242"/>
      <c r="T284" s="24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4" t="s">
        <v>131</v>
      </c>
      <c r="AU284" s="244" t="s">
        <v>84</v>
      </c>
      <c r="AV284" s="14" t="s">
        <v>84</v>
      </c>
      <c r="AW284" s="14" t="s">
        <v>34</v>
      </c>
      <c r="AX284" s="14" t="s">
        <v>73</v>
      </c>
      <c r="AY284" s="244" t="s">
        <v>120</v>
      </c>
    </row>
    <row r="285" spans="1:51" s="15" customFormat="1" ht="12">
      <c r="A285" s="15"/>
      <c r="B285" s="245"/>
      <c r="C285" s="246"/>
      <c r="D285" s="225" t="s">
        <v>131</v>
      </c>
      <c r="E285" s="247" t="s">
        <v>19</v>
      </c>
      <c r="F285" s="248" t="s">
        <v>140</v>
      </c>
      <c r="G285" s="246"/>
      <c r="H285" s="249">
        <v>358</v>
      </c>
      <c r="I285" s="250"/>
      <c r="J285" s="246"/>
      <c r="K285" s="246"/>
      <c r="L285" s="251"/>
      <c r="M285" s="252"/>
      <c r="N285" s="253"/>
      <c r="O285" s="253"/>
      <c r="P285" s="253"/>
      <c r="Q285" s="253"/>
      <c r="R285" s="253"/>
      <c r="S285" s="253"/>
      <c r="T285" s="254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55" t="s">
        <v>131</v>
      </c>
      <c r="AU285" s="255" t="s">
        <v>84</v>
      </c>
      <c r="AV285" s="15" t="s">
        <v>127</v>
      </c>
      <c r="AW285" s="15" t="s">
        <v>34</v>
      </c>
      <c r="AX285" s="15" t="s">
        <v>81</v>
      </c>
      <c r="AY285" s="255" t="s">
        <v>120</v>
      </c>
    </row>
    <row r="286" spans="1:65" s="2" customFormat="1" ht="21.75" customHeight="1">
      <c r="A286" s="39"/>
      <c r="B286" s="40"/>
      <c r="C286" s="205" t="s">
        <v>347</v>
      </c>
      <c r="D286" s="205" t="s">
        <v>122</v>
      </c>
      <c r="E286" s="206" t="s">
        <v>317</v>
      </c>
      <c r="F286" s="207" t="s">
        <v>318</v>
      </c>
      <c r="G286" s="208" t="s">
        <v>125</v>
      </c>
      <c r="H286" s="209">
        <v>775</v>
      </c>
      <c r="I286" s="210"/>
      <c r="J286" s="211">
        <f>ROUND(I286*H286,2)</f>
        <v>0</v>
      </c>
      <c r="K286" s="207" t="s">
        <v>126</v>
      </c>
      <c r="L286" s="45"/>
      <c r="M286" s="212" t="s">
        <v>19</v>
      </c>
      <c r="N286" s="213" t="s">
        <v>44</v>
      </c>
      <c r="O286" s="85"/>
      <c r="P286" s="214">
        <f>O286*H286</f>
        <v>0</v>
      </c>
      <c r="Q286" s="214">
        <v>0</v>
      </c>
      <c r="R286" s="214">
        <f>Q286*H286</f>
        <v>0</v>
      </c>
      <c r="S286" s="214">
        <v>0.01</v>
      </c>
      <c r="T286" s="215">
        <f>S286*H286</f>
        <v>7.75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6" t="s">
        <v>127</v>
      </c>
      <c r="AT286" s="216" t="s">
        <v>122</v>
      </c>
      <c r="AU286" s="216" t="s">
        <v>84</v>
      </c>
      <c r="AY286" s="18" t="s">
        <v>120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18" t="s">
        <v>81</v>
      </c>
      <c r="BK286" s="217">
        <f>ROUND(I286*H286,2)</f>
        <v>0</v>
      </c>
      <c r="BL286" s="18" t="s">
        <v>127</v>
      </c>
      <c r="BM286" s="216" t="s">
        <v>319</v>
      </c>
    </row>
    <row r="287" spans="1:47" s="2" customFormat="1" ht="12">
      <c r="A287" s="39"/>
      <c r="B287" s="40"/>
      <c r="C287" s="41"/>
      <c r="D287" s="218" t="s">
        <v>129</v>
      </c>
      <c r="E287" s="41"/>
      <c r="F287" s="219" t="s">
        <v>320</v>
      </c>
      <c r="G287" s="41"/>
      <c r="H287" s="41"/>
      <c r="I287" s="220"/>
      <c r="J287" s="41"/>
      <c r="K287" s="41"/>
      <c r="L287" s="45"/>
      <c r="M287" s="221"/>
      <c r="N287" s="222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129</v>
      </c>
      <c r="AU287" s="18" t="s">
        <v>84</v>
      </c>
    </row>
    <row r="288" spans="1:51" s="13" customFormat="1" ht="12">
      <c r="A288" s="13"/>
      <c r="B288" s="223"/>
      <c r="C288" s="224"/>
      <c r="D288" s="225" t="s">
        <v>131</v>
      </c>
      <c r="E288" s="226" t="s">
        <v>19</v>
      </c>
      <c r="F288" s="227" t="s">
        <v>321</v>
      </c>
      <c r="G288" s="224"/>
      <c r="H288" s="226" t="s">
        <v>19</v>
      </c>
      <c r="I288" s="228"/>
      <c r="J288" s="224"/>
      <c r="K288" s="224"/>
      <c r="L288" s="229"/>
      <c r="M288" s="230"/>
      <c r="N288" s="231"/>
      <c r="O288" s="231"/>
      <c r="P288" s="231"/>
      <c r="Q288" s="231"/>
      <c r="R288" s="231"/>
      <c r="S288" s="231"/>
      <c r="T288" s="23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3" t="s">
        <v>131</v>
      </c>
      <c r="AU288" s="233" t="s">
        <v>84</v>
      </c>
      <c r="AV288" s="13" t="s">
        <v>81</v>
      </c>
      <c r="AW288" s="13" t="s">
        <v>34</v>
      </c>
      <c r="AX288" s="13" t="s">
        <v>73</v>
      </c>
      <c r="AY288" s="233" t="s">
        <v>120</v>
      </c>
    </row>
    <row r="289" spans="1:51" s="14" customFormat="1" ht="12">
      <c r="A289" s="14"/>
      <c r="B289" s="234"/>
      <c r="C289" s="235"/>
      <c r="D289" s="225" t="s">
        <v>131</v>
      </c>
      <c r="E289" s="236" t="s">
        <v>19</v>
      </c>
      <c r="F289" s="237" t="s">
        <v>506</v>
      </c>
      <c r="G289" s="235"/>
      <c r="H289" s="238">
        <v>775</v>
      </c>
      <c r="I289" s="239"/>
      <c r="J289" s="235"/>
      <c r="K289" s="235"/>
      <c r="L289" s="240"/>
      <c r="M289" s="241"/>
      <c r="N289" s="242"/>
      <c r="O289" s="242"/>
      <c r="P289" s="242"/>
      <c r="Q289" s="242"/>
      <c r="R289" s="242"/>
      <c r="S289" s="242"/>
      <c r="T289" s="24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4" t="s">
        <v>131</v>
      </c>
      <c r="AU289" s="244" t="s">
        <v>84</v>
      </c>
      <c r="AV289" s="14" t="s">
        <v>84</v>
      </c>
      <c r="AW289" s="14" t="s">
        <v>34</v>
      </c>
      <c r="AX289" s="14" t="s">
        <v>81</v>
      </c>
      <c r="AY289" s="244" t="s">
        <v>120</v>
      </c>
    </row>
    <row r="290" spans="1:65" s="2" customFormat="1" ht="33" customHeight="1">
      <c r="A290" s="39"/>
      <c r="B290" s="40"/>
      <c r="C290" s="205" t="s">
        <v>356</v>
      </c>
      <c r="D290" s="205" t="s">
        <v>122</v>
      </c>
      <c r="E290" s="206" t="s">
        <v>324</v>
      </c>
      <c r="F290" s="207" t="s">
        <v>325</v>
      </c>
      <c r="G290" s="208" t="s">
        <v>125</v>
      </c>
      <c r="H290" s="209">
        <v>775</v>
      </c>
      <c r="I290" s="210"/>
      <c r="J290" s="211">
        <f>ROUND(I290*H290,2)</f>
        <v>0</v>
      </c>
      <c r="K290" s="207" t="s">
        <v>126</v>
      </c>
      <c r="L290" s="45"/>
      <c r="M290" s="212" t="s">
        <v>19</v>
      </c>
      <c r="N290" s="213" t="s">
        <v>44</v>
      </c>
      <c r="O290" s="85"/>
      <c r="P290" s="214">
        <f>O290*H290</f>
        <v>0</v>
      </c>
      <c r="Q290" s="214">
        <v>0</v>
      </c>
      <c r="R290" s="214">
        <f>Q290*H290</f>
        <v>0</v>
      </c>
      <c r="S290" s="214">
        <v>0.02</v>
      </c>
      <c r="T290" s="215">
        <f>S290*H290</f>
        <v>15.5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16" t="s">
        <v>127</v>
      </c>
      <c r="AT290" s="216" t="s">
        <v>122</v>
      </c>
      <c r="AU290" s="216" t="s">
        <v>84</v>
      </c>
      <c r="AY290" s="18" t="s">
        <v>120</v>
      </c>
      <c r="BE290" s="217">
        <f>IF(N290="základní",J290,0)</f>
        <v>0</v>
      </c>
      <c r="BF290" s="217">
        <f>IF(N290="snížená",J290,0)</f>
        <v>0</v>
      </c>
      <c r="BG290" s="217">
        <f>IF(N290="zákl. přenesená",J290,0)</f>
        <v>0</v>
      </c>
      <c r="BH290" s="217">
        <f>IF(N290="sníž. přenesená",J290,0)</f>
        <v>0</v>
      </c>
      <c r="BI290" s="217">
        <f>IF(N290="nulová",J290,0)</f>
        <v>0</v>
      </c>
      <c r="BJ290" s="18" t="s">
        <v>81</v>
      </c>
      <c r="BK290" s="217">
        <f>ROUND(I290*H290,2)</f>
        <v>0</v>
      </c>
      <c r="BL290" s="18" t="s">
        <v>127</v>
      </c>
      <c r="BM290" s="216" t="s">
        <v>326</v>
      </c>
    </row>
    <row r="291" spans="1:47" s="2" customFormat="1" ht="12">
      <c r="A291" s="39"/>
      <c r="B291" s="40"/>
      <c r="C291" s="41"/>
      <c r="D291" s="218" t="s">
        <v>129</v>
      </c>
      <c r="E291" s="41"/>
      <c r="F291" s="219" t="s">
        <v>327</v>
      </c>
      <c r="G291" s="41"/>
      <c r="H291" s="41"/>
      <c r="I291" s="220"/>
      <c r="J291" s="41"/>
      <c r="K291" s="41"/>
      <c r="L291" s="45"/>
      <c r="M291" s="221"/>
      <c r="N291" s="222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129</v>
      </c>
      <c r="AU291" s="18" t="s">
        <v>84</v>
      </c>
    </row>
    <row r="292" spans="1:51" s="13" customFormat="1" ht="12">
      <c r="A292" s="13"/>
      <c r="B292" s="223"/>
      <c r="C292" s="224"/>
      <c r="D292" s="225" t="s">
        <v>131</v>
      </c>
      <c r="E292" s="226" t="s">
        <v>19</v>
      </c>
      <c r="F292" s="227" t="s">
        <v>321</v>
      </c>
      <c r="G292" s="224"/>
      <c r="H292" s="226" t="s">
        <v>19</v>
      </c>
      <c r="I292" s="228"/>
      <c r="J292" s="224"/>
      <c r="K292" s="224"/>
      <c r="L292" s="229"/>
      <c r="M292" s="230"/>
      <c r="N292" s="231"/>
      <c r="O292" s="231"/>
      <c r="P292" s="231"/>
      <c r="Q292" s="231"/>
      <c r="R292" s="231"/>
      <c r="S292" s="231"/>
      <c r="T292" s="23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3" t="s">
        <v>131</v>
      </c>
      <c r="AU292" s="233" t="s">
        <v>84</v>
      </c>
      <c r="AV292" s="13" t="s">
        <v>81</v>
      </c>
      <c r="AW292" s="13" t="s">
        <v>34</v>
      </c>
      <c r="AX292" s="13" t="s">
        <v>73</v>
      </c>
      <c r="AY292" s="233" t="s">
        <v>120</v>
      </c>
    </row>
    <row r="293" spans="1:51" s="14" customFormat="1" ht="12">
      <c r="A293" s="14"/>
      <c r="B293" s="234"/>
      <c r="C293" s="235"/>
      <c r="D293" s="225" t="s">
        <v>131</v>
      </c>
      <c r="E293" s="236" t="s">
        <v>19</v>
      </c>
      <c r="F293" s="237" t="s">
        <v>506</v>
      </c>
      <c r="G293" s="235"/>
      <c r="H293" s="238">
        <v>775</v>
      </c>
      <c r="I293" s="239"/>
      <c r="J293" s="235"/>
      <c r="K293" s="235"/>
      <c r="L293" s="240"/>
      <c r="M293" s="241"/>
      <c r="N293" s="242"/>
      <c r="O293" s="242"/>
      <c r="P293" s="242"/>
      <c r="Q293" s="242"/>
      <c r="R293" s="242"/>
      <c r="S293" s="242"/>
      <c r="T293" s="24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4" t="s">
        <v>131</v>
      </c>
      <c r="AU293" s="244" t="s">
        <v>84</v>
      </c>
      <c r="AV293" s="14" t="s">
        <v>84</v>
      </c>
      <c r="AW293" s="14" t="s">
        <v>34</v>
      </c>
      <c r="AX293" s="14" t="s">
        <v>81</v>
      </c>
      <c r="AY293" s="244" t="s">
        <v>120</v>
      </c>
    </row>
    <row r="294" spans="1:65" s="2" customFormat="1" ht="37.8" customHeight="1">
      <c r="A294" s="39"/>
      <c r="B294" s="40"/>
      <c r="C294" s="205" t="s">
        <v>365</v>
      </c>
      <c r="D294" s="205" t="s">
        <v>122</v>
      </c>
      <c r="E294" s="206" t="s">
        <v>329</v>
      </c>
      <c r="F294" s="207" t="s">
        <v>330</v>
      </c>
      <c r="G294" s="208" t="s">
        <v>125</v>
      </c>
      <c r="H294" s="209">
        <v>711</v>
      </c>
      <c r="I294" s="210"/>
      <c r="J294" s="211">
        <f>ROUND(I294*H294,2)</f>
        <v>0</v>
      </c>
      <c r="K294" s="207" t="s">
        <v>126</v>
      </c>
      <c r="L294" s="45"/>
      <c r="M294" s="212" t="s">
        <v>19</v>
      </c>
      <c r="N294" s="213" t="s">
        <v>44</v>
      </c>
      <c r="O294" s="85"/>
      <c r="P294" s="214">
        <f>O294*H294</f>
        <v>0</v>
      </c>
      <c r="Q294" s="214">
        <v>0</v>
      </c>
      <c r="R294" s="214">
        <f>Q294*H294</f>
        <v>0</v>
      </c>
      <c r="S294" s="214">
        <v>0.126</v>
      </c>
      <c r="T294" s="215">
        <f>S294*H294</f>
        <v>89.586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16" t="s">
        <v>127</v>
      </c>
      <c r="AT294" s="216" t="s">
        <v>122</v>
      </c>
      <c r="AU294" s="216" t="s">
        <v>84</v>
      </c>
      <c r="AY294" s="18" t="s">
        <v>120</v>
      </c>
      <c r="BE294" s="217">
        <f>IF(N294="základní",J294,0)</f>
        <v>0</v>
      </c>
      <c r="BF294" s="217">
        <f>IF(N294="snížená",J294,0)</f>
        <v>0</v>
      </c>
      <c r="BG294" s="217">
        <f>IF(N294="zákl. přenesená",J294,0)</f>
        <v>0</v>
      </c>
      <c r="BH294" s="217">
        <f>IF(N294="sníž. přenesená",J294,0)</f>
        <v>0</v>
      </c>
      <c r="BI294" s="217">
        <f>IF(N294="nulová",J294,0)</f>
        <v>0</v>
      </c>
      <c r="BJ294" s="18" t="s">
        <v>81</v>
      </c>
      <c r="BK294" s="217">
        <f>ROUND(I294*H294,2)</f>
        <v>0</v>
      </c>
      <c r="BL294" s="18" t="s">
        <v>127</v>
      </c>
      <c r="BM294" s="216" t="s">
        <v>331</v>
      </c>
    </row>
    <row r="295" spans="1:47" s="2" customFormat="1" ht="12">
      <c r="A295" s="39"/>
      <c r="B295" s="40"/>
      <c r="C295" s="41"/>
      <c r="D295" s="218" t="s">
        <v>129</v>
      </c>
      <c r="E295" s="41"/>
      <c r="F295" s="219" t="s">
        <v>332</v>
      </c>
      <c r="G295" s="41"/>
      <c r="H295" s="41"/>
      <c r="I295" s="220"/>
      <c r="J295" s="41"/>
      <c r="K295" s="41"/>
      <c r="L295" s="45"/>
      <c r="M295" s="221"/>
      <c r="N295" s="222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129</v>
      </c>
      <c r="AU295" s="18" t="s">
        <v>84</v>
      </c>
    </row>
    <row r="296" spans="1:51" s="13" customFormat="1" ht="12">
      <c r="A296" s="13"/>
      <c r="B296" s="223"/>
      <c r="C296" s="224"/>
      <c r="D296" s="225" t="s">
        <v>131</v>
      </c>
      <c r="E296" s="226" t="s">
        <v>19</v>
      </c>
      <c r="F296" s="227" t="s">
        <v>166</v>
      </c>
      <c r="G296" s="224"/>
      <c r="H296" s="226" t="s">
        <v>19</v>
      </c>
      <c r="I296" s="228"/>
      <c r="J296" s="224"/>
      <c r="K296" s="224"/>
      <c r="L296" s="229"/>
      <c r="M296" s="230"/>
      <c r="N296" s="231"/>
      <c r="O296" s="231"/>
      <c r="P296" s="231"/>
      <c r="Q296" s="231"/>
      <c r="R296" s="231"/>
      <c r="S296" s="231"/>
      <c r="T296" s="23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3" t="s">
        <v>131</v>
      </c>
      <c r="AU296" s="233" t="s">
        <v>84</v>
      </c>
      <c r="AV296" s="13" t="s">
        <v>81</v>
      </c>
      <c r="AW296" s="13" t="s">
        <v>34</v>
      </c>
      <c r="AX296" s="13" t="s">
        <v>73</v>
      </c>
      <c r="AY296" s="233" t="s">
        <v>120</v>
      </c>
    </row>
    <row r="297" spans="1:51" s="14" customFormat="1" ht="12">
      <c r="A297" s="14"/>
      <c r="B297" s="234"/>
      <c r="C297" s="235"/>
      <c r="D297" s="225" t="s">
        <v>131</v>
      </c>
      <c r="E297" s="236" t="s">
        <v>19</v>
      </c>
      <c r="F297" s="237" t="s">
        <v>475</v>
      </c>
      <c r="G297" s="235"/>
      <c r="H297" s="238">
        <v>344.25</v>
      </c>
      <c r="I297" s="239"/>
      <c r="J297" s="235"/>
      <c r="K297" s="235"/>
      <c r="L297" s="240"/>
      <c r="M297" s="241"/>
      <c r="N297" s="242"/>
      <c r="O297" s="242"/>
      <c r="P297" s="242"/>
      <c r="Q297" s="242"/>
      <c r="R297" s="242"/>
      <c r="S297" s="242"/>
      <c r="T297" s="24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4" t="s">
        <v>131</v>
      </c>
      <c r="AU297" s="244" t="s">
        <v>84</v>
      </c>
      <c r="AV297" s="14" t="s">
        <v>84</v>
      </c>
      <c r="AW297" s="14" t="s">
        <v>34</v>
      </c>
      <c r="AX297" s="14" t="s">
        <v>73</v>
      </c>
      <c r="AY297" s="244" t="s">
        <v>120</v>
      </c>
    </row>
    <row r="298" spans="1:51" s="14" customFormat="1" ht="12">
      <c r="A298" s="14"/>
      <c r="B298" s="234"/>
      <c r="C298" s="235"/>
      <c r="D298" s="225" t="s">
        <v>131</v>
      </c>
      <c r="E298" s="236" t="s">
        <v>19</v>
      </c>
      <c r="F298" s="237" t="s">
        <v>476</v>
      </c>
      <c r="G298" s="235"/>
      <c r="H298" s="238">
        <v>366.75</v>
      </c>
      <c r="I298" s="239"/>
      <c r="J298" s="235"/>
      <c r="K298" s="235"/>
      <c r="L298" s="240"/>
      <c r="M298" s="241"/>
      <c r="N298" s="242"/>
      <c r="O298" s="242"/>
      <c r="P298" s="242"/>
      <c r="Q298" s="242"/>
      <c r="R298" s="242"/>
      <c r="S298" s="242"/>
      <c r="T298" s="24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4" t="s">
        <v>131</v>
      </c>
      <c r="AU298" s="244" t="s">
        <v>84</v>
      </c>
      <c r="AV298" s="14" t="s">
        <v>84</v>
      </c>
      <c r="AW298" s="14" t="s">
        <v>34</v>
      </c>
      <c r="AX298" s="14" t="s">
        <v>73</v>
      </c>
      <c r="AY298" s="244" t="s">
        <v>120</v>
      </c>
    </row>
    <row r="299" spans="1:51" s="15" customFormat="1" ht="12">
      <c r="A299" s="15"/>
      <c r="B299" s="245"/>
      <c r="C299" s="246"/>
      <c r="D299" s="225" t="s">
        <v>131</v>
      </c>
      <c r="E299" s="247" t="s">
        <v>19</v>
      </c>
      <c r="F299" s="248" t="s">
        <v>140</v>
      </c>
      <c r="G299" s="246"/>
      <c r="H299" s="249">
        <v>711</v>
      </c>
      <c r="I299" s="250"/>
      <c r="J299" s="246"/>
      <c r="K299" s="246"/>
      <c r="L299" s="251"/>
      <c r="M299" s="252"/>
      <c r="N299" s="253"/>
      <c r="O299" s="253"/>
      <c r="P299" s="253"/>
      <c r="Q299" s="253"/>
      <c r="R299" s="253"/>
      <c r="S299" s="253"/>
      <c r="T299" s="254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55" t="s">
        <v>131</v>
      </c>
      <c r="AU299" s="255" t="s">
        <v>84</v>
      </c>
      <c r="AV299" s="15" t="s">
        <v>127</v>
      </c>
      <c r="AW299" s="15" t="s">
        <v>34</v>
      </c>
      <c r="AX299" s="15" t="s">
        <v>81</v>
      </c>
      <c r="AY299" s="255" t="s">
        <v>120</v>
      </c>
    </row>
    <row r="300" spans="1:65" s="2" customFormat="1" ht="37.8" customHeight="1">
      <c r="A300" s="39"/>
      <c r="B300" s="40"/>
      <c r="C300" s="205" t="s">
        <v>375</v>
      </c>
      <c r="D300" s="205" t="s">
        <v>122</v>
      </c>
      <c r="E300" s="206" t="s">
        <v>334</v>
      </c>
      <c r="F300" s="207" t="s">
        <v>335</v>
      </c>
      <c r="G300" s="208" t="s">
        <v>144</v>
      </c>
      <c r="H300" s="209">
        <v>645</v>
      </c>
      <c r="I300" s="210"/>
      <c r="J300" s="211">
        <f>ROUND(I300*H300,2)</f>
        <v>0</v>
      </c>
      <c r="K300" s="207" t="s">
        <v>126</v>
      </c>
      <c r="L300" s="45"/>
      <c r="M300" s="212" t="s">
        <v>19</v>
      </c>
      <c r="N300" s="213" t="s">
        <v>44</v>
      </c>
      <c r="O300" s="85"/>
      <c r="P300" s="214">
        <f>O300*H300</f>
        <v>0</v>
      </c>
      <c r="Q300" s="214">
        <v>9E-05</v>
      </c>
      <c r="R300" s="214">
        <f>Q300*H300</f>
        <v>0.058050000000000004</v>
      </c>
      <c r="S300" s="214">
        <v>0.042</v>
      </c>
      <c r="T300" s="215">
        <f>S300*H300</f>
        <v>27.090000000000003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16" t="s">
        <v>127</v>
      </c>
      <c r="AT300" s="216" t="s">
        <v>122</v>
      </c>
      <c r="AU300" s="216" t="s">
        <v>84</v>
      </c>
      <c r="AY300" s="18" t="s">
        <v>120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18" t="s">
        <v>81</v>
      </c>
      <c r="BK300" s="217">
        <f>ROUND(I300*H300,2)</f>
        <v>0</v>
      </c>
      <c r="BL300" s="18" t="s">
        <v>127</v>
      </c>
      <c r="BM300" s="216" t="s">
        <v>336</v>
      </c>
    </row>
    <row r="301" spans="1:47" s="2" customFormat="1" ht="12">
      <c r="A301" s="39"/>
      <c r="B301" s="40"/>
      <c r="C301" s="41"/>
      <c r="D301" s="218" t="s">
        <v>129</v>
      </c>
      <c r="E301" s="41"/>
      <c r="F301" s="219" t="s">
        <v>337</v>
      </c>
      <c r="G301" s="41"/>
      <c r="H301" s="41"/>
      <c r="I301" s="220"/>
      <c r="J301" s="41"/>
      <c r="K301" s="41"/>
      <c r="L301" s="45"/>
      <c r="M301" s="221"/>
      <c r="N301" s="222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129</v>
      </c>
      <c r="AU301" s="18" t="s">
        <v>84</v>
      </c>
    </row>
    <row r="302" spans="1:51" s="13" customFormat="1" ht="12">
      <c r="A302" s="13"/>
      <c r="B302" s="223"/>
      <c r="C302" s="224"/>
      <c r="D302" s="225" t="s">
        <v>131</v>
      </c>
      <c r="E302" s="226" t="s">
        <v>19</v>
      </c>
      <c r="F302" s="227" t="s">
        <v>338</v>
      </c>
      <c r="G302" s="224"/>
      <c r="H302" s="226" t="s">
        <v>19</v>
      </c>
      <c r="I302" s="228"/>
      <c r="J302" s="224"/>
      <c r="K302" s="224"/>
      <c r="L302" s="229"/>
      <c r="M302" s="230"/>
      <c r="N302" s="231"/>
      <c r="O302" s="231"/>
      <c r="P302" s="231"/>
      <c r="Q302" s="231"/>
      <c r="R302" s="231"/>
      <c r="S302" s="231"/>
      <c r="T302" s="23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3" t="s">
        <v>131</v>
      </c>
      <c r="AU302" s="233" t="s">
        <v>84</v>
      </c>
      <c r="AV302" s="13" t="s">
        <v>81</v>
      </c>
      <c r="AW302" s="13" t="s">
        <v>34</v>
      </c>
      <c r="AX302" s="13" t="s">
        <v>73</v>
      </c>
      <c r="AY302" s="233" t="s">
        <v>120</v>
      </c>
    </row>
    <row r="303" spans="1:51" s="14" customFormat="1" ht="12">
      <c r="A303" s="14"/>
      <c r="B303" s="234"/>
      <c r="C303" s="235"/>
      <c r="D303" s="225" t="s">
        <v>131</v>
      </c>
      <c r="E303" s="236" t="s">
        <v>19</v>
      </c>
      <c r="F303" s="237" t="s">
        <v>507</v>
      </c>
      <c r="G303" s="235"/>
      <c r="H303" s="238">
        <v>458</v>
      </c>
      <c r="I303" s="239"/>
      <c r="J303" s="235"/>
      <c r="K303" s="235"/>
      <c r="L303" s="240"/>
      <c r="M303" s="241"/>
      <c r="N303" s="242"/>
      <c r="O303" s="242"/>
      <c r="P303" s="242"/>
      <c r="Q303" s="242"/>
      <c r="R303" s="242"/>
      <c r="S303" s="242"/>
      <c r="T303" s="243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4" t="s">
        <v>131</v>
      </c>
      <c r="AU303" s="244" t="s">
        <v>84</v>
      </c>
      <c r="AV303" s="14" t="s">
        <v>84</v>
      </c>
      <c r="AW303" s="14" t="s">
        <v>34</v>
      </c>
      <c r="AX303" s="14" t="s">
        <v>73</v>
      </c>
      <c r="AY303" s="244" t="s">
        <v>120</v>
      </c>
    </row>
    <row r="304" spans="1:51" s="14" customFormat="1" ht="12">
      <c r="A304" s="14"/>
      <c r="B304" s="234"/>
      <c r="C304" s="235"/>
      <c r="D304" s="225" t="s">
        <v>131</v>
      </c>
      <c r="E304" s="236" t="s">
        <v>19</v>
      </c>
      <c r="F304" s="237" t="s">
        <v>508</v>
      </c>
      <c r="G304" s="235"/>
      <c r="H304" s="238">
        <v>125</v>
      </c>
      <c r="I304" s="239"/>
      <c r="J304" s="235"/>
      <c r="K304" s="235"/>
      <c r="L304" s="240"/>
      <c r="M304" s="241"/>
      <c r="N304" s="242"/>
      <c r="O304" s="242"/>
      <c r="P304" s="242"/>
      <c r="Q304" s="242"/>
      <c r="R304" s="242"/>
      <c r="S304" s="242"/>
      <c r="T304" s="24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4" t="s">
        <v>131</v>
      </c>
      <c r="AU304" s="244" t="s">
        <v>84</v>
      </c>
      <c r="AV304" s="14" t="s">
        <v>84</v>
      </c>
      <c r="AW304" s="14" t="s">
        <v>34</v>
      </c>
      <c r="AX304" s="14" t="s">
        <v>73</v>
      </c>
      <c r="AY304" s="244" t="s">
        <v>120</v>
      </c>
    </row>
    <row r="305" spans="1:51" s="14" customFormat="1" ht="12">
      <c r="A305" s="14"/>
      <c r="B305" s="234"/>
      <c r="C305" s="235"/>
      <c r="D305" s="225" t="s">
        <v>131</v>
      </c>
      <c r="E305" s="236" t="s">
        <v>19</v>
      </c>
      <c r="F305" s="237" t="s">
        <v>487</v>
      </c>
      <c r="G305" s="235"/>
      <c r="H305" s="238">
        <v>62</v>
      </c>
      <c r="I305" s="239"/>
      <c r="J305" s="235"/>
      <c r="K305" s="235"/>
      <c r="L305" s="240"/>
      <c r="M305" s="241"/>
      <c r="N305" s="242"/>
      <c r="O305" s="242"/>
      <c r="P305" s="242"/>
      <c r="Q305" s="242"/>
      <c r="R305" s="242"/>
      <c r="S305" s="242"/>
      <c r="T305" s="24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4" t="s">
        <v>131</v>
      </c>
      <c r="AU305" s="244" t="s">
        <v>84</v>
      </c>
      <c r="AV305" s="14" t="s">
        <v>84</v>
      </c>
      <c r="AW305" s="14" t="s">
        <v>34</v>
      </c>
      <c r="AX305" s="14" t="s">
        <v>73</v>
      </c>
      <c r="AY305" s="244" t="s">
        <v>120</v>
      </c>
    </row>
    <row r="306" spans="1:51" s="15" customFormat="1" ht="12">
      <c r="A306" s="15"/>
      <c r="B306" s="245"/>
      <c r="C306" s="246"/>
      <c r="D306" s="225" t="s">
        <v>131</v>
      </c>
      <c r="E306" s="247" t="s">
        <v>19</v>
      </c>
      <c r="F306" s="248" t="s">
        <v>140</v>
      </c>
      <c r="G306" s="246"/>
      <c r="H306" s="249">
        <v>645</v>
      </c>
      <c r="I306" s="250"/>
      <c r="J306" s="246"/>
      <c r="K306" s="246"/>
      <c r="L306" s="251"/>
      <c r="M306" s="252"/>
      <c r="N306" s="253"/>
      <c r="O306" s="253"/>
      <c r="P306" s="253"/>
      <c r="Q306" s="253"/>
      <c r="R306" s="253"/>
      <c r="S306" s="253"/>
      <c r="T306" s="254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55" t="s">
        <v>131</v>
      </c>
      <c r="AU306" s="255" t="s">
        <v>84</v>
      </c>
      <c r="AV306" s="15" t="s">
        <v>127</v>
      </c>
      <c r="AW306" s="15" t="s">
        <v>34</v>
      </c>
      <c r="AX306" s="15" t="s">
        <v>81</v>
      </c>
      <c r="AY306" s="255" t="s">
        <v>120</v>
      </c>
    </row>
    <row r="307" spans="1:65" s="2" customFormat="1" ht="44.25" customHeight="1">
      <c r="A307" s="39"/>
      <c r="B307" s="40"/>
      <c r="C307" s="205" t="s">
        <v>382</v>
      </c>
      <c r="D307" s="205" t="s">
        <v>122</v>
      </c>
      <c r="E307" s="206" t="s">
        <v>342</v>
      </c>
      <c r="F307" s="207" t="s">
        <v>343</v>
      </c>
      <c r="G307" s="208" t="s">
        <v>214</v>
      </c>
      <c r="H307" s="209">
        <v>65</v>
      </c>
      <c r="I307" s="210"/>
      <c r="J307" s="211">
        <f>ROUND(I307*H307,2)</f>
        <v>0</v>
      </c>
      <c r="K307" s="207" t="s">
        <v>126</v>
      </c>
      <c r="L307" s="45"/>
      <c r="M307" s="212" t="s">
        <v>19</v>
      </c>
      <c r="N307" s="213" t="s">
        <v>44</v>
      </c>
      <c r="O307" s="85"/>
      <c r="P307" s="214">
        <f>O307*H307</f>
        <v>0</v>
      </c>
      <c r="Q307" s="214">
        <v>0</v>
      </c>
      <c r="R307" s="214">
        <f>Q307*H307</f>
        <v>0</v>
      </c>
      <c r="S307" s="214">
        <v>0</v>
      </c>
      <c r="T307" s="215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16" t="s">
        <v>127</v>
      </c>
      <c r="AT307" s="216" t="s">
        <v>122</v>
      </c>
      <c r="AU307" s="216" t="s">
        <v>84</v>
      </c>
      <c r="AY307" s="18" t="s">
        <v>120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18" t="s">
        <v>81</v>
      </c>
      <c r="BK307" s="217">
        <f>ROUND(I307*H307,2)</f>
        <v>0</v>
      </c>
      <c r="BL307" s="18" t="s">
        <v>127</v>
      </c>
      <c r="BM307" s="216" t="s">
        <v>344</v>
      </c>
    </row>
    <row r="308" spans="1:47" s="2" customFormat="1" ht="12">
      <c r="A308" s="39"/>
      <c r="B308" s="40"/>
      <c r="C308" s="41"/>
      <c r="D308" s="218" t="s">
        <v>129</v>
      </c>
      <c r="E308" s="41"/>
      <c r="F308" s="219" t="s">
        <v>345</v>
      </c>
      <c r="G308" s="41"/>
      <c r="H308" s="41"/>
      <c r="I308" s="220"/>
      <c r="J308" s="41"/>
      <c r="K308" s="41"/>
      <c r="L308" s="45"/>
      <c r="M308" s="221"/>
      <c r="N308" s="222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129</v>
      </c>
      <c r="AU308" s="18" t="s">
        <v>84</v>
      </c>
    </row>
    <row r="309" spans="1:51" s="14" customFormat="1" ht="12">
      <c r="A309" s="14"/>
      <c r="B309" s="234"/>
      <c r="C309" s="235"/>
      <c r="D309" s="225" t="s">
        <v>131</v>
      </c>
      <c r="E309" s="236" t="s">
        <v>19</v>
      </c>
      <c r="F309" s="237" t="s">
        <v>509</v>
      </c>
      <c r="G309" s="235"/>
      <c r="H309" s="238">
        <v>65</v>
      </c>
      <c r="I309" s="239"/>
      <c r="J309" s="235"/>
      <c r="K309" s="235"/>
      <c r="L309" s="240"/>
      <c r="M309" s="241"/>
      <c r="N309" s="242"/>
      <c r="O309" s="242"/>
      <c r="P309" s="242"/>
      <c r="Q309" s="242"/>
      <c r="R309" s="242"/>
      <c r="S309" s="242"/>
      <c r="T309" s="243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4" t="s">
        <v>131</v>
      </c>
      <c r="AU309" s="244" t="s">
        <v>84</v>
      </c>
      <c r="AV309" s="14" t="s">
        <v>84</v>
      </c>
      <c r="AW309" s="14" t="s">
        <v>34</v>
      </c>
      <c r="AX309" s="14" t="s">
        <v>81</v>
      </c>
      <c r="AY309" s="244" t="s">
        <v>120</v>
      </c>
    </row>
    <row r="310" spans="1:63" s="12" customFormat="1" ht="22.8" customHeight="1">
      <c r="A310" s="12"/>
      <c r="B310" s="189"/>
      <c r="C310" s="190"/>
      <c r="D310" s="191" t="s">
        <v>72</v>
      </c>
      <c r="E310" s="203" t="s">
        <v>354</v>
      </c>
      <c r="F310" s="203" t="s">
        <v>355</v>
      </c>
      <c r="G310" s="190"/>
      <c r="H310" s="190"/>
      <c r="I310" s="193"/>
      <c r="J310" s="204">
        <f>BK310</f>
        <v>0</v>
      </c>
      <c r="K310" s="190"/>
      <c r="L310" s="195"/>
      <c r="M310" s="196"/>
      <c r="N310" s="197"/>
      <c r="O310" s="197"/>
      <c r="P310" s="198">
        <f>SUM(P311:P348)</f>
        <v>0</v>
      </c>
      <c r="Q310" s="197"/>
      <c r="R310" s="198">
        <f>SUM(R311:R348)</f>
        <v>0</v>
      </c>
      <c r="S310" s="197"/>
      <c r="T310" s="199">
        <f>SUM(T311:T348)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00" t="s">
        <v>81</v>
      </c>
      <c r="AT310" s="201" t="s">
        <v>72</v>
      </c>
      <c r="AU310" s="201" t="s">
        <v>81</v>
      </c>
      <c r="AY310" s="200" t="s">
        <v>120</v>
      </c>
      <c r="BK310" s="202">
        <f>SUM(BK311:BK348)</f>
        <v>0</v>
      </c>
    </row>
    <row r="311" spans="1:65" s="2" customFormat="1" ht="24.15" customHeight="1">
      <c r="A311" s="39"/>
      <c r="B311" s="40"/>
      <c r="C311" s="205" t="s">
        <v>389</v>
      </c>
      <c r="D311" s="205" t="s">
        <v>122</v>
      </c>
      <c r="E311" s="206" t="s">
        <v>357</v>
      </c>
      <c r="F311" s="207" t="s">
        <v>358</v>
      </c>
      <c r="G311" s="208" t="s">
        <v>173</v>
      </c>
      <c r="H311" s="209">
        <v>625.654</v>
      </c>
      <c r="I311" s="210"/>
      <c r="J311" s="211">
        <f>ROUND(I311*H311,2)</f>
        <v>0</v>
      </c>
      <c r="K311" s="207" t="s">
        <v>126</v>
      </c>
      <c r="L311" s="45"/>
      <c r="M311" s="212" t="s">
        <v>19</v>
      </c>
      <c r="N311" s="213" t="s">
        <v>44</v>
      </c>
      <c r="O311" s="85"/>
      <c r="P311" s="214">
        <f>O311*H311</f>
        <v>0</v>
      </c>
      <c r="Q311" s="214">
        <v>0</v>
      </c>
      <c r="R311" s="214">
        <f>Q311*H311</f>
        <v>0</v>
      </c>
      <c r="S311" s="214">
        <v>0</v>
      </c>
      <c r="T311" s="215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16" t="s">
        <v>127</v>
      </c>
      <c r="AT311" s="216" t="s">
        <v>122</v>
      </c>
      <c r="AU311" s="216" t="s">
        <v>84</v>
      </c>
      <c r="AY311" s="18" t="s">
        <v>120</v>
      </c>
      <c r="BE311" s="217">
        <f>IF(N311="základní",J311,0)</f>
        <v>0</v>
      </c>
      <c r="BF311" s="217">
        <f>IF(N311="snížená",J311,0)</f>
        <v>0</v>
      </c>
      <c r="BG311" s="217">
        <f>IF(N311="zákl. přenesená",J311,0)</f>
        <v>0</v>
      </c>
      <c r="BH311" s="217">
        <f>IF(N311="sníž. přenesená",J311,0)</f>
        <v>0</v>
      </c>
      <c r="BI311" s="217">
        <f>IF(N311="nulová",J311,0)</f>
        <v>0</v>
      </c>
      <c r="BJ311" s="18" t="s">
        <v>81</v>
      </c>
      <c r="BK311" s="217">
        <f>ROUND(I311*H311,2)</f>
        <v>0</v>
      </c>
      <c r="BL311" s="18" t="s">
        <v>127</v>
      </c>
      <c r="BM311" s="216" t="s">
        <v>359</v>
      </c>
    </row>
    <row r="312" spans="1:47" s="2" customFormat="1" ht="12">
      <c r="A312" s="39"/>
      <c r="B312" s="40"/>
      <c r="C312" s="41"/>
      <c r="D312" s="218" t="s">
        <v>129</v>
      </c>
      <c r="E312" s="41"/>
      <c r="F312" s="219" t="s">
        <v>360</v>
      </c>
      <c r="G312" s="41"/>
      <c r="H312" s="41"/>
      <c r="I312" s="220"/>
      <c r="J312" s="41"/>
      <c r="K312" s="41"/>
      <c r="L312" s="45"/>
      <c r="M312" s="221"/>
      <c r="N312" s="222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129</v>
      </c>
      <c r="AU312" s="18" t="s">
        <v>84</v>
      </c>
    </row>
    <row r="313" spans="1:51" s="14" customFormat="1" ht="12">
      <c r="A313" s="14"/>
      <c r="B313" s="234"/>
      <c r="C313" s="235"/>
      <c r="D313" s="225" t="s">
        <v>131</v>
      </c>
      <c r="E313" s="236" t="s">
        <v>19</v>
      </c>
      <c r="F313" s="237" t="s">
        <v>510</v>
      </c>
      <c r="G313" s="235"/>
      <c r="H313" s="238">
        <v>69.5</v>
      </c>
      <c r="I313" s="239"/>
      <c r="J313" s="235"/>
      <c r="K313" s="235"/>
      <c r="L313" s="240"/>
      <c r="M313" s="241"/>
      <c r="N313" s="242"/>
      <c r="O313" s="242"/>
      <c r="P313" s="242"/>
      <c r="Q313" s="242"/>
      <c r="R313" s="242"/>
      <c r="S313" s="242"/>
      <c r="T313" s="24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4" t="s">
        <v>131</v>
      </c>
      <c r="AU313" s="244" t="s">
        <v>84</v>
      </c>
      <c r="AV313" s="14" t="s">
        <v>84</v>
      </c>
      <c r="AW313" s="14" t="s">
        <v>34</v>
      </c>
      <c r="AX313" s="14" t="s">
        <v>73</v>
      </c>
      <c r="AY313" s="244" t="s">
        <v>120</v>
      </c>
    </row>
    <row r="314" spans="1:51" s="14" customFormat="1" ht="12">
      <c r="A314" s="14"/>
      <c r="B314" s="234"/>
      <c r="C314" s="235"/>
      <c r="D314" s="225" t="s">
        <v>131</v>
      </c>
      <c r="E314" s="236" t="s">
        <v>19</v>
      </c>
      <c r="F314" s="237" t="s">
        <v>511</v>
      </c>
      <c r="G314" s="235"/>
      <c r="H314" s="238">
        <v>23.3</v>
      </c>
      <c r="I314" s="239"/>
      <c r="J314" s="235"/>
      <c r="K314" s="235"/>
      <c r="L314" s="240"/>
      <c r="M314" s="241"/>
      <c r="N314" s="242"/>
      <c r="O314" s="242"/>
      <c r="P314" s="242"/>
      <c r="Q314" s="242"/>
      <c r="R314" s="242"/>
      <c r="S314" s="242"/>
      <c r="T314" s="243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4" t="s">
        <v>131</v>
      </c>
      <c r="AU314" s="244" t="s">
        <v>84</v>
      </c>
      <c r="AV314" s="14" t="s">
        <v>84</v>
      </c>
      <c r="AW314" s="14" t="s">
        <v>34</v>
      </c>
      <c r="AX314" s="14" t="s">
        <v>73</v>
      </c>
      <c r="AY314" s="244" t="s">
        <v>120</v>
      </c>
    </row>
    <row r="315" spans="1:51" s="14" customFormat="1" ht="12">
      <c r="A315" s="14"/>
      <c r="B315" s="234"/>
      <c r="C315" s="235"/>
      <c r="D315" s="225" t="s">
        <v>131</v>
      </c>
      <c r="E315" s="236" t="s">
        <v>19</v>
      </c>
      <c r="F315" s="237" t="s">
        <v>512</v>
      </c>
      <c r="G315" s="235"/>
      <c r="H315" s="238">
        <v>89.6</v>
      </c>
      <c r="I315" s="239"/>
      <c r="J315" s="235"/>
      <c r="K315" s="235"/>
      <c r="L315" s="240"/>
      <c r="M315" s="241"/>
      <c r="N315" s="242"/>
      <c r="O315" s="242"/>
      <c r="P315" s="242"/>
      <c r="Q315" s="242"/>
      <c r="R315" s="242"/>
      <c r="S315" s="242"/>
      <c r="T315" s="24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4" t="s">
        <v>131</v>
      </c>
      <c r="AU315" s="244" t="s">
        <v>84</v>
      </c>
      <c r="AV315" s="14" t="s">
        <v>84</v>
      </c>
      <c r="AW315" s="14" t="s">
        <v>34</v>
      </c>
      <c r="AX315" s="14" t="s">
        <v>73</v>
      </c>
      <c r="AY315" s="244" t="s">
        <v>120</v>
      </c>
    </row>
    <row r="316" spans="1:51" s="14" customFormat="1" ht="12">
      <c r="A316" s="14"/>
      <c r="B316" s="234"/>
      <c r="C316" s="235"/>
      <c r="D316" s="225" t="s">
        <v>131</v>
      </c>
      <c r="E316" s="236" t="s">
        <v>19</v>
      </c>
      <c r="F316" s="237" t="s">
        <v>513</v>
      </c>
      <c r="G316" s="235"/>
      <c r="H316" s="238">
        <v>443.254</v>
      </c>
      <c r="I316" s="239"/>
      <c r="J316" s="235"/>
      <c r="K316" s="235"/>
      <c r="L316" s="240"/>
      <c r="M316" s="241"/>
      <c r="N316" s="242"/>
      <c r="O316" s="242"/>
      <c r="P316" s="242"/>
      <c r="Q316" s="242"/>
      <c r="R316" s="242"/>
      <c r="S316" s="242"/>
      <c r="T316" s="243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4" t="s">
        <v>131</v>
      </c>
      <c r="AU316" s="244" t="s">
        <v>84</v>
      </c>
      <c r="AV316" s="14" t="s">
        <v>84</v>
      </c>
      <c r="AW316" s="14" t="s">
        <v>34</v>
      </c>
      <c r="AX316" s="14" t="s">
        <v>73</v>
      </c>
      <c r="AY316" s="244" t="s">
        <v>120</v>
      </c>
    </row>
    <row r="317" spans="1:51" s="15" customFormat="1" ht="12">
      <c r="A317" s="15"/>
      <c r="B317" s="245"/>
      <c r="C317" s="246"/>
      <c r="D317" s="225" t="s">
        <v>131</v>
      </c>
      <c r="E317" s="247" t="s">
        <v>19</v>
      </c>
      <c r="F317" s="248" t="s">
        <v>140</v>
      </c>
      <c r="G317" s="246"/>
      <c r="H317" s="249">
        <v>625.654</v>
      </c>
      <c r="I317" s="250"/>
      <c r="J317" s="246"/>
      <c r="K317" s="246"/>
      <c r="L317" s="251"/>
      <c r="M317" s="252"/>
      <c r="N317" s="253"/>
      <c r="O317" s="253"/>
      <c r="P317" s="253"/>
      <c r="Q317" s="253"/>
      <c r="R317" s="253"/>
      <c r="S317" s="253"/>
      <c r="T317" s="254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55" t="s">
        <v>131</v>
      </c>
      <c r="AU317" s="255" t="s">
        <v>84</v>
      </c>
      <c r="AV317" s="15" t="s">
        <v>127</v>
      </c>
      <c r="AW317" s="15" t="s">
        <v>34</v>
      </c>
      <c r="AX317" s="15" t="s">
        <v>81</v>
      </c>
      <c r="AY317" s="255" t="s">
        <v>120</v>
      </c>
    </row>
    <row r="318" spans="1:65" s="2" customFormat="1" ht="24.15" customHeight="1">
      <c r="A318" s="39"/>
      <c r="B318" s="40"/>
      <c r="C318" s="205" t="s">
        <v>396</v>
      </c>
      <c r="D318" s="205" t="s">
        <v>122</v>
      </c>
      <c r="E318" s="206" t="s">
        <v>366</v>
      </c>
      <c r="F318" s="207" t="s">
        <v>367</v>
      </c>
      <c r="G318" s="208" t="s">
        <v>173</v>
      </c>
      <c r="H318" s="209">
        <v>1251.308</v>
      </c>
      <c r="I318" s="210"/>
      <c r="J318" s="211">
        <f>ROUND(I318*H318,2)</f>
        <v>0</v>
      </c>
      <c r="K318" s="207" t="s">
        <v>126</v>
      </c>
      <c r="L318" s="45"/>
      <c r="M318" s="212" t="s">
        <v>19</v>
      </c>
      <c r="N318" s="213" t="s">
        <v>44</v>
      </c>
      <c r="O318" s="85"/>
      <c r="P318" s="214">
        <f>O318*H318</f>
        <v>0</v>
      </c>
      <c r="Q318" s="214">
        <v>0</v>
      </c>
      <c r="R318" s="214">
        <f>Q318*H318</f>
        <v>0</v>
      </c>
      <c r="S318" s="214">
        <v>0</v>
      </c>
      <c r="T318" s="215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16" t="s">
        <v>127</v>
      </c>
      <c r="AT318" s="216" t="s">
        <v>122</v>
      </c>
      <c r="AU318" s="216" t="s">
        <v>84</v>
      </c>
      <c r="AY318" s="18" t="s">
        <v>120</v>
      </c>
      <c r="BE318" s="217">
        <f>IF(N318="základní",J318,0)</f>
        <v>0</v>
      </c>
      <c r="BF318" s="217">
        <f>IF(N318="snížená",J318,0)</f>
        <v>0</v>
      </c>
      <c r="BG318" s="217">
        <f>IF(N318="zákl. přenesená",J318,0)</f>
        <v>0</v>
      </c>
      <c r="BH318" s="217">
        <f>IF(N318="sníž. přenesená",J318,0)</f>
        <v>0</v>
      </c>
      <c r="BI318" s="217">
        <f>IF(N318="nulová",J318,0)</f>
        <v>0</v>
      </c>
      <c r="BJ318" s="18" t="s">
        <v>81</v>
      </c>
      <c r="BK318" s="217">
        <f>ROUND(I318*H318,2)</f>
        <v>0</v>
      </c>
      <c r="BL318" s="18" t="s">
        <v>127</v>
      </c>
      <c r="BM318" s="216" t="s">
        <v>368</v>
      </c>
    </row>
    <row r="319" spans="1:47" s="2" customFormat="1" ht="12">
      <c r="A319" s="39"/>
      <c r="B319" s="40"/>
      <c r="C319" s="41"/>
      <c r="D319" s="218" t="s">
        <v>129</v>
      </c>
      <c r="E319" s="41"/>
      <c r="F319" s="219" t="s">
        <v>369</v>
      </c>
      <c r="G319" s="41"/>
      <c r="H319" s="41"/>
      <c r="I319" s="220"/>
      <c r="J319" s="41"/>
      <c r="K319" s="41"/>
      <c r="L319" s="45"/>
      <c r="M319" s="221"/>
      <c r="N319" s="222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129</v>
      </c>
      <c r="AU319" s="18" t="s">
        <v>84</v>
      </c>
    </row>
    <row r="320" spans="1:51" s="13" customFormat="1" ht="12">
      <c r="A320" s="13"/>
      <c r="B320" s="223"/>
      <c r="C320" s="224"/>
      <c r="D320" s="225" t="s">
        <v>131</v>
      </c>
      <c r="E320" s="226" t="s">
        <v>19</v>
      </c>
      <c r="F320" s="227" t="s">
        <v>370</v>
      </c>
      <c r="G320" s="224"/>
      <c r="H320" s="226" t="s">
        <v>19</v>
      </c>
      <c r="I320" s="228"/>
      <c r="J320" s="224"/>
      <c r="K320" s="224"/>
      <c r="L320" s="229"/>
      <c r="M320" s="230"/>
      <c r="N320" s="231"/>
      <c r="O320" s="231"/>
      <c r="P320" s="231"/>
      <c r="Q320" s="231"/>
      <c r="R320" s="231"/>
      <c r="S320" s="231"/>
      <c r="T320" s="23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3" t="s">
        <v>131</v>
      </c>
      <c r="AU320" s="233" t="s">
        <v>84</v>
      </c>
      <c r="AV320" s="13" t="s">
        <v>81</v>
      </c>
      <c r="AW320" s="13" t="s">
        <v>34</v>
      </c>
      <c r="AX320" s="13" t="s">
        <v>73</v>
      </c>
      <c r="AY320" s="233" t="s">
        <v>120</v>
      </c>
    </row>
    <row r="321" spans="1:51" s="14" customFormat="1" ht="12">
      <c r="A321" s="14"/>
      <c r="B321" s="234"/>
      <c r="C321" s="235"/>
      <c r="D321" s="225" t="s">
        <v>131</v>
      </c>
      <c r="E321" s="236" t="s">
        <v>19</v>
      </c>
      <c r="F321" s="237" t="s">
        <v>514</v>
      </c>
      <c r="G321" s="235"/>
      <c r="H321" s="238">
        <v>139</v>
      </c>
      <c r="I321" s="239"/>
      <c r="J321" s="235"/>
      <c r="K321" s="235"/>
      <c r="L321" s="240"/>
      <c r="M321" s="241"/>
      <c r="N321" s="242"/>
      <c r="O321" s="242"/>
      <c r="P321" s="242"/>
      <c r="Q321" s="242"/>
      <c r="R321" s="242"/>
      <c r="S321" s="242"/>
      <c r="T321" s="243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4" t="s">
        <v>131</v>
      </c>
      <c r="AU321" s="244" t="s">
        <v>84</v>
      </c>
      <c r="AV321" s="14" t="s">
        <v>84</v>
      </c>
      <c r="AW321" s="14" t="s">
        <v>34</v>
      </c>
      <c r="AX321" s="14" t="s">
        <v>73</v>
      </c>
      <c r="AY321" s="244" t="s">
        <v>120</v>
      </c>
    </row>
    <row r="322" spans="1:51" s="14" customFormat="1" ht="12">
      <c r="A322" s="14"/>
      <c r="B322" s="234"/>
      <c r="C322" s="235"/>
      <c r="D322" s="225" t="s">
        <v>131</v>
      </c>
      <c r="E322" s="236" t="s">
        <v>19</v>
      </c>
      <c r="F322" s="237" t="s">
        <v>515</v>
      </c>
      <c r="G322" s="235"/>
      <c r="H322" s="238">
        <v>46.6</v>
      </c>
      <c r="I322" s="239"/>
      <c r="J322" s="235"/>
      <c r="K322" s="235"/>
      <c r="L322" s="240"/>
      <c r="M322" s="241"/>
      <c r="N322" s="242"/>
      <c r="O322" s="242"/>
      <c r="P322" s="242"/>
      <c r="Q322" s="242"/>
      <c r="R322" s="242"/>
      <c r="S322" s="242"/>
      <c r="T322" s="243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44" t="s">
        <v>131</v>
      </c>
      <c r="AU322" s="244" t="s">
        <v>84</v>
      </c>
      <c r="AV322" s="14" t="s">
        <v>84</v>
      </c>
      <c r="AW322" s="14" t="s">
        <v>34</v>
      </c>
      <c r="AX322" s="14" t="s">
        <v>73</v>
      </c>
      <c r="AY322" s="244" t="s">
        <v>120</v>
      </c>
    </row>
    <row r="323" spans="1:51" s="14" customFormat="1" ht="12">
      <c r="A323" s="14"/>
      <c r="B323" s="234"/>
      <c r="C323" s="235"/>
      <c r="D323" s="225" t="s">
        <v>131</v>
      </c>
      <c r="E323" s="236" t="s">
        <v>19</v>
      </c>
      <c r="F323" s="237" t="s">
        <v>516</v>
      </c>
      <c r="G323" s="235"/>
      <c r="H323" s="238">
        <v>179.2</v>
      </c>
      <c r="I323" s="239"/>
      <c r="J323" s="235"/>
      <c r="K323" s="235"/>
      <c r="L323" s="240"/>
      <c r="M323" s="241"/>
      <c r="N323" s="242"/>
      <c r="O323" s="242"/>
      <c r="P323" s="242"/>
      <c r="Q323" s="242"/>
      <c r="R323" s="242"/>
      <c r="S323" s="242"/>
      <c r="T323" s="243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4" t="s">
        <v>131</v>
      </c>
      <c r="AU323" s="244" t="s">
        <v>84</v>
      </c>
      <c r="AV323" s="14" t="s">
        <v>84</v>
      </c>
      <c r="AW323" s="14" t="s">
        <v>34</v>
      </c>
      <c r="AX323" s="14" t="s">
        <v>73</v>
      </c>
      <c r="AY323" s="244" t="s">
        <v>120</v>
      </c>
    </row>
    <row r="324" spans="1:51" s="14" customFormat="1" ht="12">
      <c r="A324" s="14"/>
      <c r="B324" s="234"/>
      <c r="C324" s="235"/>
      <c r="D324" s="225" t="s">
        <v>131</v>
      </c>
      <c r="E324" s="236" t="s">
        <v>19</v>
      </c>
      <c r="F324" s="237" t="s">
        <v>517</v>
      </c>
      <c r="G324" s="235"/>
      <c r="H324" s="238">
        <v>886.508</v>
      </c>
      <c r="I324" s="239"/>
      <c r="J324" s="235"/>
      <c r="K324" s="235"/>
      <c r="L324" s="240"/>
      <c r="M324" s="241"/>
      <c r="N324" s="242"/>
      <c r="O324" s="242"/>
      <c r="P324" s="242"/>
      <c r="Q324" s="242"/>
      <c r="R324" s="242"/>
      <c r="S324" s="242"/>
      <c r="T324" s="243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4" t="s">
        <v>131</v>
      </c>
      <c r="AU324" s="244" t="s">
        <v>84</v>
      </c>
      <c r="AV324" s="14" t="s">
        <v>84</v>
      </c>
      <c r="AW324" s="14" t="s">
        <v>34</v>
      </c>
      <c r="AX324" s="14" t="s">
        <v>73</v>
      </c>
      <c r="AY324" s="244" t="s">
        <v>120</v>
      </c>
    </row>
    <row r="325" spans="1:51" s="15" customFormat="1" ht="12">
      <c r="A325" s="15"/>
      <c r="B325" s="245"/>
      <c r="C325" s="246"/>
      <c r="D325" s="225" t="s">
        <v>131</v>
      </c>
      <c r="E325" s="247" t="s">
        <v>19</v>
      </c>
      <c r="F325" s="248" t="s">
        <v>140</v>
      </c>
      <c r="G325" s="246"/>
      <c r="H325" s="249">
        <v>1251.308</v>
      </c>
      <c r="I325" s="250"/>
      <c r="J325" s="246"/>
      <c r="K325" s="246"/>
      <c r="L325" s="251"/>
      <c r="M325" s="252"/>
      <c r="N325" s="253"/>
      <c r="O325" s="253"/>
      <c r="P325" s="253"/>
      <c r="Q325" s="253"/>
      <c r="R325" s="253"/>
      <c r="S325" s="253"/>
      <c r="T325" s="254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55" t="s">
        <v>131</v>
      </c>
      <c r="AU325" s="255" t="s">
        <v>84</v>
      </c>
      <c r="AV325" s="15" t="s">
        <v>127</v>
      </c>
      <c r="AW325" s="15" t="s">
        <v>34</v>
      </c>
      <c r="AX325" s="15" t="s">
        <v>81</v>
      </c>
      <c r="AY325" s="255" t="s">
        <v>120</v>
      </c>
    </row>
    <row r="326" spans="1:65" s="2" customFormat="1" ht="24.15" customHeight="1">
      <c r="A326" s="39"/>
      <c r="B326" s="40"/>
      <c r="C326" s="205" t="s">
        <v>403</v>
      </c>
      <c r="D326" s="205" t="s">
        <v>122</v>
      </c>
      <c r="E326" s="206" t="s">
        <v>376</v>
      </c>
      <c r="F326" s="207" t="s">
        <v>377</v>
      </c>
      <c r="G326" s="208" t="s">
        <v>173</v>
      </c>
      <c r="H326" s="209">
        <v>99.044</v>
      </c>
      <c r="I326" s="210"/>
      <c r="J326" s="211">
        <f>ROUND(I326*H326,2)</f>
        <v>0</v>
      </c>
      <c r="K326" s="207" t="s">
        <v>126</v>
      </c>
      <c r="L326" s="45"/>
      <c r="M326" s="212" t="s">
        <v>19</v>
      </c>
      <c r="N326" s="213" t="s">
        <v>44</v>
      </c>
      <c r="O326" s="85"/>
      <c r="P326" s="214">
        <f>O326*H326</f>
        <v>0</v>
      </c>
      <c r="Q326" s="214">
        <v>0</v>
      </c>
      <c r="R326" s="214">
        <f>Q326*H326</f>
        <v>0</v>
      </c>
      <c r="S326" s="214">
        <v>0</v>
      </c>
      <c r="T326" s="215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16" t="s">
        <v>127</v>
      </c>
      <c r="AT326" s="216" t="s">
        <v>122</v>
      </c>
      <c r="AU326" s="216" t="s">
        <v>84</v>
      </c>
      <c r="AY326" s="18" t="s">
        <v>120</v>
      </c>
      <c r="BE326" s="217">
        <f>IF(N326="základní",J326,0)</f>
        <v>0</v>
      </c>
      <c r="BF326" s="217">
        <f>IF(N326="snížená",J326,0)</f>
        <v>0</v>
      </c>
      <c r="BG326" s="217">
        <f>IF(N326="zákl. přenesená",J326,0)</f>
        <v>0</v>
      </c>
      <c r="BH326" s="217">
        <f>IF(N326="sníž. přenesená",J326,0)</f>
        <v>0</v>
      </c>
      <c r="BI326" s="217">
        <f>IF(N326="nulová",J326,0)</f>
        <v>0</v>
      </c>
      <c r="BJ326" s="18" t="s">
        <v>81</v>
      </c>
      <c r="BK326" s="217">
        <f>ROUND(I326*H326,2)</f>
        <v>0</v>
      </c>
      <c r="BL326" s="18" t="s">
        <v>127</v>
      </c>
      <c r="BM326" s="216" t="s">
        <v>518</v>
      </c>
    </row>
    <row r="327" spans="1:47" s="2" customFormat="1" ht="12">
      <c r="A327" s="39"/>
      <c r="B327" s="40"/>
      <c r="C327" s="41"/>
      <c r="D327" s="218" t="s">
        <v>129</v>
      </c>
      <c r="E327" s="41"/>
      <c r="F327" s="219" t="s">
        <v>379</v>
      </c>
      <c r="G327" s="41"/>
      <c r="H327" s="41"/>
      <c r="I327" s="220"/>
      <c r="J327" s="41"/>
      <c r="K327" s="41"/>
      <c r="L327" s="45"/>
      <c r="M327" s="221"/>
      <c r="N327" s="222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129</v>
      </c>
      <c r="AU327" s="18" t="s">
        <v>84</v>
      </c>
    </row>
    <row r="328" spans="1:51" s="14" customFormat="1" ht="12">
      <c r="A328" s="14"/>
      <c r="B328" s="234"/>
      <c r="C328" s="235"/>
      <c r="D328" s="225" t="s">
        <v>131</v>
      </c>
      <c r="E328" s="236" t="s">
        <v>19</v>
      </c>
      <c r="F328" s="237" t="s">
        <v>519</v>
      </c>
      <c r="G328" s="235"/>
      <c r="H328" s="238">
        <v>3.7</v>
      </c>
      <c r="I328" s="239"/>
      <c r="J328" s="235"/>
      <c r="K328" s="235"/>
      <c r="L328" s="240"/>
      <c r="M328" s="241"/>
      <c r="N328" s="242"/>
      <c r="O328" s="242"/>
      <c r="P328" s="242"/>
      <c r="Q328" s="242"/>
      <c r="R328" s="242"/>
      <c r="S328" s="242"/>
      <c r="T328" s="243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4" t="s">
        <v>131</v>
      </c>
      <c r="AU328" s="244" t="s">
        <v>84</v>
      </c>
      <c r="AV328" s="14" t="s">
        <v>84</v>
      </c>
      <c r="AW328" s="14" t="s">
        <v>34</v>
      </c>
      <c r="AX328" s="14" t="s">
        <v>73</v>
      </c>
      <c r="AY328" s="244" t="s">
        <v>120</v>
      </c>
    </row>
    <row r="329" spans="1:51" s="14" customFormat="1" ht="12">
      <c r="A329" s="14"/>
      <c r="B329" s="234"/>
      <c r="C329" s="235"/>
      <c r="D329" s="225" t="s">
        <v>131</v>
      </c>
      <c r="E329" s="236" t="s">
        <v>19</v>
      </c>
      <c r="F329" s="237" t="s">
        <v>520</v>
      </c>
      <c r="G329" s="235"/>
      <c r="H329" s="238">
        <v>95.344</v>
      </c>
      <c r="I329" s="239"/>
      <c r="J329" s="235"/>
      <c r="K329" s="235"/>
      <c r="L329" s="240"/>
      <c r="M329" s="241"/>
      <c r="N329" s="242"/>
      <c r="O329" s="242"/>
      <c r="P329" s="242"/>
      <c r="Q329" s="242"/>
      <c r="R329" s="242"/>
      <c r="S329" s="242"/>
      <c r="T329" s="243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4" t="s">
        <v>131</v>
      </c>
      <c r="AU329" s="244" t="s">
        <v>84</v>
      </c>
      <c r="AV329" s="14" t="s">
        <v>84</v>
      </c>
      <c r="AW329" s="14" t="s">
        <v>34</v>
      </c>
      <c r="AX329" s="14" t="s">
        <v>73</v>
      </c>
      <c r="AY329" s="244" t="s">
        <v>120</v>
      </c>
    </row>
    <row r="330" spans="1:51" s="15" customFormat="1" ht="12">
      <c r="A330" s="15"/>
      <c r="B330" s="245"/>
      <c r="C330" s="246"/>
      <c r="D330" s="225" t="s">
        <v>131</v>
      </c>
      <c r="E330" s="247" t="s">
        <v>19</v>
      </c>
      <c r="F330" s="248" t="s">
        <v>140</v>
      </c>
      <c r="G330" s="246"/>
      <c r="H330" s="249">
        <v>99.044</v>
      </c>
      <c r="I330" s="250"/>
      <c r="J330" s="246"/>
      <c r="K330" s="246"/>
      <c r="L330" s="251"/>
      <c r="M330" s="252"/>
      <c r="N330" s="253"/>
      <c r="O330" s="253"/>
      <c r="P330" s="253"/>
      <c r="Q330" s="253"/>
      <c r="R330" s="253"/>
      <c r="S330" s="253"/>
      <c r="T330" s="254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55" t="s">
        <v>131</v>
      </c>
      <c r="AU330" s="255" t="s">
        <v>84</v>
      </c>
      <c r="AV330" s="15" t="s">
        <v>127</v>
      </c>
      <c r="AW330" s="15" t="s">
        <v>34</v>
      </c>
      <c r="AX330" s="15" t="s">
        <v>81</v>
      </c>
      <c r="AY330" s="255" t="s">
        <v>120</v>
      </c>
    </row>
    <row r="331" spans="1:65" s="2" customFormat="1" ht="24.15" customHeight="1">
      <c r="A331" s="39"/>
      <c r="B331" s="40"/>
      <c r="C331" s="205" t="s">
        <v>409</v>
      </c>
      <c r="D331" s="205" t="s">
        <v>122</v>
      </c>
      <c r="E331" s="206" t="s">
        <v>383</v>
      </c>
      <c r="F331" s="207" t="s">
        <v>367</v>
      </c>
      <c r="G331" s="208" t="s">
        <v>173</v>
      </c>
      <c r="H331" s="209">
        <v>1584.704</v>
      </c>
      <c r="I331" s="210"/>
      <c r="J331" s="211">
        <f>ROUND(I331*H331,2)</f>
        <v>0</v>
      </c>
      <c r="K331" s="207" t="s">
        <v>126</v>
      </c>
      <c r="L331" s="45"/>
      <c r="M331" s="212" t="s">
        <v>19</v>
      </c>
      <c r="N331" s="213" t="s">
        <v>44</v>
      </c>
      <c r="O331" s="85"/>
      <c r="P331" s="214">
        <f>O331*H331</f>
        <v>0</v>
      </c>
      <c r="Q331" s="214">
        <v>0</v>
      </c>
      <c r="R331" s="214">
        <f>Q331*H331</f>
        <v>0</v>
      </c>
      <c r="S331" s="214">
        <v>0</v>
      </c>
      <c r="T331" s="215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16" t="s">
        <v>127</v>
      </c>
      <c r="AT331" s="216" t="s">
        <v>122</v>
      </c>
      <c r="AU331" s="216" t="s">
        <v>84</v>
      </c>
      <c r="AY331" s="18" t="s">
        <v>120</v>
      </c>
      <c r="BE331" s="217">
        <f>IF(N331="základní",J331,0)</f>
        <v>0</v>
      </c>
      <c r="BF331" s="217">
        <f>IF(N331="snížená",J331,0)</f>
        <v>0</v>
      </c>
      <c r="BG331" s="217">
        <f>IF(N331="zákl. přenesená",J331,0)</f>
        <v>0</v>
      </c>
      <c r="BH331" s="217">
        <f>IF(N331="sníž. přenesená",J331,0)</f>
        <v>0</v>
      </c>
      <c r="BI331" s="217">
        <f>IF(N331="nulová",J331,0)</f>
        <v>0</v>
      </c>
      <c r="BJ331" s="18" t="s">
        <v>81</v>
      </c>
      <c r="BK331" s="217">
        <f>ROUND(I331*H331,2)</f>
        <v>0</v>
      </c>
      <c r="BL331" s="18" t="s">
        <v>127</v>
      </c>
      <c r="BM331" s="216" t="s">
        <v>521</v>
      </c>
    </row>
    <row r="332" spans="1:47" s="2" customFormat="1" ht="12">
      <c r="A332" s="39"/>
      <c r="B332" s="40"/>
      <c r="C332" s="41"/>
      <c r="D332" s="218" t="s">
        <v>129</v>
      </c>
      <c r="E332" s="41"/>
      <c r="F332" s="219" t="s">
        <v>385</v>
      </c>
      <c r="G332" s="41"/>
      <c r="H332" s="41"/>
      <c r="I332" s="220"/>
      <c r="J332" s="41"/>
      <c r="K332" s="41"/>
      <c r="L332" s="45"/>
      <c r="M332" s="221"/>
      <c r="N332" s="222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129</v>
      </c>
      <c r="AU332" s="18" t="s">
        <v>84</v>
      </c>
    </row>
    <row r="333" spans="1:51" s="13" customFormat="1" ht="12">
      <c r="A333" s="13"/>
      <c r="B333" s="223"/>
      <c r="C333" s="224"/>
      <c r="D333" s="225" t="s">
        <v>131</v>
      </c>
      <c r="E333" s="226" t="s">
        <v>19</v>
      </c>
      <c r="F333" s="227" t="s">
        <v>386</v>
      </c>
      <c r="G333" s="224"/>
      <c r="H333" s="226" t="s">
        <v>19</v>
      </c>
      <c r="I333" s="228"/>
      <c r="J333" s="224"/>
      <c r="K333" s="224"/>
      <c r="L333" s="229"/>
      <c r="M333" s="230"/>
      <c r="N333" s="231"/>
      <c r="O333" s="231"/>
      <c r="P333" s="231"/>
      <c r="Q333" s="231"/>
      <c r="R333" s="231"/>
      <c r="S333" s="231"/>
      <c r="T333" s="23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3" t="s">
        <v>131</v>
      </c>
      <c r="AU333" s="233" t="s">
        <v>84</v>
      </c>
      <c r="AV333" s="13" t="s">
        <v>81</v>
      </c>
      <c r="AW333" s="13" t="s">
        <v>34</v>
      </c>
      <c r="AX333" s="13" t="s">
        <v>73</v>
      </c>
      <c r="AY333" s="233" t="s">
        <v>120</v>
      </c>
    </row>
    <row r="334" spans="1:51" s="14" customFormat="1" ht="12">
      <c r="A334" s="14"/>
      <c r="B334" s="234"/>
      <c r="C334" s="235"/>
      <c r="D334" s="225" t="s">
        <v>131</v>
      </c>
      <c r="E334" s="236" t="s">
        <v>19</v>
      </c>
      <c r="F334" s="237" t="s">
        <v>522</v>
      </c>
      <c r="G334" s="235"/>
      <c r="H334" s="238">
        <v>59.2</v>
      </c>
      <c r="I334" s="239"/>
      <c r="J334" s="235"/>
      <c r="K334" s="235"/>
      <c r="L334" s="240"/>
      <c r="M334" s="241"/>
      <c r="N334" s="242"/>
      <c r="O334" s="242"/>
      <c r="P334" s="242"/>
      <c r="Q334" s="242"/>
      <c r="R334" s="242"/>
      <c r="S334" s="242"/>
      <c r="T334" s="24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4" t="s">
        <v>131</v>
      </c>
      <c r="AU334" s="244" t="s">
        <v>84</v>
      </c>
      <c r="AV334" s="14" t="s">
        <v>84</v>
      </c>
      <c r="AW334" s="14" t="s">
        <v>34</v>
      </c>
      <c r="AX334" s="14" t="s">
        <v>73</v>
      </c>
      <c r="AY334" s="244" t="s">
        <v>120</v>
      </c>
    </row>
    <row r="335" spans="1:51" s="14" customFormat="1" ht="12">
      <c r="A335" s="14"/>
      <c r="B335" s="234"/>
      <c r="C335" s="235"/>
      <c r="D335" s="225" t="s">
        <v>131</v>
      </c>
      <c r="E335" s="236" t="s">
        <v>19</v>
      </c>
      <c r="F335" s="237" t="s">
        <v>523</v>
      </c>
      <c r="G335" s="235"/>
      <c r="H335" s="238">
        <v>1525.504</v>
      </c>
      <c r="I335" s="239"/>
      <c r="J335" s="235"/>
      <c r="K335" s="235"/>
      <c r="L335" s="240"/>
      <c r="M335" s="241"/>
      <c r="N335" s="242"/>
      <c r="O335" s="242"/>
      <c r="P335" s="242"/>
      <c r="Q335" s="242"/>
      <c r="R335" s="242"/>
      <c r="S335" s="242"/>
      <c r="T335" s="243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4" t="s">
        <v>131</v>
      </c>
      <c r="AU335" s="244" t="s">
        <v>84</v>
      </c>
      <c r="AV335" s="14" t="s">
        <v>84</v>
      </c>
      <c r="AW335" s="14" t="s">
        <v>34</v>
      </c>
      <c r="AX335" s="14" t="s">
        <v>73</v>
      </c>
      <c r="AY335" s="244" t="s">
        <v>120</v>
      </c>
    </row>
    <row r="336" spans="1:51" s="15" customFormat="1" ht="12">
      <c r="A336" s="15"/>
      <c r="B336" s="245"/>
      <c r="C336" s="246"/>
      <c r="D336" s="225" t="s">
        <v>131</v>
      </c>
      <c r="E336" s="247" t="s">
        <v>19</v>
      </c>
      <c r="F336" s="248" t="s">
        <v>140</v>
      </c>
      <c r="G336" s="246"/>
      <c r="H336" s="249">
        <v>1584.704</v>
      </c>
      <c r="I336" s="250"/>
      <c r="J336" s="246"/>
      <c r="K336" s="246"/>
      <c r="L336" s="251"/>
      <c r="M336" s="252"/>
      <c r="N336" s="253"/>
      <c r="O336" s="253"/>
      <c r="P336" s="253"/>
      <c r="Q336" s="253"/>
      <c r="R336" s="253"/>
      <c r="S336" s="253"/>
      <c r="T336" s="254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T336" s="255" t="s">
        <v>131</v>
      </c>
      <c r="AU336" s="255" t="s">
        <v>84</v>
      </c>
      <c r="AV336" s="15" t="s">
        <v>127</v>
      </c>
      <c r="AW336" s="15" t="s">
        <v>34</v>
      </c>
      <c r="AX336" s="15" t="s">
        <v>81</v>
      </c>
      <c r="AY336" s="255" t="s">
        <v>120</v>
      </c>
    </row>
    <row r="337" spans="1:65" s="2" customFormat="1" ht="24.15" customHeight="1">
      <c r="A337" s="39"/>
      <c r="B337" s="40"/>
      <c r="C337" s="205" t="s">
        <v>414</v>
      </c>
      <c r="D337" s="205" t="s">
        <v>122</v>
      </c>
      <c r="E337" s="206" t="s">
        <v>404</v>
      </c>
      <c r="F337" s="207" t="s">
        <v>405</v>
      </c>
      <c r="G337" s="208" t="s">
        <v>173</v>
      </c>
      <c r="H337" s="209">
        <v>95.344</v>
      </c>
      <c r="I337" s="210"/>
      <c r="J337" s="211">
        <f>ROUND(I337*H337,2)</f>
        <v>0</v>
      </c>
      <c r="K337" s="207" t="s">
        <v>126</v>
      </c>
      <c r="L337" s="45"/>
      <c r="M337" s="212" t="s">
        <v>19</v>
      </c>
      <c r="N337" s="213" t="s">
        <v>44</v>
      </c>
      <c r="O337" s="85"/>
      <c r="P337" s="214">
        <f>O337*H337</f>
        <v>0</v>
      </c>
      <c r="Q337" s="214">
        <v>0</v>
      </c>
      <c r="R337" s="214">
        <f>Q337*H337</f>
        <v>0</v>
      </c>
      <c r="S337" s="214">
        <v>0</v>
      </c>
      <c r="T337" s="215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16" t="s">
        <v>127</v>
      </c>
      <c r="AT337" s="216" t="s">
        <v>122</v>
      </c>
      <c r="AU337" s="216" t="s">
        <v>84</v>
      </c>
      <c r="AY337" s="18" t="s">
        <v>120</v>
      </c>
      <c r="BE337" s="217">
        <f>IF(N337="základní",J337,0)</f>
        <v>0</v>
      </c>
      <c r="BF337" s="217">
        <f>IF(N337="snížená",J337,0)</f>
        <v>0</v>
      </c>
      <c r="BG337" s="217">
        <f>IF(N337="zákl. přenesená",J337,0)</f>
        <v>0</v>
      </c>
      <c r="BH337" s="217">
        <f>IF(N337="sníž. přenesená",J337,0)</f>
        <v>0</v>
      </c>
      <c r="BI337" s="217">
        <f>IF(N337="nulová",J337,0)</f>
        <v>0</v>
      </c>
      <c r="BJ337" s="18" t="s">
        <v>81</v>
      </c>
      <c r="BK337" s="217">
        <f>ROUND(I337*H337,2)</f>
        <v>0</v>
      </c>
      <c r="BL337" s="18" t="s">
        <v>127</v>
      </c>
      <c r="BM337" s="216" t="s">
        <v>524</v>
      </c>
    </row>
    <row r="338" spans="1:47" s="2" customFormat="1" ht="12">
      <c r="A338" s="39"/>
      <c r="B338" s="40"/>
      <c r="C338" s="41"/>
      <c r="D338" s="218" t="s">
        <v>129</v>
      </c>
      <c r="E338" s="41"/>
      <c r="F338" s="219" t="s">
        <v>407</v>
      </c>
      <c r="G338" s="41"/>
      <c r="H338" s="41"/>
      <c r="I338" s="220"/>
      <c r="J338" s="41"/>
      <c r="K338" s="41"/>
      <c r="L338" s="45"/>
      <c r="M338" s="221"/>
      <c r="N338" s="222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129</v>
      </c>
      <c r="AU338" s="18" t="s">
        <v>84</v>
      </c>
    </row>
    <row r="339" spans="1:51" s="14" customFormat="1" ht="12">
      <c r="A339" s="14"/>
      <c r="B339" s="234"/>
      <c r="C339" s="235"/>
      <c r="D339" s="225" t="s">
        <v>131</v>
      </c>
      <c r="E339" s="236" t="s">
        <v>19</v>
      </c>
      <c r="F339" s="237" t="s">
        <v>520</v>
      </c>
      <c r="G339" s="235"/>
      <c r="H339" s="238">
        <v>95.344</v>
      </c>
      <c r="I339" s="239"/>
      <c r="J339" s="235"/>
      <c r="K339" s="235"/>
      <c r="L339" s="240"/>
      <c r="M339" s="241"/>
      <c r="N339" s="242"/>
      <c r="O339" s="242"/>
      <c r="P339" s="242"/>
      <c r="Q339" s="242"/>
      <c r="R339" s="242"/>
      <c r="S339" s="242"/>
      <c r="T339" s="243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4" t="s">
        <v>131</v>
      </c>
      <c r="AU339" s="244" t="s">
        <v>84</v>
      </c>
      <c r="AV339" s="14" t="s">
        <v>84</v>
      </c>
      <c r="AW339" s="14" t="s">
        <v>34</v>
      </c>
      <c r="AX339" s="14" t="s">
        <v>81</v>
      </c>
      <c r="AY339" s="244" t="s">
        <v>120</v>
      </c>
    </row>
    <row r="340" spans="1:65" s="2" customFormat="1" ht="24.15" customHeight="1">
      <c r="A340" s="39"/>
      <c r="B340" s="40"/>
      <c r="C340" s="205" t="s">
        <v>420</v>
      </c>
      <c r="D340" s="205" t="s">
        <v>122</v>
      </c>
      <c r="E340" s="206" t="s">
        <v>410</v>
      </c>
      <c r="F340" s="207" t="s">
        <v>411</v>
      </c>
      <c r="G340" s="208" t="s">
        <v>173</v>
      </c>
      <c r="H340" s="209">
        <v>3.7</v>
      </c>
      <c r="I340" s="210"/>
      <c r="J340" s="211">
        <f>ROUND(I340*H340,2)</f>
        <v>0</v>
      </c>
      <c r="K340" s="207" t="s">
        <v>126</v>
      </c>
      <c r="L340" s="45"/>
      <c r="M340" s="212" t="s">
        <v>19</v>
      </c>
      <c r="N340" s="213" t="s">
        <v>44</v>
      </c>
      <c r="O340" s="85"/>
      <c r="P340" s="214">
        <f>O340*H340</f>
        <v>0</v>
      </c>
      <c r="Q340" s="214">
        <v>0</v>
      </c>
      <c r="R340" s="214">
        <f>Q340*H340</f>
        <v>0</v>
      </c>
      <c r="S340" s="214">
        <v>0</v>
      </c>
      <c r="T340" s="215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16" t="s">
        <v>127</v>
      </c>
      <c r="AT340" s="216" t="s">
        <v>122</v>
      </c>
      <c r="AU340" s="216" t="s">
        <v>84</v>
      </c>
      <c r="AY340" s="18" t="s">
        <v>120</v>
      </c>
      <c r="BE340" s="217">
        <f>IF(N340="základní",J340,0)</f>
        <v>0</v>
      </c>
      <c r="BF340" s="217">
        <f>IF(N340="snížená",J340,0)</f>
        <v>0</v>
      </c>
      <c r="BG340" s="217">
        <f>IF(N340="zákl. přenesená",J340,0)</f>
        <v>0</v>
      </c>
      <c r="BH340" s="217">
        <f>IF(N340="sníž. přenesená",J340,0)</f>
        <v>0</v>
      </c>
      <c r="BI340" s="217">
        <f>IF(N340="nulová",J340,0)</f>
        <v>0</v>
      </c>
      <c r="BJ340" s="18" t="s">
        <v>81</v>
      </c>
      <c r="BK340" s="217">
        <f>ROUND(I340*H340,2)</f>
        <v>0</v>
      </c>
      <c r="BL340" s="18" t="s">
        <v>127</v>
      </c>
      <c r="BM340" s="216" t="s">
        <v>525</v>
      </c>
    </row>
    <row r="341" spans="1:47" s="2" customFormat="1" ht="12">
      <c r="A341" s="39"/>
      <c r="B341" s="40"/>
      <c r="C341" s="41"/>
      <c r="D341" s="218" t="s">
        <v>129</v>
      </c>
      <c r="E341" s="41"/>
      <c r="F341" s="219" t="s">
        <v>413</v>
      </c>
      <c r="G341" s="41"/>
      <c r="H341" s="41"/>
      <c r="I341" s="220"/>
      <c r="J341" s="41"/>
      <c r="K341" s="41"/>
      <c r="L341" s="45"/>
      <c r="M341" s="221"/>
      <c r="N341" s="222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129</v>
      </c>
      <c r="AU341" s="18" t="s">
        <v>84</v>
      </c>
    </row>
    <row r="342" spans="1:51" s="14" customFormat="1" ht="12">
      <c r="A342" s="14"/>
      <c r="B342" s="234"/>
      <c r="C342" s="235"/>
      <c r="D342" s="225" t="s">
        <v>131</v>
      </c>
      <c r="E342" s="236" t="s">
        <v>19</v>
      </c>
      <c r="F342" s="237" t="s">
        <v>519</v>
      </c>
      <c r="G342" s="235"/>
      <c r="H342" s="238">
        <v>3.7</v>
      </c>
      <c r="I342" s="239"/>
      <c r="J342" s="235"/>
      <c r="K342" s="235"/>
      <c r="L342" s="240"/>
      <c r="M342" s="241"/>
      <c r="N342" s="242"/>
      <c r="O342" s="242"/>
      <c r="P342" s="242"/>
      <c r="Q342" s="242"/>
      <c r="R342" s="242"/>
      <c r="S342" s="242"/>
      <c r="T342" s="243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4" t="s">
        <v>131</v>
      </c>
      <c r="AU342" s="244" t="s">
        <v>84</v>
      </c>
      <c r="AV342" s="14" t="s">
        <v>84</v>
      </c>
      <c r="AW342" s="14" t="s">
        <v>34</v>
      </c>
      <c r="AX342" s="14" t="s">
        <v>81</v>
      </c>
      <c r="AY342" s="244" t="s">
        <v>120</v>
      </c>
    </row>
    <row r="343" spans="1:65" s="2" customFormat="1" ht="16.5" customHeight="1">
      <c r="A343" s="39"/>
      <c r="B343" s="40"/>
      <c r="C343" s="205" t="s">
        <v>425</v>
      </c>
      <c r="D343" s="205" t="s">
        <v>122</v>
      </c>
      <c r="E343" s="206" t="s">
        <v>415</v>
      </c>
      <c r="F343" s="207" t="s">
        <v>416</v>
      </c>
      <c r="G343" s="208" t="s">
        <v>173</v>
      </c>
      <c r="H343" s="209">
        <v>1004.106</v>
      </c>
      <c r="I343" s="210"/>
      <c r="J343" s="211">
        <f>ROUND(I343*H343,2)</f>
        <v>0</v>
      </c>
      <c r="K343" s="207" t="s">
        <v>19</v>
      </c>
      <c r="L343" s="45"/>
      <c r="M343" s="212" t="s">
        <v>19</v>
      </c>
      <c r="N343" s="213" t="s">
        <v>44</v>
      </c>
      <c r="O343" s="85"/>
      <c r="P343" s="214">
        <f>O343*H343</f>
        <v>0</v>
      </c>
      <c r="Q343" s="214">
        <v>0</v>
      </c>
      <c r="R343" s="214">
        <f>Q343*H343</f>
        <v>0</v>
      </c>
      <c r="S343" s="214">
        <v>0</v>
      </c>
      <c r="T343" s="215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16" t="s">
        <v>127</v>
      </c>
      <c r="AT343" s="216" t="s">
        <v>122</v>
      </c>
      <c r="AU343" s="216" t="s">
        <v>84</v>
      </c>
      <c r="AY343" s="18" t="s">
        <v>120</v>
      </c>
      <c r="BE343" s="217">
        <f>IF(N343="základní",J343,0)</f>
        <v>0</v>
      </c>
      <c r="BF343" s="217">
        <f>IF(N343="snížená",J343,0)</f>
        <v>0</v>
      </c>
      <c r="BG343" s="217">
        <f>IF(N343="zákl. přenesená",J343,0)</f>
        <v>0</v>
      </c>
      <c r="BH343" s="217">
        <f>IF(N343="sníž. přenesená",J343,0)</f>
        <v>0</v>
      </c>
      <c r="BI343" s="217">
        <f>IF(N343="nulová",J343,0)</f>
        <v>0</v>
      </c>
      <c r="BJ343" s="18" t="s">
        <v>81</v>
      </c>
      <c r="BK343" s="217">
        <f>ROUND(I343*H343,2)</f>
        <v>0</v>
      </c>
      <c r="BL343" s="18" t="s">
        <v>127</v>
      </c>
      <c r="BM343" s="216" t="s">
        <v>526</v>
      </c>
    </row>
    <row r="344" spans="1:51" s="14" customFormat="1" ht="12">
      <c r="A344" s="14"/>
      <c r="B344" s="234"/>
      <c r="C344" s="235"/>
      <c r="D344" s="225" t="s">
        <v>131</v>
      </c>
      <c r="E344" s="236" t="s">
        <v>19</v>
      </c>
      <c r="F344" s="237" t="s">
        <v>527</v>
      </c>
      <c r="G344" s="235"/>
      <c r="H344" s="238">
        <v>1004.106</v>
      </c>
      <c r="I344" s="239"/>
      <c r="J344" s="235"/>
      <c r="K344" s="235"/>
      <c r="L344" s="240"/>
      <c r="M344" s="241"/>
      <c r="N344" s="242"/>
      <c r="O344" s="242"/>
      <c r="P344" s="242"/>
      <c r="Q344" s="242"/>
      <c r="R344" s="242"/>
      <c r="S344" s="242"/>
      <c r="T344" s="243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4" t="s">
        <v>131</v>
      </c>
      <c r="AU344" s="244" t="s">
        <v>84</v>
      </c>
      <c r="AV344" s="14" t="s">
        <v>84</v>
      </c>
      <c r="AW344" s="14" t="s">
        <v>34</v>
      </c>
      <c r="AX344" s="14" t="s">
        <v>81</v>
      </c>
      <c r="AY344" s="244" t="s">
        <v>120</v>
      </c>
    </row>
    <row r="345" spans="1:65" s="2" customFormat="1" ht="16.5" customHeight="1">
      <c r="A345" s="39"/>
      <c r="B345" s="40"/>
      <c r="C345" s="205" t="s">
        <v>432</v>
      </c>
      <c r="D345" s="205" t="s">
        <v>122</v>
      </c>
      <c r="E345" s="206" t="s">
        <v>421</v>
      </c>
      <c r="F345" s="207" t="s">
        <v>422</v>
      </c>
      <c r="G345" s="208" t="s">
        <v>173</v>
      </c>
      <c r="H345" s="209">
        <v>98.176</v>
      </c>
      <c r="I345" s="210"/>
      <c r="J345" s="211">
        <f>ROUND(I345*H345,2)</f>
        <v>0</v>
      </c>
      <c r="K345" s="207" t="s">
        <v>19</v>
      </c>
      <c r="L345" s="45"/>
      <c r="M345" s="212" t="s">
        <v>19</v>
      </c>
      <c r="N345" s="213" t="s">
        <v>44</v>
      </c>
      <c r="O345" s="85"/>
      <c r="P345" s="214">
        <f>O345*H345</f>
        <v>0</v>
      </c>
      <c r="Q345" s="214">
        <v>0</v>
      </c>
      <c r="R345" s="214">
        <f>Q345*H345</f>
        <v>0</v>
      </c>
      <c r="S345" s="214">
        <v>0</v>
      </c>
      <c r="T345" s="215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16" t="s">
        <v>127</v>
      </c>
      <c r="AT345" s="216" t="s">
        <v>122</v>
      </c>
      <c r="AU345" s="216" t="s">
        <v>84</v>
      </c>
      <c r="AY345" s="18" t="s">
        <v>120</v>
      </c>
      <c r="BE345" s="217">
        <f>IF(N345="základní",J345,0)</f>
        <v>0</v>
      </c>
      <c r="BF345" s="217">
        <f>IF(N345="snížená",J345,0)</f>
        <v>0</v>
      </c>
      <c r="BG345" s="217">
        <f>IF(N345="zákl. přenesená",J345,0)</f>
        <v>0</v>
      </c>
      <c r="BH345" s="217">
        <f>IF(N345="sníž. přenesená",J345,0)</f>
        <v>0</v>
      </c>
      <c r="BI345" s="217">
        <f>IF(N345="nulová",J345,0)</f>
        <v>0</v>
      </c>
      <c r="BJ345" s="18" t="s">
        <v>81</v>
      </c>
      <c r="BK345" s="217">
        <f>ROUND(I345*H345,2)</f>
        <v>0</v>
      </c>
      <c r="BL345" s="18" t="s">
        <v>127</v>
      </c>
      <c r="BM345" s="216" t="s">
        <v>528</v>
      </c>
    </row>
    <row r="346" spans="1:51" s="14" customFormat="1" ht="12">
      <c r="A346" s="14"/>
      <c r="B346" s="234"/>
      <c r="C346" s="235"/>
      <c r="D346" s="225" t="s">
        <v>131</v>
      </c>
      <c r="E346" s="236" t="s">
        <v>19</v>
      </c>
      <c r="F346" s="237" t="s">
        <v>529</v>
      </c>
      <c r="G346" s="235"/>
      <c r="H346" s="238">
        <v>98.176</v>
      </c>
      <c r="I346" s="239"/>
      <c r="J346" s="235"/>
      <c r="K346" s="235"/>
      <c r="L346" s="240"/>
      <c r="M346" s="241"/>
      <c r="N346" s="242"/>
      <c r="O346" s="242"/>
      <c r="P346" s="242"/>
      <c r="Q346" s="242"/>
      <c r="R346" s="242"/>
      <c r="S346" s="242"/>
      <c r="T346" s="24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4" t="s">
        <v>131</v>
      </c>
      <c r="AU346" s="244" t="s">
        <v>84</v>
      </c>
      <c r="AV346" s="14" t="s">
        <v>84</v>
      </c>
      <c r="AW346" s="14" t="s">
        <v>34</v>
      </c>
      <c r="AX346" s="14" t="s">
        <v>81</v>
      </c>
      <c r="AY346" s="244" t="s">
        <v>120</v>
      </c>
    </row>
    <row r="347" spans="1:65" s="2" customFormat="1" ht="16.5" customHeight="1">
      <c r="A347" s="39"/>
      <c r="B347" s="40"/>
      <c r="C347" s="205" t="s">
        <v>530</v>
      </c>
      <c r="D347" s="205" t="s">
        <v>122</v>
      </c>
      <c r="E347" s="206" t="s">
        <v>426</v>
      </c>
      <c r="F347" s="207" t="s">
        <v>427</v>
      </c>
      <c r="G347" s="208" t="s">
        <v>173</v>
      </c>
      <c r="H347" s="209">
        <v>27.1</v>
      </c>
      <c r="I347" s="210"/>
      <c r="J347" s="211">
        <f>ROUND(I347*H347,2)</f>
        <v>0</v>
      </c>
      <c r="K347" s="207" t="s">
        <v>19</v>
      </c>
      <c r="L347" s="45"/>
      <c r="M347" s="212" t="s">
        <v>19</v>
      </c>
      <c r="N347" s="213" t="s">
        <v>44</v>
      </c>
      <c r="O347" s="85"/>
      <c r="P347" s="214">
        <f>O347*H347</f>
        <v>0</v>
      </c>
      <c r="Q347" s="214">
        <v>0</v>
      </c>
      <c r="R347" s="214">
        <f>Q347*H347</f>
        <v>0</v>
      </c>
      <c r="S347" s="214">
        <v>0</v>
      </c>
      <c r="T347" s="215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16" t="s">
        <v>127</v>
      </c>
      <c r="AT347" s="216" t="s">
        <v>122</v>
      </c>
      <c r="AU347" s="216" t="s">
        <v>84</v>
      </c>
      <c r="AY347" s="18" t="s">
        <v>120</v>
      </c>
      <c r="BE347" s="217">
        <f>IF(N347="základní",J347,0)</f>
        <v>0</v>
      </c>
      <c r="BF347" s="217">
        <f>IF(N347="snížená",J347,0)</f>
        <v>0</v>
      </c>
      <c r="BG347" s="217">
        <f>IF(N347="zákl. přenesená",J347,0)</f>
        <v>0</v>
      </c>
      <c r="BH347" s="217">
        <f>IF(N347="sníž. přenesená",J347,0)</f>
        <v>0</v>
      </c>
      <c r="BI347" s="217">
        <f>IF(N347="nulová",J347,0)</f>
        <v>0</v>
      </c>
      <c r="BJ347" s="18" t="s">
        <v>81</v>
      </c>
      <c r="BK347" s="217">
        <f>ROUND(I347*H347,2)</f>
        <v>0</v>
      </c>
      <c r="BL347" s="18" t="s">
        <v>127</v>
      </c>
      <c r="BM347" s="216" t="s">
        <v>531</v>
      </c>
    </row>
    <row r="348" spans="1:51" s="14" customFormat="1" ht="12">
      <c r="A348" s="14"/>
      <c r="B348" s="234"/>
      <c r="C348" s="235"/>
      <c r="D348" s="225" t="s">
        <v>131</v>
      </c>
      <c r="E348" s="236" t="s">
        <v>19</v>
      </c>
      <c r="F348" s="237" t="s">
        <v>532</v>
      </c>
      <c r="G348" s="235"/>
      <c r="H348" s="238">
        <v>27.1</v>
      </c>
      <c r="I348" s="239"/>
      <c r="J348" s="235"/>
      <c r="K348" s="235"/>
      <c r="L348" s="240"/>
      <c r="M348" s="241"/>
      <c r="N348" s="242"/>
      <c r="O348" s="242"/>
      <c r="P348" s="242"/>
      <c r="Q348" s="242"/>
      <c r="R348" s="242"/>
      <c r="S348" s="242"/>
      <c r="T348" s="243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4" t="s">
        <v>131</v>
      </c>
      <c r="AU348" s="244" t="s">
        <v>84</v>
      </c>
      <c r="AV348" s="14" t="s">
        <v>84</v>
      </c>
      <c r="AW348" s="14" t="s">
        <v>34</v>
      </c>
      <c r="AX348" s="14" t="s">
        <v>81</v>
      </c>
      <c r="AY348" s="244" t="s">
        <v>120</v>
      </c>
    </row>
    <row r="349" spans="1:63" s="12" customFormat="1" ht="22.8" customHeight="1">
      <c r="A349" s="12"/>
      <c r="B349" s="189"/>
      <c r="C349" s="190"/>
      <c r="D349" s="191" t="s">
        <v>72</v>
      </c>
      <c r="E349" s="203" t="s">
        <v>430</v>
      </c>
      <c r="F349" s="203" t="s">
        <v>431</v>
      </c>
      <c r="G349" s="190"/>
      <c r="H349" s="190"/>
      <c r="I349" s="193"/>
      <c r="J349" s="204">
        <f>BK349</f>
        <v>0</v>
      </c>
      <c r="K349" s="190"/>
      <c r="L349" s="195"/>
      <c r="M349" s="196"/>
      <c r="N349" s="197"/>
      <c r="O349" s="197"/>
      <c r="P349" s="198">
        <f>SUM(P350:P351)</f>
        <v>0</v>
      </c>
      <c r="Q349" s="197"/>
      <c r="R349" s="198">
        <f>SUM(R350:R351)</f>
        <v>0</v>
      </c>
      <c r="S349" s="197"/>
      <c r="T349" s="199">
        <f>SUM(T350:T351)</f>
        <v>0</v>
      </c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R349" s="200" t="s">
        <v>81</v>
      </c>
      <c r="AT349" s="201" t="s">
        <v>72</v>
      </c>
      <c r="AU349" s="201" t="s">
        <v>81</v>
      </c>
      <c r="AY349" s="200" t="s">
        <v>120</v>
      </c>
      <c r="BK349" s="202">
        <f>SUM(BK350:BK351)</f>
        <v>0</v>
      </c>
    </row>
    <row r="350" spans="1:65" s="2" customFormat="1" ht="24.15" customHeight="1">
      <c r="A350" s="39"/>
      <c r="B350" s="40"/>
      <c r="C350" s="205" t="s">
        <v>533</v>
      </c>
      <c r="D350" s="205" t="s">
        <v>122</v>
      </c>
      <c r="E350" s="206" t="s">
        <v>433</v>
      </c>
      <c r="F350" s="207" t="s">
        <v>434</v>
      </c>
      <c r="G350" s="208" t="s">
        <v>173</v>
      </c>
      <c r="H350" s="209">
        <v>1074.934</v>
      </c>
      <c r="I350" s="210"/>
      <c r="J350" s="211">
        <f>ROUND(I350*H350,2)</f>
        <v>0</v>
      </c>
      <c r="K350" s="207" t="s">
        <v>126</v>
      </c>
      <c r="L350" s="45"/>
      <c r="M350" s="212" t="s">
        <v>19</v>
      </c>
      <c r="N350" s="213" t="s">
        <v>44</v>
      </c>
      <c r="O350" s="85"/>
      <c r="P350" s="214">
        <f>O350*H350</f>
        <v>0</v>
      </c>
      <c r="Q350" s="214">
        <v>0</v>
      </c>
      <c r="R350" s="214">
        <f>Q350*H350</f>
        <v>0</v>
      </c>
      <c r="S350" s="214">
        <v>0</v>
      </c>
      <c r="T350" s="215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16" t="s">
        <v>127</v>
      </c>
      <c r="AT350" s="216" t="s">
        <v>122</v>
      </c>
      <c r="AU350" s="216" t="s">
        <v>84</v>
      </c>
      <c r="AY350" s="18" t="s">
        <v>120</v>
      </c>
      <c r="BE350" s="217">
        <f>IF(N350="základní",J350,0)</f>
        <v>0</v>
      </c>
      <c r="BF350" s="217">
        <f>IF(N350="snížená",J350,0)</f>
        <v>0</v>
      </c>
      <c r="BG350" s="217">
        <f>IF(N350="zákl. přenesená",J350,0)</f>
        <v>0</v>
      </c>
      <c r="BH350" s="217">
        <f>IF(N350="sníž. přenesená",J350,0)</f>
        <v>0</v>
      </c>
      <c r="BI350" s="217">
        <f>IF(N350="nulová",J350,0)</f>
        <v>0</v>
      </c>
      <c r="BJ350" s="18" t="s">
        <v>81</v>
      </c>
      <c r="BK350" s="217">
        <f>ROUND(I350*H350,2)</f>
        <v>0</v>
      </c>
      <c r="BL350" s="18" t="s">
        <v>127</v>
      </c>
      <c r="BM350" s="216" t="s">
        <v>435</v>
      </c>
    </row>
    <row r="351" spans="1:47" s="2" customFormat="1" ht="12">
      <c r="A351" s="39"/>
      <c r="B351" s="40"/>
      <c r="C351" s="41"/>
      <c r="D351" s="218" t="s">
        <v>129</v>
      </c>
      <c r="E351" s="41"/>
      <c r="F351" s="219" t="s">
        <v>436</v>
      </c>
      <c r="G351" s="41"/>
      <c r="H351" s="41"/>
      <c r="I351" s="220"/>
      <c r="J351" s="41"/>
      <c r="K351" s="41"/>
      <c r="L351" s="45"/>
      <c r="M351" s="266"/>
      <c r="N351" s="267"/>
      <c r="O351" s="268"/>
      <c r="P351" s="268"/>
      <c r="Q351" s="268"/>
      <c r="R351" s="268"/>
      <c r="S351" s="268"/>
      <c r="T351" s="26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129</v>
      </c>
      <c r="AU351" s="18" t="s">
        <v>84</v>
      </c>
    </row>
    <row r="352" spans="1:31" s="2" customFormat="1" ht="6.95" customHeight="1">
      <c r="A352" s="39"/>
      <c r="B352" s="60"/>
      <c r="C352" s="61"/>
      <c r="D352" s="61"/>
      <c r="E352" s="61"/>
      <c r="F352" s="61"/>
      <c r="G352" s="61"/>
      <c r="H352" s="61"/>
      <c r="I352" s="61"/>
      <c r="J352" s="61"/>
      <c r="K352" s="61"/>
      <c r="L352" s="45"/>
      <c r="M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</row>
  </sheetData>
  <sheetProtection password="CC35" sheet="1" objects="1" scenarios="1" formatColumns="0" formatRows="0" autoFilter="0"/>
  <autoFilter ref="C84:K35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3_01/113106521"/>
    <hyperlink ref="F93" r:id="rId2" display="https://podminky.urs.cz/item/CS_URS_2023_01/113107342"/>
    <hyperlink ref="F99" r:id="rId3" display="https://podminky.urs.cz/item/CS_URS_2023_01/113202111"/>
    <hyperlink ref="F105" r:id="rId4" display="https://podminky.urs.cz/item/CS_URS_2023_01/122452203"/>
    <hyperlink ref="F111" r:id="rId5" display="https://podminky.urs.cz/item/CS_URS_2023_01/162551128"/>
    <hyperlink ref="F116" r:id="rId6" display="https://podminky.urs.cz/item/CS_URS_2023_01/181152302"/>
    <hyperlink ref="F123" r:id="rId7" display="https://podminky.urs.cz/item/CS_URS_2023_01/564851111"/>
    <hyperlink ref="F129" r:id="rId8" display="https://podminky.urs.cz/item/CS_URS_2023_01/564861111"/>
    <hyperlink ref="F135" r:id="rId9" display="https://podminky.urs.cz/item/CS_URS_2023_01/565135121"/>
    <hyperlink ref="F143" r:id="rId10" display="https://podminky.urs.cz/item/CS_URS_2023_01/566201111"/>
    <hyperlink ref="F147" r:id="rId11" display="https://podminky.urs.cz/item/CS_URS_2023_01/569931132"/>
    <hyperlink ref="F154" r:id="rId12" display="https://podminky.urs.cz/item/CS_URS_2023_01/571901111"/>
    <hyperlink ref="F162" r:id="rId13" display="https://podminky.urs.cz/item/CS_URS_2023_01/573191111"/>
    <hyperlink ref="F170" r:id="rId14" display="https://podminky.urs.cz/item/CS_URS_2023_01/573211107"/>
    <hyperlink ref="F178" r:id="rId15" display="https://podminky.urs.cz/item/CS_URS_2023_01/576133221"/>
    <hyperlink ref="F186" r:id="rId16" display="https://podminky.urs.cz/item/CS_URS_2023_01/577155142"/>
    <hyperlink ref="F195" r:id="rId17" display="https://podminky.urs.cz/item/CS_URS_2023_01/911331141"/>
    <hyperlink ref="F202" r:id="rId18" display="https://podminky.urs.cz/item/CS_URS_2023_01/912211121"/>
    <hyperlink ref="F210" r:id="rId19" display="https://podminky.urs.cz/item/CS_URS_2023_01/913121111"/>
    <hyperlink ref="F222" r:id="rId20" display="https://podminky.urs.cz/item/CS_URS_2023_01/913121211"/>
    <hyperlink ref="F226" r:id="rId21" display="https://podminky.urs.cz/item/CS_URS_2023_01/913311111"/>
    <hyperlink ref="F230" r:id="rId22" display="https://podminky.urs.cz/item/CS_URS_2023_01/913311211"/>
    <hyperlink ref="F234" r:id="rId23" display="https://podminky.urs.cz/item/CS_URS_2023_01/915211112"/>
    <hyperlink ref="F243" r:id="rId24" display="https://podminky.urs.cz/item/CS_URS_2023_01/915611111"/>
    <hyperlink ref="F245" r:id="rId25" display="https://podminky.urs.cz/item/CS_URS_2023_01/919731122"/>
    <hyperlink ref="F251" r:id="rId26" display="https://podminky.urs.cz/item/CS_URS_2023_01/919732211"/>
    <hyperlink ref="F257" r:id="rId27" display="https://podminky.urs.cz/item/CS_URS_2023_01/919735112"/>
    <hyperlink ref="F263" r:id="rId28" display="https://podminky.urs.cz/item/CS_URS_2023_01/935112112"/>
    <hyperlink ref="F272" r:id="rId29" display="https://podminky.urs.cz/item/CS_URS_2023_01/935112211"/>
    <hyperlink ref="F281" r:id="rId30" display="https://podminky.urs.cz/item/CS_URS_2023_01/938902112"/>
    <hyperlink ref="F287" r:id="rId31" display="https://podminky.urs.cz/item/CS_URS_2023_01/938908411"/>
    <hyperlink ref="F291" r:id="rId32" display="https://podminky.urs.cz/item/CS_URS_2023_01/938909311"/>
    <hyperlink ref="F295" r:id="rId33" display="https://podminky.urs.cz/item/CS_URS_2023_01/938909611"/>
    <hyperlink ref="F301" r:id="rId34" display="https://podminky.urs.cz/item/CS_URS_2023_01/966005311"/>
    <hyperlink ref="F308" r:id="rId35" display="https://podminky.urs.cz/item/CS_URS_2023_01/966005921"/>
    <hyperlink ref="F312" r:id="rId36" display="https://podminky.urs.cz/item/CS_URS_2023_01/997221551"/>
    <hyperlink ref="F319" r:id="rId37" display="https://podminky.urs.cz/item/CS_URS_2023_01/997221559"/>
    <hyperlink ref="F327" r:id="rId38" display="https://podminky.urs.cz/item/CS_URS_2023_01/997221561"/>
    <hyperlink ref="F332" r:id="rId39" display="https://podminky.urs.cz/item/CS_URS_2023_01/997221569"/>
    <hyperlink ref="F338" r:id="rId40" display="https://podminky.urs.cz/item/CS_URS_2023_01/997221861"/>
    <hyperlink ref="F341" r:id="rId41" display="https://podminky.urs.cz/item/CS_URS_2023_01/997221875"/>
    <hyperlink ref="F351" r:id="rId42" display="https://podminky.urs.cz/item/CS_URS_2023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84</v>
      </c>
    </row>
    <row r="4" spans="2:46" s="1" customFormat="1" ht="24.95" customHeight="1">
      <c r="B4" s="21"/>
      <c r="D4" s="131" t="s">
        <v>92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II/230 ČERNOŠÍN - ZLIV, DLAŽBA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93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534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10. 10. 2022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">
        <v>19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">
        <v>27</v>
      </c>
      <c r="F15" s="39"/>
      <c r="G15" s="39"/>
      <c r="H15" s="39"/>
      <c r="I15" s="133" t="s">
        <v>28</v>
      </c>
      <c r="J15" s="137" t="s">
        <v>19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29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28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31</v>
      </c>
      <c r="E20" s="39"/>
      <c r="F20" s="39"/>
      <c r="G20" s="39"/>
      <c r="H20" s="39"/>
      <c r="I20" s="133" t="s">
        <v>26</v>
      </c>
      <c r="J20" s="137" t="s">
        <v>32</v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">
        <v>33</v>
      </c>
      <c r="F21" s="39"/>
      <c r="G21" s="39"/>
      <c r="H21" s="39"/>
      <c r="I21" s="133" t="s">
        <v>28</v>
      </c>
      <c r="J21" s="137" t="s">
        <v>19</v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26</v>
      </c>
      <c r="J23" s="137" t="s">
        <v>19</v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">
        <v>36</v>
      </c>
      <c r="F24" s="39"/>
      <c r="G24" s="39"/>
      <c r="H24" s="39"/>
      <c r="I24" s="133" t="s">
        <v>28</v>
      </c>
      <c r="J24" s="137" t="s">
        <v>19</v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ROUND(J84,2)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ROUND((SUM(BE84:BE123)),2)</f>
        <v>0</v>
      </c>
      <c r="G33" s="39"/>
      <c r="H33" s="39"/>
      <c r="I33" s="149">
        <v>0.21</v>
      </c>
      <c r="J33" s="148">
        <f>ROUND(((SUM(BE84:BE123))*I33),2)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ROUND((SUM(BF84:BF123)),2)</f>
        <v>0</v>
      </c>
      <c r="G34" s="39"/>
      <c r="H34" s="39"/>
      <c r="I34" s="149">
        <v>0.15</v>
      </c>
      <c r="J34" s="148">
        <f>ROUND(((SUM(BF84:BF123))*I34),2)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ROUND((SUM(BG84:BG123)),2)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ROUND((SUM(BH84:BH123)),2)</f>
        <v>0</v>
      </c>
      <c r="G36" s="39"/>
      <c r="H36" s="39"/>
      <c r="I36" s="149">
        <v>0.15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ROUND((SUM(BI84:BI123)),2)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95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II/230 ČERNOŠÍN - ZLIV, DLAŽBA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93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901 - VRN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>Černošín, Zliv</v>
      </c>
      <c r="G52" s="41"/>
      <c r="H52" s="41"/>
      <c r="I52" s="33" t="s">
        <v>23</v>
      </c>
      <c r="J52" s="73" t="str">
        <f>IF(J12="","",J12)</f>
        <v>10. 10. 2022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SÚS Plzeňského kraje, p.o.</v>
      </c>
      <c r="G54" s="41"/>
      <c r="H54" s="41"/>
      <c r="I54" s="33" t="s">
        <v>31</v>
      </c>
      <c r="J54" s="37" t="str">
        <f>E21</f>
        <v>Ing. Jaroslav Rojt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>Jan Leinhäupel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96</v>
      </c>
      <c r="D57" s="163"/>
      <c r="E57" s="163"/>
      <c r="F57" s="163"/>
      <c r="G57" s="163"/>
      <c r="H57" s="163"/>
      <c r="I57" s="163"/>
      <c r="J57" s="164" t="s">
        <v>97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J84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98</v>
      </c>
    </row>
    <row r="60" spans="1:31" s="9" customFormat="1" ht="24.95" customHeight="1">
      <c r="A60" s="9"/>
      <c r="B60" s="166"/>
      <c r="C60" s="167"/>
      <c r="D60" s="168" t="s">
        <v>535</v>
      </c>
      <c r="E60" s="169"/>
      <c r="F60" s="169"/>
      <c r="G60" s="169"/>
      <c r="H60" s="169"/>
      <c r="I60" s="169"/>
      <c r="J60" s="170">
        <f>J85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536</v>
      </c>
      <c r="E61" s="175"/>
      <c r="F61" s="175"/>
      <c r="G61" s="175"/>
      <c r="H61" s="175"/>
      <c r="I61" s="175"/>
      <c r="J61" s="176">
        <f>J86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537</v>
      </c>
      <c r="E62" s="175"/>
      <c r="F62" s="175"/>
      <c r="G62" s="175"/>
      <c r="H62" s="175"/>
      <c r="I62" s="175"/>
      <c r="J62" s="176">
        <f>J101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538</v>
      </c>
      <c r="E63" s="175"/>
      <c r="F63" s="175"/>
      <c r="G63" s="175"/>
      <c r="H63" s="175"/>
      <c r="I63" s="175"/>
      <c r="J63" s="176">
        <f>J116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539</v>
      </c>
      <c r="E64" s="175"/>
      <c r="F64" s="175"/>
      <c r="G64" s="175"/>
      <c r="H64" s="175"/>
      <c r="I64" s="175"/>
      <c r="J64" s="176">
        <f>J120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9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1:31" s="2" customFormat="1" ht="6.95" customHeight="1">
      <c r="A66" s="39"/>
      <c r="B66" s="60"/>
      <c r="C66" s="61"/>
      <c r="D66" s="61"/>
      <c r="E66" s="61"/>
      <c r="F66" s="61"/>
      <c r="G66" s="61"/>
      <c r="H66" s="61"/>
      <c r="I66" s="61"/>
      <c r="J66" s="61"/>
      <c r="K66" s="61"/>
      <c r="L66" s="135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pans="1:31" s="2" customFormat="1" ht="6.95" customHeight="1">
      <c r="A70" s="3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24.95" customHeight="1">
      <c r="A71" s="39"/>
      <c r="B71" s="40"/>
      <c r="C71" s="24" t="s">
        <v>105</v>
      </c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6.95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6.5" customHeight="1">
      <c r="A74" s="39"/>
      <c r="B74" s="40"/>
      <c r="C74" s="41"/>
      <c r="D74" s="41"/>
      <c r="E74" s="161" t="str">
        <f>E7</f>
        <v>II/230 ČERNOŠÍN - ZLIV, DLAŽBA</v>
      </c>
      <c r="F74" s="33"/>
      <c r="G74" s="33"/>
      <c r="H74" s="33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93</v>
      </c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70" t="str">
        <f>E9</f>
        <v>901 - VRN</v>
      </c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21</v>
      </c>
      <c r="D78" s="41"/>
      <c r="E78" s="41"/>
      <c r="F78" s="28" t="str">
        <f>F12</f>
        <v>Černošín, Zliv</v>
      </c>
      <c r="G78" s="41"/>
      <c r="H78" s="41"/>
      <c r="I78" s="33" t="s">
        <v>23</v>
      </c>
      <c r="J78" s="73" t="str">
        <f>IF(J12="","",J12)</f>
        <v>10. 10. 2022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>SÚS Plzeňského kraje, p.o.</v>
      </c>
      <c r="G80" s="41"/>
      <c r="H80" s="41"/>
      <c r="I80" s="33" t="s">
        <v>31</v>
      </c>
      <c r="J80" s="37" t="str">
        <f>E21</f>
        <v>Ing. Jaroslav Rojt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15" customHeight="1">
      <c r="A81" s="39"/>
      <c r="B81" s="40"/>
      <c r="C81" s="33" t="s">
        <v>29</v>
      </c>
      <c r="D81" s="41"/>
      <c r="E81" s="41"/>
      <c r="F81" s="28" t="str">
        <f>IF(E18="","",E18)</f>
        <v>Vyplň údaj</v>
      </c>
      <c r="G81" s="41"/>
      <c r="H81" s="41"/>
      <c r="I81" s="33" t="s">
        <v>35</v>
      </c>
      <c r="J81" s="37" t="str">
        <f>E24</f>
        <v>Jan Leinhäupel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0.3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11" customFormat="1" ht="29.25" customHeight="1">
      <c r="A83" s="178"/>
      <c r="B83" s="179"/>
      <c r="C83" s="180" t="s">
        <v>106</v>
      </c>
      <c r="D83" s="181" t="s">
        <v>58</v>
      </c>
      <c r="E83" s="181" t="s">
        <v>54</v>
      </c>
      <c r="F83" s="181" t="s">
        <v>55</v>
      </c>
      <c r="G83" s="181" t="s">
        <v>107</v>
      </c>
      <c r="H83" s="181" t="s">
        <v>108</v>
      </c>
      <c r="I83" s="181" t="s">
        <v>109</v>
      </c>
      <c r="J83" s="181" t="s">
        <v>97</v>
      </c>
      <c r="K83" s="182" t="s">
        <v>110</v>
      </c>
      <c r="L83" s="183"/>
      <c r="M83" s="93" t="s">
        <v>19</v>
      </c>
      <c r="N83" s="94" t="s">
        <v>43</v>
      </c>
      <c r="O83" s="94" t="s">
        <v>111</v>
      </c>
      <c r="P83" s="94" t="s">
        <v>112</v>
      </c>
      <c r="Q83" s="94" t="s">
        <v>113</v>
      </c>
      <c r="R83" s="94" t="s">
        <v>114</v>
      </c>
      <c r="S83" s="94" t="s">
        <v>115</v>
      </c>
      <c r="T83" s="95" t="s">
        <v>116</v>
      </c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</row>
    <row r="84" spans="1:63" s="2" customFormat="1" ht="22.8" customHeight="1">
      <c r="A84" s="39"/>
      <c r="B84" s="40"/>
      <c r="C84" s="100" t="s">
        <v>117</v>
      </c>
      <c r="D84" s="41"/>
      <c r="E84" s="41"/>
      <c r="F84" s="41"/>
      <c r="G84" s="41"/>
      <c r="H84" s="41"/>
      <c r="I84" s="41"/>
      <c r="J84" s="184">
        <f>BK84</f>
        <v>0</v>
      </c>
      <c r="K84" s="41"/>
      <c r="L84" s="45"/>
      <c r="M84" s="96"/>
      <c r="N84" s="185"/>
      <c r="O84" s="97"/>
      <c r="P84" s="186">
        <f>P85</f>
        <v>0</v>
      </c>
      <c r="Q84" s="97"/>
      <c r="R84" s="186">
        <f>R85</f>
        <v>0</v>
      </c>
      <c r="S84" s="97"/>
      <c r="T84" s="187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72</v>
      </c>
      <c r="AU84" s="18" t="s">
        <v>98</v>
      </c>
      <c r="BK84" s="188">
        <f>BK85</f>
        <v>0</v>
      </c>
    </row>
    <row r="85" spans="1:63" s="12" customFormat="1" ht="25.9" customHeight="1">
      <c r="A85" s="12"/>
      <c r="B85" s="189"/>
      <c r="C85" s="190"/>
      <c r="D85" s="191" t="s">
        <v>72</v>
      </c>
      <c r="E85" s="192" t="s">
        <v>89</v>
      </c>
      <c r="F85" s="192" t="s">
        <v>540</v>
      </c>
      <c r="G85" s="190"/>
      <c r="H85" s="190"/>
      <c r="I85" s="193"/>
      <c r="J85" s="194">
        <f>BK85</f>
        <v>0</v>
      </c>
      <c r="K85" s="190"/>
      <c r="L85" s="195"/>
      <c r="M85" s="196"/>
      <c r="N85" s="197"/>
      <c r="O85" s="197"/>
      <c r="P85" s="198">
        <f>P86+P101+P116+P120</f>
        <v>0</v>
      </c>
      <c r="Q85" s="197"/>
      <c r="R85" s="198">
        <f>R86+R101+R116+R120</f>
        <v>0</v>
      </c>
      <c r="S85" s="197"/>
      <c r="T85" s="199">
        <f>T86+T101+T116+T120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150</v>
      </c>
      <c r="AT85" s="201" t="s">
        <v>72</v>
      </c>
      <c r="AU85" s="201" t="s">
        <v>73</v>
      </c>
      <c r="AY85" s="200" t="s">
        <v>120</v>
      </c>
      <c r="BK85" s="202">
        <f>BK86+BK101+BK116+BK120</f>
        <v>0</v>
      </c>
    </row>
    <row r="86" spans="1:63" s="12" customFormat="1" ht="22.8" customHeight="1">
      <c r="A86" s="12"/>
      <c r="B86" s="189"/>
      <c r="C86" s="190"/>
      <c r="D86" s="191" t="s">
        <v>72</v>
      </c>
      <c r="E86" s="203" t="s">
        <v>541</v>
      </c>
      <c r="F86" s="203" t="s">
        <v>542</v>
      </c>
      <c r="G86" s="190"/>
      <c r="H86" s="190"/>
      <c r="I86" s="193"/>
      <c r="J86" s="204">
        <f>BK86</f>
        <v>0</v>
      </c>
      <c r="K86" s="190"/>
      <c r="L86" s="195"/>
      <c r="M86" s="196"/>
      <c r="N86" s="197"/>
      <c r="O86" s="197"/>
      <c r="P86" s="198">
        <f>SUM(P87:P100)</f>
        <v>0</v>
      </c>
      <c r="Q86" s="197"/>
      <c r="R86" s="198">
        <f>SUM(R87:R100)</f>
        <v>0</v>
      </c>
      <c r="S86" s="197"/>
      <c r="T86" s="199">
        <f>SUM(T87:T100)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0" t="s">
        <v>150</v>
      </c>
      <c r="AT86" s="201" t="s">
        <v>72</v>
      </c>
      <c r="AU86" s="201" t="s">
        <v>81</v>
      </c>
      <c r="AY86" s="200" t="s">
        <v>120</v>
      </c>
      <c r="BK86" s="202">
        <f>SUM(BK87:BK100)</f>
        <v>0</v>
      </c>
    </row>
    <row r="87" spans="1:65" s="2" customFormat="1" ht="24.15" customHeight="1">
      <c r="A87" s="39"/>
      <c r="B87" s="40"/>
      <c r="C87" s="205" t="s">
        <v>81</v>
      </c>
      <c r="D87" s="205" t="s">
        <v>122</v>
      </c>
      <c r="E87" s="206" t="s">
        <v>543</v>
      </c>
      <c r="F87" s="207" t="s">
        <v>544</v>
      </c>
      <c r="G87" s="208" t="s">
        <v>545</v>
      </c>
      <c r="H87" s="209">
        <v>1</v>
      </c>
      <c r="I87" s="210"/>
      <c r="J87" s="211">
        <f>ROUND(I87*H87,2)</f>
        <v>0</v>
      </c>
      <c r="K87" s="207" t="s">
        <v>546</v>
      </c>
      <c r="L87" s="45"/>
      <c r="M87" s="212" t="s">
        <v>19</v>
      </c>
      <c r="N87" s="213" t="s">
        <v>44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547</v>
      </c>
      <c r="AT87" s="216" t="s">
        <v>122</v>
      </c>
      <c r="AU87" s="216" t="s">
        <v>84</v>
      </c>
      <c r="AY87" s="18" t="s">
        <v>120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81</v>
      </c>
      <c r="BK87" s="217">
        <f>ROUND(I87*H87,2)</f>
        <v>0</v>
      </c>
      <c r="BL87" s="18" t="s">
        <v>547</v>
      </c>
      <c r="BM87" s="216" t="s">
        <v>548</v>
      </c>
    </row>
    <row r="88" spans="1:47" s="2" customFormat="1" ht="12">
      <c r="A88" s="39"/>
      <c r="B88" s="40"/>
      <c r="C88" s="41"/>
      <c r="D88" s="218" t="s">
        <v>129</v>
      </c>
      <c r="E88" s="41"/>
      <c r="F88" s="219" t="s">
        <v>549</v>
      </c>
      <c r="G88" s="41"/>
      <c r="H88" s="41"/>
      <c r="I88" s="220"/>
      <c r="J88" s="41"/>
      <c r="K88" s="41"/>
      <c r="L88" s="45"/>
      <c r="M88" s="221"/>
      <c r="N88" s="222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129</v>
      </c>
      <c r="AU88" s="18" t="s">
        <v>84</v>
      </c>
    </row>
    <row r="89" spans="1:51" s="14" customFormat="1" ht="12">
      <c r="A89" s="14"/>
      <c r="B89" s="234"/>
      <c r="C89" s="235"/>
      <c r="D89" s="225" t="s">
        <v>131</v>
      </c>
      <c r="E89" s="236" t="s">
        <v>19</v>
      </c>
      <c r="F89" s="237" t="s">
        <v>550</v>
      </c>
      <c r="G89" s="235"/>
      <c r="H89" s="238">
        <v>1</v>
      </c>
      <c r="I89" s="239"/>
      <c r="J89" s="235"/>
      <c r="K89" s="235"/>
      <c r="L89" s="240"/>
      <c r="M89" s="241"/>
      <c r="N89" s="242"/>
      <c r="O89" s="242"/>
      <c r="P89" s="242"/>
      <c r="Q89" s="242"/>
      <c r="R89" s="242"/>
      <c r="S89" s="242"/>
      <c r="T89" s="243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4" t="s">
        <v>131</v>
      </c>
      <c r="AU89" s="244" t="s">
        <v>84</v>
      </c>
      <c r="AV89" s="14" t="s">
        <v>84</v>
      </c>
      <c r="AW89" s="14" t="s">
        <v>34</v>
      </c>
      <c r="AX89" s="14" t="s">
        <v>81</v>
      </c>
      <c r="AY89" s="244" t="s">
        <v>120</v>
      </c>
    </row>
    <row r="90" spans="1:51" s="13" customFormat="1" ht="12">
      <c r="A90" s="13"/>
      <c r="B90" s="223"/>
      <c r="C90" s="224"/>
      <c r="D90" s="225" t="s">
        <v>131</v>
      </c>
      <c r="E90" s="226" t="s">
        <v>19</v>
      </c>
      <c r="F90" s="227" t="s">
        <v>551</v>
      </c>
      <c r="G90" s="224"/>
      <c r="H90" s="226" t="s">
        <v>19</v>
      </c>
      <c r="I90" s="228"/>
      <c r="J90" s="224"/>
      <c r="K90" s="224"/>
      <c r="L90" s="229"/>
      <c r="M90" s="230"/>
      <c r="N90" s="231"/>
      <c r="O90" s="231"/>
      <c r="P90" s="231"/>
      <c r="Q90" s="231"/>
      <c r="R90" s="231"/>
      <c r="S90" s="231"/>
      <c r="T90" s="23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3" t="s">
        <v>131</v>
      </c>
      <c r="AU90" s="233" t="s">
        <v>84</v>
      </c>
      <c r="AV90" s="13" t="s">
        <v>81</v>
      </c>
      <c r="AW90" s="13" t="s">
        <v>34</v>
      </c>
      <c r="AX90" s="13" t="s">
        <v>73</v>
      </c>
      <c r="AY90" s="233" t="s">
        <v>120</v>
      </c>
    </row>
    <row r="91" spans="1:65" s="2" customFormat="1" ht="24.15" customHeight="1">
      <c r="A91" s="39"/>
      <c r="B91" s="40"/>
      <c r="C91" s="205" t="s">
        <v>84</v>
      </c>
      <c r="D91" s="205" t="s">
        <v>122</v>
      </c>
      <c r="E91" s="206" t="s">
        <v>552</v>
      </c>
      <c r="F91" s="207" t="s">
        <v>553</v>
      </c>
      <c r="G91" s="208" t="s">
        <v>545</v>
      </c>
      <c r="H91" s="209">
        <v>1</v>
      </c>
      <c r="I91" s="210"/>
      <c r="J91" s="211">
        <f>ROUND(I91*H91,2)</f>
        <v>0</v>
      </c>
      <c r="K91" s="207" t="s">
        <v>546</v>
      </c>
      <c r="L91" s="45"/>
      <c r="M91" s="212" t="s">
        <v>19</v>
      </c>
      <c r="N91" s="213" t="s">
        <v>44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547</v>
      </c>
      <c r="AT91" s="216" t="s">
        <v>122</v>
      </c>
      <c r="AU91" s="216" t="s">
        <v>84</v>
      </c>
      <c r="AY91" s="18" t="s">
        <v>120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81</v>
      </c>
      <c r="BK91" s="217">
        <f>ROUND(I91*H91,2)</f>
        <v>0</v>
      </c>
      <c r="BL91" s="18" t="s">
        <v>547</v>
      </c>
      <c r="BM91" s="216" t="s">
        <v>554</v>
      </c>
    </row>
    <row r="92" spans="1:47" s="2" customFormat="1" ht="12">
      <c r="A92" s="39"/>
      <c r="B92" s="40"/>
      <c r="C92" s="41"/>
      <c r="D92" s="218" t="s">
        <v>129</v>
      </c>
      <c r="E92" s="41"/>
      <c r="F92" s="219" t="s">
        <v>555</v>
      </c>
      <c r="G92" s="41"/>
      <c r="H92" s="41"/>
      <c r="I92" s="220"/>
      <c r="J92" s="41"/>
      <c r="K92" s="41"/>
      <c r="L92" s="45"/>
      <c r="M92" s="221"/>
      <c r="N92" s="222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129</v>
      </c>
      <c r="AU92" s="18" t="s">
        <v>84</v>
      </c>
    </row>
    <row r="93" spans="1:51" s="14" customFormat="1" ht="12">
      <c r="A93" s="14"/>
      <c r="B93" s="234"/>
      <c r="C93" s="235"/>
      <c r="D93" s="225" t="s">
        <v>131</v>
      </c>
      <c r="E93" s="236" t="s">
        <v>19</v>
      </c>
      <c r="F93" s="237" t="s">
        <v>556</v>
      </c>
      <c r="G93" s="235"/>
      <c r="H93" s="238">
        <v>1</v>
      </c>
      <c r="I93" s="239"/>
      <c r="J93" s="235"/>
      <c r="K93" s="235"/>
      <c r="L93" s="240"/>
      <c r="M93" s="241"/>
      <c r="N93" s="242"/>
      <c r="O93" s="242"/>
      <c r="P93" s="242"/>
      <c r="Q93" s="242"/>
      <c r="R93" s="242"/>
      <c r="S93" s="242"/>
      <c r="T93" s="243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4" t="s">
        <v>131</v>
      </c>
      <c r="AU93" s="244" t="s">
        <v>84</v>
      </c>
      <c r="AV93" s="14" t="s">
        <v>84</v>
      </c>
      <c r="AW93" s="14" t="s">
        <v>34</v>
      </c>
      <c r="AX93" s="14" t="s">
        <v>81</v>
      </c>
      <c r="AY93" s="244" t="s">
        <v>120</v>
      </c>
    </row>
    <row r="94" spans="1:65" s="2" customFormat="1" ht="24.15" customHeight="1">
      <c r="A94" s="39"/>
      <c r="B94" s="40"/>
      <c r="C94" s="205" t="s">
        <v>141</v>
      </c>
      <c r="D94" s="205" t="s">
        <v>122</v>
      </c>
      <c r="E94" s="206" t="s">
        <v>557</v>
      </c>
      <c r="F94" s="207" t="s">
        <v>558</v>
      </c>
      <c r="G94" s="208" t="s">
        <v>545</v>
      </c>
      <c r="H94" s="209">
        <v>1</v>
      </c>
      <c r="I94" s="210"/>
      <c r="J94" s="211">
        <f>ROUND(I94*H94,2)</f>
        <v>0</v>
      </c>
      <c r="K94" s="207" t="s">
        <v>546</v>
      </c>
      <c r="L94" s="45"/>
      <c r="M94" s="212" t="s">
        <v>19</v>
      </c>
      <c r="N94" s="213" t="s">
        <v>44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547</v>
      </c>
      <c r="AT94" s="216" t="s">
        <v>122</v>
      </c>
      <c r="AU94" s="216" t="s">
        <v>84</v>
      </c>
      <c r="AY94" s="18" t="s">
        <v>120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81</v>
      </c>
      <c r="BK94" s="217">
        <f>ROUND(I94*H94,2)</f>
        <v>0</v>
      </c>
      <c r="BL94" s="18" t="s">
        <v>547</v>
      </c>
      <c r="BM94" s="216" t="s">
        <v>559</v>
      </c>
    </row>
    <row r="95" spans="1:47" s="2" customFormat="1" ht="12">
      <c r="A95" s="39"/>
      <c r="B95" s="40"/>
      <c r="C95" s="41"/>
      <c r="D95" s="218" t="s">
        <v>129</v>
      </c>
      <c r="E95" s="41"/>
      <c r="F95" s="219" t="s">
        <v>560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129</v>
      </c>
      <c r="AU95" s="18" t="s">
        <v>84</v>
      </c>
    </row>
    <row r="96" spans="1:51" s="14" customFormat="1" ht="12">
      <c r="A96" s="14"/>
      <c r="B96" s="234"/>
      <c r="C96" s="235"/>
      <c r="D96" s="225" t="s">
        <v>131</v>
      </c>
      <c r="E96" s="236" t="s">
        <v>19</v>
      </c>
      <c r="F96" s="237" t="s">
        <v>561</v>
      </c>
      <c r="G96" s="235"/>
      <c r="H96" s="238">
        <v>1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131</v>
      </c>
      <c r="AU96" s="244" t="s">
        <v>84</v>
      </c>
      <c r="AV96" s="14" t="s">
        <v>84</v>
      </c>
      <c r="AW96" s="14" t="s">
        <v>34</v>
      </c>
      <c r="AX96" s="14" t="s">
        <v>81</v>
      </c>
      <c r="AY96" s="244" t="s">
        <v>120</v>
      </c>
    </row>
    <row r="97" spans="1:65" s="2" customFormat="1" ht="24.15" customHeight="1">
      <c r="A97" s="39"/>
      <c r="B97" s="40"/>
      <c r="C97" s="205" t="s">
        <v>127</v>
      </c>
      <c r="D97" s="205" t="s">
        <v>122</v>
      </c>
      <c r="E97" s="206" t="s">
        <v>562</v>
      </c>
      <c r="F97" s="207" t="s">
        <v>563</v>
      </c>
      <c r="G97" s="208" t="s">
        <v>545</v>
      </c>
      <c r="H97" s="209">
        <v>1</v>
      </c>
      <c r="I97" s="210"/>
      <c r="J97" s="211">
        <f>ROUND(I97*H97,2)</f>
        <v>0</v>
      </c>
      <c r="K97" s="207" t="s">
        <v>546</v>
      </c>
      <c r="L97" s="45"/>
      <c r="M97" s="212" t="s">
        <v>19</v>
      </c>
      <c r="N97" s="213" t="s">
        <v>44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547</v>
      </c>
      <c r="AT97" s="216" t="s">
        <v>122</v>
      </c>
      <c r="AU97" s="216" t="s">
        <v>84</v>
      </c>
      <c r="AY97" s="18" t="s">
        <v>120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81</v>
      </c>
      <c r="BK97" s="217">
        <f>ROUND(I97*H97,2)</f>
        <v>0</v>
      </c>
      <c r="BL97" s="18" t="s">
        <v>547</v>
      </c>
      <c r="BM97" s="216" t="s">
        <v>564</v>
      </c>
    </row>
    <row r="98" spans="1:47" s="2" customFormat="1" ht="12">
      <c r="A98" s="39"/>
      <c r="B98" s="40"/>
      <c r="C98" s="41"/>
      <c r="D98" s="218" t="s">
        <v>129</v>
      </c>
      <c r="E98" s="41"/>
      <c r="F98" s="219" t="s">
        <v>565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129</v>
      </c>
      <c r="AU98" s="18" t="s">
        <v>84</v>
      </c>
    </row>
    <row r="99" spans="1:51" s="14" customFormat="1" ht="12">
      <c r="A99" s="14"/>
      <c r="B99" s="234"/>
      <c r="C99" s="235"/>
      <c r="D99" s="225" t="s">
        <v>131</v>
      </c>
      <c r="E99" s="236" t="s">
        <v>19</v>
      </c>
      <c r="F99" s="237" t="s">
        <v>566</v>
      </c>
      <c r="G99" s="235"/>
      <c r="H99" s="238">
        <v>1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4" t="s">
        <v>131</v>
      </c>
      <c r="AU99" s="244" t="s">
        <v>84</v>
      </c>
      <c r="AV99" s="14" t="s">
        <v>84</v>
      </c>
      <c r="AW99" s="14" t="s">
        <v>34</v>
      </c>
      <c r="AX99" s="14" t="s">
        <v>81</v>
      </c>
      <c r="AY99" s="244" t="s">
        <v>120</v>
      </c>
    </row>
    <row r="100" spans="1:51" s="13" customFormat="1" ht="12">
      <c r="A100" s="13"/>
      <c r="B100" s="223"/>
      <c r="C100" s="224"/>
      <c r="D100" s="225" t="s">
        <v>131</v>
      </c>
      <c r="E100" s="226" t="s">
        <v>19</v>
      </c>
      <c r="F100" s="227" t="s">
        <v>567</v>
      </c>
      <c r="G100" s="224"/>
      <c r="H100" s="226" t="s">
        <v>19</v>
      </c>
      <c r="I100" s="228"/>
      <c r="J100" s="224"/>
      <c r="K100" s="224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131</v>
      </c>
      <c r="AU100" s="233" t="s">
        <v>84</v>
      </c>
      <c r="AV100" s="13" t="s">
        <v>81</v>
      </c>
      <c r="AW100" s="13" t="s">
        <v>34</v>
      </c>
      <c r="AX100" s="13" t="s">
        <v>73</v>
      </c>
      <c r="AY100" s="233" t="s">
        <v>120</v>
      </c>
    </row>
    <row r="101" spans="1:63" s="12" customFormat="1" ht="22.8" customHeight="1">
      <c r="A101" s="12"/>
      <c r="B101" s="189"/>
      <c r="C101" s="190"/>
      <c r="D101" s="191" t="s">
        <v>72</v>
      </c>
      <c r="E101" s="203" t="s">
        <v>568</v>
      </c>
      <c r="F101" s="203" t="s">
        <v>569</v>
      </c>
      <c r="G101" s="190"/>
      <c r="H101" s="190"/>
      <c r="I101" s="193"/>
      <c r="J101" s="204">
        <f>BK101</f>
        <v>0</v>
      </c>
      <c r="K101" s="190"/>
      <c r="L101" s="195"/>
      <c r="M101" s="196"/>
      <c r="N101" s="197"/>
      <c r="O101" s="197"/>
      <c r="P101" s="198">
        <f>SUM(P102:P115)</f>
        <v>0</v>
      </c>
      <c r="Q101" s="197"/>
      <c r="R101" s="198">
        <f>SUM(R102:R115)</f>
        <v>0</v>
      </c>
      <c r="S101" s="197"/>
      <c r="T101" s="199">
        <f>SUM(T102:T115)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0" t="s">
        <v>150</v>
      </c>
      <c r="AT101" s="201" t="s">
        <v>72</v>
      </c>
      <c r="AU101" s="201" t="s">
        <v>81</v>
      </c>
      <c r="AY101" s="200" t="s">
        <v>120</v>
      </c>
      <c r="BK101" s="202">
        <f>SUM(BK102:BK115)</f>
        <v>0</v>
      </c>
    </row>
    <row r="102" spans="1:65" s="2" customFormat="1" ht="16.5" customHeight="1">
      <c r="A102" s="39"/>
      <c r="B102" s="40"/>
      <c r="C102" s="205" t="s">
        <v>150</v>
      </c>
      <c r="D102" s="205" t="s">
        <v>122</v>
      </c>
      <c r="E102" s="206" t="s">
        <v>570</v>
      </c>
      <c r="F102" s="207" t="s">
        <v>571</v>
      </c>
      <c r="G102" s="208" t="s">
        <v>214</v>
      </c>
      <c r="H102" s="209">
        <v>2</v>
      </c>
      <c r="I102" s="210"/>
      <c r="J102" s="211">
        <f>ROUND(I102*H102,2)</f>
        <v>0</v>
      </c>
      <c r="K102" s="207" t="s">
        <v>546</v>
      </c>
      <c r="L102" s="45"/>
      <c r="M102" s="212" t="s">
        <v>19</v>
      </c>
      <c r="N102" s="213" t="s">
        <v>44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547</v>
      </c>
      <c r="AT102" s="216" t="s">
        <v>122</v>
      </c>
      <c r="AU102" s="216" t="s">
        <v>84</v>
      </c>
      <c r="AY102" s="18" t="s">
        <v>120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81</v>
      </c>
      <c r="BK102" s="217">
        <f>ROUND(I102*H102,2)</f>
        <v>0</v>
      </c>
      <c r="BL102" s="18" t="s">
        <v>547</v>
      </c>
      <c r="BM102" s="216" t="s">
        <v>572</v>
      </c>
    </row>
    <row r="103" spans="1:47" s="2" customFormat="1" ht="12">
      <c r="A103" s="39"/>
      <c r="B103" s="40"/>
      <c r="C103" s="41"/>
      <c r="D103" s="218" t="s">
        <v>129</v>
      </c>
      <c r="E103" s="41"/>
      <c r="F103" s="219" t="s">
        <v>573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129</v>
      </c>
      <c r="AU103" s="18" t="s">
        <v>84</v>
      </c>
    </row>
    <row r="104" spans="1:51" s="14" customFormat="1" ht="12">
      <c r="A104" s="14"/>
      <c r="B104" s="234"/>
      <c r="C104" s="235"/>
      <c r="D104" s="225" t="s">
        <v>131</v>
      </c>
      <c r="E104" s="236" t="s">
        <v>19</v>
      </c>
      <c r="F104" s="237" t="s">
        <v>574</v>
      </c>
      <c r="G104" s="235"/>
      <c r="H104" s="238">
        <v>1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4" t="s">
        <v>131</v>
      </c>
      <c r="AU104" s="244" t="s">
        <v>84</v>
      </c>
      <c r="AV104" s="14" t="s">
        <v>84</v>
      </c>
      <c r="AW104" s="14" t="s">
        <v>34</v>
      </c>
      <c r="AX104" s="14" t="s">
        <v>73</v>
      </c>
      <c r="AY104" s="244" t="s">
        <v>120</v>
      </c>
    </row>
    <row r="105" spans="1:51" s="14" customFormat="1" ht="12">
      <c r="A105" s="14"/>
      <c r="B105" s="234"/>
      <c r="C105" s="235"/>
      <c r="D105" s="225" t="s">
        <v>131</v>
      </c>
      <c r="E105" s="236" t="s">
        <v>19</v>
      </c>
      <c r="F105" s="237" t="s">
        <v>575</v>
      </c>
      <c r="G105" s="235"/>
      <c r="H105" s="238">
        <v>1</v>
      </c>
      <c r="I105" s="239"/>
      <c r="J105" s="235"/>
      <c r="K105" s="235"/>
      <c r="L105" s="240"/>
      <c r="M105" s="241"/>
      <c r="N105" s="242"/>
      <c r="O105" s="242"/>
      <c r="P105" s="242"/>
      <c r="Q105" s="242"/>
      <c r="R105" s="242"/>
      <c r="S105" s="242"/>
      <c r="T105" s="24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4" t="s">
        <v>131</v>
      </c>
      <c r="AU105" s="244" t="s">
        <v>84</v>
      </c>
      <c r="AV105" s="14" t="s">
        <v>84</v>
      </c>
      <c r="AW105" s="14" t="s">
        <v>34</v>
      </c>
      <c r="AX105" s="14" t="s">
        <v>73</v>
      </c>
      <c r="AY105" s="244" t="s">
        <v>120</v>
      </c>
    </row>
    <row r="106" spans="1:51" s="15" customFormat="1" ht="12">
      <c r="A106" s="15"/>
      <c r="B106" s="245"/>
      <c r="C106" s="246"/>
      <c r="D106" s="225" t="s">
        <v>131</v>
      </c>
      <c r="E106" s="247" t="s">
        <v>19</v>
      </c>
      <c r="F106" s="248" t="s">
        <v>140</v>
      </c>
      <c r="G106" s="246"/>
      <c r="H106" s="249">
        <v>2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5" t="s">
        <v>131</v>
      </c>
      <c r="AU106" s="255" t="s">
        <v>84</v>
      </c>
      <c r="AV106" s="15" t="s">
        <v>127</v>
      </c>
      <c r="AW106" s="15" t="s">
        <v>34</v>
      </c>
      <c r="AX106" s="15" t="s">
        <v>81</v>
      </c>
      <c r="AY106" s="255" t="s">
        <v>120</v>
      </c>
    </row>
    <row r="107" spans="1:65" s="2" customFormat="1" ht="16.5" customHeight="1">
      <c r="A107" s="39"/>
      <c r="B107" s="40"/>
      <c r="C107" s="205" t="s">
        <v>161</v>
      </c>
      <c r="D107" s="205" t="s">
        <v>122</v>
      </c>
      <c r="E107" s="206" t="s">
        <v>576</v>
      </c>
      <c r="F107" s="207" t="s">
        <v>577</v>
      </c>
      <c r="G107" s="208" t="s">
        <v>214</v>
      </c>
      <c r="H107" s="209">
        <v>8</v>
      </c>
      <c r="I107" s="210"/>
      <c r="J107" s="211">
        <f>ROUND(I107*H107,2)</f>
        <v>0</v>
      </c>
      <c r="K107" s="207" t="s">
        <v>546</v>
      </c>
      <c r="L107" s="45"/>
      <c r="M107" s="212" t="s">
        <v>19</v>
      </c>
      <c r="N107" s="213" t="s">
        <v>44</v>
      </c>
      <c r="O107" s="85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547</v>
      </c>
      <c r="AT107" s="216" t="s">
        <v>122</v>
      </c>
      <c r="AU107" s="216" t="s">
        <v>84</v>
      </c>
      <c r="AY107" s="18" t="s">
        <v>120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81</v>
      </c>
      <c r="BK107" s="217">
        <f>ROUND(I107*H107,2)</f>
        <v>0</v>
      </c>
      <c r="BL107" s="18" t="s">
        <v>547</v>
      </c>
      <c r="BM107" s="216" t="s">
        <v>578</v>
      </c>
    </row>
    <row r="108" spans="1:47" s="2" customFormat="1" ht="12">
      <c r="A108" s="39"/>
      <c r="B108" s="40"/>
      <c r="C108" s="41"/>
      <c r="D108" s="218" t="s">
        <v>129</v>
      </c>
      <c r="E108" s="41"/>
      <c r="F108" s="219" t="s">
        <v>579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129</v>
      </c>
      <c r="AU108" s="18" t="s">
        <v>84</v>
      </c>
    </row>
    <row r="109" spans="1:51" s="14" customFormat="1" ht="12">
      <c r="A109" s="14"/>
      <c r="B109" s="234"/>
      <c r="C109" s="235"/>
      <c r="D109" s="225" t="s">
        <v>131</v>
      </c>
      <c r="E109" s="236" t="s">
        <v>19</v>
      </c>
      <c r="F109" s="237" t="s">
        <v>580</v>
      </c>
      <c r="G109" s="235"/>
      <c r="H109" s="238">
        <v>8</v>
      </c>
      <c r="I109" s="239"/>
      <c r="J109" s="235"/>
      <c r="K109" s="235"/>
      <c r="L109" s="240"/>
      <c r="M109" s="241"/>
      <c r="N109" s="242"/>
      <c r="O109" s="242"/>
      <c r="P109" s="242"/>
      <c r="Q109" s="242"/>
      <c r="R109" s="242"/>
      <c r="S109" s="242"/>
      <c r="T109" s="24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4" t="s">
        <v>131</v>
      </c>
      <c r="AU109" s="244" t="s">
        <v>84</v>
      </c>
      <c r="AV109" s="14" t="s">
        <v>84</v>
      </c>
      <c r="AW109" s="14" t="s">
        <v>34</v>
      </c>
      <c r="AX109" s="14" t="s">
        <v>81</v>
      </c>
      <c r="AY109" s="244" t="s">
        <v>120</v>
      </c>
    </row>
    <row r="110" spans="1:51" s="13" customFormat="1" ht="12">
      <c r="A110" s="13"/>
      <c r="B110" s="223"/>
      <c r="C110" s="224"/>
      <c r="D110" s="225" t="s">
        <v>131</v>
      </c>
      <c r="E110" s="226" t="s">
        <v>19</v>
      </c>
      <c r="F110" s="227" t="s">
        <v>581</v>
      </c>
      <c r="G110" s="224"/>
      <c r="H110" s="226" t="s">
        <v>19</v>
      </c>
      <c r="I110" s="228"/>
      <c r="J110" s="224"/>
      <c r="K110" s="224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131</v>
      </c>
      <c r="AU110" s="233" t="s">
        <v>84</v>
      </c>
      <c r="AV110" s="13" t="s">
        <v>81</v>
      </c>
      <c r="AW110" s="13" t="s">
        <v>34</v>
      </c>
      <c r="AX110" s="13" t="s">
        <v>73</v>
      </c>
      <c r="AY110" s="233" t="s">
        <v>120</v>
      </c>
    </row>
    <row r="111" spans="1:65" s="2" customFormat="1" ht="16.5" customHeight="1">
      <c r="A111" s="39"/>
      <c r="B111" s="40"/>
      <c r="C111" s="205" t="s">
        <v>169</v>
      </c>
      <c r="D111" s="205" t="s">
        <v>122</v>
      </c>
      <c r="E111" s="206" t="s">
        <v>582</v>
      </c>
      <c r="F111" s="207" t="s">
        <v>583</v>
      </c>
      <c r="G111" s="208" t="s">
        <v>214</v>
      </c>
      <c r="H111" s="209">
        <v>2</v>
      </c>
      <c r="I111" s="210"/>
      <c r="J111" s="211">
        <f>ROUND(I111*H111,2)</f>
        <v>0</v>
      </c>
      <c r="K111" s="207" t="s">
        <v>546</v>
      </c>
      <c r="L111" s="45"/>
      <c r="M111" s="212" t="s">
        <v>19</v>
      </c>
      <c r="N111" s="213" t="s">
        <v>44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547</v>
      </c>
      <c r="AT111" s="216" t="s">
        <v>122</v>
      </c>
      <c r="AU111" s="216" t="s">
        <v>84</v>
      </c>
      <c r="AY111" s="18" t="s">
        <v>120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81</v>
      </c>
      <c r="BK111" s="217">
        <f>ROUND(I111*H111,2)</f>
        <v>0</v>
      </c>
      <c r="BL111" s="18" t="s">
        <v>547</v>
      </c>
      <c r="BM111" s="216" t="s">
        <v>584</v>
      </c>
    </row>
    <row r="112" spans="1:47" s="2" customFormat="1" ht="12">
      <c r="A112" s="39"/>
      <c r="B112" s="40"/>
      <c r="C112" s="41"/>
      <c r="D112" s="218" t="s">
        <v>129</v>
      </c>
      <c r="E112" s="41"/>
      <c r="F112" s="219" t="s">
        <v>585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129</v>
      </c>
      <c r="AU112" s="18" t="s">
        <v>84</v>
      </c>
    </row>
    <row r="113" spans="1:51" s="14" customFormat="1" ht="12">
      <c r="A113" s="14"/>
      <c r="B113" s="234"/>
      <c r="C113" s="235"/>
      <c r="D113" s="225" t="s">
        <v>131</v>
      </c>
      <c r="E113" s="236" t="s">
        <v>19</v>
      </c>
      <c r="F113" s="237" t="s">
        <v>574</v>
      </c>
      <c r="G113" s="235"/>
      <c r="H113" s="238">
        <v>1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131</v>
      </c>
      <c r="AU113" s="244" t="s">
        <v>84</v>
      </c>
      <c r="AV113" s="14" t="s">
        <v>84</v>
      </c>
      <c r="AW113" s="14" t="s">
        <v>34</v>
      </c>
      <c r="AX113" s="14" t="s">
        <v>73</v>
      </c>
      <c r="AY113" s="244" t="s">
        <v>120</v>
      </c>
    </row>
    <row r="114" spans="1:51" s="14" customFormat="1" ht="12">
      <c r="A114" s="14"/>
      <c r="B114" s="234"/>
      <c r="C114" s="235"/>
      <c r="D114" s="225" t="s">
        <v>131</v>
      </c>
      <c r="E114" s="236" t="s">
        <v>19</v>
      </c>
      <c r="F114" s="237" t="s">
        <v>575</v>
      </c>
      <c r="G114" s="235"/>
      <c r="H114" s="238">
        <v>1</v>
      </c>
      <c r="I114" s="239"/>
      <c r="J114" s="235"/>
      <c r="K114" s="235"/>
      <c r="L114" s="240"/>
      <c r="M114" s="241"/>
      <c r="N114" s="242"/>
      <c r="O114" s="242"/>
      <c r="P114" s="242"/>
      <c r="Q114" s="242"/>
      <c r="R114" s="242"/>
      <c r="S114" s="242"/>
      <c r="T114" s="24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4" t="s">
        <v>131</v>
      </c>
      <c r="AU114" s="244" t="s">
        <v>84</v>
      </c>
      <c r="AV114" s="14" t="s">
        <v>84</v>
      </c>
      <c r="AW114" s="14" t="s">
        <v>34</v>
      </c>
      <c r="AX114" s="14" t="s">
        <v>73</v>
      </c>
      <c r="AY114" s="244" t="s">
        <v>120</v>
      </c>
    </row>
    <row r="115" spans="1:51" s="15" customFormat="1" ht="12">
      <c r="A115" s="15"/>
      <c r="B115" s="245"/>
      <c r="C115" s="246"/>
      <c r="D115" s="225" t="s">
        <v>131</v>
      </c>
      <c r="E115" s="247" t="s">
        <v>19</v>
      </c>
      <c r="F115" s="248" t="s">
        <v>140</v>
      </c>
      <c r="G115" s="246"/>
      <c r="H115" s="249">
        <v>2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5" t="s">
        <v>131</v>
      </c>
      <c r="AU115" s="255" t="s">
        <v>84</v>
      </c>
      <c r="AV115" s="15" t="s">
        <v>127</v>
      </c>
      <c r="AW115" s="15" t="s">
        <v>34</v>
      </c>
      <c r="AX115" s="15" t="s">
        <v>81</v>
      </c>
      <c r="AY115" s="255" t="s">
        <v>120</v>
      </c>
    </row>
    <row r="116" spans="1:63" s="12" customFormat="1" ht="22.8" customHeight="1">
      <c r="A116" s="12"/>
      <c r="B116" s="189"/>
      <c r="C116" s="190"/>
      <c r="D116" s="191" t="s">
        <v>72</v>
      </c>
      <c r="E116" s="203" t="s">
        <v>586</v>
      </c>
      <c r="F116" s="203" t="s">
        <v>587</v>
      </c>
      <c r="G116" s="190"/>
      <c r="H116" s="190"/>
      <c r="I116" s="193"/>
      <c r="J116" s="204">
        <f>BK116</f>
        <v>0</v>
      </c>
      <c r="K116" s="190"/>
      <c r="L116" s="195"/>
      <c r="M116" s="196"/>
      <c r="N116" s="197"/>
      <c r="O116" s="197"/>
      <c r="P116" s="198">
        <f>SUM(P117:P119)</f>
        <v>0</v>
      </c>
      <c r="Q116" s="197"/>
      <c r="R116" s="198">
        <f>SUM(R117:R119)</f>
        <v>0</v>
      </c>
      <c r="S116" s="197"/>
      <c r="T116" s="199">
        <f>SUM(T117:T119)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0" t="s">
        <v>150</v>
      </c>
      <c r="AT116" s="201" t="s">
        <v>72</v>
      </c>
      <c r="AU116" s="201" t="s">
        <v>81</v>
      </c>
      <c r="AY116" s="200" t="s">
        <v>120</v>
      </c>
      <c r="BK116" s="202">
        <f>SUM(BK117:BK119)</f>
        <v>0</v>
      </c>
    </row>
    <row r="117" spans="1:65" s="2" customFormat="1" ht="24.15" customHeight="1">
      <c r="A117" s="39"/>
      <c r="B117" s="40"/>
      <c r="C117" s="205" t="s">
        <v>174</v>
      </c>
      <c r="D117" s="205" t="s">
        <v>122</v>
      </c>
      <c r="E117" s="206" t="s">
        <v>588</v>
      </c>
      <c r="F117" s="207" t="s">
        <v>589</v>
      </c>
      <c r="G117" s="208" t="s">
        <v>545</v>
      </c>
      <c r="H117" s="209">
        <v>1</v>
      </c>
      <c r="I117" s="210"/>
      <c r="J117" s="211">
        <f>ROUND(I117*H117,2)</f>
        <v>0</v>
      </c>
      <c r="K117" s="207" t="s">
        <v>546</v>
      </c>
      <c r="L117" s="45"/>
      <c r="M117" s="212" t="s">
        <v>19</v>
      </c>
      <c r="N117" s="213" t="s">
        <v>44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547</v>
      </c>
      <c r="AT117" s="216" t="s">
        <v>122</v>
      </c>
      <c r="AU117" s="216" t="s">
        <v>84</v>
      </c>
      <c r="AY117" s="18" t="s">
        <v>120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81</v>
      </c>
      <c r="BK117" s="217">
        <f>ROUND(I117*H117,2)</f>
        <v>0</v>
      </c>
      <c r="BL117" s="18" t="s">
        <v>547</v>
      </c>
      <c r="BM117" s="216" t="s">
        <v>590</v>
      </c>
    </row>
    <row r="118" spans="1:47" s="2" customFormat="1" ht="12">
      <c r="A118" s="39"/>
      <c r="B118" s="40"/>
      <c r="C118" s="41"/>
      <c r="D118" s="218" t="s">
        <v>129</v>
      </c>
      <c r="E118" s="41"/>
      <c r="F118" s="219" t="s">
        <v>591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129</v>
      </c>
      <c r="AU118" s="18" t="s">
        <v>84</v>
      </c>
    </row>
    <row r="119" spans="1:51" s="14" customFormat="1" ht="12">
      <c r="A119" s="14"/>
      <c r="B119" s="234"/>
      <c r="C119" s="235"/>
      <c r="D119" s="225" t="s">
        <v>131</v>
      </c>
      <c r="E119" s="236" t="s">
        <v>19</v>
      </c>
      <c r="F119" s="237" t="s">
        <v>592</v>
      </c>
      <c r="G119" s="235"/>
      <c r="H119" s="238">
        <v>1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131</v>
      </c>
      <c r="AU119" s="244" t="s">
        <v>84</v>
      </c>
      <c r="AV119" s="14" t="s">
        <v>84</v>
      </c>
      <c r="AW119" s="14" t="s">
        <v>34</v>
      </c>
      <c r="AX119" s="14" t="s">
        <v>81</v>
      </c>
      <c r="AY119" s="244" t="s">
        <v>120</v>
      </c>
    </row>
    <row r="120" spans="1:63" s="12" customFormat="1" ht="22.8" customHeight="1">
      <c r="A120" s="12"/>
      <c r="B120" s="189"/>
      <c r="C120" s="190"/>
      <c r="D120" s="191" t="s">
        <v>72</v>
      </c>
      <c r="E120" s="203" t="s">
        <v>593</v>
      </c>
      <c r="F120" s="203" t="s">
        <v>594</v>
      </c>
      <c r="G120" s="190"/>
      <c r="H120" s="190"/>
      <c r="I120" s="193"/>
      <c r="J120" s="204">
        <f>BK120</f>
        <v>0</v>
      </c>
      <c r="K120" s="190"/>
      <c r="L120" s="195"/>
      <c r="M120" s="196"/>
      <c r="N120" s="197"/>
      <c r="O120" s="197"/>
      <c r="P120" s="198">
        <f>SUM(P121:P123)</f>
        <v>0</v>
      </c>
      <c r="Q120" s="197"/>
      <c r="R120" s="198">
        <f>SUM(R121:R123)</f>
        <v>0</v>
      </c>
      <c r="S120" s="197"/>
      <c r="T120" s="199">
        <f>SUM(T121:T123)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0" t="s">
        <v>150</v>
      </c>
      <c r="AT120" s="201" t="s">
        <v>72</v>
      </c>
      <c r="AU120" s="201" t="s">
        <v>81</v>
      </c>
      <c r="AY120" s="200" t="s">
        <v>120</v>
      </c>
      <c r="BK120" s="202">
        <f>SUM(BK121:BK123)</f>
        <v>0</v>
      </c>
    </row>
    <row r="121" spans="1:65" s="2" customFormat="1" ht="24.15" customHeight="1">
      <c r="A121" s="39"/>
      <c r="B121" s="40"/>
      <c r="C121" s="205" t="s">
        <v>180</v>
      </c>
      <c r="D121" s="205" t="s">
        <v>122</v>
      </c>
      <c r="E121" s="206" t="s">
        <v>595</v>
      </c>
      <c r="F121" s="207" t="s">
        <v>596</v>
      </c>
      <c r="G121" s="208" t="s">
        <v>545</v>
      </c>
      <c r="H121" s="209">
        <v>1</v>
      </c>
      <c r="I121" s="210"/>
      <c r="J121" s="211">
        <f>ROUND(I121*H121,2)</f>
        <v>0</v>
      </c>
      <c r="K121" s="207" t="s">
        <v>546</v>
      </c>
      <c r="L121" s="45"/>
      <c r="M121" s="212" t="s">
        <v>19</v>
      </c>
      <c r="N121" s="213" t="s">
        <v>44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547</v>
      </c>
      <c r="AT121" s="216" t="s">
        <v>122</v>
      </c>
      <c r="AU121" s="216" t="s">
        <v>84</v>
      </c>
      <c r="AY121" s="18" t="s">
        <v>120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81</v>
      </c>
      <c r="BK121" s="217">
        <f>ROUND(I121*H121,2)</f>
        <v>0</v>
      </c>
      <c r="BL121" s="18" t="s">
        <v>547</v>
      </c>
      <c r="BM121" s="216" t="s">
        <v>597</v>
      </c>
    </row>
    <row r="122" spans="1:47" s="2" customFormat="1" ht="12">
      <c r="A122" s="39"/>
      <c r="B122" s="40"/>
      <c r="C122" s="41"/>
      <c r="D122" s="218" t="s">
        <v>129</v>
      </c>
      <c r="E122" s="41"/>
      <c r="F122" s="219" t="s">
        <v>598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129</v>
      </c>
      <c r="AU122" s="18" t="s">
        <v>84</v>
      </c>
    </row>
    <row r="123" spans="1:51" s="14" customFormat="1" ht="12">
      <c r="A123" s="14"/>
      <c r="B123" s="234"/>
      <c r="C123" s="235"/>
      <c r="D123" s="225" t="s">
        <v>131</v>
      </c>
      <c r="E123" s="236" t="s">
        <v>19</v>
      </c>
      <c r="F123" s="237" t="s">
        <v>599</v>
      </c>
      <c r="G123" s="235"/>
      <c r="H123" s="238">
        <v>1</v>
      </c>
      <c r="I123" s="239"/>
      <c r="J123" s="235"/>
      <c r="K123" s="235"/>
      <c r="L123" s="240"/>
      <c r="M123" s="270"/>
      <c r="N123" s="271"/>
      <c r="O123" s="271"/>
      <c r="P123" s="271"/>
      <c r="Q123" s="271"/>
      <c r="R123" s="271"/>
      <c r="S123" s="271"/>
      <c r="T123" s="272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131</v>
      </c>
      <c r="AU123" s="244" t="s">
        <v>84</v>
      </c>
      <c r="AV123" s="14" t="s">
        <v>84</v>
      </c>
      <c r="AW123" s="14" t="s">
        <v>34</v>
      </c>
      <c r="AX123" s="14" t="s">
        <v>81</v>
      </c>
      <c r="AY123" s="244" t="s">
        <v>120</v>
      </c>
    </row>
    <row r="124" spans="1:31" s="2" customFormat="1" ht="6.95" customHeight="1">
      <c r="A124" s="39"/>
      <c r="B124" s="60"/>
      <c r="C124" s="61"/>
      <c r="D124" s="61"/>
      <c r="E124" s="61"/>
      <c r="F124" s="61"/>
      <c r="G124" s="61"/>
      <c r="H124" s="61"/>
      <c r="I124" s="61"/>
      <c r="J124" s="61"/>
      <c r="K124" s="61"/>
      <c r="L124" s="45"/>
      <c r="M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</sheetData>
  <sheetProtection password="CC35" sheet="1" objects="1" scenarios="1" formatColumns="0" formatRows="0" autoFilter="0"/>
  <autoFilter ref="C83:K12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1_01/012103000"/>
    <hyperlink ref="F92" r:id="rId2" display="https://podminky.urs.cz/item/CS_URS_2021_01/012203000"/>
    <hyperlink ref="F95" r:id="rId3" display="https://podminky.urs.cz/item/CS_URS_2021_01/012303000"/>
    <hyperlink ref="F98" r:id="rId4" display="https://podminky.urs.cz/item/CS_URS_2021_01/013254000"/>
    <hyperlink ref="F103" r:id="rId5" display="https://podminky.urs.cz/item/CS_URS_2021_01/032103000"/>
    <hyperlink ref="F108" r:id="rId6" display="https://podminky.urs.cz/item/CS_URS_2021_01/034503000"/>
    <hyperlink ref="F112" r:id="rId7" display="https://podminky.urs.cz/item/CS_URS_2021_01/039103000"/>
    <hyperlink ref="F118" r:id="rId8" display="https://podminky.urs.cz/item/CS_URS_2021_01/043154000"/>
    <hyperlink ref="F122" r:id="rId9" display="https://podminky.urs.cz/item/CS_URS_2021_01/0721030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3" customWidth="1"/>
    <col min="2" max="2" width="1.7109375" style="273" customWidth="1"/>
    <col min="3" max="4" width="5.00390625" style="273" customWidth="1"/>
    <col min="5" max="5" width="11.7109375" style="273" customWidth="1"/>
    <col min="6" max="6" width="9.140625" style="273" customWidth="1"/>
    <col min="7" max="7" width="5.00390625" style="273" customWidth="1"/>
    <col min="8" max="8" width="77.8515625" style="273" customWidth="1"/>
    <col min="9" max="10" width="20.00390625" style="273" customWidth="1"/>
    <col min="11" max="11" width="1.7109375" style="273" customWidth="1"/>
  </cols>
  <sheetData>
    <row r="1" s="1" customFormat="1" ht="37.5" customHeight="1"/>
    <row r="2" spans="2:11" s="1" customFormat="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pans="2:11" s="16" customFormat="1" ht="45" customHeight="1">
      <c r="B3" s="277"/>
      <c r="C3" s="278" t="s">
        <v>600</v>
      </c>
      <c r="D3" s="278"/>
      <c r="E3" s="278"/>
      <c r="F3" s="278"/>
      <c r="G3" s="278"/>
      <c r="H3" s="278"/>
      <c r="I3" s="278"/>
      <c r="J3" s="278"/>
      <c r="K3" s="279"/>
    </row>
    <row r="4" spans="2:11" s="1" customFormat="1" ht="25.5" customHeight="1">
      <c r="B4" s="280"/>
      <c r="C4" s="281" t="s">
        <v>601</v>
      </c>
      <c r="D4" s="281"/>
      <c r="E4" s="281"/>
      <c r="F4" s="281"/>
      <c r="G4" s="281"/>
      <c r="H4" s="281"/>
      <c r="I4" s="281"/>
      <c r="J4" s="281"/>
      <c r="K4" s="282"/>
    </row>
    <row r="5" spans="2:11" s="1" customFormat="1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spans="2:11" s="1" customFormat="1" ht="15" customHeight="1">
      <c r="B6" s="280"/>
      <c r="C6" s="284" t="s">
        <v>602</v>
      </c>
      <c r="D6" s="284"/>
      <c r="E6" s="284"/>
      <c r="F6" s="284"/>
      <c r="G6" s="284"/>
      <c r="H6" s="284"/>
      <c r="I6" s="284"/>
      <c r="J6" s="284"/>
      <c r="K6" s="282"/>
    </row>
    <row r="7" spans="2:11" s="1" customFormat="1" ht="15" customHeight="1">
      <c r="B7" s="285"/>
      <c r="C7" s="284" t="s">
        <v>603</v>
      </c>
      <c r="D7" s="284"/>
      <c r="E7" s="284"/>
      <c r="F7" s="284"/>
      <c r="G7" s="284"/>
      <c r="H7" s="284"/>
      <c r="I7" s="284"/>
      <c r="J7" s="284"/>
      <c r="K7" s="282"/>
    </row>
    <row r="8" spans="2:11" s="1" customFormat="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pans="2:11" s="1" customFormat="1" ht="15" customHeight="1">
      <c r="B9" s="285"/>
      <c r="C9" s="284" t="s">
        <v>604</v>
      </c>
      <c r="D9" s="284"/>
      <c r="E9" s="284"/>
      <c r="F9" s="284"/>
      <c r="G9" s="284"/>
      <c r="H9" s="284"/>
      <c r="I9" s="284"/>
      <c r="J9" s="284"/>
      <c r="K9" s="282"/>
    </row>
    <row r="10" spans="2:11" s="1" customFormat="1" ht="15" customHeight="1">
      <c r="B10" s="285"/>
      <c r="C10" s="284"/>
      <c r="D10" s="284" t="s">
        <v>605</v>
      </c>
      <c r="E10" s="284"/>
      <c r="F10" s="284"/>
      <c r="G10" s="284"/>
      <c r="H10" s="284"/>
      <c r="I10" s="284"/>
      <c r="J10" s="284"/>
      <c r="K10" s="282"/>
    </row>
    <row r="11" spans="2:11" s="1" customFormat="1" ht="15" customHeight="1">
      <c r="B11" s="285"/>
      <c r="C11" s="286"/>
      <c r="D11" s="284" t="s">
        <v>606</v>
      </c>
      <c r="E11" s="284"/>
      <c r="F11" s="284"/>
      <c r="G11" s="284"/>
      <c r="H11" s="284"/>
      <c r="I11" s="284"/>
      <c r="J11" s="284"/>
      <c r="K11" s="282"/>
    </row>
    <row r="12" spans="2:11" s="1" customFormat="1" ht="15" customHeight="1">
      <c r="B12" s="285"/>
      <c r="C12" s="286"/>
      <c r="D12" s="284"/>
      <c r="E12" s="284"/>
      <c r="F12" s="284"/>
      <c r="G12" s="284"/>
      <c r="H12" s="284"/>
      <c r="I12" s="284"/>
      <c r="J12" s="284"/>
      <c r="K12" s="282"/>
    </row>
    <row r="13" spans="2:11" s="1" customFormat="1" ht="15" customHeight="1">
      <c r="B13" s="285"/>
      <c r="C13" s="286"/>
      <c r="D13" s="287" t="s">
        <v>607</v>
      </c>
      <c r="E13" s="284"/>
      <c r="F13" s="284"/>
      <c r="G13" s="284"/>
      <c r="H13" s="284"/>
      <c r="I13" s="284"/>
      <c r="J13" s="284"/>
      <c r="K13" s="282"/>
    </row>
    <row r="14" spans="2:11" s="1" customFormat="1" ht="12.75" customHeight="1">
      <c r="B14" s="285"/>
      <c r="C14" s="286"/>
      <c r="D14" s="286"/>
      <c r="E14" s="286"/>
      <c r="F14" s="286"/>
      <c r="G14" s="286"/>
      <c r="H14" s="286"/>
      <c r="I14" s="286"/>
      <c r="J14" s="286"/>
      <c r="K14" s="282"/>
    </row>
    <row r="15" spans="2:11" s="1" customFormat="1" ht="15" customHeight="1">
      <c r="B15" s="285"/>
      <c r="C15" s="286"/>
      <c r="D15" s="284" t="s">
        <v>608</v>
      </c>
      <c r="E15" s="284"/>
      <c r="F15" s="284"/>
      <c r="G15" s="284"/>
      <c r="H15" s="284"/>
      <c r="I15" s="284"/>
      <c r="J15" s="284"/>
      <c r="K15" s="282"/>
    </row>
    <row r="16" spans="2:11" s="1" customFormat="1" ht="15" customHeight="1">
      <c r="B16" s="285"/>
      <c r="C16" s="286"/>
      <c r="D16" s="284" t="s">
        <v>609</v>
      </c>
      <c r="E16" s="284"/>
      <c r="F16" s="284"/>
      <c r="G16" s="284"/>
      <c r="H16" s="284"/>
      <c r="I16" s="284"/>
      <c r="J16" s="284"/>
      <c r="K16" s="282"/>
    </row>
    <row r="17" spans="2:11" s="1" customFormat="1" ht="15" customHeight="1">
      <c r="B17" s="285"/>
      <c r="C17" s="286"/>
      <c r="D17" s="284" t="s">
        <v>610</v>
      </c>
      <c r="E17" s="284"/>
      <c r="F17" s="284"/>
      <c r="G17" s="284"/>
      <c r="H17" s="284"/>
      <c r="I17" s="284"/>
      <c r="J17" s="284"/>
      <c r="K17" s="282"/>
    </row>
    <row r="18" spans="2:11" s="1" customFormat="1" ht="15" customHeight="1">
      <c r="B18" s="285"/>
      <c r="C18" s="286"/>
      <c r="D18" s="286"/>
      <c r="E18" s="288" t="s">
        <v>80</v>
      </c>
      <c r="F18" s="284" t="s">
        <v>611</v>
      </c>
      <c r="G18" s="284"/>
      <c r="H18" s="284"/>
      <c r="I18" s="284"/>
      <c r="J18" s="284"/>
      <c r="K18" s="282"/>
    </row>
    <row r="19" spans="2:11" s="1" customFormat="1" ht="15" customHeight="1">
      <c r="B19" s="285"/>
      <c r="C19" s="286"/>
      <c r="D19" s="286"/>
      <c r="E19" s="288" t="s">
        <v>612</v>
      </c>
      <c r="F19" s="284" t="s">
        <v>613</v>
      </c>
      <c r="G19" s="284"/>
      <c r="H19" s="284"/>
      <c r="I19" s="284"/>
      <c r="J19" s="284"/>
      <c r="K19" s="282"/>
    </row>
    <row r="20" spans="2:11" s="1" customFormat="1" ht="15" customHeight="1">
      <c r="B20" s="285"/>
      <c r="C20" s="286"/>
      <c r="D20" s="286"/>
      <c r="E20" s="288" t="s">
        <v>614</v>
      </c>
      <c r="F20" s="284" t="s">
        <v>615</v>
      </c>
      <c r="G20" s="284"/>
      <c r="H20" s="284"/>
      <c r="I20" s="284"/>
      <c r="J20" s="284"/>
      <c r="K20" s="282"/>
    </row>
    <row r="21" spans="2:11" s="1" customFormat="1" ht="15" customHeight="1">
      <c r="B21" s="285"/>
      <c r="C21" s="286"/>
      <c r="D21" s="286"/>
      <c r="E21" s="288" t="s">
        <v>90</v>
      </c>
      <c r="F21" s="284" t="s">
        <v>616</v>
      </c>
      <c r="G21" s="284"/>
      <c r="H21" s="284"/>
      <c r="I21" s="284"/>
      <c r="J21" s="284"/>
      <c r="K21" s="282"/>
    </row>
    <row r="22" spans="2:11" s="1" customFormat="1" ht="15" customHeight="1">
      <c r="B22" s="285"/>
      <c r="C22" s="286"/>
      <c r="D22" s="286"/>
      <c r="E22" s="288" t="s">
        <v>617</v>
      </c>
      <c r="F22" s="284" t="s">
        <v>618</v>
      </c>
      <c r="G22" s="284"/>
      <c r="H22" s="284"/>
      <c r="I22" s="284"/>
      <c r="J22" s="284"/>
      <c r="K22" s="282"/>
    </row>
    <row r="23" spans="2:11" s="1" customFormat="1" ht="15" customHeight="1">
      <c r="B23" s="285"/>
      <c r="C23" s="286"/>
      <c r="D23" s="286"/>
      <c r="E23" s="288" t="s">
        <v>619</v>
      </c>
      <c r="F23" s="284" t="s">
        <v>620</v>
      </c>
      <c r="G23" s="284"/>
      <c r="H23" s="284"/>
      <c r="I23" s="284"/>
      <c r="J23" s="284"/>
      <c r="K23" s="282"/>
    </row>
    <row r="24" spans="2:11" s="1" customFormat="1" ht="12.75" customHeight="1">
      <c r="B24" s="285"/>
      <c r="C24" s="286"/>
      <c r="D24" s="286"/>
      <c r="E24" s="286"/>
      <c r="F24" s="286"/>
      <c r="G24" s="286"/>
      <c r="H24" s="286"/>
      <c r="I24" s="286"/>
      <c r="J24" s="286"/>
      <c r="K24" s="282"/>
    </row>
    <row r="25" spans="2:11" s="1" customFormat="1" ht="15" customHeight="1">
      <c r="B25" s="285"/>
      <c r="C25" s="284" t="s">
        <v>621</v>
      </c>
      <c r="D25" s="284"/>
      <c r="E25" s="284"/>
      <c r="F25" s="284"/>
      <c r="G25" s="284"/>
      <c r="H25" s="284"/>
      <c r="I25" s="284"/>
      <c r="J25" s="284"/>
      <c r="K25" s="282"/>
    </row>
    <row r="26" spans="2:11" s="1" customFormat="1" ht="15" customHeight="1">
      <c r="B26" s="285"/>
      <c r="C26" s="284" t="s">
        <v>622</v>
      </c>
      <c r="D26" s="284"/>
      <c r="E26" s="284"/>
      <c r="F26" s="284"/>
      <c r="G26" s="284"/>
      <c r="H26" s="284"/>
      <c r="I26" s="284"/>
      <c r="J26" s="284"/>
      <c r="K26" s="282"/>
    </row>
    <row r="27" spans="2:11" s="1" customFormat="1" ht="15" customHeight="1">
      <c r="B27" s="285"/>
      <c r="C27" s="284"/>
      <c r="D27" s="284" t="s">
        <v>623</v>
      </c>
      <c r="E27" s="284"/>
      <c r="F27" s="284"/>
      <c r="G27" s="284"/>
      <c r="H27" s="284"/>
      <c r="I27" s="284"/>
      <c r="J27" s="284"/>
      <c r="K27" s="282"/>
    </row>
    <row r="28" spans="2:11" s="1" customFormat="1" ht="15" customHeight="1">
      <c r="B28" s="285"/>
      <c r="C28" s="286"/>
      <c r="D28" s="284" t="s">
        <v>624</v>
      </c>
      <c r="E28" s="284"/>
      <c r="F28" s="284"/>
      <c r="G28" s="284"/>
      <c r="H28" s="284"/>
      <c r="I28" s="284"/>
      <c r="J28" s="284"/>
      <c r="K28" s="282"/>
    </row>
    <row r="29" spans="2:11" s="1" customFormat="1" ht="12.75" customHeight="1">
      <c r="B29" s="285"/>
      <c r="C29" s="286"/>
      <c r="D29" s="286"/>
      <c r="E29" s="286"/>
      <c r="F29" s="286"/>
      <c r="G29" s="286"/>
      <c r="H29" s="286"/>
      <c r="I29" s="286"/>
      <c r="J29" s="286"/>
      <c r="K29" s="282"/>
    </row>
    <row r="30" spans="2:11" s="1" customFormat="1" ht="15" customHeight="1">
      <c r="B30" s="285"/>
      <c r="C30" s="286"/>
      <c r="D30" s="284" t="s">
        <v>625</v>
      </c>
      <c r="E30" s="284"/>
      <c r="F30" s="284"/>
      <c r="G30" s="284"/>
      <c r="H30" s="284"/>
      <c r="I30" s="284"/>
      <c r="J30" s="284"/>
      <c r="K30" s="282"/>
    </row>
    <row r="31" spans="2:11" s="1" customFormat="1" ht="15" customHeight="1">
      <c r="B31" s="285"/>
      <c r="C31" s="286"/>
      <c r="D31" s="284" t="s">
        <v>626</v>
      </c>
      <c r="E31" s="284"/>
      <c r="F31" s="284"/>
      <c r="G31" s="284"/>
      <c r="H31" s="284"/>
      <c r="I31" s="284"/>
      <c r="J31" s="284"/>
      <c r="K31" s="282"/>
    </row>
    <row r="32" spans="2:11" s="1" customFormat="1" ht="12.75" customHeight="1">
      <c r="B32" s="285"/>
      <c r="C32" s="286"/>
      <c r="D32" s="286"/>
      <c r="E32" s="286"/>
      <c r="F32" s="286"/>
      <c r="G32" s="286"/>
      <c r="H32" s="286"/>
      <c r="I32" s="286"/>
      <c r="J32" s="286"/>
      <c r="K32" s="282"/>
    </row>
    <row r="33" spans="2:11" s="1" customFormat="1" ht="15" customHeight="1">
      <c r="B33" s="285"/>
      <c r="C33" s="286"/>
      <c r="D33" s="284" t="s">
        <v>627</v>
      </c>
      <c r="E33" s="284"/>
      <c r="F33" s="284"/>
      <c r="G33" s="284"/>
      <c r="H33" s="284"/>
      <c r="I33" s="284"/>
      <c r="J33" s="284"/>
      <c r="K33" s="282"/>
    </row>
    <row r="34" spans="2:11" s="1" customFormat="1" ht="15" customHeight="1">
      <c r="B34" s="285"/>
      <c r="C34" s="286"/>
      <c r="D34" s="284" t="s">
        <v>628</v>
      </c>
      <c r="E34" s="284"/>
      <c r="F34" s="284"/>
      <c r="G34" s="284"/>
      <c r="H34" s="284"/>
      <c r="I34" s="284"/>
      <c r="J34" s="284"/>
      <c r="K34" s="282"/>
    </row>
    <row r="35" spans="2:11" s="1" customFormat="1" ht="15" customHeight="1">
      <c r="B35" s="285"/>
      <c r="C35" s="286"/>
      <c r="D35" s="284" t="s">
        <v>629</v>
      </c>
      <c r="E35" s="284"/>
      <c r="F35" s="284"/>
      <c r="G35" s="284"/>
      <c r="H35" s="284"/>
      <c r="I35" s="284"/>
      <c r="J35" s="284"/>
      <c r="K35" s="282"/>
    </row>
    <row r="36" spans="2:11" s="1" customFormat="1" ht="15" customHeight="1">
      <c r="B36" s="285"/>
      <c r="C36" s="286"/>
      <c r="D36" s="284"/>
      <c r="E36" s="287" t="s">
        <v>106</v>
      </c>
      <c r="F36" s="284"/>
      <c r="G36" s="284" t="s">
        <v>630</v>
      </c>
      <c r="H36" s="284"/>
      <c r="I36" s="284"/>
      <c r="J36" s="284"/>
      <c r="K36" s="282"/>
    </row>
    <row r="37" spans="2:11" s="1" customFormat="1" ht="30.75" customHeight="1">
      <c r="B37" s="285"/>
      <c r="C37" s="286"/>
      <c r="D37" s="284"/>
      <c r="E37" s="287" t="s">
        <v>631</v>
      </c>
      <c r="F37" s="284"/>
      <c r="G37" s="284" t="s">
        <v>632</v>
      </c>
      <c r="H37" s="284"/>
      <c r="I37" s="284"/>
      <c r="J37" s="284"/>
      <c r="K37" s="282"/>
    </row>
    <row r="38" spans="2:11" s="1" customFormat="1" ht="15" customHeight="1">
      <c r="B38" s="285"/>
      <c r="C38" s="286"/>
      <c r="D38" s="284"/>
      <c r="E38" s="287" t="s">
        <v>54</v>
      </c>
      <c r="F38" s="284"/>
      <c r="G38" s="284" t="s">
        <v>633</v>
      </c>
      <c r="H38" s="284"/>
      <c r="I38" s="284"/>
      <c r="J38" s="284"/>
      <c r="K38" s="282"/>
    </row>
    <row r="39" spans="2:11" s="1" customFormat="1" ht="15" customHeight="1">
      <c r="B39" s="285"/>
      <c r="C39" s="286"/>
      <c r="D39" s="284"/>
      <c r="E39" s="287" t="s">
        <v>55</v>
      </c>
      <c r="F39" s="284"/>
      <c r="G39" s="284" t="s">
        <v>634</v>
      </c>
      <c r="H39" s="284"/>
      <c r="I39" s="284"/>
      <c r="J39" s="284"/>
      <c r="K39" s="282"/>
    </row>
    <row r="40" spans="2:11" s="1" customFormat="1" ht="15" customHeight="1">
      <c r="B40" s="285"/>
      <c r="C40" s="286"/>
      <c r="D40" s="284"/>
      <c r="E40" s="287" t="s">
        <v>107</v>
      </c>
      <c r="F40" s="284"/>
      <c r="G40" s="284" t="s">
        <v>635</v>
      </c>
      <c r="H40" s="284"/>
      <c r="I40" s="284"/>
      <c r="J40" s="284"/>
      <c r="K40" s="282"/>
    </row>
    <row r="41" spans="2:11" s="1" customFormat="1" ht="15" customHeight="1">
      <c r="B41" s="285"/>
      <c r="C41" s="286"/>
      <c r="D41" s="284"/>
      <c r="E41" s="287" t="s">
        <v>108</v>
      </c>
      <c r="F41" s="284"/>
      <c r="G41" s="284" t="s">
        <v>636</v>
      </c>
      <c r="H41" s="284"/>
      <c r="I41" s="284"/>
      <c r="J41" s="284"/>
      <c r="K41" s="282"/>
    </row>
    <row r="42" spans="2:11" s="1" customFormat="1" ht="15" customHeight="1">
      <c r="B42" s="285"/>
      <c r="C42" s="286"/>
      <c r="D42" s="284"/>
      <c r="E42" s="287" t="s">
        <v>637</v>
      </c>
      <c r="F42" s="284"/>
      <c r="G42" s="284" t="s">
        <v>638</v>
      </c>
      <c r="H42" s="284"/>
      <c r="I42" s="284"/>
      <c r="J42" s="284"/>
      <c r="K42" s="282"/>
    </row>
    <row r="43" spans="2:11" s="1" customFormat="1" ht="15" customHeight="1">
      <c r="B43" s="285"/>
      <c r="C43" s="286"/>
      <c r="D43" s="284"/>
      <c r="E43" s="287"/>
      <c r="F43" s="284"/>
      <c r="G43" s="284" t="s">
        <v>639</v>
      </c>
      <c r="H43" s="284"/>
      <c r="I43" s="284"/>
      <c r="J43" s="284"/>
      <c r="K43" s="282"/>
    </row>
    <row r="44" spans="2:11" s="1" customFormat="1" ht="15" customHeight="1">
      <c r="B44" s="285"/>
      <c r="C44" s="286"/>
      <c r="D44" s="284"/>
      <c r="E44" s="287" t="s">
        <v>640</v>
      </c>
      <c r="F44" s="284"/>
      <c r="G44" s="284" t="s">
        <v>641</v>
      </c>
      <c r="H44" s="284"/>
      <c r="I44" s="284"/>
      <c r="J44" s="284"/>
      <c r="K44" s="282"/>
    </row>
    <row r="45" spans="2:11" s="1" customFormat="1" ht="15" customHeight="1">
      <c r="B45" s="285"/>
      <c r="C45" s="286"/>
      <c r="D45" s="284"/>
      <c r="E45" s="287" t="s">
        <v>110</v>
      </c>
      <c r="F45" s="284"/>
      <c r="G45" s="284" t="s">
        <v>642</v>
      </c>
      <c r="H45" s="284"/>
      <c r="I45" s="284"/>
      <c r="J45" s="284"/>
      <c r="K45" s="282"/>
    </row>
    <row r="46" spans="2:11" s="1" customFormat="1" ht="12.75" customHeight="1">
      <c r="B46" s="285"/>
      <c r="C46" s="286"/>
      <c r="D46" s="284"/>
      <c r="E46" s="284"/>
      <c r="F46" s="284"/>
      <c r="G46" s="284"/>
      <c r="H46" s="284"/>
      <c r="I46" s="284"/>
      <c r="J46" s="284"/>
      <c r="K46" s="282"/>
    </row>
    <row r="47" spans="2:11" s="1" customFormat="1" ht="15" customHeight="1">
      <c r="B47" s="285"/>
      <c r="C47" s="286"/>
      <c r="D47" s="284" t="s">
        <v>643</v>
      </c>
      <c r="E47" s="284"/>
      <c r="F47" s="284"/>
      <c r="G47" s="284"/>
      <c r="H47" s="284"/>
      <c r="I47" s="284"/>
      <c r="J47" s="284"/>
      <c r="K47" s="282"/>
    </row>
    <row r="48" spans="2:11" s="1" customFormat="1" ht="15" customHeight="1">
      <c r="B48" s="285"/>
      <c r="C48" s="286"/>
      <c r="D48" s="286"/>
      <c r="E48" s="284" t="s">
        <v>644</v>
      </c>
      <c r="F48" s="284"/>
      <c r="G48" s="284"/>
      <c r="H48" s="284"/>
      <c r="I48" s="284"/>
      <c r="J48" s="284"/>
      <c r="K48" s="282"/>
    </row>
    <row r="49" spans="2:11" s="1" customFormat="1" ht="15" customHeight="1">
      <c r="B49" s="285"/>
      <c r="C49" s="286"/>
      <c r="D49" s="286"/>
      <c r="E49" s="284" t="s">
        <v>645</v>
      </c>
      <c r="F49" s="284"/>
      <c r="G49" s="284"/>
      <c r="H49" s="284"/>
      <c r="I49" s="284"/>
      <c r="J49" s="284"/>
      <c r="K49" s="282"/>
    </row>
    <row r="50" spans="2:11" s="1" customFormat="1" ht="15" customHeight="1">
      <c r="B50" s="285"/>
      <c r="C50" s="286"/>
      <c r="D50" s="286"/>
      <c r="E50" s="284" t="s">
        <v>646</v>
      </c>
      <c r="F50" s="284"/>
      <c r="G50" s="284"/>
      <c r="H50" s="284"/>
      <c r="I50" s="284"/>
      <c r="J50" s="284"/>
      <c r="K50" s="282"/>
    </row>
    <row r="51" spans="2:11" s="1" customFormat="1" ht="15" customHeight="1">
      <c r="B51" s="285"/>
      <c r="C51" s="286"/>
      <c r="D51" s="284" t="s">
        <v>647</v>
      </c>
      <c r="E51" s="284"/>
      <c r="F51" s="284"/>
      <c r="G51" s="284"/>
      <c r="H51" s="284"/>
      <c r="I51" s="284"/>
      <c r="J51" s="284"/>
      <c r="K51" s="282"/>
    </row>
    <row r="52" spans="2:11" s="1" customFormat="1" ht="25.5" customHeight="1">
      <c r="B52" s="280"/>
      <c r="C52" s="281" t="s">
        <v>648</v>
      </c>
      <c r="D52" s="281"/>
      <c r="E52" s="281"/>
      <c r="F52" s="281"/>
      <c r="G52" s="281"/>
      <c r="H52" s="281"/>
      <c r="I52" s="281"/>
      <c r="J52" s="281"/>
      <c r="K52" s="282"/>
    </row>
    <row r="53" spans="2:11" s="1" customFormat="1" ht="5.25" customHeight="1">
      <c r="B53" s="280"/>
      <c r="C53" s="283"/>
      <c r="D53" s="283"/>
      <c r="E53" s="283"/>
      <c r="F53" s="283"/>
      <c r="G53" s="283"/>
      <c r="H53" s="283"/>
      <c r="I53" s="283"/>
      <c r="J53" s="283"/>
      <c r="K53" s="282"/>
    </row>
    <row r="54" spans="2:11" s="1" customFormat="1" ht="15" customHeight="1">
      <c r="B54" s="280"/>
      <c r="C54" s="284" t="s">
        <v>649</v>
      </c>
      <c r="D54" s="284"/>
      <c r="E54" s="284"/>
      <c r="F54" s="284"/>
      <c r="G54" s="284"/>
      <c r="H54" s="284"/>
      <c r="I54" s="284"/>
      <c r="J54" s="284"/>
      <c r="K54" s="282"/>
    </row>
    <row r="55" spans="2:11" s="1" customFormat="1" ht="15" customHeight="1">
      <c r="B55" s="280"/>
      <c r="C55" s="284" t="s">
        <v>650</v>
      </c>
      <c r="D55" s="284"/>
      <c r="E55" s="284"/>
      <c r="F55" s="284"/>
      <c r="G55" s="284"/>
      <c r="H55" s="284"/>
      <c r="I55" s="284"/>
      <c r="J55" s="284"/>
      <c r="K55" s="282"/>
    </row>
    <row r="56" spans="2:11" s="1" customFormat="1" ht="12.75" customHeight="1">
      <c r="B56" s="280"/>
      <c r="C56" s="284"/>
      <c r="D56" s="284"/>
      <c r="E56" s="284"/>
      <c r="F56" s="284"/>
      <c r="G56" s="284"/>
      <c r="H56" s="284"/>
      <c r="I56" s="284"/>
      <c r="J56" s="284"/>
      <c r="K56" s="282"/>
    </row>
    <row r="57" spans="2:11" s="1" customFormat="1" ht="15" customHeight="1">
      <c r="B57" s="280"/>
      <c r="C57" s="284" t="s">
        <v>651</v>
      </c>
      <c r="D57" s="284"/>
      <c r="E57" s="284"/>
      <c r="F57" s="284"/>
      <c r="G57" s="284"/>
      <c r="H57" s="284"/>
      <c r="I57" s="284"/>
      <c r="J57" s="284"/>
      <c r="K57" s="282"/>
    </row>
    <row r="58" spans="2:11" s="1" customFormat="1" ht="15" customHeight="1">
      <c r="B58" s="280"/>
      <c r="C58" s="286"/>
      <c r="D58" s="284" t="s">
        <v>652</v>
      </c>
      <c r="E58" s="284"/>
      <c r="F58" s="284"/>
      <c r="G58" s="284"/>
      <c r="H58" s="284"/>
      <c r="I58" s="284"/>
      <c r="J58" s="284"/>
      <c r="K58" s="282"/>
    </row>
    <row r="59" spans="2:11" s="1" customFormat="1" ht="15" customHeight="1">
      <c r="B59" s="280"/>
      <c r="C59" s="286"/>
      <c r="D59" s="284" t="s">
        <v>653</v>
      </c>
      <c r="E59" s="284"/>
      <c r="F59" s="284"/>
      <c r="G59" s="284"/>
      <c r="H59" s="284"/>
      <c r="I59" s="284"/>
      <c r="J59" s="284"/>
      <c r="K59" s="282"/>
    </row>
    <row r="60" spans="2:11" s="1" customFormat="1" ht="15" customHeight="1">
      <c r="B60" s="280"/>
      <c r="C60" s="286"/>
      <c r="D60" s="284" t="s">
        <v>654</v>
      </c>
      <c r="E60" s="284"/>
      <c r="F60" s="284"/>
      <c r="G60" s="284"/>
      <c r="H60" s="284"/>
      <c r="I60" s="284"/>
      <c r="J60" s="284"/>
      <c r="K60" s="282"/>
    </row>
    <row r="61" spans="2:11" s="1" customFormat="1" ht="15" customHeight="1">
      <c r="B61" s="280"/>
      <c r="C61" s="286"/>
      <c r="D61" s="284" t="s">
        <v>655</v>
      </c>
      <c r="E61" s="284"/>
      <c r="F61" s="284"/>
      <c r="G61" s="284"/>
      <c r="H61" s="284"/>
      <c r="I61" s="284"/>
      <c r="J61" s="284"/>
      <c r="K61" s="282"/>
    </row>
    <row r="62" spans="2:11" s="1" customFormat="1" ht="15" customHeight="1">
      <c r="B62" s="280"/>
      <c r="C62" s="286"/>
      <c r="D62" s="289" t="s">
        <v>656</v>
      </c>
      <c r="E62" s="289"/>
      <c r="F62" s="289"/>
      <c r="G62" s="289"/>
      <c r="H62" s="289"/>
      <c r="I62" s="289"/>
      <c r="J62" s="289"/>
      <c r="K62" s="282"/>
    </row>
    <row r="63" spans="2:11" s="1" customFormat="1" ht="15" customHeight="1">
      <c r="B63" s="280"/>
      <c r="C63" s="286"/>
      <c r="D63" s="284" t="s">
        <v>657</v>
      </c>
      <c r="E63" s="284"/>
      <c r="F63" s="284"/>
      <c r="G63" s="284"/>
      <c r="H63" s="284"/>
      <c r="I63" s="284"/>
      <c r="J63" s="284"/>
      <c r="K63" s="282"/>
    </row>
    <row r="64" spans="2:11" s="1" customFormat="1" ht="12.75" customHeight="1">
      <c r="B64" s="280"/>
      <c r="C64" s="286"/>
      <c r="D64" s="286"/>
      <c r="E64" s="290"/>
      <c r="F64" s="286"/>
      <c r="G64" s="286"/>
      <c r="H64" s="286"/>
      <c r="I64" s="286"/>
      <c r="J64" s="286"/>
      <c r="K64" s="282"/>
    </row>
    <row r="65" spans="2:11" s="1" customFormat="1" ht="15" customHeight="1">
      <c r="B65" s="280"/>
      <c r="C65" s="286"/>
      <c r="D65" s="284" t="s">
        <v>658</v>
      </c>
      <c r="E65" s="284"/>
      <c r="F65" s="284"/>
      <c r="G65" s="284"/>
      <c r="H65" s="284"/>
      <c r="I65" s="284"/>
      <c r="J65" s="284"/>
      <c r="K65" s="282"/>
    </row>
    <row r="66" spans="2:11" s="1" customFormat="1" ht="15" customHeight="1">
      <c r="B66" s="280"/>
      <c r="C66" s="286"/>
      <c r="D66" s="289" t="s">
        <v>659</v>
      </c>
      <c r="E66" s="289"/>
      <c r="F66" s="289"/>
      <c r="G66" s="289"/>
      <c r="H66" s="289"/>
      <c r="I66" s="289"/>
      <c r="J66" s="289"/>
      <c r="K66" s="282"/>
    </row>
    <row r="67" spans="2:11" s="1" customFormat="1" ht="15" customHeight="1">
      <c r="B67" s="280"/>
      <c r="C67" s="286"/>
      <c r="D67" s="284" t="s">
        <v>660</v>
      </c>
      <c r="E67" s="284"/>
      <c r="F67" s="284"/>
      <c r="G67" s="284"/>
      <c r="H67" s="284"/>
      <c r="I67" s="284"/>
      <c r="J67" s="284"/>
      <c r="K67" s="282"/>
    </row>
    <row r="68" spans="2:11" s="1" customFormat="1" ht="15" customHeight="1">
      <c r="B68" s="280"/>
      <c r="C68" s="286"/>
      <c r="D68" s="284" t="s">
        <v>661</v>
      </c>
      <c r="E68" s="284"/>
      <c r="F68" s="284"/>
      <c r="G68" s="284"/>
      <c r="H68" s="284"/>
      <c r="I68" s="284"/>
      <c r="J68" s="284"/>
      <c r="K68" s="282"/>
    </row>
    <row r="69" spans="2:11" s="1" customFormat="1" ht="15" customHeight="1">
      <c r="B69" s="280"/>
      <c r="C69" s="286"/>
      <c r="D69" s="284" t="s">
        <v>662</v>
      </c>
      <c r="E69" s="284"/>
      <c r="F69" s="284"/>
      <c r="G69" s="284"/>
      <c r="H69" s="284"/>
      <c r="I69" s="284"/>
      <c r="J69" s="284"/>
      <c r="K69" s="282"/>
    </row>
    <row r="70" spans="2:11" s="1" customFormat="1" ht="15" customHeight="1">
      <c r="B70" s="280"/>
      <c r="C70" s="286"/>
      <c r="D70" s="284" t="s">
        <v>663</v>
      </c>
      <c r="E70" s="284"/>
      <c r="F70" s="284"/>
      <c r="G70" s="284"/>
      <c r="H70" s="284"/>
      <c r="I70" s="284"/>
      <c r="J70" s="284"/>
      <c r="K70" s="282"/>
    </row>
    <row r="71" spans="2:11" s="1" customFormat="1" ht="12.75" customHeight="1">
      <c r="B71" s="291"/>
      <c r="C71" s="292"/>
      <c r="D71" s="292"/>
      <c r="E71" s="292"/>
      <c r="F71" s="292"/>
      <c r="G71" s="292"/>
      <c r="H71" s="292"/>
      <c r="I71" s="292"/>
      <c r="J71" s="292"/>
      <c r="K71" s="293"/>
    </row>
    <row r="72" spans="2:11" s="1" customFormat="1" ht="18.75" customHeight="1">
      <c r="B72" s="294"/>
      <c r="C72" s="294"/>
      <c r="D72" s="294"/>
      <c r="E72" s="294"/>
      <c r="F72" s="294"/>
      <c r="G72" s="294"/>
      <c r="H72" s="294"/>
      <c r="I72" s="294"/>
      <c r="J72" s="294"/>
      <c r="K72" s="295"/>
    </row>
    <row r="73" spans="2:11" s="1" customFormat="1" ht="18.75" customHeight="1">
      <c r="B73" s="295"/>
      <c r="C73" s="295"/>
      <c r="D73" s="295"/>
      <c r="E73" s="295"/>
      <c r="F73" s="295"/>
      <c r="G73" s="295"/>
      <c r="H73" s="295"/>
      <c r="I73" s="295"/>
      <c r="J73" s="295"/>
      <c r="K73" s="295"/>
    </row>
    <row r="74" spans="2:11" s="1" customFormat="1" ht="7.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8"/>
    </row>
    <row r="75" spans="2:11" s="1" customFormat="1" ht="45" customHeight="1">
      <c r="B75" s="299"/>
      <c r="C75" s="300" t="s">
        <v>664</v>
      </c>
      <c r="D75" s="300"/>
      <c r="E75" s="300"/>
      <c r="F75" s="300"/>
      <c r="G75" s="300"/>
      <c r="H75" s="300"/>
      <c r="I75" s="300"/>
      <c r="J75" s="300"/>
      <c r="K75" s="301"/>
    </row>
    <row r="76" spans="2:11" s="1" customFormat="1" ht="17.25" customHeight="1">
      <c r="B76" s="299"/>
      <c r="C76" s="302" t="s">
        <v>665</v>
      </c>
      <c r="D76" s="302"/>
      <c r="E76" s="302"/>
      <c r="F76" s="302" t="s">
        <v>666</v>
      </c>
      <c r="G76" s="303"/>
      <c r="H76" s="302" t="s">
        <v>55</v>
      </c>
      <c r="I76" s="302" t="s">
        <v>58</v>
      </c>
      <c r="J76" s="302" t="s">
        <v>667</v>
      </c>
      <c r="K76" s="301"/>
    </row>
    <row r="77" spans="2:11" s="1" customFormat="1" ht="17.25" customHeight="1">
      <c r="B77" s="299"/>
      <c r="C77" s="304" t="s">
        <v>668</v>
      </c>
      <c r="D77" s="304"/>
      <c r="E77" s="304"/>
      <c r="F77" s="305" t="s">
        <v>669</v>
      </c>
      <c r="G77" s="306"/>
      <c r="H77" s="304"/>
      <c r="I77" s="304"/>
      <c r="J77" s="304" t="s">
        <v>670</v>
      </c>
      <c r="K77" s="301"/>
    </row>
    <row r="78" spans="2:11" s="1" customFormat="1" ht="5.25" customHeight="1">
      <c r="B78" s="299"/>
      <c r="C78" s="307"/>
      <c r="D78" s="307"/>
      <c r="E78" s="307"/>
      <c r="F78" s="307"/>
      <c r="G78" s="308"/>
      <c r="H78" s="307"/>
      <c r="I78" s="307"/>
      <c r="J78" s="307"/>
      <c r="K78" s="301"/>
    </row>
    <row r="79" spans="2:11" s="1" customFormat="1" ht="15" customHeight="1">
      <c r="B79" s="299"/>
      <c r="C79" s="287" t="s">
        <v>54</v>
      </c>
      <c r="D79" s="309"/>
      <c r="E79" s="309"/>
      <c r="F79" s="310" t="s">
        <v>671</v>
      </c>
      <c r="G79" s="311"/>
      <c r="H79" s="287" t="s">
        <v>672</v>
      </c>
      <c r="I79" s="287" t="s">
        <v>673</v>
      </c>
      <c r="J79" s="287">
        <v>20</v>
      </c>
      <c r="K79" s="301"/>
    </row>
    <row r="80" spans="2:11" s="1" customFormat="1" ht="15" customHeight="1">
      <c r="B80" s="299"/>
      <c r="C80" s="287" t="s">
        <v>674</v>
      </c>
      <c r="D80" s="287"/>
      <c r="E80" s="287"/>
      <c r="F80" s="310" t="s">
        <v>671</v>
      </c>
      <c r="G80" s="311"/>
      <c r="H80" s="287" t="s">
        <v>675</v>
      </c>
      <c r="I80" s="287" t="s">
        <v>673</v>
      </c>
      <c r="J80" s="287">
        <v>120</v>
      </c>
      <c r="K80" s="301"/>
    </row>
    <row r="81" spans="2:11" s="1" customFormat="1" ht="15" customHeight="1">
      <c r="B81" s="312"/>
      <c r="C81" s="287" t="s">
        <v>676</v>
      </c>
      <c r="D81" s="287"/>
      <c r="E81" s="287"/>
      <c r="F81" s="310" t="s">
        <v>677</v>
      </c>
      <c r="G81" s="311"/>
      <c r="H81" s="287" t="s">
        <v>678</v>
      </c>
      <c r="I81" s="287" t="s">
        <v>673</v>
      </c>
      <c r="J81" s="287">
        <v>50</v>
      </c>
      <c r="K81" s="301"/>
    </row>
    <row r="82" spans="2:11" s="1" customFormat="1" ht="15" customHeight="1">
      <c r="B82" s="312"/>
      <c r="C82" s="287" t="s">
        <v>679</v>
      </c>
      <c r="D82" s="287"/>
      <c r="E82" s="287"/>
      <c r="F82" s="310" t="s">
        <v>671</v>
      </c>
      <c r="G82" s="311"/>
      <c r="H82" s="287" t="s">
        <v>680</v>
      </c>
      <c r="I82" s="287" t="s">
        <v>681</v>
      </c>
      <c r="J82" s="287"/>
      <c r="K82" s="301"/>
    </row>
    <row r="83" spans="2:11" s="1" customFormat="1" ht="15" customHeight="1">
      <c r="B83" s="312"/>
      <c r="C83" s="313" t="s">
        <v>682</v>
      </c>
      <c r="D83" s="313"/>
      <c r="E83" s="313"/>
      <c r="F83" s="314" t="s">
        <v>677</v>
      </c>
      <c r="G83" s="313"/>
      <c r="H83" s="313" t="s">
        <v>683</v>
      </c>
      <c r="I83" s="313" t="s">
        <v>673</v>
      </c>
      <c r="J83" s="313">
        <v>15</v>
      </c>
      <c r="K83" s="301"/>
    </row>
    <row r="84" spans="2:11" s="1" customFormat="1" ht="15" customHeight="1">
      <c r="B84" s="312"/>
      <c r="C84" s="313" t="s">
        <v>684</v>
      </c>
      <c r="D84" s="313"/>
      <c r="E84" s="313"/>
      <c r="F84" s="314" t="s">
        <v>677</v>
      </c>
      <c r="G84" s="313"/>
      <c r="H84" s="313" t="s">
        <v>685</v>
      </c>
      <c r="I84" s="313" t="s">
        <v>673</v>
      </c>
      <c r="J84" s="313">
        <v>15</v>
      </c>
      <c r="K84" s="301"/>
    </row>
    <row r="85" spans="2:11" s="1" customFormat="1" ht="15" customHeight="1">
      <c r="B85" s="312"/>
      <c r="C85" s="313" t="s">
        <v>686</v>
      </c>
      <c r="D85" s="313"/>
      <c r="E85" s="313"/>
      <c r="F85" s="314" t="s">
        <v>677</v>
      </c>
      <c r="G85" s="313"/>
      <c r="H85" s="313" t="s">
        <v>687</v>
      </c>
      <c r="I85" s="313" t="s">
        <v>673</v>
      </c>
      <c r="J85" s="313">
        <v>20</v>
      </c>
      <c r="K85" s="301"/>
    </row>
    <row r="86" spans="2:11" s="1" customFormat="1" ht="15" customHeight="1">
      <c r="B86" s="312"/>
      <c r="C86" s="313" t="s">
        <v>688</v>
      </c>
      <c r="D86" s="313"/>
      <c r="E86" s="313"/>
      <c r="F86" s="314" t="s">
        <v>677</v>
      </c>
      <c r="G86" s="313"/>
      <c r="H86" s="313" t="s">
        <v>689</v>
      </c>
      <c r="I86" s="313" t="s">
        <v>673</v>
      </c>
      <c r="J86" s="313">
        <v>20</v>
      </c>
      <c r="K86" s="301"/>
    </row>
    <row r="87" spans="2:11" s="1" customFormat="1" ht="15" customHeight="1">
      <c r="B87" s="312"/>
      <c r="C87" s="287" t="s">
        <v>690</v>
      </c>
      <c r="D87" s="287"/>
      <c r="E87" s="287"/>
      <c r="F87" s="310" t="s">
        <v>677</v>
      </c>
      <c r="G87" s="311"/>
      <c r="H87" s="287" t="s">
        <v>691</v>
      </c>
      <c r="I87" s="287" t="s">
        <v>673</v>
      </c>
      <c r="J87" s="287">
        <v>50</v>
      </c>
      <c r="K87" s="301"/>
    </row>
    <row r="88" spans="2:11" s="1" customFormat="1" ht="15" customHeight="1">
      <c r="B88" s="312"/>
      <c r="C88" s="287" t="s">
        <v>692</v>
      </c>
      <c r="D88" s="287"/>
      <c r="E88" s="287"/>
      <c r="F88" s="310" t="s">
        <v>677</v>
      </c>
      <c r="G88" s="311"/>
      <c r="H88" s="287" t="s">
        <v>693</v>
      </c>
      <c r="I88" s="287" t="s">
        <v>673</v>
      </c>
      <c r="J88" s="287">
        <v>20</v>
      </c>
      <c r="K88" s="301"/>
    </row>
    <row r="89" spans="2:11" s="1" customFormat="1" ht="15" customHeight="1">
      <c r="B89" s="312"/>
      <c r="C89" s="287" t="s">
        <v>694</v>
      </c>
      <c r="D89" s="287"/>
      <c r="E89" s="287"/>
      <c r="F89" s="310" t="s">
        <v>677</v>
      </c>
      <c r="G89" s="311"/>
      <c r="H89" s="287" t="s">
        <v>695</v>
      </c>
      <c r="I89" s="287" t="s">
        <v>673</v>
      </c>
      <c r="J89" s="287">
        <v>20</v>
      </c>
      <c r="K89" s="301"/>
    </row>
    <row r="90" spans="2:11" s="1" customFormat="1" ht="15" customHeight="1">
      <c r="B90" s="312"/>
      <c r="C90" s="287" t="s">
        <v>696</v>
      </c>
      <c r="D90" s="287"/>
      <c r="E90" s="287"/>
      <c r="F90" s="310" t="s">
        <v>677</v>
      </c>
      <c r="G90" s="311"/>
      <c r="H90" s="287" t="s">
        <v>697</v>
      </c>
      <c r="I90" s="287" t="s">
        <v>673</v>
      </c>
      <c r="J90" s="287">
        <v>50</v>
      </c>
      <c r="K90" s="301"/>
    </row>
    <row r="91" spans="2:11" s="1" customFormat="1" ht="15" customHeight="1">
      <c r="B91" s="312"/>
      <c r="C91" s="287" t="s">
        <v>698</v>
      </c>
      <c r="D91" s="287"/>
      <c r="E91" s="287"/>
      <c r="F91" s="310" t="s">
        <v>677</v>
      </c>
      <c r="G91" s="311"/>
      <c r="H91" s="287" t="s">
        <v>698</v>
      </c>
      <c r="I91" s="287" t="s">
        <v>673</v>
      </c>
      <c r="J91" s="287">
        <v>50</v>
      </c>
      <c r="K91" s="301"/>
    </row>
    <row r="92" spans="2:11" s="1" customFormat="1" ht="15" customHeight="1">
      <c r="B92" s="312"/>
      <c r="C92" s="287" t="s">
        <v>699</v>
      </c>
      <c r="D92" s="287"/>
      <c r="E92" s="287"/>
      <c r="F92" s="310" t="s">
        <v>677</v>
      </c>
      <c r="G92" s="311"/>
      <c r="H92" s="287" t="s">
        <v>700</v>
      </c>
      <c r="I92" s="287" t="s">
        <v>673</v>
      </c>
      <c r="J92" s="287">
        <v>255</v>
      </c>
      <c r="K92" s="301"/>
    </row>
    <row r="93" spans="2:11" s="1" customFormat="1" ht="15" customHeight="1">
      <c r="B93" s="312"/>
      <c r="C93" s="287" t="s">
        <v>701</v>
      </c>
      <c r="D93" s="287"/>
      <c r="E93" s="287"/>
      <c r="F93" s="310" t="s">
        <v>671</v>
      </c>
      <c r="G93" s="311"/>
      <c r="H93" s="287" t="s">
        <v>702</v>
      </c>
      <c r="I93" s="287" t="s">
        <v>703</v>
      </c>
      <c r="J93" s="287"/>
      <c r="K93" s="301"/>
    </row>
    <row r="94" spans="2:11" s="1" customFormat="1" ht="15" customHeight="1">
      <c r="B94" s="312"/>
      <c r="C94" s="287" t="s">
        <v>704</v>
      </c>
      <c r="D94" s="287"/>
      <c r="E94" s="287"/>
      <c r="F94" s="310" t="s">
        <v>671</v>
      </c>
      <c r="G94" s="311"/>
      <c r="H94" s="287" t="s">
        <v>705</v>
      </c>
      <c r="I94" s="287" t="s">
        <v>706</v>
      </c>
      <c r="J94" s="287"/>
      <c r="K94" s="301"/>
    </row>
    <row r="95" spans="2:11" s="1" customFormat="1" ht="15" customHeight="1">
      <c r="B95" s="312"/>
      <c r="C95" s="287" t="s">
        <v>707</v>
      </c>
      <c r="D95" s="287"/>
      <c r="E95" s="287"/>
      <c r="F95" s="310" t="s">
        <v>671</v>
      </c>
      <c r="G95" s="311"/>
      <c r="H95" s="287" t="s">
        <v>707</v>
      </c>
      <c r="I95" s="287" t="s">
        <v>706</v>
      </c>
      <c r="J95" s="287"/>
      <c r="K95" s="301"/>
    </row>
    <row r="96" spans="2:11" s="1" customFormat="1" ht="15" customHeight="1">
      <c r="B96" s="312"/>
      <c r="C96" s="287" t="s">
        <v>39</v>
      </c>
      <c r="D96" s="287"/>
      <c r="E96" s="287"/>
      <c r="F96" s="310" t="s">
        <v>671</v>
      </c>
      <c r="G96" s="311"/>
      <c r="H96" s="287" t="s">
        <v>708</v>
      </c>
      <c r="I96" s="287" t="s">
        <v>706</v>
      </c>
      <c r="J96" s="287"/>
      <c r="K96" s="301"/>
    </row>
    <row r="97" spans="2:11" s="1" customFormat="1" ht="15" customHeight="1">
      <c r="B97" s="312"/>
      <c r="C97" s="287" t="s">
        <v>49</v>
      </c>
      <c r="D97" s="287"/>
      <c r="E97" s="287"/>
      <c r="F97" s="310" t="s">
        <v>671</v>
      </c>
      <c r="G97" s="311"/>
      <c r="H97" s="287" t="s">
        <v>709</v>
      </c>
      <c r="I97" s="287" t="s">
        <v>706</v>
      </c>
      <c r="J97" s="287"/>
      <c r="K97" s="301"/>
    </row>
    <row r="98" spans="2:11" s="1" customFormat="1" ht="15" customHeight="1">
      <c r="B98" s="315"/>
      <c r="C98" s="316"/>
      <c r="D98" s="316"/>
      <c r="E98" s="316"/>
      <c r="F98" s="316"/>
      <c r="G98" s="316"/>
      <c r="H98" s="316"/>
      <c r="I98" s="316"/>
      <c r="J98" s="316"/>
      <c r="K98" s="317"/>
    </row>
    <row r="99" spans="2:11" s="1" customFormat="1" ht="18.7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18"/>
    </row>
    <row r="100" spans="2:11" s="1" customFormat="1" ht="18.75" customHeight="1"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</row>
    <row r="101" spans="2:11" s="1" customFormat="1" ht="7.5" customHeight="1">
      <c r="B101" s="296"/>
      <c r="C101" s="297"/>
      <c r="D101" s="297"/>
      <c r="E101" s="297"/>
      <c r="F101" s="297"/>
      <c r="G101" s="297"/>
      <c r="H101" s="297"/>
      <c r="I101" s="297"/>
      <c r="J101" s="297"/>
      <c r="K101" s="298"/>
    </row>
    <row r="102" spans="2:11" s="1" customFormat="1" ht="45" customHeight="1">
      <c r="B102" s="299"/>
      <c r="C102" s="300" t="s">
        <v>710</v>
      </c>
      <c r="D102" s="300"/>
      <c r="E102" s="300"/>
      <c r="F102" s="300"/>
      <c r="G102" s="300"/>
      <c r="H102" s="300"/>
      <c r="I102" s="300"/>
      <c r="J102" s="300"/>
      <c r="K102" s="301"/>
    </row>
    <row r="103" spans="2:11" s="1" customFormat="1" ht="17.25" customHeight="1">
      <c r="B103" s="299"/>
      <c r="C103" s="302" t="s">
        <v>665</v>
      </c>
      <c r="D103" s="302"/>
      <c r="E103" s="302"/>
      <c r="F103" s="302" t="s">
        <v>666</v>
      </c>
      <c r="G103" s="303"/>
      <c r="H103" s="302" t="s">
        <v>55</v>
      </c>
      <c r="I103" s="302" t="s">
        <v>58</v>
      </c>
      <c r="J103" s="302" t="s">
        <v>667</v>
      </c>
      <c r="K103" s="301"/>
    </row>
    <row r="104" spans="2:11" s="1" customFormat="1" ht="17.25" customHeight="1">
      <c r="B104" s="299"/>
      <c r="C104" s="304" t="s">
        <v>668</v>
      </c>
      <c r="D104" s="304"/>
      <c r="E104" s="304"/>
      <c r="F104" s="305" t="s">
        <v>669</v>
      </c>
      <c r="G104" s="306"/>
      <c r="H104" s="304"/>
      <c r="I104" s="304"/>
      <c r="J104" s="304" t="s">
        <v>670</v>
      </c>
      <c r="K104" s="301"/>
    </row>
    <row r="105" spans="2:11" s="1" customFormat="1" ht="5.25" customHeight="1">
      <c r="B105" s="299"/>
      <c r="C105" s="302"/>
      <c r="D105" s="302"/>
      <c r="E105" s="302"/>
      <c r="F105" s="302"/>
      <c r="G105" s="320"/>
      <c r="H105" s="302"/>
      <c r="I105" s="302"/>
      <c r="J105" s="302"/>
      <c r="K105" s="301"/>
    </row>
    <row r="106" spans="2:11" s="1" customFormat="1" ht="15" customHeight="1">
      <c r="B106" s="299"/>
      <c r="C106" s="287" t="s">
        <v>54</v>
      </c>
      <c r="D106" s="309"/>
      <c r="E106" s="309"/>
      <c r="F106" s="310" t="s">
        <v>671</v>
      </c>
      <c r="G106" s="287"/>
      <c r="H106" s="287" t="s">
        <v>711</v>
      </c>
      <c r="I106" s="287" t="s">
        <v>673</v>
      </c>
      <c r="J106" s="287">
        <v>20</v>
      </c>
      <c r="K106" s="301"/>
    </row>
    <row r="107" spans="2:11" s="1" customFormat="1" ht="15" customHeight="1">
      <c r="B107" s="299"/>
      <c r="C107" s="287" t="s">
        <v>674</v>
      </c>
      <c r="D107" s="287"/>
      <c r="E107" s="287"/>
      <c r="F107" s="310" t="s">
        <v>671</v>
      </c>
      <c r="G107" s="287"/>
      <c r="H107" s="287" t="s">
        <v>711</v>
      </c>
      <c r="I107" s="287" t="s">
        <v>673</v>
      </c>
      <c r="J107" s="287">
        <v>120</v>
      </c>
      <c r="K107" s="301"/>
    </row>
    <row r="108" spans="2:11" s="1" customFormat="1" ht="15" customHeight="1">
      <c r="B108" s="312"/>
      <c r="C108" s="287" t="s">
        <v>676</v>
      </c>
      <c r="D108" s="287"/>
      <c r="E108" s="287"/>
      <c r="F108" s="310" t="s">
        <v>677</v>
      </c>
      <c r="G108" s="287"/>
      <c r="H108" s="287" t="s">
        <v>711</v>
      </c>
      <c r="I108" s="287" t="s">
        <v>673</v>
      </c>
      <c r="J108" s="287">
        <v>50</v>
      </c>
      <c r="K108" s="301"/>
    </row>
    <row r="109" spans="2:11" s="1" customFormat="1" ht="15" customHeight="1">
      <c r="B109" s="312"/>
      <c r="C109" s="287" t="s">
        <v>679</v>
      </c>
      <c r="D109" s="287"/>
      <c r="E109" s="287"/>
      <c r="F109" s="310" t="s">
        <v>671</v>
      </c>
      <c r="G109" s="287"/>
      <c r="H109" s="287" t="s">
        <v>711</v>
      </c>
      <c r="I109" s="287" t="s">
        <v>681</v>
      </c>
      <c r="J109" s="287"/>
      <c r="K109" s="301"/>
    </row>
    <row r="110" spans="2:11" s="1" customFormat="1" ht="15" customHeight="1">
      <c r="B110" s="312"/>
      <c r="C110" s="287" t="s">
        <v>690</v>
      </c>
      <c r="D110" s="287"/>
      <c r="E110" s="287"/>
      <c r="F110" s="310" t="s">
        <v>677</v>
      </c>
      <c r="G110" s="287"/>
      <c r="H110" s="287" t="s">
        <v>711</v>
      </c>
      <c r="I110" s="287" t="s">
        <v>673</v>
      </c>
      <c r="J110" s="287">
        <v>50</v>
      </c>
      <c r="K110" s="301"/>
    </row>
    <row r="111" spans="2:11" s="1" customFormat="1" ht="15" customHeight="1">
      <c r="B111" s="312"/>
      <c r="C111" s="287" t="s">
        <v>698</v>
      </c>
      <c r="D111" s="287"/>
      <c r="E111" s="287"/>
      <c r="F111" s="310" t="s">
        <v>677</v>
      </c>
      <c r="G111" s="287"/>
      <c r="H111" s="287" t="s">
        <v>711</v>
      </c>
      <c r="I111" s="287" t="s">
        <v>673</v>
      </c>
      <c r="J111" s="287">
        <v>50</v>
      </c>
      <c r="K111" s="301"/>
    </row>
    <row r="112" spans="2:11" s="1" customFormat="1" ht="15" customHeight="1">
      <c r="B112" s="312"/>
      <c r="C112" s="287" t="s">
        <v>696</v>
      </c>
      <c r="D112" s="287"/>
      <c r="E112" s="287"/>
      <c r="F112" s="310" t="s">
        <v>677</v>
      </c>
      <c r="G112" s="287"/>
      <c r="H112" s="287" t="s">
        <v>711</v>
      </c>
      <c r="I112" s="287" t="s">
        <v>673</v>
      </c>
      <c r="J112" s="287">
        <v>50</v>
      </c>
      <c r="K112" s="301"/>
    </row>
    <row r="113" spans="2:11" s="1" customFormat="1" ht="15" customHeight="1">
      <c r="B113" s="312"/>
      <c r="C113" s="287" t="s">
        <v>54</v>
      </c>
      <c r="D113" s="287"/>
      <c r="E113" s="287"/>
      <c r="F113" s="310" t="s">
        <v>671</v>
      </c>
      <c r="G113" s="287"/>
      <c r="H113" s="287" t="s">
        <v>712</v>
      </c>
      <c r="I113" s="287" t="s">
        <v>673</v>
      </c>
      <c r="J113" s="287">
        <v>20</v>
      </c>
      <c r="K113" s="301"/>
    </row>
    <row r="114" spans="2:11" s="1" customFormat="1" ht="15" customHeight="1">
      <c r="B114" s="312"/>
      <c r="C114" s="287" t="s">
        <v>713</v>
      </c>
      <c r="D114" s="287"/>
      <c r="E114" s="287"/>
      <c r="F114" s="310" t="s">
        <v>671</v>
      </c>
      <c r="G114" s="287"/>
      <c r="H114" s="287" t="s">
        <v>714</v>
      </c>
      <c r="I114" s="287" t="s">
        <v>673</v>
      </c>
      <c r="J114" s="287">
        <v>120</v>
      </c>
      <c r="K114" s="301"/>
    </row>
    <row r="115" spans="2:11" s="1" customFormat="1" ht="15" customHeight="1">
      <c r="B115" s="312"/>
      <c r="C115" s="287" t="s">
        <v>39</v>
      </c>
      <c r="D115" s="287"/>
      <c r="E115" s="287"/>
      <c r="F115" s="310" t="s">
        <v>671</v>
      </c>
      <c r="G115" s="287"/>
      <c r="H115" s="287" t="s">
        <v>715</v>
      </c>
      <c r="I115" s="287" t="s">
        <v>706</v>
      </c>
      <c r="J115" s="287"/>
      <c r="K115" s="301"/>
    </row>
    <row r="116" spans="2:11" s="1" customFormat="1" ht="15" customHeight="1">
      <c r="B116" s="312"/>
      <c r="C116" s="287" t="s">
        <v>49</v>
      </c>
      <c r="D116" s="287"/>
      <c r="E116" s="287"/>
      <c r="F116" s="310" t="s">
        <v>671</v>
      </c>
      <c r="G116" s="287"/>
      <c r="H116" s="287" t="s">
        <v>716</v>
      </c>
      <c r="I116" s="287" t="s">
        <v>706</v>
      </c>
      <c r="J116" s="287"/>
      <c r="K116" s="301"/>
    </row>
    <row r="117" spans="2:11" s="1" customFormat="1" ht="15" customHeight="1">
      <c r="B117" s="312"/>
      <c r="C117" s="287" t="s">
        <v>58</v>
      </c>
      <c r="D117" s="287"/>
      <c r="E117" s="287"/>
      <c r="F117" s="310" t="s">
        <v>671</v>
      </c>
      <c r="G117" s="287"/>
      <c r="H117" s="287" t="s">
        <v>717</v>
      </c>
      <c r="I117" s="287" t="s">
        <v>718</v>
      </c>
      <c r="J117" s="287"/>
      <c r="K117" s="301"/>
    </row>
    <row r="118" spans="2:11" s="1" customFormat="1" ht="15" customHeight="1">
      <c r="B118" s="315"/>
      <c r="C118" s="321"/>
      <c r="D118" s="321"/>
      <c r="E118" s="321"/>
      <c r="F118" s="321"/>
      <c r="G118" s="321"/>
      <c r="H118" s="321"/>
      <c r="I118" s="321"/>
      <c r="J118" s="321"/>
      <c r="K118" s="317"/>
    </row>
    <row r="119" spans="2:11" s="1" customFormat="1" ht="18.75" customHeight="1">
      <c r="B119" s="322"/>
      <c r="C119" s="323"/>
      <c r="D119" s="323"/>
      <c r="E119" s="323"/>
      <c r="F119" s="324"/>
      <c r="G119" s="323"/>
      <c r="H119" s="323"/>
      <c r="I119" s="323"/>
      <c r="J119" s="323"/>
      <c r="K119" s="322"/>
    </row>
    <row r="120" spans="2:11" s="1" customFormat="1" ht="18.75" customHeight="1"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</row>
    <row r="121" spans="2:1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pans="2:11" s="1" customFormat="1" ht="45" customHeight="1">
      <c r="B122" s="328"/>
      <c r="C122" s="278" t="s">
        <v>719</v>
      </c>
      <c r="D122" s="278"/>
      <c r="E122" s="278"/>
      <c r="F122" s="278"/>
      <c r="G122" s="278"/>
      <c r="H122" s="278"/>
      <c r="I122" s="278"/>
      <c r="J122" s="278"/>
      <c r="K122" s="329"/>
    </row>
    <row r="123" spans="2:11" s="1" customFormat="1" ht="17.25" customHeight="1">
      <c r="B123" s="330"/>
      <c r="C123" s="302" t="s">
        <v>665</v>
      </c>
      <c r="D123" s="302"/>
      <c r="E123" s="302"/>
      <c r="F123" s="302" t="s">
        <v>666</v>
      </c>
      <c r="G123" s="303"/>
      <c r="H123" s="302" t="s">
        <v>55</v>
      </c>
      <c r="I123" s="302" t="s">
        <v>58</v>
      </c>
      <c r="J123" s="302" t="s">
        <v>667</v>
      </c>
      <c r="K123" s="331"/>
    </row>
    <row r="124" spans="2:11" s="1" customFormat="1" ht="17.25" customHeight="1">
      <c r="B124" s="330"/>
      <c r="C124" s="304" t="s">
        <v>668</v>
      </c>
      <c r="D124" s="304"/>
      <c r="E124" s="304"/>
      <c r="F124" s="305" t="s">
        <v>669</v>
      </c>
      <c r="G124" s="306"/>
      <c r="H124" s="304"/>
      <c r="I124" s="304"/>
      <c r="J124" s="304" t="s">
        <v>670</v>
      </c>
      <c r="K124" s="331"/>
    </row>
    <row r="125" spans="2:11" s="1" customFormat="1" ht="5.25" customHeight="1">
      <c r="B125" s="332"/>
      <c r="C125" s="307"/>
      <c r="D125" s="307"/>
      <c r="E125" s="307"/>
      <c r="F125" s="307"/>
      <c r="G125" s="333"/>
      <c r="H125" s="307"/>
      <c r="I125" s="307"/>
      <c r="J125" s="307"/>
      <c r="K125" s="334"/>
    </row>
    <row r="126" spans="2:11" s="1" customFormat="1" ht="15" customHeight="1">
      <c r="B126" s="332"/>
      <c r="C126" s="287" t="s">
        <v>674</v>
      </c>
      <c r="D126" s="309"/>
      <c r="E126" s="309"/>
      <c r="F126" s="310" t="s">
        <v>671</v>
      </c>
      <c r="G126" s="287"/>
      <c r="H126" s="287" t="s">
        <v>711</v>
      </c>
      <c r="I126" s="287" t="s">
        <v>673</v>
      </c>
      <c r="J126" s="287">
        <v>120</v>
      </c>
      <c r="K126" s="335"/>
    </row>
    <row r="127" spans="2:11" s="1" customFormat="1" ht="15" customHeight="1">
      <c r="B127" s="332"/>
      <c r="C127" s="287" t="s">
        <v>720</v>
      </c>
      <c r="D127" s="287"/>
      <c r="E127" s="287"/>
      <c r="F127" s="310" t="s">
        <v>671</v>
      </c>
      <c r="G127" s="287"/>
      <c r="H127" s="287" t="s">
        <v>721</v>
      </c>
      <c r="I127" s="287" t="s">
        <v>673</v>
      </c>
      <c r="J127" s="287" t="s">
        <v>722</v>
      </c>
      <c r="K127" s="335"/>
    </row>
    <row r="128" spans="2:11" s="1" customFormat="1" ht="15" customHeight="1">
      <c r="B128" s="332"/>
      <c r="C128" s="287" t="s">
        <v>619</v>
      </c>
      <c r="D128" s="287"/>
      <c r="E128" s="287"/>
      <c r="F128" s="310" t="s">
        <v>671</v>
      </c>
      <c r="G128" s="287"/>
      <c r="H128" s="287" t="s">
        <v>723</v>
      </c>
      <c r="I128" s="287" t="s">
        <v>673</v>
      </c>
      <c r="J128" s="287" t="s">
        <v>722</v>
      </c>
      <c r="K128" s="335"/>
    </row>
    <row r="129" spans="2:11" s="1" customFormat="1" ht="15" customHeight="1">
      <c r="B129" s="332"/>
      <c r="C129" s="287" t="s">
        <v>682</v>
      </c>
      <c r="D129" s="287"/>
      <c r="E129" s="287"/>
      <c r="F129" s="310" t="s">
        <v>677</v>
      </c>
      <c r="G129" s="287"/>
      <c r="H129" s="287" t="s">
        <v>683</v>
      </c>
      <c r="I129" s="287" t="s">
        <v>673</v>
      </c>
      <c r="J129" s="287">
        <v>15</v>
      </c>
      <c r="K129" s="335"/>
    </row>
    <row r="130" spans="2:11" s="1" customFormat="1" ht="15" customHeight="1">
      <c r="B130" s="332"/>
      <c r="C130" s="313" t="s">
        <v>684</v>
      </c>
      <c r="D130" s="313"/>
      <c r="E130" s="313"/>
      <c r="F130" s="314" t="s">
        <v>677</v>
      </c>
      <c r="G130" s="313"/>
      <c r="H130" s="313" t="s">
        <v>685</v>
      </c>
      <c r="I130" s="313" t="s">
        <v>673</v>
      </c>
      <c r="J130" s="313">
        <v>15</v>
      </c>
      <c r="K130" s="335"/>
    </row>
    <row r="131" spans="2:11" s="1" customFormat="1" ht="15" customHeight="1">
      <c r="B131" s="332"/>
      <c r="C131" s="313" t="s">
        <v>686</v>
      </c>
      <c r="D131" s="313"/>
      <c r="E131" s="313"/>
      <c r="F131" s="314" t="s">
        <v>677</v>
      </c>
      <c r="G131" s="313"/>
      <c r="H131" s="313" t="s">
        <v>687</v>
      </c>
      <c r="I131" s="313" t="s">
        <v>673</v>
      </c>
      <c r="J131" s="313">
        <v>20</v>
      </c>
      <c r="K131" s="335"/>
    </row>
    <row r="132" spans="2:11" s="1" customFormat="1" ht="15" customHeight="1">
      <c r="B132" s="332"/>
      <c r="C132" s="313" t="s">
        <v>688</v>
      </c>
      <c r="D132" s="313"/>
      <c r="E132" s="313"/>
      <c r="F132" s="314" t="s">
        <v>677</v>
      </c>
      <c r="G132" s="313"/>
      <c r="H132" s="313" t="s">
        <v>689</v>
      </c>
      <c r="I132" s="313" t="s">
        <v>673</v>
      </c>
      <c r="J132" s="313">
        <v>20</v>
      </c>
      <c r="K132" s="335"/>
    </row>
    <row r="133" spans="2:11" s="1" customFormat="1" ht="15" customHeight="1">
      <c r="B133" s="332"/>
      <c r="C133" s="287" t="s">
        <v>676</v>
      </c>
      <c r="D133" s="287"/>
      <c r="E133" s="287"/>
      <c r="F133" s="310" t="s">
        <v>677</v>
      </c>
      <c r="G133" s="287"/>
      <c r="H133" s="287" t="s">
        <v>711</v>
      </c>
      <c r="I133" s="287" t="s">
        <v>673</v>
      </c>
      <c r="J133" s="287">
        <v>50</v>
      </c>
      <c r="K133" s="335"/>
    </row>
    <row r="134" spans="2:11" s="1" customFormat="1" ht="15" customHeight="1">
      <c r="B134" s="332"/>
      <c r="C134" s="287" t="s">
        <v>690</v>
      </c>
      <c r="D134" s="287"/>
      <c r="E134" s="287"/>
      <c r="F134" s="310" t="s">
        <v>677</v>
      </c>
      <c r="G134" s="287"/>
      <c r="H134" s="287" t="s">
        <v>711</v>
      </c>
      <c r="I134" s="287" t="s">
        <v>673</v>
      </c>
      <c r="J134" s="287">
        <v>50</v>
      </c>
      <c r="K134" s="335"/>
    </row>
    <row r="135" spans="2:11" s="1" customFormat="1" ht="15" customHeight="1">
      <c r="B135" s="332"/>
      <c r="C135" s="287" t="s">
        <v>696</v>
      </c>
      <c r="D135" s="287"/>
      <c r="E135" s="287"/>
      <c r="F135" s="310" t="s">
        <v>677</v>
      </c>
      <c r="G135" s="287"/>
      <c r="H135" s="287" t="s">
        <v>711</v>
      </c>
      <c r="I135" s="287" t="s">
        <v>673</v>
      </c>
      <c r="J135" s="287">
        <v>50</v>
      </c>
      <c r="K135" s="335"/>
    </row>
    <row r="136" spans="2:11" s="1" customFormat="1" ht="15" customHeight="1">
      <c r="B136" s="332"/>
      <c r="C136" s="287" t="s">
        <v>698</v>
      </c>
      <c r="D136" s="287"/>
      <c r="E136" s="287"/>
      <c r="F136" s="310" t="s">
        <v>677</v>
      </c>
      <c r="G136" s="287"/>
      <c r="H136" s="287" t="s">
        <v>711</v>
      </c>
      <c r="I136" s="287" t="s">
        <v>673</v>
      </c>
      <c r="J136" s="287">
        <v>50</v>
      </c>
      <c r="K136" s="335"/>
    </row>
    <row r="137" spans="2:11" s="1" customFormat="1" ht="15" customHeight="1">
      <c r="B137" s="332"/>
      <c r="C137" s="287" t="s">
        <v>699</v>
      </c>
      <c r="D137" s="287"/>
      <c r="E137" s="287"/>
      <c r="F137" s="310" t="s">
        <v>677</v>
      </c>
      <c r="G137" s="287"/>
      <c r="H137" s="287" t="s">
        <v>724</v>
      </c>
      <c r="I137" s="287" t="s">
        <v>673</v>
      </c>
      <c r="J137" s="287">
        <v>255</v>
      </c>
      <c r="K137" s="335"/>
    </row>
    <row r="138" spans="2:11" s="1" customFormat="1" ht="15" customHeight="1">
      <c r="B138" s="332"/>
      <c r="C138" s="287" t="s">
        <v>701</v>
      </c>
      <c r="D138" s="287"/>
      <c r="E138" s="287"/>
      <c r="F138" s="310" t="s">
        <v>671</v>
      </c>
      <c r="G138" s="287"/>
      <c r="H138" s="287" t="s">
        <v>725</v>
      </c>
      <c r="I138" s="287" t="s">
        <v>703</v>
      </c>
      <c r="J138" s="287"/>
      <c r="K138" s="335"/>
    </row>
    <row r="139" spans="2:11" s="1" customFormat="1" ht="15" customHeight="1">
      <c r="B139" s="332"/>
      <c r="C139" s="287" t="s">
        <v>704</v>
      </c>
      <c r="D139" s="287"/>
      <c r="E139" s="287"/>
      <c r="F139" s="310" t="s">
        <v>671</v>
      </c>
      <c r="G139" s="287"/>
      <c r="H139" s="287" t="s">
        <v>726</v>
      </c>
      <c r="I139" s="287" t="s">
        <v>706</v>
      </c>
      <c r="J139" s="287"/>
      <c r="K139" s="335"/>
    </row>
    <row r="140" spans="2:11" s="1" customFormat="1" ht="15" customHeight="1">
      <c r="B140" s="332"/>
      <c r="C140" s="287" t="s">
        <v>707</v>
      </c>
      <c r="D140" s="287"/>
      <c r="E140" s="287"/>
      <c r="F140" s="310" t="s">
        <v>671</v>
      </c>
      <c r="G140" s="287"/>
      <c r="H140" s="287" t="s">
        <v>707</v>
      </c>
      <c r="I140" s="287" t="s">
        <v>706</v>
      </c>
      <c r="J140" s="287"/>
      <c r="K140" s="335"/>
    </row>
    <row r="141" spans="2:11" s="1" customFormat="1" ht="15" customHeight="1">
      <c r="B141" s="332"/>
      <c r="C141" s="287" t="s">
        <v>39</v>
      </c>
      <c r="D141" s="287"/>
      <c r="E141" s="287"/>
      <c r="F141" s="310" t="s">
        <v>671</v>
      </c>
      <c r="G141" s="287"/>
      <c r="H141" s="287" t="s">
        <v>727</v>
      </c>
      <c r="I141" s="287" t="s">
        <v>706</v>
      </c>
      <c r="J141" s="287"/>
      <c r="K141" s="335"/>
    </row>
    <row r="142" spans="2:11" s="1" customFormat="1" ht="15" customHeight="1">
      <c r="B142" s="332"/>
      <c r="C142" s="287" t="s">
        <v>728</v>
      </c>
      <c r="D142" s="287"/>
      <c r="E142" s="287"/>
      <c r="F142" s="310" t="s">
        <v>671</v>
      </c>
      <c r="G142" s="287"/>
      <c r="H142" s="287" t="s">
        <v>729</v>
      </c>
      <c r="I142" s="287" t="s">
        <v>706</v>
      </c>
      <c r="J142" s="287"/>
      <c r="K142" s="335"/>
    </row>
    <row r="143" spans="2:11" s="1" customFormat="1" ht="15" customHeight="1">
      <c r="B143" s="336"/>
      <c r="C143" s="337"/>
      <c r="D143" s="337"/>
      <c r="E143" s="337"/>
      <c r="F143" s="337"/>
      <c r="G143" s="337"/>
      <c r="H143" s="337"/>
      <c r="I143" s="337"/>
      <c r="J143" s="337"/>
      <c r="K143" s="338"/>
    </row>
    <row r="144" spans="2:11" s="1" customFormat="1" ht="18.75" customHeight="1">
      <c r="B144" s="323"/>
      <c r="C144" s="323"/>
      <c r="D144" s="323"/>
      <c r="E144" s="323"/>
      <c r="F144" s="324"/>
      <c r="G144" s="323"/>
      <c r="H144" s="323"/>
      <c r="I144" s="323"/>
      <c r="J144" s="323"/>
      <c r="K144" s="323"/>
    </row>
    <row r="145" spans="2:11" s="1" customFormat="1" ht="18.75" customHeight="1"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</row>
    <row r="146" spans="2:11" s="1" customFormat="1" ht="7.5" customHeight="1">
      <c r="B146" s="296"/>
      <c r="C146" s="297"/>
      <c r="D146" s="297"/>
      <c r="E146" s="297"/>
      <c r="F146" s="297"/>
      <c r="G146" s="297"/>
      <c r="H146" s="297"/>
      <c r="I146" s="297"/>
      <c r="J146" s="297"/>
      <c r="K146" s="298"/>
    </row>
    <row r="147" spans="2:11" s="1" customFormat="1" ht="45" customHeight="1">
      <c r="B147" s="299"/>
      <c r="C147" s="300" t="s">
        <v>730</v>
      </c>
      <c r="D147" s="300"/>
      <c r="E147" s="300"/>
      <c r="F147" s="300"/>
      <c r="G147" s="300"/>
      <c r="H147" s="300"/>
      <c r="I147" s="300"/>
      <c r="J147" s="300"/>
      <c r="K147" s="301"/>
    </row>
    <row r="148" spans="2:11" s="1" customFormat="1" ht="17.25" customHeight="1">
      <c r="B148" s="299"/>
      <c r="C148" s="302" t="s">
        <v>665</v>
      </c>
      <c r="D148" s="302"/>
      <c r="E148" s="302"/>
      <c r="F148" s="302" t="s">
        <v>666</v>
      </c>
      <c r="G148" s="303"/>
      <c r="H148" s="302" t="s">
        <v>55</v>
      </c>
      <c r="I148" s="302" t="s">
        <v>58</v>
      </c>
      <c r="J148" s="302" t="s">
        <v>667</v>
      </c>
      <c r="K148" s="301"/>
    </row>
    <row r="149" spans="2:11" s="1" customFormat="1" ht="17.25" customHeight="1">
      <c r="B149" s="299"/>
      <c r="C149" s="304" t="s">
        <v>668</v>
      </c>
      <c r="D149" s="304"/>
      <c r="E149" s="304"/>
      <c r="F149" s="305" t="s">
        <v>669</v>
      </c>
      <c r="G149" s="306"/>
      <c r="H149" s="304"/>
      <c r="I149" s="304"/>
      <c r="J149" s="304" t="s">
        <v>670</v>
      </c>
      <c r="K149" s="301"/>
    </row>
    <row r="150" spans="2:11" s="1" customFormat="1" ht="5.25" customHeight="1">
      <c r="B150" s="312"/>
      <c r="C150" s="307"/>
      <c r="D150" s="307"/>
      <c r="E150" s="307"/>
      <c r="F150" s="307"/>
      <c r="G150" s="308"/>
      <c r="H150" s="307"/>
      <c r="I150" s="307"/>
      <c r="J150" s="307"/>
      <c r="K150" s="335"/>
    </row>
    <row r="151" spans="2:11" s="1" customFormat="1" ht="15" customHeight="1">
      <c r="B151" s="312"/>
      <c r="C151" s="339" t="s">
        <v>674</v>
      </c>
      <c r="D151" s="287"/>
      <c r="E151" s="287"/>
      <c r="F151" s="340" t="s">
        <v>671</v>
      </c>
      <c r="G151" s="287"/>
      <c r="H151" s="339" t="s">
        <v>711</v>
      </c>
      <c r="I151" s="339" t="s">
        <v>673</v>
      </c>
      <c r="J151" s="339">
        <v>120</v>
      </c>
      <c r="K151" s="335"/>
    </row>
    <row r="152" spans="2:11" s="1" customFormat="1" ht="15" customHeight="1">
      <c r="B152" s="312"/>
      <c r="C152" s="339" t="s">
        <v>720</v>
      </c>
      <c r="D152" s="287"/>
      <c r="E152" s="287"/>
      <c r="F152" s="340" t="s">
        <v>671</v>
      </c>
      <c r="G152" s="287"/>
      <c r="H152" s="339" t="s">
        <v>731</v>
      </c>
      <c r="I152" s="339" t="s">
        <v>673</v>
      </c>
      <c r="J152" s="339" t="s">
        <v>722</v>
      </c>
      <c r="K152" s="335"/>
    </row>
    <row r="153" spans="2:11" s="1" customFormat="1" ht="15" customHeight="1">
      <c r="B153" s="312"/>
      <c r="C153" s="339" t="s">
        <v>619</v>
      </c>
      <c r="D153" s="287"/>
      <c r="E153" s="287"/>
      <c r="F153" s="340" t="s">
        <v>671</v>
      </c>
      <c r="G153" s="287"/>
      <c r="H153" s="339" t="s">
        <v>732</v>
      </c>
      <c r="I153" s="339" t="s">
        <v>673</v>
      </c>
      <c r="J153" s="339" t="s">
        <v>722</v>
      </c>
      <c r="K153" s="335"/>
    </row>
    <row r="154" spans="2:11" s="1" customFormat="1" ht="15" customHeight="1">
      <c r="B154" s="312"/>
      <c r="C154" s="339" t="s">
        <v>676</v>
      </c>
      <c r="D154" s="287"/>
      <c r="E154" s="287"/>
      <c r="F154" s="340" t="s">
        <v>677</v>
      </c>
      <c r="G154" s="287"/>
      <c r="H154" s="339" t="s">
        <v>711</v>
      </c>
      <c r="I154" s="339" t="s">
        <v>673</v>
      </c>
      <c r="J154" s="339">
        <v>50</v>
      </c>
      <c r="K154" s="335"/>
    </row>
    <row r="155" spans="2:11" s="1" customFormat="1" ht="15" customHeight="1">
      <c r="B155" s="312"/>
      <c r="C155" s="339" t="s">
        <v>679</v>
      </c>
      <c r="D155" s="287"/>
      <c r="E155" s="287"/>
      <c r="F155" s="340" t="s">
        <v>671</v>
      </c>
      <c r="G155" s="287"/>
      <c r="H155" s="339" t="s">
        <v>711</v>
      </c>
      <c r="I155" s="339" t="s">
        <v>681</v>
      </c>
      <c r="J155" s="339"/>
      <c r="K155" s="335"/>
    </row>
    <row r="156" spans="2:11" s="1" customFormat="1" ht="15" customHeight="1">
      <c r="B156" s="312"/>
      <c r="C156" s="339" t="s">
        <v>690</v>
      </c>
      <c r="D156" s="287"/>
      <c r="E156" s="287"/>
      <c r="F156" s="340" t="s">
        <v>677</v>
      </c>
      <c r="G156" s="287"/>
      <c r="H156" s="339" t="s">
        <v>711</v>
      </c>
      <c r="I156" s="339" t="s">
        <v>673</v>
      </c>
      <c r="J156" s="339">
        <v>50</v>
      </c>
      <c r="K156" s="335"/>
    </row>
    <row r="157" spans="2:11" s="1" customFormat="1" ht="15" customHeight="1">
      <c r="B157" s="312"/>
      <c r="C157" s="339" t="s">
        <v>698</v>
      </c>
      <c r="D157" s="287"/>
      <c r="E157" s="287"/>
      <c r="F157" s="340" t="s">
        <v>677</v>
      </c>
      <c r="G157" s="287"/>
      <c r="H157" s="339" t="s">
        <v>711</v>
      </c>
      <c r="I157" s="339" t="s">
        <v>673</v>
      </c>
      <c r="J157" s="339">
        <v>50</v>
      </c>
      <c r="K157" s="335"/>
    </row>
    <row r="158" spans="2:11" s="1" customFormat="1" ht="15" customHeight="1">
      <c r="B158" s="312"/>
      <c r="C158" s="339" t="s">
        <v>696</v>
      </c>
      <c r="D158" s="287"/>
      <c r="E158" s="287"/>
      <c r="F158" s="340" t="s">
        <v>677</v>
      </c>
      <c r="G158" s="287"/>
      <c r="H158" s="339" t="s">
        <v>711</v>
      </c>
      <c r="I158" s="339" t="s">
        <v>673</v>
      </c>
      <c r="J158" s="339">
        <v>50</v>
      </c>
      <c r="K158" s="335"/>
    </row>
    <row r="159" spans="2:11" s="1" customFormat="1" ht="15" customHeight="1">
      <c r="B159" s="312"/>
      <c r="C159" s="339" t="s">
        <v>96</v>
      </c>
      <c r="D159" s="287"/>
      <c r="E159" s="287"/>
      <c r="F159" s="340" t="s">
        <v>671</v>
      </c>
      <c r="G159" s="287"/>
      <c r="H159" s="339" t="s">
        <v>733</v>
      </c>
      <c r="I159" s="339" t="s">
        <v>673</v>
      </c>
      <c r="J159" s="339" t="s">
        <v>734</v>
      </c>
      <c r="K159" s="335"/>
    </row>
    <row r="160" spans="2:11" s="1" customFormat="1" ht="15" customHeight="1">
      <c r="B160" s="312"/>
      <c r="C160" s="339" t="s">
        <v>735</v>
      </c>
      <c r="D160" s="287"/>
      <c r="E160" s="287"/>
      <c r="F160" s="340" t="s">
        <v>671</v>
      </c>
      <c r="G160" s="287"/>
      <c r="H160" s="339" t="s">
        <v>736</v>
      </c>
      <c r="I160" s="339" t="s">
        <v>706</v>
      </c>
      <c r="J160" s="339"/>
      <c r="K160" s="335"/>
    </row>
    <row r="161" spans="2:11" s="1" customFormat="1" ht="15" customHeight="1">
      <c r="B161" s="341"/>
      <c r="C161" s="321"/>
      <c r="D161" s="321"/>
      <c r="E161" s="321"/>
      <c r="F161" s="321"/>
      <c r="G161" s="321"/>
      <c r="H161" s="321"/>
      <c r="I161" s="321"/>
      <c r="J161" s="321"/>
      <c r="K161" s="342"/>
    </row>
    <row r="162" spans="2:11" s="1" customFormat="1" ht="18.75" customHeight="1">
      <c r="B162" s="323"/>
      <c r="C162" s="333"/>
      <c r="D162" s="333"/>
      <c r="E162" s="333"/>
      <c r="F162" s="343"/>
      <c r="G162" s="333"/>
      <c r="H162" s="333"/>
      <c r="I162" s="333"/>
      <c r="J162" s="333"/>
      <c r="K162" s="323"/>
    </row>
    <row r="163" spans="2:11" s="1" customFormat="1" ht="18.75" customHeight="1"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</row>
    <row r="164" spans="2:11" s="1" customFormat="1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spans="2:11" s="1" customFormat="1" ht="45" customHeight="1">
      <c r="B165" s="277"/>
      <c r="C165" s="278" t="s">
        <v>737</v>
      </c>
      <c r="D165" s="278"/>
      <c r="E165" s="278"/>
      <c r="F165" s="278"/>
      <c r="G165" s="278"/>
      <c r="H165" s="278"/>
      <c r="I165" s="278"/>
      <c r="J165" s="278"/>
      <c r="K165" s="279"/>
    </row>
    <row r="166" spans="2:11" s="1" customFormat="1" ht="17.25" customHeight="1">
      <c r="B166" s="277"/>
      <c r="C166" s="302" t="s">
        <v>665</v>
      </c>
      <c r="D166" s="302"/>
      <c r="E166" s="302"/>
      <c r="F166" s="302" t="s">
        <v>666</v>
      </c>
      <c r="G166" s="344"/>
      <c r="H166" s="345" t="s">
        <v>55</v>
      </c>
      <c r="I166" s="345" t="s">
        <v>58</v>
      </c>
      <c r="J166" s="302" t="s">
        <v>667</v>
      </c>
      <c r="K166" s="279"/>
    </row>
    <row r="167" spans="2:11" s="1" customFormat="1" ht="17.25" customHeight="1">
      <c r="B167" s="280"/>
      <c r="C167" s="304" t="s">
        <v>668</v>
      </c>
      <c r="D167" s="304"/>
      <c r="E167" s="304"/>
      <c r="F167" s="305" t="s">
        <v>669</v>
      </c>
      <c r="G167" s="346"/>
      <c r="H167" s="347"/>
      <c r="I167" s="347"/>
      <c r="J167" s="304" t="s">
        <v>670</v>
      </c>
      <c r="K167" s="282"/>
    </row>
    <row r="168" spans="2:11" s="1" customFormat="1" ht="5.25" customHeight="1">
      <c r="B168" s="312"/>
      <c r="C168" s="307"/>
      <c r="D168" s="307"/>
      <c r="E168" s="307"/>
      <c r="F168" s="307"/>
      <c r="G168" s="308"/>
      <c r="H168" s="307"/>
      <c r="I168" s="307"/>
      <c r="J168" s="307"/>
      <c r="K168" s="335"/>
    </row>
    <row r="169" spans="2:11" s="1" customFormat="1" ht="15" customHeight="1">
      <c r="B169" s="312"/>
      <c r="C169" s="287" t="s">
        <v>674</v>
      </c>
      <c r="D169" s="287"/>
      <c r="E169" s="287"/>
      <c r="F169" s="310" t="s">
        <v>671</v>
      </c>
      <c r="G169" s="287"/>
      <c r="H169" s="287" t="s">
        <v>711</v>
      </c>
      <c r="I169" s="287" t="s">
        <v>673</v>
      </c>
      <c r="J169" s="287">
        <v>120</v>
      </c>
      <c r="K169" s="335"/>
    </row>
    <row r="170" spans="2:11" s="1" customFormat="1" ht="15" customHeight="1">
      <c r="B170" s="312"/>
      <c r="C170" s="287" t="s">
        <v>720</v>
      </c>
      <c r="D170" s="287"/>
      <c r="E170" s="287"/>
      <c r="F170" s="310" t="s">
        <v>671</v>
      </c>
      <c r="G170" s="287"/>
      <c r="H170" s="287" t="s">
        <v>721</v>
      </c>
      <c r="I170" s="287" t="s">
        <v>673</v>
      </c>
      <c r="J170" s="287" t="s">
        <v>722</v>
      </c>
      <c r="K170" s="335"/>
    </row>
    <row r="171" spans="2:11" s="1" customFormat="1" ht="15" customHeight="1">
      <c r="B171" s="312"/>
      <c r="C171" s="287" t="s">
        <v>619</v>
      </c>
      <c r="D171" s="287"/>
      <c r="E171" s="287"/>
      <c r="F171" s="310" t="s">
        <v>671</v>
      </c>
      <c r="G171" s="287"/>
      <c r="H171" s="287" t="s">
        <v>738</v>
      </c>
      <c r="I171" s="287" t="s">
        <v>673</v>
      </c>
      <c r="J171" s="287" t="s">
        <v>722</v>
      </c>
      <c r="K171" s="335"/>
    </row>
    <row r="172" spans="2:11" s="1" customFormat="1" ht="15" customHeight="1">
      <c r="B172" s="312"/>
      <c r="C172" s="287" t="s">
        <v>676</v>
      </c>
      <c r="D172" s="287"/>
      <c r="E172" s="287"/>
      <c r="F172" s="310" t="s">
        <v>677</v>
      </c>
      <c r="G172" s="287"/>
      <c r="H172" s="287" t="s">
        <v>738</v>
      </c>
      <c r="I172" s="287" t="s">
        <v>673</v>
      </c>
      <c r="J172" s="287">
        <v>50</v>
      </c>
      <c r="K172" s="335"/>
    </row>
    <row r="173" spans="2:11" s="1" customFormat="1" ht="15" customHeight="1">
      <c r="B173" s="312"/>
      <c r="C173" s="287" t="s">
        <v>679</v>
      </c>
      <c r="D173" s="287"/>
      <c r="E173" s="287"/>
      <c r="F173" s="310" t="s">
        <v>671</v>
      </c>
      <c r="G173" s="287"/>
      <c r="H173" s="287" t="s">
        <v>738</v>
      </c>
      <c r="I173" s="287" t="s">
        <v>681</v>
      </c>
      <c r="J173" s="287"/>
      <c r="K173" s="335"/>
    </row>
    <row r="174" spans="2:11" s="1" customFormat="1" ht="15" customHeight="1">
      <c r="B174" s="312"/>
      <c r="C174" s="287" t="s">
        <v>690</v>
      </c>
      <c r="D174" s="287"/>
      <c r="E174" s="287"/>
      <c r="F174" s="310" t="s">
        <v>677</v>
      </c>
      <c r="G174" s="287"/>
      <c r="H174" s="287" t="s">
        <v>738</v>
      </c>
      <c r="I174" s="287" t="s">
        <v>673</v>
      </c>
      <c r="J174" s="287">
        <v>50</v>
      </c>
      <c r="K174" s="335"/>
    </row>
    <row r="175" spans="2:11" s="1" customFormat="1" ht="15" customHeight="1">
      <c r="B175" s="312"/>
      <c r="C175" s="287" t="s">
        <v>698</v>
      </c>
      <c r="D175" s="287"/>
      <c r="E175" s="287"/>
      <c r="F175" s="310" t="s">
        <v>677</v>
      </c>
      <c r="G175" s="287"/>
      <c r="H175" s="287" t="s">
        <v>738</v>
      </c>
      <c r="I175" s="287" t="s">
        <v>673</v>
      </c>
      <c r="J175" s="287">
        <v>50</v>
      </c>
      <c r="K175" s="335"/>
    </row>
    <row r="176" spans="2:11" s="1" customFormat="1" ht="15" customHeight="1">
      <c r="B176" s="312"/>
      <c r="C176" s="287" t="s">
        <v>696</v>
      </c>
      <c r="D176" s="287"/>
      <c r="E176" s="287"/>
      <c r="F176" s="310" t="s">
        <v>677</v>
      </c>
      <c r="G176" s="287"/>
      <c r="H176" s="287" t="s">
        <v>738</v>
      </c>
      <c r="I176" s="287" t="s">
        <v>673</v>
      </c>
      <c r="J176" s="287">
        <v>50</v>
      </c>
      <c r="K176" s="335"/>
    </row>
    <row r="177" spans="2:11" s="1" customFormat="1" ht="15" customHeight="1">
      <c r="B177" s="312"/>
      <c r="C177" s="287" t="s">
        <v>106</v>
      </c>
      <c r="D177" s="287"/>
      <c r="E177" s="287"/>
      <c r="F177" s="310" t="s">
        <v>671</v>
      </c>
      <c r="G177" s="287"/>
      <c r="H177" s="287" t="s">
        <v>739</v>
      </c>
      <c r="I177" s="287" t="s">
        <v>740</v>
      </c>
      <c r="J177" s="287"/>
      <c r="K177" s="335"/>
    </row>
    <row r="178" spans="2:11" s="1" customFormat="1" ht="15" customHeight="1">
      <c r="B178" s="312"/>
      <c r="C178" s="287" t="s">
        <v>58</v>
      </c>
      <c r="D178" s="287"/>
      <c r="E178" s="287"/>
      <c r="F178" s="310" t="s">
        <v>671</v>
      </c>
      <c r="G178" s="287"/>
      <c r="H178" s="287" t="s">
        <v>741</v>
      </c>
      <c r="I178" s="287" t="s">
        <v>742</v>
      </c>
      <c r="J178" s="287">
        <v>1</v>
      </c>
      <c r="K178" s="335"/>
    </row>
    <row r="179" spans="2:11" s="1" customFormat="1" ht="15" customHeight="1">
      <c r="B179" s="312"/>
      <c r="C179" s="287" t="s">
        <v>54</v>
      </c>
      <c r="D179" s="287"/>
      <c r="E179" s="287"/>
      <c r="F179" s="310" t="s">
        <v>671</v>
      </c>
      <c r="G179" s="287"/>
      <c r="H179" s="287" t="s">
        <v>743</v>
      </c>
      <c r="I179" s="287" t="s">
        <v>673</v>
      </c>
      <c r="J179" s="287">
        <v>20</v>
      </c>
      <c r="K179" s="335"/>
    </row>
    <row r="180" spans="2:11" s="1" customFormat="1" ht="15" customHeight="1">
      <c r="B180" s="312"/>
      <c r="C180" s="287" t="s">
        <v>55</v>
      </c>
      <c r="D180" s="287"/>
      <c r="E180" s="287"/>
      <c r="F180" s="310" t="s">
        <v>671</v>
      </c>
      <c r="G180" s="287"/>
      <c r="H180" s="287" t="s">
        <v>744</v>
      </c>
      <c r="I180" s="287" t="s">
        <v>673</v>
      </c>
      <c r="J180" s="287">
        <v>255</v>
      </c>
      <c r="K180" s="335"/>
    </row>
    <row r="181" spans="2:11" s="1" customFormat="1" ht="15" customHeight="1">
      <c r="B181" s="312"/>
      <c r="C181" s="287" t="s">
        <v>107</v>
      </c>
      <c r="D181" s="287"/>
      <c r="E181" s="287"/>
      <c r="F181" s="310" t="s">
        <v>671</v>
      </c>
      <c r="G181" s="287"/>
      <c r="H181" s="287" t="s">
        <v>635</v>
      </c>
      <c r="I181" s="287" t="s">
        <v>673</v>
      </c>
      <c r="J181" s="287">
        <v>10</v>
      </c>
      <c r="K181" s="335"/>
    </row>
    <row r="182" spans="2:11" s="1" customFormat="1" ht="15" customHeight="1">
      <c r="B182" s="312"/>
      <c r="C182" s="287" t="s">
        <v>108</v>
      </c>
      <c r="D182" s="287"/>
      <c r="E182" s="287"/>
      <c r="F182" s="310" t="s">
        <v>671</v>
      </c>
      <c r="G182" s="287"/>
      <c r="H182" s="287" t="s">
        <v>745</v>
      </c>
      <c r="I182" s="287" t="s">
        <v>706</v>
      </c>
      <c r="J182" s="287"/>
      <c r="K182" s="335"/>
    </row>
    <row r="183" spans="2:11" s="1" customFormat="1" ht="15" customHeight="1">
      <c r="B183" s="312"/>
      <c r="C183" s="287" t="s">
        <v>746</v>
      </c>
      <c r="D183" s="287"/>
      <c r="E183" s="287"/>
      <c r="F183" s="310" t="s">
        <v>671</v>
      </c>
      <c r="G183" s="287"/>
      <c r="H183" s="287" t="s">
        <v>747</v>
      </c>
      <c r="I183" s="287" t="s">
        <v>706</v>
      </c>
      <c r="J183" s="287"/>
      <c r="K183" s="335"/>
    </row>
    <row r="184" spans="2:11" s="1" customFormat="1" ht="15" customHeight="1">
      <c r="B184" s="312"/>
      <c r="C184" s="287" t="s">
        <v>735</v>
      </c>
      <c r="D184" s="287"/>
      <c r="E184" s="287"/>
      <c r="F184" s="310" t="s">
        <v>671</v>
      </c>
      <c r="G184" s="287"/>
      <c r="H184" s="287" t="s">
        <v>748</v>
      </c>
      <c r="I184" s="287" t="s">
        <v>706</v>
      </c>
      <c r="J184" s="287"/>
      <c r="K184" s="335"/>
    </row>
    <row r="185" spans="2:11" s="1" customFormat="1" ht="15" customHeight="1">
      <c r="B185" s="312"/>
      <c r="C185" s="287" t="s">
        <v>110</v>
      </c>
      <c r="D185" s="287"/>
      <c r="E185" s="287"/>
      <c r="F185" s="310" t="s">
        <v>677</v>
      </c>
      <c r="G185" s="287"/>
      <c r="H185" s="287" t="s">
        <v>749</v>
      </c>
      <c r="I185" s="287" t="s">
        <v>673</v>
      </c>
      <c r="J185" s="287">
        <v>50</v>
      </c>
      <c r="K185" s="335"/>
    </row>
    <row r="186" spans="2:11" s="1" customFormat="1" ht="15" customHeight="1">
      <c r="B186" s="312"/>
      <c r="C186" s="287" t="s">
        <v>750</v>
      </c>
      <c r="D186" s="287"/>
      <c r="E186" s="287"/>
      <c r="F186" s="310" t="s">
        <v>677</v>
      </c>
      <c r="G186" s="287"/>
      <c r="H186" s="287" t="s">
        <v>751</v>
      </c>
      <c r="I186" s="287" t="s">
        <v>752</v>
      </c>
      <c r="J186" s="287"/>
      <c r="K186" s="335"/>
    </row>
    <row r="187" spans="2:11" s="1" customFormat="1" ht="15" customHeight="1">
      <c r="B187" s="312"/>
      <c r="C187" s="287" t="s">
        <v>753</v>
      </c>
      <c r="D187" s="287"/>
      <c r="E187" s="287"/>
      <c r="F187" s="310" t="s">
        <v>677</v>
      </c>
      <c r="G187" s="287"/>
      <c r="H187" s="287" t="s">
        <v>754</v>
      </c>
      <c r="I187" s="287" t="s">
        <v>752</v>
      </c>
      <c r="J187" s="287"/>
      <c r="K187" s="335"/>
    </row>
    <row r="188" spans="2:11" s="1" customFormat="1" ht="15" customHeight="1">
      <c r="B188" s="312"/>
      <c r="C188" s="287" t="s">
        <v>755</v>
      </c>
      <c r="D188" s="287"/>
      <c r="E188" s="287"/>
      <c r="F188" s="310" t="s">
        <v>677</v>
      </c>
      <c r="G188" s="287"/>
      <c r="H188" s="287" t="s">
        <v>756</v>
      </c>
      <c r="I188" s="287" t="s">
        <v>752</v>
      </c>
      <c r="J188" s="287"/>
      <c r="K188" s="335"/>
    </row>
    <row r="189" spans="2:11" s="1" customFormat="1" ht="15" customHeight="1">
      <c r="B189" s="312"/>
      <c r="C189" s="348" t="s">
        <v>757</v>
      </c>
      <c r="D189" s="287"/>
      <c r="E189" s="287"/>
      <c r="F189" s="310" t="s">
        <v>677</v>
      </c>
      <c r="G189" s="287"/>
      <c r="H189" s="287" t="s">
        <v>758</v>
      </c>
      <c r="I189" s="287" t="s">
        <v>759</v>
      </c>
      <c r="J189" s="349" t="s">
        <v>760</v>
      </c>
      <c r="K189" s="335"/>
    </row>
    <row r="190" spans="2:11" s="1" customFormat="1" ht="15" customHeight="1">
      <c r="B190" s="312"/>
      <c r="C190" s="348" t="s">
        <v>43</v>
      </c>
      <c r="D190" s="287"/>
      <c r="E190" s="287"/>
      <c r="F190" s="310" t="s">
        <v>671</v>
      </c>
      <c r="G190" s="287"/>
      <c r="H190" s="284" t="s">
        <v>761</v>
      </c>
      <c r="I190" s="287" t="s">
        <v>762</v>
      </c>
      <c r="J190" s="287"/>
      <c r="K190" s="335"/>
    </row>
    <row r="191" spans="2:11" s="1" customFormat="1" ht="15" customHeight="1">
      <c r="B191" s="312"/>
      <c r="C191" s="348" t="s">
        <v>763</v>
      </c>
      <c r="D191" s="287"/>
      <c r="E191" s="287"/>
      <c r="F191" s="310" t="s">
        <v>671</v>
      </c>
      <c r="G191" s="287"/>
      <c r="H191" s="287" t="s">
        <v>764</v>
      </c>
      <c r="I191" s="287" t="s">
        <v>706</v>
      </c>
      <c r="J191" s="287"/>
      <c r="K191" s="335"/>
    </row>
    <row r="192" spans="2:11" s="1" customFormat="1" ht="15" customHeight="1">
      <c r="B192" s="312"/>
      <c r="C192" s="348" t="s">
        <v>765</v>
      </c>
      <c r="D192" s="287"/>
      <c r="E192" s="287"/>
      <c r="F192" s="310" t="s">
        <v>671</v>
      </c>
      <c r="G192" s="287"/>
      <c r="H192" s="287" t="s">
        <v>766</v>
      </c>
      <c r="I192" s="287" t="s">
        <v>706</v>
      </c>
      <c r="J192" s="287"/>
      <c r="K192" s="335"/>
    </row>
    <row r="193" spans="2:11" s="1" customFormat="1" ht="15" customHeight="1">
      <c r="B193" s="312"/>
      <c r="C193" s="348" t="s">
        <v>767</v>
      </c>
      <c r="D193" s="287"/>
      <c r="E193" s="287"/>
      <c r="F193" s="310" t="s">
        <v>677</v>
      </c>
      <c r="G193" s="287"/>
      <c r="H193" s="287" t="s">
        <v>768</v>
      </c>
      <c r="I193" s="287" t="s">
        <v>706</v>
      </c>
      <c r="J193" s="287"/>
      <c r="K193" s="335"/>
    </row>
    <row r="194" spans="2:11" s="1" customFormat="1" ht="15" customHeight="1">
      <c r="B194" s="341"/>
      <c r="C194" s="350"/>
      <c r="D194" s="321"/>
      <c r="E194" s="321"/>
      <c r="F194" s="321"/>
      <c r="G194" s="321"/>
      <c r="H194" s="321"/>
      <c r="I194" s="321"/>
      <c r="J194" s="321"/>
      <c r="K194" s="342"/>
    </row>
    <row r="195" spans="2:11" s="1" customFormat="1" ht="18.75" customHeight="1">
      <c r="B195" s="323"/>
      <c r="C195" s="333"/>
      <c r="D195" s="333"/>
      <c r="E195" s="333"/>
      <c r="F195" s="343"/>
      <c r="G195" s="333"/>
      <c r="H195" s="333"/>
      <c r="I195" s="333"/>
      <c r="J195" s="333"/>
      <c r="K195" s="323"/>
    </row>
    <row r="196" spans="2:11" s="1" customFormat="1" ht="18.75" customHeight="1">
      <c r="B196" s="323"/>
      <c r="C196" s="333"/>
      <c r="D196" s="333"/>
      <c r="E196" s="333"/>
      <c r="F196" s="343"/>
      <c r="G196" s="333"/>
      <c r="H196" s="333"/>
      <c r="I196" s="333"/>
      <c r="J196" s="333"/>
      <c r="K196" s="323"/>
    </row>
    <row r="197" spans="2:11" s="1" customFormat="1" ht="18.75" customHeight="1"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</row>
    <row r="198" spans="2:11" s="1" customFormat="1" ht="13.5">
      <c r="B198" s="274"/>
      <c r="C198" s="275"/>
      <c r="D198" s="275"/>
      <c r="E198" s="275"/>
      <c r="F198" s="275"/>
      <c r="G198" s="275"/>
      <c r="H198" s="275"/>
      <c r="I198" s="275"/>
      <c r="J198" s="275"/>
      <c r="K198" s="276"/>
    </row>
    <row r="199" spans="2:11" s="1" customFormat="1" ht="21">
      <c r="B199" s="277"/>
      <c r="C199" s="278" t="s">
        <v>769</v>
      </c>
      <c r="D199" s="278"/>
      <c r="E199" s="278"/>
      <c r="F199" s="278"/>
      <c r="G199" s="278"/>
      <c r="H199" s="278"/>
      <c r="I199" s="278"/>
      <c r="J199" s="278"/>
      <c r="K199" s="279"/>
    </row>
    <row r="200" spans="2:11" s="1" customFormat="1" ht="25.5" customHeight="1">
      <c r="B200" s="277"/>
      <c r="C200" s="351" t="s">
        <v>770</v>
      </c>
      <c r="D200" s="351"/>
      <c r="E200" s="351"/>
      <c r="F200" s="351" t="s">
        <v>771</v>
      </c>
      <c r="G200" s="352"/>
      <c r="H200" s="351" t="s">
        <v>772</v>
      </c>
      <c r="I200" s="351"/>
      <c r="J200" s="351"/>
      <c r="K200" s="279"/>
    </row>
    <row r="201" spans="2:11" s="1" customFormat="1" ht="5.25" customHeight="1">
      <c r="B201" s="312"/>
      <c r="C201" s="307"/>
      <c r="D201" s="307"/>
      <c r="E201" s="307"/>
      <c r="F201" s="307"/>
      <c r="G201" s="333"/>
      <c r="H201" s="307"/>
      <c r="I201" s="307"/>
      <c r="J201" s="307"/>
      <c r="K201" s="335"/>
    </row>
    <row r="202" spans="2:11" s="1" customFormat="1" ht="15" customHeight="1">
      <c r="B202" s="312"/>
      <c r="C202" s="287" t="s">
        <v>762</v>
      </c>
      <c r="D202" s="287"/>
      <c r="E202" s="287"/>
      <c r="F202" s="310" t="s">
        <v>44</v>
      </c>
      <c r="G202" s="287"/>
      <c r="H202" s="287" t="s">
        <v>773</v>
      </c>
      <c r="I202" s="287"/>
      <c r="J202" s="287"/>
      <c r="K202" s="335"/>
    </row>
    <row r="203" spans="2:11" s="1" customFormat="1" ht="15" customHeight="1">
      <c r="B203" s="312"/>
      <c r="C203" s="287"/>
      <c r="D203" s="287"/>
      <c r="E203" s="287"/>
      <c r="F203" s="310" t="s">
        <v>45</v>
      </c>
      <c r="G203" s="287"/>
      <c r="H203" s="287" t="s">
        <v>774</v>
      </c>
      <c r="I203" s="287"/>
      <c r="J203" s="287"/>
      <c r="K203" s="335"/>
    </row>
    <row r="204" spans="2:11" s="1" customFormat="1" ht="15" customHeight="1">
      <c r="B204" s="312"/>
      <c r="C204" s="287"/>
      <c r="D204" s="287"/>
      <c r="E204" s="287"/>
      <c r="F204" s="310" t="s">
        <v>48</v>
      </c>
      <c r="G204" s="287"/>
      <c r="H204" s="287" t="s">
        <v>775</v>
      </c>
      <c r="I204" s="287"/>
      <c r="J204" s="287"/>
      <c r="K204" s="335"/>
    </row>
    <row r="205" spans="2:11" s="1" customFormat="1" ht="15" customHeight="1">
      <c r="B205" s="312"/>
      <c r="C205" s="287"/>
      <c r="D205" s="287"/>
      <c r="E205" s="287"/>
      <c r="F205" s="310" t="s">
        <v>46</v>
      </c>
      <c r="G205" s="287"/>
      <c r="H205" s="287" t="s">
        <v>776</v>
      </c>
      <c r="I205" s="287"/>
      <c r="J205" s="287"/>
      <c r="K205" s="335"/>
    </row>
    <row r="206" spans="2:11" s="1" customFormat="1" ht="15" customHeight="1">
      <c r="B206" s="312"/>
      <c r="C206" s="287"/>
      <c r="D206" s="287"/>
      <c r="E206" s="287"/>
      <c r="F206" s="310" t="s">
        <v>47</v>
      </c>
      <c r="G206" s="287"/>
      <c r="H206" s="287" t="s">
        <v>777</v>
      </c>
      <c r="I206" s="287"/>
      <c r="J206" s="287"/>
      <c r="K206" s="335"/>
    </row>
    <row r="207" spans="2:11" s="1" customFormat="1" ht="15" customHeight="1">
      <c r="B207" s="312"/>
      <c r="C207" s="287"/>
      <c r="D207" s="287"/>
      <c r="E207" s="287"/>
      <c r="F207" s="310"/>
      <c r="G207" s="287"/>
      <c r="H207" s="287"/>
      <c r="I207" s="287"/>
      <c r="J207" s="287"/>
      <c r="K207" s="335"/>
    </row>
    <row r="208" spans="2:11" s="1" customFormat="1" ht="15" customHeight="1">
      <c r="B208" s="312"/>
      <c r="C208" s="287" t="s">
        <v>718</v>
      </c>
      <c r="D208" s="287"/>
      <c r="E208" s="287"/>
      <c r="F208" s="310" t="s">
        <v>80</v>
      </c>
      <c r="G208" s="287"/>
      <c r="H208" s="287" t="s">
        <v>778</v>
      </c>
      <c r="I208" s="287"/>
      <c r="J208" s="287"/>
      <c r="K208" s="335"/>
    </row>
    <row r="209" spans="2:11" s="1" customFormat="1" ht="15" customHeight="1">
      <c r="B209" s="312"/>
      <c r="C209" s="287"/>
      <c r="D209" s="287"/>
      <c r="E209" s="287"/>
      <c r="F209" s="310" t="s">
        <v>614</v>
      </c>
      <c r="G209" s="287"/>
      <c r="H209" s="287" t="s">
        <v>615</v>
      </c>
      <c r="I209" s="287"/>
      <c r="J209" s="287"/>
      <c r="K209" s="335"/>
    </row>
    <row r="210" spans="2:11" s="1" customFormat="1" ht="15" customHeight="1">
      <c r="B210" s="312"/>
      <c r="C210" s="287"/>
      <c r="D210" s="287"/>
      <c r="E210" s="287"/>
      <c r="F210" s="310" t="s">
        <v>612</v>
      </c>
      <c r="G210" s="287"/>
      <c r="H210" s="287" t="s">
        <v>779</v>
      </c>
      <c r="I210" s="287"/>
      <c r="J210" s="287"/>
      <c r="K210" s="335"/>
    </row>
    <row r="211" spans="2:11" s="1" customFormat="1" ht="15" customHeight="1">
      <c r="B211" s="353"/>
      <c r="C211" s="287"/>
      <c r="D211" s="287"/>
      <c r="E211" s="287"/>
      <c r="F211" s="310" t="s">
        <v>90</v>
      </c>
      <c r="G211" s="348"/>
      <c r="H211" s="339" t="s">
        <v>616</v>
      </c>
      <c r="I211" s="339"/>
      <c r="J211" s="339"/>
      <c r="K211" s="354"/>
    </row>
    <row r="212" spans="2:11" s="1" customFormat="1" ht="15" customHeight="1">
      <c r="B212" s="353"/>
      <c r="C212" s="287"/>
      <c r="D212" s="287"/>
      <c r="E212" s="287"/>
      <c r="F212" s="310" t="s">
        <v>617</v>
      </c>
      <c r="G212" s="348"/>
      <c r="H212" s="339" t="s">
        <v>780</v>
      </c>
      <c r="I212" s="339"/>
      <c r="J212" s="339"/>
      <c r="K212" s="354"/>
    </row>
    <row r="213" spans="2:11" s="1" customFormat="1" ht="15" customHeight="1">
      <c r="B213" s="353"/>
      <c r="C213" s="287"/>
      <c r="D213" s="287"/>
      <c r="E213" s="287"/>
      <c r="F213" s="310"/>
      <c r="G213" s="348"/>
      <c r="H213" s="339"/>
      <c r="I213" s="339"/>
      <c r="J213" s="339"/>
      <c r="K213" s="354"/>
    </row>
    <row r="214" spans="2:11" s="1" customFormat="1" ht="15" customHeight="1">
      <c r="B214" s="353"/>
      <c r="C214" s="287" t="s">
        <v>742</v>
      </c>
      <c r="D214" s="287"/>
      <c r="E214" s="287"/>
      <c r="F214" s="310">
        <v>1</v>
      </c>
      <c r="G214" s="348"/>
      <c r="H214" s="339" t="s">
        <v>781</v>
      </c>
      <c r="I214" s="339"/>
      <c r="J214" s="339"/>
      <c r="K214" s="354"/>
    </row>
    <row r="215" spans="2:11" s="1" customFormat="1" ht="15" customHeight="1">
      <c r="B215" s="353"/>
      <c r="C215" s="287"/>
      <c r="D215" s="287"/>
      <c r="E215" s="287"/>
      <c r="F215" s="310">
        <v>2</v>
      </c>
      <c r="G215" s="348"/>
      <c r="H215" s="339" t="s">
        <v>782</v>
      </c>
      <c r="I215" s="339"/>
      <c r="J215" s="339"/>
      <c r="K215" s="354"/>
    </row>
    <row r="216" spans="2:11" s="1" customFormat="1" ht="15" customHeight="1">
      <c r="B216" s="353"/>
      <c r="C216" s="287"/>
      <c r="D216" s="287"/>
      <c r="E216" s="287"/>
      <c r="F216" s="310">
        <v>3</v>
      </c>
      <c r="G216" s="348"/>
      <c r="H216" s="339" t="s">
        <v>783</v>
      </c>
      <c r="I216" s="339"/>
      <c r="J216" s="339"/>
      <c r="K216" s="354"/>
    </row>
    <row r="217" spans="2:11" s="1" customFormat="1" ht="15" customHeight="1">
      <c r="B217" s="353"/>
      <c r="C217" s="287"/>
      <c r="D217" s="287"/>
      <c r="E217" s="287"/>
      <c r="F217" s="310">
        <v>4</v>
      </c>
      <c r="G217" s="348"/>
      <c r="H217" s="339" t="s">
        <v>784</v>
      </c>
      <c r="I217" s="339"/>
      <c r="J217" s="339"/>
      <c r="K217" s="354"/>
    </row>
    <row r="218" spans="2:11" s="1" customFormat="1" ht="12.75" customHeight="1">
      <c r="B218" s="355"/>
      <c r="C218" s="356"/>
      <c r="D218" s="356"/>
      <c r="E218" s="356"/>
      <c r="F218" s="356"/>
      <c r="G218" s="356"/>
      <c r="H218" s="356"/>
      <c r="I218" s="356"/>
      <c r="J218" s="356"/>
      <c r="K218" s="35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HONZAL\x</dc:creator>
  <cp:keywords/>
  <dc:description/>
  <cp:lastModifiedBy>HONZAL\x</cp:lastModifiedBy>
  <dcterms:created xsi:type="dcterms:W3CDTF">2023-03-30T07:28:51Z</dcterms:created>
  <dcterms:modified xsi:type="dcterms:W3CDTF">2023-03-30T07:28:56Z</dcterms:modified>
  <cp:category/>
  <cp:version/>
  <cp:contentType/>
  <cp:contentStatus/>
</cp:coreProperties>
</file>